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V:\Swapna\OPERATIONS\PORTFOLIO\Temp\Final sent\"/>
    </mc:Choice>
  </mc:AlternateContent>
  <xr:revisionPtr revIDLastSave="0" documentId="13_ncr:1_{221C0C52-A85E-4D63-8AF7-6CE8B202F5A4}" xr6:coauthVersionLast="47" xr6:coauthVersionMax="47" xr10:uidLastSave="{00000000-0000-0000-0000-000000000000}"/>
  <bookViews>
    <workbookView xWindow="-120" yWindow="-120" windowWidth="29040" windowHeight="15720" tabRatio="789" xr2:uid="{C1CFF187-B0D3-44B6-8142-04C0A846173A}"/>
  </bookViews>
  <sheets>
    <sheet name="Index" sheetId="12" r:id="rId1"/>
    <sheet name="SFRLTP" sheetId="1" r:id="rId2"/>
    <sheet name="SFRSTP" sheetId="2" r:id="rId3"/>
    <sheet name="SMMF" sheetId="3" r:id="rId4"/>
    <sheet name="SPLDF" sheetId="4" r:id="rId5"/>
    <sheet name="SPMON" sheetId="5" r:id="rId6"/>
    <sheet name="SPSDF" sheetId="6" r:id="rId7"/>
    <sheet name="SPUSDF" sheetId="7" r:id="rId8"/>
    <sheet name="SUNBDS" sheetId="8" r:id="rId9"/>
    <sheet name="SUNMIA" sheetId="9" r:id="rId10"/>
    <sheet name="SUNONF"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7" i="9" l="1"/>
  <c r="G116" i="8"/>
  <c r="H172" i="7"/>
  <c r="I181" i="7"/>
  <c r="F181" i="7"/>
  <c r="H173" i="7"/>
  <c r="H174" i="7" s="1"/>
  <c r="H175" i="7" s="1"/>
  <c r="F143" i="7"/>
  <c r="F142" i="7"/>
  <c r="F141" i="7"/>
  <c r="F140" i="7"/>
  <c r="F145" i="7"/>
  <c r="I149" i="6"/>
  <c r="J149" i="6" s="1"/>
  <c r="J148" i="6"/>
  <c r="I148" i="6"/>
  <c r="I147" i="6"/>
  <c r="J147" i="6" s="1"/>
  <c r="G147" i="6"/>
  <c r="I146" i="6"/>
  <c r="J146" i="6" s="1"/>
  <c r="I192" i="5"/>
  <c r="F192" i="5"/>
  <c r="I158" i="4"/>
  <c r="F158" i="4"/>
  <c r="I153" i="4"/>
  <c r="J153" i="4" s="1"/>
  <c r="I152" i="4"/>
  <c r="J152" i="4" s="1"/>
  <c r="I151" i="4"/>
  <c r="J151" i="4" s="1"/>
  <c r="G85" i="9"/>
  <c r="F85" i="9"/>
  <c r="G77" i="8"/>
  <c r="F77" i="8"/>
  <c r="G130" i="7"/>
  <c r="F130" i="7"/>
  <c r="G90" i="6"/>
  <c r="F90" i="6"/>
  <c r="G154" i="5"/>
  <c r="F154" i="5"/>
  <c r="G96" i="4"/>
  <c r="F96" i="4"/>
  <c r="G115" i="3"/>
  <c r="F115" i="3"/>
  <c r="G95" i="2"/>
  <c r="F95" i="2"/>
  <c r="G100" i="1"/>
  <c r="F100" i="1"/>
  <c r="F146" i="7" l="1"/>
  <c r="G145" i="7" s="1"/>
  <c r="G146" i="7" s="1"/>
</calcChain>
</file>

<file path=xl/sharedStrings.xml><?xml version="1.0" encoding="utf-8"?>
<sst xmlns="http://schemas.openxmlformats.org/spreadsheetml/2006/main" count="3345" uniqueCount="772">
  <si>
    <t>SUNDARAM MUTUAL FUND</t>
  </si>
  <si>
    <t>Sundaram Corporate Bond Fund</t>
  </si>
  <si>
    <t>SL No</t>
  </si>
  <si>
    <t>ISIN Code</t>
  </si>
  <si>
    <t>Name of the instrument</t>
  </si>
  <si>
    <t>Rating / 
Industry</t>
  </si>
  <si>
    <t>Quantity</t>
  </si>
  <si>
    <t>Mkt Value
Rs. in Lacs</t>
  </si>
  <si>
    <t>% of Net Asset</t>
  </si>
  <si>
    <t>A) Equity &amp; Equity Related</t>
  </si>
  <si>
    <t>(a) Listed / awaiting listing on Stock Exchange</t>
  </si>
  <si>
    <t>Sub Total</t>
  </si>
  <si>
    <t/>
  </si>
  <si>
    <t xml:space="preserve">0 </t>
  </si>
  <si>
    <t>(b) Overseas Security</t>
  </si>
  <si>
    <t>(c) Privately Placed / Unlisted</t>
  </si>
  <si>
    <t>(d) Preference / Right Shares</t>
  </si>
  <si>
    <t>(e) Warrants</t>
  </si>
  <si>
    <t>f) Derivative</t>
  </si>
  <si>
    <t>Total for Equity &amp; Equity Related</t>
  </si>
  <si>
    <t>B) Debt Instruments</t>
  </si>
  <si>
    <t>INE556F08KL3</t>
  </si>
  <si>
    <t>Small Industries Development Bank of India - 7.83% - 24/11/2028**</t>
  </si>
  <si>
    <t>CRISIL AAA</t>
  </si>
  <si>
    <t>INE261F08EO7</t>
  </si>
  <si>
    <t>National Bank for Agriculture &amp; Rural Development - 7.48% - 15/09/2028**</t>
  </si>
  <si>
    <t>INE053F08411</t>
  </si>
  <si>
    <t>Indian Railway Finance Corporation Ltd - 7.37% - 31/07/2029**</t>
  </si>
  <si>
    <t>ICRA AAA</t>
  </si>
  <si>
    <t>INE115A07QJ2</t>
  </si>
  <si>
    <t>LIC Housing Finance Ltd - 7.7% - 16/05/2028**</t>
  </si>
  <si>
    <t>INE261F08EH1</t>
  </si>
  <si>
    <t>National Bank for Agriculture &amp; Rural Development - 7.62% - 10/05/2029**</t>
  </si>
  <si>
    <t>INE040A08930</t>
  </si>
  <si>
    <t>HDFC Bank Ltd (Prev HDFC Ltd) - 7.65% - 25/05/2033**</t>
  </si>
  <si>
    <t>INE115A07QY1</t>
  </si>
  <si>
    <t>LIC Housing Finance Ltd - 7.57% - 18/10/2029**</t>
  </si>
  <si>
    <t>INE020B08EK4</t>
  </si>
  <si>
    <t>REC LTD - 7.46% - 30/06/2028**</t>
  </si>
  <si>
    <t>INE041007167</t>
  </si>
  <si>
    <t>Embassy Office Parks REIT - 7.21% - 17/03/2028**</t>
  </si>
  <si>
    <t>INE916DA7TD8</t>
  </si>
  <si>
    <t>Kotak Mahindra Prime Ltd - 7.299% - 22/09/2028**</t>
  </si>
  <si>
    <t>INE020B08FX4</t>
  </si>
  <si>
    <t>REC LTD - 6.37% - 31/03/2027**</t>
  </si>
  <si>
    <t>INE134E08MX3</t>
  </si>
  <si>
    <t>Power Finance Corporation Ltd - 7.6% - 13/04/2029**</t>
  </si>
  <si>
    <t>INE296A07SV1</t>
  </si>
  <si>
    <t>Bajaj Finance Ltd - 7.82% - 31/01/2034**</t>
  </si>
  <si>
    <t>INE242A08544</t>
  </si>
  <si>
    <t>Indian Oil Corporation Ltd - 7.44% - 25/11/2027**</t>
  </si>
  <si>
    <t>INE756I07FB6</t>
  </si>
  <si>
    <t>HDB Financial Services Ltd - 7.9611% - 05/01/2028**</t>
  </si>
  <si>
    <t>INE296A07TJ4</t>
  </si>
  <si>
    <t>Bajaj Finance Ltd - 7.3763% - 26/06/2028</t>
  </si>
  <si>
    <t>INE557F08FS6</t>
  </si>
  <si>
    <t>National Housing Bank - 7.4% - 16/07/2026**</t>
  </si>
  <si>
    <t>INE062A08488</t>
  </si>
  <si>
    <t>State Bank of India - 6.93% - 20/10/2035**</t>
  </si>
  <si>
    <t>INE403D08298</t>
  </si>
  <si>
    <t>INE756I07FG5</t>
  </si>
  <si>
    <t>HDB Financial Services Ltd - 7.4091% - 05/06/2028**</t>
  </si>
  <si>
    <t>INE134E08NS1</t>
  </si>
  <si>
    <t>Power Finance Corporation Ltd - 6.61% - 15/07/2028**</t>
  </si>
  <si>
    <t>INE556F08KR0</t>
  </si>
  <si>
    <t>Small Industries Development Bank of India - 7.47% - 05/09/2029**</t>
  </si>
  <si>
    <t>INE115A07MW4</t>
  </si>
  <si>
    <t>LIC Housing Finance Ltd - 7.95% - 29/01/2028**</t>
  </si>
  <si>
    <t>INE134E08NU7</t>
  </si>
  <si>
    <t>Power Finance Corporation Ltd - 6.59% - 15/10/2030**</t>
  </si>
  <si>
    <t>INE296A07SU3</t>
  </si>
  <si>
    <t>Bajaj Finance Ltd - 7.87% - 08/02/2034**</t>
  </si>
  <si>
    <t>INE556F08KP4</t>
  </si>
  <si>
    <t>Small Industries Development Bank of India - 7.68% - 10/08/2027**</t>
  </si>
  <si>
    <t>INE020B08FW6</t>
  </si>
  <si>
    <t>REC LTD - 6.52% - 31/01/2028</t>
  </si>
  <si>
    <t>INE556F08KS8</t>
  </si>
  <si>
    <t>Small Industries Development Bank of India - 7.34% - 26/02/2029**</t>
  </si>
  <si>
    <t>(b) Privately Placed / Unlisted</t>
  </si>
  <si>
    <t>(c) Govt Security</t>
  </si>
  <si>
    <t>IN0020250091</t>
  </si>
  <si>
    <t>6.48% Central Government Securities 06/10/2035</t>
  </si>
  <si>
    <t>Sovereign</t>
  </si>
  <si>
    <t>IN0020250042</t>
  </si>
  <si>
    <t>6.68% Central Government Securities 07/07/2040</t>
  </si>
  <si>
    <t>IN0020240126</t>
  </si>
  <si>
    <t>6.79% Central Government Securities 07/10/2034</t>
  </si>
  <si>
    <t>IN0020230135</t>
  </si>
  <si>
    <t>7.32% Government Securities-13/11/2030</t>
  </si>
  <si>
    <t>IN1920230100</t>
  </si>
  <si>
    <t>7.72% Karnataka State Government Securities - 06/12/2035</t>
  </si>
  <si>
    <t>IN0020250059</t>
  </si>
  <si>
    <t>6.28% Central Government Securities 14/07/2032</t>
  </si>
  <si>
    <t>IN0020230077</t>
  </si>
  <si>
    <t>7.18%  Government Securities - 24/07/2037</t>
  </si>
  <si>
    <t>IN0020230051</t>
  </si>
  <si>
    <t>7.30% Government Securities - 19/06/2053</t>
  </si>
  <si>
    <t>IN0020250075</t>
  </si>
  <si>
    <t>7.24% Central Government Securities 18/08/2055</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</si>
  <si>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</si>
  <si>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</si>
  <si>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</si>
  <si>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</si>
  <si>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</si>
  <si>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</si>
  <si>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</si>
  <si>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</si>
  <si>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</si>
  <si>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</si>
  <si>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</si>
  <si>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INF0RQ622028</t>
  </si>
  <si>
    <t>Corporate Debt Market Development Fund - Class A2</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</si>
  <si>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</si>
  <si>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</si>
  <si>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</si>
  <si>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</si>
  <si>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</si>
  <si>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</si>
  <si>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</si>
  <si>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</si>
  <si>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b) Total value and percentage of illiquid equity shares</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</si>
  <si>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</si>
  <si>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</si>
  <si>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</si>
  <si>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</si>
  <si>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</si>
  <si>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</si>
  <si>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</si>
  <si>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Sundaram Banking &amp; PSU Fund</t>
  </si>
  <si>
    <t>INE020B08EA5</t>
  </si>
  <si>
    <t>REC LTD - 7.55% - 31/03/2028**</t>
  </si>
  <si>
    <t>INE040A08955</t>
  </si>
  <si>
    <t>HDFC Bank Ltd - 7.7% - 16/05/2028**</t>
  </si>
  <si>
    <t>INE031A08962</t>
  </si>
  <si>
    <t>Housing &amp; Urban Development Corporation Ltd - 6.9% - 23/04/2032**</t>
  </si>
  <si>
    <t>INE557F08FY4</t>
  </si>
  <si>
    <t>National Housing Bank - 7.59% - 14/07/2027**</t>
  </si>
  <si>
    <t>INE514E08GE8</t>
  </si>
  <si>
    <t>Export Import Bank of India - 7.35% - 27/07/2028**</t>
  </si>
  <si>
    <t>INE752E08734</t>
  </si>
  <si>
    <t>Power Grid Corporation of India Ltd - 7.35% - 12/03/2034**</t>
  </si>
  <si>
    <t>INE261F08EM1</t>
  </si>
  <si>
    <t>National Bank for Agriculture &amp; Rural Development - 7.53% - 24/03/2028**</t>
  </si>
  <si>
    <t>INE134E08NW3</t>
  </si>
  <si>
    <t>Power Finance Corporation Ltd - 6.73% - 15/10/2027**</t>
  </si>
  <si>
    <t>INE296A07TM8</t>
  </si>
  <si>
    <t>Bajaj Finance Ltd - 7.11% - 10/07/2028**</t>
  </si>
  <si>
    <t>INE020B08FL9</t>
  </si>
  <si>
    <t>REC LTD - 7.34% - 30/04/2030**</t>
  </si>
  <si>
    <t>INE261F08EF5</t>
  </si>
  <si>
    <t>National Bank for Agriculture &amp; Rural Development - 7.8% - 15/03/2027</t>
  </si>
  <si>
    <t>INE053F08338</t>
  </si>
  <si>
    <t>Indian Railway Finance Corporation Ltd - 7.68% - 24/11/2026**</t>
  </si>
  <si>
    <t>IN0020240027</t>
  </si>
  <si>
    <t>7.23% Central Government Securities 15/04/2039</t>
  </si>
  <si>
    <t>INE514E16CK7</t>
  </si>
  <si>
    <t>Export Import Bank of India - 20/03/2026**</t>
  </si>
  <si>
    <t>CRISIL A1+</t>
  </si>
  <si>
    <t>Sundaram Money Market Fund</t>
  </si>
  <si>
    <t>IN3120160053</t>
  </si>
  <si>
    <t>8.07% Tamil Nadu State Development Loan - 15/06/2026</t>
  </si>
  <si>
    <t>IN3120150187</t>
  </si>
  <si>
    <t>8.38% Tamil Nadu State Development Loan - 27/01/2026</t>
  </si>
  <si>
    <t>IN1520160038</t>
  </si>
  <si>
    <t>7.98% Gujarat State Development Loan - 11/05/2026</t>
  </si>
  <si>
    <t>INE476A16E46</t>
  </si>
  <si>
    <t>Canara Bank - 11/05/2026**</t>
  </si>
  <si>
    <t>INE562A16OG7</t>
  </si>
  <si>
    <t>Indian Bank - 06/03/2026**</t>
  </si>
  <si>
    <t>INE084A16EK5</t>
  </si>
  <si>
    <t>Bank of India - 10/03/2026**</t>
  </si>
  <si>
    <t>INE562A16OI3</t>
  </si>
  <si>
    <t>Indian Bank - 12/03/2026**</t>
  </si>
  <si>
    <t>INE160A16RK5</t>
  </si>
  <si>
    <t>Punjab National Bank - 18/03/2026</t>
  </si>
  <si>
    <t>INE237A168Z9</t>
  </si>
  <si>
    <t>Kotak Mahindra Bank Ltd - 19/03/2026**</t>
  </si>
  <si>
    <t>INE008A16Y80</t>
  </si>
  <si>
    <t>IDBI Bank Ltd - 05/06/2026**</t>
  </si>
  <si>
    <t>INE238AD6BC1</t>
  </si>
  <si>
    <t>Axis Bank Ltd - 10/08/2026**</t>
  </si>
  <si>
    <t>INE040A16HN4</t>
  </si>
  <si>
    <t>HDFC Bank Ltd - 11/09/2026**</t>
  </si>
  <si>
    <t>INE028A16KC6</t>
  </si>
  <si>
    <t>Bank of Baroda - 16/09/2026**</t>
  </si>
  <si>
    <t>IND A1+</t>
  </si>
  <si>
    <t>INE238AD6BI8</t>
  </si>
  <si>
    <t>Axis Bank Ltd - 15/10/2026**</t>
  </si>
  <si>
    <t>INE692A16KG0</t>
  </si>
  <si>
    <t>Union Bank of India - 26/05/2026</t>
  </si>
  <si>
    <t>ICRA A1+</t>
  </si>
  <si>
    <t>INE556F16BB6</t>
  </si>
  <si>
    <t>Small Industries Development Bank of India - 27/02/2026</t>
  </si>
  <si>
    <t>INE261F16967</t>
  </si>
  <si>
    <t>National Bank for Agriculture &amp; Rural Development - 27/02/2026</t>
  </si>
  <si>
    <t>INE028A16KK9</t>
  </si>
  <si>
    <t>Bank of Baroda - 25/11/2026**</t>
  </si>
  <si>
    <t>INE040A16GS5</t>
  </si>
  <si>
    <t>HDFC Bank Ltd - 24/03/2026**</t>
  </si>
  <si>
    <t>INE084A16DC4</t>
  </si>
  <si>
    <t>Bank of India - 06/02/2026**</t>
  </si>
  <si>
    <t>INE008A16X99</t>
  </si>
  <si>
    <t>IDBI Bank Ltd - 23/02/2026**</t>
  </si>
  <si>
    <t>INE237A166Z3</t>
  </si>
  <si>
    <t>Kotak Mahindra Bank Ltd - 27/02/2026</t>
  </si>
  <si>
    <t>INE476A16A99</t>
  </si>
  <si>
    <t>Canara Bank - 06/03/2026**</t>
  </si>
  <si>
    <t>INE237A167Z1</t>
  </si>
  <si>
    <t>Kotak Mahindra Bank Ltd - 13/03/2026**</t>
  </si>
  <si>
    <t>INE476A16B31</t>
  </si>
  <si>
    <t>Canara Bank - 13/03/2026**</t>
  </si>
  <si>
    <t>INE040A16GW7</t>
  </si>
  <si>
    <t>HDFC Bank Ltd - 19/05/2026**</t>
  </si>
  <si>
    <t>INE238AD6AT7</t>
  </si>
  <si>
    <t>Axis Bank Ltd - 11/06/2026</t>
  </si>
  <si>
    <t>INE556F16BR2</t>
  </si>
  <si>
    <t>Small Industries Development Bank of India - 10/11/2026**</t>
  </si>
  <si>
    <t>INE949L16EB5</t>
  </si>
  <si>
    <t>AU Small Finance Bank Ltd - 25/11/2026**</t>
  </si>
  <si>
    <t>INE092T16XX1</t>
  </si>
  <si>
    <t>IDFC First Bank Ltd - 23/01/2026**</t>
  </si>
  <si>
    <t>INE476A16A65</t>
  </si>
  <si>
    <t>Canara Bank - 24/02/2026**</t>
  </si>
  <si>
    <t>INE556F16BA8</t>
  </si>
  <si>
    <t>Small Industries Development Bank of India - 06/02/2026</t>
  </si>
  <si>
    <t>INE238AD6BO6</t>
  </si>
  <si>
    <t>Axis Bank Ltd - 26/11/2026</t>
  </si>
  <si>
    <t>INE849D14HW8</t>
  </si>
  <si>
    <t>ICICI Securities Primary Dealership Ltd - 10/02/2026**</t>
  </si>
  <si>
    <t>INE756I14FC0</t>
  </si>
  <si>
    <t>HDB Financial Services Ltd - 04/03/2026**</t>
  </si>
  <si>
    <t>INE041014064</t>
  </si>
  <si>
    <t>Embassy Office Parks REIT - 20/03/2026**</t>
  </si>
  <si>
    <t>INE879F14LJ9</t>
  </si>
  <si>
    <t>Infina Finance Pvt Ltd - 13/03/2026**</t>
  </si>
  <si>
    <t>INE725H14DK5</t>
  </si>
  <si>
    <t>Tata Projects Ltd - 11/09/2026**</t>
  </si>
  <si>
    <t>INE763G14XJ8</t>
  </si>
  <si>
    <t>ICICI Securities Ltd - 03/03/2026**</t>
  </si>
  <si>
    <t>INE144H14HG8</t>
  </si>
  <si>
    <t>Deutsche Investments India Private Ltd - 22/12/2025**</t>
  </si>
  <si>
    <t>INE144H14HQ7</t>
  </si>
  <si>
    <t>Deutsche Investments India Private Ltd - 27/02/2026**</t>
  </si>
  <si>
    <t>INE121A14XO2</t>
  </si>
  <si>
    <t>Cholamandalam Investment and Finance Company Ltd - 26/05/2026**</t>
  </si>
  <si>
    <t>INE115A14FJ1</t>
  </si>
  <si>
    <t>LIC Housing Finance Ltd - 18/02/2026**</t>
  </si>
  <si>
    <t>INE763G14XI0</t>
  </si>
  <si>
    <t>ICICI Securities Ltd - 27/02/2026**</t>
  </si>
  <si>
    <t>INE338I14JI6</t>
  </si>
  <si>
    <t>Motilal Oswal Financial Services Ltd - 25/02/2026**</t>
  </si>
  <si>
    <t>INE763G14YJ6</t>
  </si>
  <si>
    <t>ICICI Securities Ltd - 15/05/2026**</t>
  </si>
  <si>
    <t>INE09OL14HG3</t>
  </si>
  <si>
    <t>Birla Group Holdings Pvt Ltd - 22/05/2026**</t>
  </si>
  <si>
    <t>INE790I14GC7</t>
  </si>
  <si>
    <t>HSBC InvestDirect Financial Services India Limited - 13/02/2026**</t>
  </si>
  <si>
    <t>INE121A14XK0</t>
  </si>
  <si>
    <t>Cholamandalam Investment and Finance Company Ltd - 22/05/2026**</t>
  </si>
  <si>
    <t>IN002025Y198</t>
  </si>
  <si>
    <t>182 Days - T Bill - 05/02/2026</t>
  </si>
  <si>
    <t>IN002024Z453</t>
  </si>
  <si>
    <t>364 Days - T Bill - 20/02/2026</t>
  </si>
  <si>
    <t>Sundaram Low Duration Fund</t>
  </si>
  <si>
    <t>INE936D07174</t>
  </si>
  <si>
    <t>Jamnagar Utilities and Power Pvt Ltd - 6.4% - 29/09/2026**</t>
  </si>
  <si>
    <t>INE403D08231</t>
  </si>
  <si>
    <t>Bharti Telecom Ltd - 8.65% - 05/11/2027**</t>
  </si>
  <si>
    <t>INE721A07SB0</t>
  </si>
  <si>
    <t>Shriram Finance Ltd - 9.2% - 22/05/2026**</t>
  </si>
  <si>
    <t>CRISIL AA+</t>
  </si>
  <si>
    <t>INE477A07373</t>
  </si>
  <si>
    <t>Can Fin Homes Ltd - 8.45% - 27/05/2026**</t>
  </si>
  <si>
    <t>IND AA+</t>
  </si>
  <si>
    <t>INE020B08ED9</t>
  </si>
  <si>
    <t>REC LTD - 7.56% - 30/06/2026**</t>
  </si>
  <si>
    <t>INE414G07II5</t>
  </si>
  <si>
    <t>Muthoot Finance Ltd - 8.4% - 28/08/2028</t>
  </si>
  <si>
    <t>ICRA AA+</t>
  </si>
  <si>
    <t>INE572E07183</t>
  </si>
  <si>
    <t>PNB Housing Finance Ltd - 8.15% - 29/07/2027**</t>
  </si>
  <si>
    <t>CARE AA+</t>
  </si>
  <si>
    <t>INE556F08KH1</t>
  </si>
  <si>
    <t>Small Industries Development Bank of India - 7.43% - 31/08/2026**</t>
  </si>
  <si>
    <t>INE523H07CB9</t>
  </si>
  <si>
    <t>JM Financial Products Ltd - 8.92% - 16/11/2026**</t>
  </si>
  <si>
    <t>CRISIL AA</t>
  </si>
  <si>
    <t>INE134E08IE1</t>
  </si>
  <si>
    <t>Power Finance Corporation Ltd - 8.03% - 02/05/2026**</t>
  </si>
  <si>
    <t>INE477A07415</t>
  </si>
  <si>
    <t>Can Fin Homes Ltd - 8.09% - 04/01/2027**</t>
  </si>
  <si>
    <t>INE233A08121</t>
  </si>
  <si>
    <t>Godrej Industries Ltd - 8.36% - 28/08/2026**</t>
  </si>
  <si>
    <t>INE261F08EI9</t>
  </si>
  <si>
    <t>National Bank for Agriculture &amp; Rural Development - 7.7% - 30/09/2027**</t>
  </si>
  <si>
    <t>INE020B08FF1</t>
  </si>
  <si>
    <t>REC LTD - 7.56% - 31/08/2027**</t>
  </si>
  <si>
    <t>INE115A07RH4</t>
  </si>
  <si>
    <t>LIC Housing Finance Ltd - 6.9% - 17/09/2027**</t>
  </si>
  <si>
    <t>INE414G07JL7</t>
  </si>
  <si>
    <t>Muthoot Finance Ltd - 8.65% - 31/01/2028</t>
  </si>
  <si>
    <t>INE248U07FW5</t>
  </si>
  <si>
    <t>360 One Prime Ltd - 8.95% - 04/06/2027**</t>
  </si>
  <si>
    <t>ICRA AA</t>
  </si>
  <si>
    <t>IN3120240640</t>
  </si>
  <si>
    <t>7.00% Tamil Nadu State Government Securities - 12/03/2029</t>
  </si>
  <si>
    <t>INE028A16JM7</t>
  </si>
  <si>
    <t>Bank of Baroda - 06/02/2026**</t>
  </si>
  <si>
    <t>INE040A16GF2</t>
  </si>
  <si>
    <t>HDFC Bank Ltd - 06/02/2026</t>
  </si>
  <si>
    <t>INE692A16JQ1</t>
  </si>
  <si>
    <t>Union Bank of India - 25/06/2026</t>
  </si>
  <si>
    <t>INE530B14GA6</t>
  </si>
  <si>
    <t>India Infoline Finance Ltd - 20/02/2026**</t>
  </si>
  <si>
    <t>IN002025Y214</t>
  </si>
  <si>
    <t>182 Days - T Bill - 19/02/2026</t>
  </si>
  <si>
    <t>Sundaram Liquid Fund</t>
  </si>
  <si>
    <t>INE692A16JU3</t>
  </si>
  <si>
    <t>Union Bank of India - 22/12/2025**</t>
  </si>
  <si>
    <t>INE238AD6AM2</t>
  </si>
  <si>
    <t>Axis Bank Ltd - 04/02/2026**</t>
  </si>
  <si>
    <t>INE692A16ID1</t>
  </si>
  <si>
    <t>Union Bank of India - 05/12/2025</t>
  </si>
  <si>
    <t>INE556F16AX2</t>
  </si>
  <si>
    <t>Small Industries Development Bank of India - 05/12/2025</t>
  </si>
  <si>
    <t>INE692A16IF6</t>
  </si>
  <si>
    <t>Union Bank of India - 10/12/2025**</t>
  </si>
  <si>
    <t>INE084A16EI9</t>
  </si>
  <si>
    <t>Bank of India - 19/12/2025**</t>
  </si>
  <si>
    <t>INE040A16HQ7</t>
  </si>
  <si>
    <t>HDFC Bank Ltd - 22/12/2025**</t>
  </si>
  <si>
    <t>INE028A16KB8</t>
  </si>
  <si>
    <t>Bank of Baroda - 26/12/2025**</t>
  </si>
  <si>
    <t>INE514E16CI1</t>
  </si>
  <si>
    <t>Export Import Bank of India - 30/12/2025**</t>
  </si>
  <si>
    <t>INE476A16A08</t>
  </si>
  <si>
    <t>Canara Bank - 21/01/2026**</t>
  </si>
  <si>
    <t>INE040A16HZ8</t>
  </si>
  <si>
    <t>HDFC Bank Ltd - 18/02/2026</t>
  </si>
  <si>
    <t>INE028A16JO3</t>
  </si>
  <si>
    <t>Bank of Baroda - 23/02/2026</t>
  </si>
  <si>
    <t>INE040A16GJ4</t>
  </si>
  <si>
    <t>HDFC Bank Ltd - 25/02/2026**</t>
  </si>
  <si>
    <t>INE160A16TO3</t>
  </si>
  <si>
    <t>Punjab National Bank - 26/02/2026**</t>
  </si>
  <si>
    <t>INE476A16E95</t>
  </si>
  <si>
    <t>Canara Bank - 26/02/2026**</t>
  </si>
  <si>
    <t>INE160A16QM3</t>
  </si>
  <si>
    <t>Punjab National Bank - 05/12/2025</t>
  </si>
  <si>
    <t>INE028A16KD4</t>
  </si>
  <si>
    <t>Bank of Baroda - 22/12/2025**</t>
  </si>
  <si>
    <t>INE028A16KF9</t>
  </si>
  <si>
    <t>Bank of Baroda - 04/02/2026**</t>
  </si>
  <si>
    <t>INE171A16MU2</t>
  </si>
  <si>
    <t>The Federal Bank Ltd - 20/02/2026**</t>
  </si>
  <si>
    <t>INE084A16EF5</t>
  </si>
  <si>
    <t>Bank of India - 04/12/2025**</t>
  </si>
  <si>
    <t>INE028A16JE4</t>
  </si>
  <si>
    <t>Bank of Baroda - 10/12/2025**</t>
  </si>
  <si>
    <t>INE008A16Y56</t>
  </si>
  <si>
    <t>IDBI Bank Ltd - 10/12/2025**</t>
  </si>
  <si>
    <t>INE160A16QL5</t>
  </si>
  <si>
    <t>Punjab National Bank - 11/12/2025**</t>
  </si>
  <si>
    <t>INE238AD6BG2</t>
  </si>
  <si>
    <t>Axis Bank Ltd - 12/12/2025**</t>
  </si>
  <si>
    <t>INE028A16HY6</t>
  </si>
  <si>
    <t>Bank of Baroda - 12/12/2025**</t>
  </si>
  <si>
    <t>INE084A16CY0</t>
  </si>
  <si>
    <t>Bank of India - 26/12/2025**</t>
  </si>
  <si>
    <t>INE556F16AY0</t>
  </si>
  <si>
    <t>Small Industries Development Bank of India - 13/01/2026**</t>
  </si>
  <si>
    <t>INE237A162Z2</t>
  </si>
  <si>
    <t>Kotak Mahindra Bank Ltd - 15/01/2026**</t>
  </si>
  <si>
    <t>INE028A16HL3</t>
  </si>
  <si>
    <t>Bank of Baroda - 16/01/2026**</t>
  </si>
  <si>
    <t>INE562A16NW6</t>
  </si>
  <si>
    <t>Indian Bank - 19/01/2026**</t>
  </si>
  <si>
    <t>INE261F16892</t>
  </si>
  <si>
    <t>National Bank for Agriculture &amp; Rural Development - 20/01/2026**</t>
  </si>
  <si>
    <t>INE092T16XY9</t>
  </si>
  <si>
    <t>IDFC First Bank Ltd - 27/01/2026</t>
  </si>
  <si>
    <t>INE692A16IP5</t>
  </si>
  <si>
    <t>Union Bank of India - 03/02/2026**</t>
  </si>
  <si>
    <t>INE040A16HV7</t>
  </si>
  <si>
    <t>HDFC Bank Ltd - 12/02/2026**</t>
  </si>
  <si>
    <t>INE562A16PW1</t>
  </si>
  <si>
    <t>Indian Bank - 17/02/2026**</t>
  </si>
  <si>
    <t>INE237A165Z5</t>
  </si>
  <si>
    <t>Kotak Mahindra Bank Ltd - 18/02/2026**</t>
  </si>
  <si>
    <t>INE562A16NQ8</t>
  </si>
  <si>
    <t>Indian Bank - 04/12/2025**</t>
  </si>
  <si>
    <t>INE081A14GE4</t>
  </si>
  <si>
    <t>Tata Steel Ltd - 11/12/2025**</t>
  </si>
  <si>
    <t>INE498L14ES2</t>
  </si>
  <si>
    <t>L &amp; T Finance Ltd - 17/12/2025**</t>
  </si>
  <si>
    <t>INE929O14EE0</t>
  </si>
  <si>
    <t>Reliance Retail Ventures Ltd - 19/12/2025**</t>
  </si>
  <si>
    <t>INE242A14YL0</t>
  </si>
  <si>
    <t>Indian Oil Corporation Ltd - 19/12/2025**</t>
  </si>
  <si>
    <t>INE028E14SX2</t>
  </si>
  <si>
    <t>Kotak Securities Ltd - 18/12/2025**</t>
  </si>
  <si>
    <t>INE700G14QF2</t>
  </si>
  <si>
    <t>HDFC Securities Ltd - 22/12/2025**</t>
  </si>
  <si>
    <t>INE556F14LQ8</t>
  </si>
  <si>
    <t>Small Industries Development Bank of India - 12/02/2026**</t>
  </si>
  <si>
    <t>INE572E14KE6</t>
  </si>
  <si>
    <t>PNB Housing Finance Ltd - 17/02/2026**</t>
  </si>
  <si>
    <t>INE700G14QJ4</t>
  </si>
  <si>
    <t>HDFC Securities Ltd - 29/12/2025**</t>
  </si>
  <si>
    <t>INE514E14SW3</t>
  </si>
  <si>
    <t>Export Import Bank of India - 12/12/2025</t>
  </si>
  <si>
    <t>INE233A144I0</t>
  </si>
  <si>
    <t>Godrej Industries Ltd - 23/12/2025**</t>
  </si>
  <si>
    <t>INE01C314CX3</t>
  </si>
  <si>
    <t>Bajaj Financial Securities Ltd - 22/12/2025**</t>
  </si>
  <si>
    <t>INE870H14WB8</t>
  </si>
  <si>
    <t>Network18 Media &amp; Investments Ltd - 14/01/2026**</t>
  </si>
  <si>
    <t>INE071G14HD2</t>
  </si>
  <si>
    <t>ICICI Home Finance Company Ltd - 23/01/2026**</t>
  </si>
  <si>
    <t>INE071G14HE0</t>
  </si>
  <si>
    <t>ICICI Home Finance Company Ltd - 05/02/2026**</t>
  </si>
  <si>
    <t>INE700G14QU1</t>
  </si>
  <si>
    <t>HDFC Securities Ltd - 12/02/2026**</t>
  </si>
  <si>
    <t>INE824H14SQ1</t>
  </si>
  <si>
    <t>Julius Baer Capital (India) Private Ltd - 03/02/2026**</t>
  </si>
  <si>
    <t>INE929O14EC4</t>
  </si>
  <si>
    <t>Reliance Retail Ventures Ltd - 04/12/2025**</t>
  </si>
  <si>
    <t>INE831R14FB4</t>
  </si>
  <si>
    <t>Aditya Birla Housing Finance Ltd - 10/12/2025**</t>
  </si>
  <si>
    <t>INE212K14CA1</t>
  </si>
  <si>
    <t>SBI Cap securities Ltd - 10/12/2025**</t>
  </si>
  <si>
    <t>INE824H14SI8</t>
  </si>
  <si>
    <t>Julius Baer Capital (India) Private Ltd - 10/12/2025**</t>
  </si>
  <si>
    <t>INE242A14YO4</t>
  </si>
  <si>
    <t>Indian Oil Corporation Ltd - 16/12/2025**</t>
  </si>
  <si>
    <t>INE09OL14HX8</t>
  </si>
  <si>
    <t>Birla Group Holdings Pvt Ltd - 18/12/2025**</t>
  </si>
  <si>
    <t>INE02FN14663</t>
  </si>
  <si>
    <t>IGH Holdings Private Limited - 24/12/2025**</t>
  </si>
  <si>
    <t>INE556F14LP0</t>
  </si>
  <si>
    <t>Small Industries Development Bank of India - 28/01/2026**</t>
  </si>
  <si>
    <t>INE870H14WD4</t>
  </si>
  <si>
    <t>Network18 Media &amp; Investments Ltd - 03/02/2026**</t>
  </si>
  <si>
    <t>INE472A14OS9</t>
  </si>
  <si>
    <t>Blue Star Ltd - 03/02/2026**</t>
  </si>
  <si>
    <t>INE261F14ON6</t>
  </si>
  <si>
    <t>National Bank for Agriculture &amp; Rural Development - 06/02/2026**</t>
  </si>
  <si>
    <t>INE02JD14591</t>
  </si>
  <si>
    <t>Godrej Housing Finance Limited - 13/02/2026**</t>
  </si>
  <si>
    <t>INE028E14TN1</t>
  </si>
  <si>
    <t>Kotak Securities Ltd - 12/02/2026**</t>
  </si>
  <si>
    <t>INE01C314DF8</t>
  </si>
  <si>
    <t>Bajaj Financial Securities Ltd - 12/02/2026**</t>
  </si>
  <si>
    <t>INE790I14GT1</t>
  </si>
  <si>
    <t>HSBC InvestDirect Financial Services India Limited - 11/02/2026**</t>
  </si>
  <si>
    <t>INE211H14AG0</t>
  </si>
  <si>
    <t>Sharekhan Ltd - 13/02/2026**</t>
  </si>
  <si>
    <t>INE763G14XZ4</t>
  </si>
  <si>
    <t>ICICI Securities Ltd - 20/02/2026**</t>
  </si>
  <si>
    <t>INE02FN14689</t>
  </si>
  <si>
    <t>IGH Holdings Private Limited - 20/02/2026**</t>
  </si>
  <si>
    <t>INE417C14AF6</t>
  </si>
  <si>
    <t>Pilani Investment and Industries Corporation Ltd. - 20/02/2026**</t>
  </si>
  <si>
    <t>INE007N14EK4</t>
  </si>
  <si>
    <t>Fedbank Financial Services Ltd - 26/02/2026**</t>
  </si>
  <si>
    <t>INE028E14SO1</t>
  </si>
  <si>
    <t>Kotak Securities Ltd - 09/12/2025**</t>
  </si>
  <si>
    <t>INE700G14PS7</t>
  </si>
  <si>
    <t>HDFC Securities Ltd - 09/12/2025**</t>
  </si>
  <si>
    <t>IN002025Y107</t>
  </si>
  <si>
    <t>182 Days - T Bill - 04/12/2025</t>
  </si>
  <si>
    <t>IN002025X315</t>
  </si>
  <si>
    <t>91 Days - T Bill - 29/01/2026</t>
  </si>
  <si>
    <t>IN002025X257</t>
  </si>
  <si>
    <t>91 Days - T Bill - 18/12/2025</t>
  </si>
  <si>
    <t>IN002024Z412</t>
  </si>
  <si>
    <t>364 Days - T Bill - 22/01/2026</t>
  </si>
  <si>
    <t>IN002025X232</t>
  </si>
  <si>
    <t>91 Days - T Bill - 04/12/2025</t>
  </si>
  <si>
    <t>IN002024Z354</t>
  </si>
  <si>
    <t>364 Days - T Bill - 11/12/2025</t>
  </si>
  <si>
    <t>IN002025X240</t>
  </si>
  <si>
    <t>91 Days - T Bill - 11/12/2025</t>
  </si>
  <si>
    <t>IN002025X265</t>
  </si>
  <si>
    <t>91 Days - T Bill - 25/12/2025</t>
  </si>
  <si>
    <t>IN002024Z438</t>
  </si>
  <si>
    <t>364 Days - T Bill - 05/02/2026</t>
  </si>
  <si>
    <t>IN002025X307</t>
  </si>
  <si>
    <t>91 Days - T Bill - 23/01/2026</t>
  </si>
  <si>
    <t>IN002024Z370</t>
  </si>
  <si>
    <t>364 Days - T Bill - 26/12/2025</t>
  </si>
  <si>
    <t>Reverse Repo</t>
  </si>
  <si>
    <t>Sundaram Short Duration Fund</t>
  </si>
  <si>
    <t>INE134E08MJ2</t>
  </si>
  <si>
    <t>Power Finance Corporation Ltd - 7.77% - 15/04/2028**</t>
  </si>
  <si>
    <t>INE121A07RZ4</t>
  </si>
  <si>
    <t>Cholamandalam Investment and Finance Company Ltd - 8.54% - 12/04/2029**</t>
  </si>
  <si>
    <t>INE146O07557</t>
  </si>
  <si>
    <t>Hinduja Leyland Finance Ltd - 8.4% - 06/05/2027**</t>
  </si>
  <si>
    <t>INE020B08EI8</t>
  </si>
  <si>
    <t>REC LTD - 7.51% - 31/07/2026**</t>
  </si>
  <si>
    <t>INE115A07PI6</t>
  </si>
  <si>
    <t>LIC Housing Finance Ltd - 6.17% - 03/09/2026**</t>
  </si>
  <si>
    <t>IN0020240019</t>
  </si>
  <si>
    <t>7.10% Central Government Securities 08/04/2034</t>
  </si>
  <si>
    <t>IN0020240050</t>
  </si>
  <si>
    <t>7.04% Central Government Securities 03/06/2029</t>
  </si>
  <si>
    <t>IN3120230484</t>
  </si>
  <si>
    <t>7.44% Tamil Nadu State Government Securities -20/03/2034</t>
  </si>
  <si>
    <t>Sundaram Ultra Short Duration Fund</t>
  </si>
  <si>
    <t>INE261F08DX0</t>
  </si>
  <si>
    <t>National Bank for Agriculture &amp; Rural Development - 7.58% - 31/07/2026**</t>
  </si>
  <si>
    <t>INE071G07637</t>
  </si>
  <si>
    <t>ICICI Home Finance Company Ltd - 8.061% - 25/03/2026**</t>
  </si>
  <si>
    <t>INE414G07JM5</t>
  </si>
  <si>
    <t>Muthoot Finance Ltd - 8.6% - 02/03/2028**</t>
  </si>
  <si>
    <t>INE020B08AC9</t>
  </si>
  <si>
    <t>REC LTD - 7.54% - 30/12/2026</t>
  </si>
  <si>
    <t>INE756I07EJ2</t>
  </si>
  <si>
    <t>HDB Financial Services Ltd - 7.65% - 10/09/2027**</t>
  </si>
  <si>
    <t>INE556F08KJ7</t>
  </si>
  <si>
    <t>Small Industries Development Bank of India - 7.55% - 22/09/2026**</t>
  </si>
  <si>
    <t>INE261F08EA6</t>
  </si>
  <si>
    <t>National Bank for Agriculture &amp; Rural Development - 7.5% - 31/08/2026**</t>
  </si>
  <si>
    <t>INE556F08KI9</t>
  </si>
  <si>
    <t>Small Industries Development Bank of India - 7.44% - 04/09/2026**</t>
  </si>
  <si>
    <t>INE134E08LS5</t>
  </si>
  <si>
    <t>Power Finance Corporation Ltd - 7.15% - 08/09/2026**</t>
  </si>
  <si>
    <t>INE756I07EN4</t>
  </si>
  <si>
    <t>HDB Financial Services Ltd - 7.84% - 14/07/2026**</t>
  </si>
  <si>
    <t>INE121A07SN8</t>
  </si>
  <si>
    <t>Cholamandalam Investment and Finance Company Ltd - 7.38% - 28/05/2027**</t>
  </si>
  <si>
    <t>IN1520160194</t>
  </si>
  <si>
    <t>7.59% Gujarat State Government Securities 15/02/2027</t>
  </si>
  <si>
    <t>IN2220160054</t>
  </si>
  <si>
    <t>7.58% MAHARASHTRA SDL 24/08/2026</t>
  </si>
  <si>
    <t>INE476A16A24</t>
  </si>
  <si>
    <t>Canara Bank - 03/02/2026**</t>
  </si>
  <si>
    <t>INE095A16X85</t>
  </si>
  <si>
    <t>IndusInd Bank Ltd - 05/12/2025**</t>
  </si>
  <si>
    <t>INE562A16OA0</t>
  </si>
  <si>
    <t>Indian Bank - 04/02/2026**</t>
  </si>
  <si>
    <t>INE095A16Y50</t>
  </si>
  <si>
    <t>IndusInd Bank Ltd - 04/02/2026**</t>
  </si>
  <si>
    <t>INE040A16GN6</t>
  </si>
  <si>
    <t>HDFC Bank Ltd - 12/03/2026**</t>
  </si>
  <si>
    <t>INE040A16FY5</t>
  </si>
  <si>
    <t>HDFC Bank Ltd - 04/12/2025</t>
  </si>
  <si>
    <t>INE028A16JJ3</t>
  </si>
  <si>
    <t>Bank of Baroda - 24/02/2026</t>
  </si>
  <si>
    <t>INE261F16975</t>
  </si>
  <si>
    <t>National Bank for Agriculture &amp; Rural Development - 10/03/2026**</t>
  </si>
  <si>
    <t>INE556F16BD2</t>
  </si>
  <si>
    <t>Small Industries Development Bank of India - 11/03/2026**</t>
  </si>
  <si>
    <t>INE261F16983</t>
  </si>
  <si>
    <t>National Bank for Agriculture &amp; Rural Development - 13/03/2026**</t>
  </si>
  <si>
    <t>INE092T16YI0</t>
  </si>
  <si>
    <t>IDFC First Bank Ltd - 25/05/2026**</t>
  </si>
  <si>
    <t>INE556F14LS4</t>
  </si>
  <si>
    <t>Small Industries Development Bank of India - 24/02/2026**</t>
  </si>
  <si>
    <t>INE144H14HW5</t>
  </si>
  <si>
    <t>Deutsche Investments India Private Ltd - 18/03/2026**</t>
  </si>
  <si>
    <t>INE498L14EE2</t>
  </si>
  <si>
    <t>L &amp; T Finance Ltd - 09/06/2026**</t>
  </si>
  <si>
    <t>INE121A14XQ7</t>
  </si>
  <si>
    <t>Cholamandalam Investment and Finance Company Ltd - 28/05/2026**</t>
  </si>
  <si>
    <t>IN002025X356</t>
  </si>
  <si>
    <t>91 Days - T Bill - 26/02/2026</t>
  </si>
  <si>
    <t>IN002025X331</t>
  </si>
  <si>
    <t>91 Days - T Bill - 12/02/2026</t>
  </si>
  <si>
    <t>Sundaram Medium Duration Fund</t>
  </si>
  <si>
    <t>Sundaram Conservative Hybrid Fund</t>
  </si>
  <si>
    <t>INE040A01034</t>
  </si>
  <si>
    <t>HDFC Bank Ltd</t>
  </si>
  <si>
    <t>Banks</t>
  </si>
  <si>
    <t>INE002A01018</t>
  </si>
  <si>
    <t>Reliance Industries Ltd</t>
  </si>
  <si>
    <t>Petroleum Products</t>
  </si>
  <si>
    <t>INE397D01024</t>
  </si>
  <si>
    <t>Bharti Airtel Ltd</t>
  </si>
  <si>
    <t>Telecom - Services</t>
  </si>
  <si>
    <t>INE090A01021</t>
  </si>
  <si>
    <t>ICICI Bank Ltd</t>
  </si>
  <si>
    <t>INE009A01021</t>
  </si>
  <si>
    <t>Infosys Ltd</t>
  </si>
  <si>
    <t>It - Software</t>
  </si>
  <si>
    <t>INE062A01020</t>
  </si>
  <si>
    <t>State Bank of India</t>
  </si>
  <si>
    <t>INE860A01027</t>
  </si>
  <si>
    <t>HCL Technologies Ltd</t>
  </si>
  <si>
    <t>INE238A01034</t>
  </si>
  <si>
    <t>Axis Bank Ltd</t>
  </si>
  <si>
    <t>INE917I01010</t>
  </si>
  <si>
    <t>Bajaj Auto Ltd</t>
  </si>
  <si>
    <t>Automobiles</t>
  </si>
  <si>
    <t>INE481G01011</t>
  </si>
  <si>
    <t>Ultratech Cement Ltd</t>
  </si>
  <si>
    <t>Cement &amp; Cement Products</t>
  </si>
  <si>
    <t>INE029A01011</t>
  </si>
  <si>
    <t>Bharat Petroleum Corporation Ltd</t>
  </si>
  <si>
    <t>INE237A01028</t>
  </si>
  <si>
    <t>Kotak Mahindra Bank Ltd</t>
  </si>
  <si>
    <t>INE540L01014</t>
  </si>
  <si>
    <t>Alkem Laboratories Ltd</t>
  </si>
  <si>
    <t>Pharmaceuticals &amp; Biotechnology</t>
  </si>
  <si>
    <t>INE101A01026</t>
  </si>
  <si>
    <t>Mahindra &amp; Mahindra Ltd</t>
  </si>
  <si>
    <t>INE797F01020</t>
  </si>
  <si>
    <t>Jubilant Foodworks Ltd</t>
  </si>
  <si>
    <t>Leisure Services</t>
  </si>
  <si>
    <t>INE669C01036</t>
  </si>
  <si>
    <t>Tech Mahindra Ltd</t>
  </si>
  <si>
    <t>INE066F01020</t>
  </si>
  <si>
    <t>Hindustan Aeronautics Ltd</t>
  </si>
  <si>
    <t>Aerospace &amp; Defense</t>
  </si>
  <si>
    <t>INE603J01030</t>
  </si>
  <si>
    <t>PI Industries Ltd</t>
  </si>
  <si>
    <t>Fertilizers &amp; Agrochemicals</t>
  </si>
  <si>
    <t>INE196A01026</t>
  </si>
  <si>
    <t>Marico Ltd</t>
  </si>
  <si>
    <t>Agricultural Food &amp; Other Products</t>
  </si>
  <si>
    <t>INE018A01030</t>
  </si>
  <si>
    <t>Larsen &amp; Toubro Ltd</t>
  </si>
  <si>
    <t>Construction</t>
  </si>
  <si>
    <t>Sundaram Overnight Fund</t>
  </si>
  <si>
    <t>IN002025Y115</t>
  </si>
  <si>
    <t>182 Days - T Bill - 11/12/2025</t>
  </si>
  <si>
    <t>YTM (%)*</t>
  </si>
  <si>
    <t>Index</t>
  </si>
  <si>
    <t>(b) Corporate Debt Market Development Fund</t>
  </si>
  <si>
    <t>**Non Traded Securities - Wherever applicable</t>
  </si>
  <si>
    <t>^ Net current assets includes interest accrued on fixed income securities - Wherever applicable</t>
  </si>
  <si>
    <t># percentage to NAV of security is less than 0.01% - Wherever applicable</t>
  </si>
  <si>
    <t>At the beginning</t>
  </si>
  <si>
    <t>d) IDCW declared during the period (Rupees per unit)</t>
  </si>
  <si>
    <t>g) Repo in corporate debt</t>
  </si>
  <si>
    <t>Portfolio Information</t>
  </si>
  <si>
    <t>Scheme Name :</t>
  </si>
  <si>
    <t>Description (if any)</t>
  </si>
  <si>
    <t>Annualised Portfolio YTM %* :</t>
  </si>
  <si>
    <t>Macaulay Duration (years)</t>
  </si>
  <si>
    <t>Average Maturity (years)</t>
  </si>
  <si>
    <t xml:space="preserve">As on (Date) </t>
  </si>
  <si>
    <t>* in case of semi annual YTM,  it will be annualised </t>
  </si>
  <si>
    <t>Scheme Riskometer :</t>
  </si>
  <si>
    <t>Tier I Benchmark Riskometer :</t>
  </si>
  <si>
    <t xml:space="preserve">                    NIFTY Corporate Bond Index A-II</t>
  </si>
  <si>
    <t xml:space="preserve">           NIFTY Banking and PSU Debt Index A-II</t>
  </si>
  <si>
    <t>++ Aggregate Investments by Other schemes of Sundaram Mutual Fund - Rs. 22,175.66 Lakhs</t>
  </si>
  <si>
    <t xml:space="preserve">                    NIFTY Money Market Index A-I</t>
  </si>
  <si>
    <t>Refer below point h)</t>
  </si>
  <si>
    <t>Average Maturity  (years)</t>
  </si>
  <si>
    <t>ISIN</t>
  </si>
  <si>
    <t>NAME OF THE SECURITY</t>
  </si>
  <si>
    <t>VALUE OF THE SECURITY CONSIDERED UNDER NET RECEIVABLES</t>
  </si>
  <si>
    <t>% TO AUM</t>
  </si>
  <si>
    <t>INE202B07IK1</t>
  </si>
  <si>
    <t xml:space="preserve">Dewan Housing Finance Corporation Ltd-9.10%-09/09/2019 </t>
  </si>
  <si>
    <t>INE202B07HQ0</t>
  </si>
  <si>
    <t>9.10%-Dewan Housing Finance Corporation Ltd-16/08/2019</t>
  </si>
  <si>
    <t>INE202B07IJ3</t>
  </si>
  <si>
    <t xml:space="preserve">9.05% Dewan Housing Finance Corporation Ltd-NCD-09/09/2019 </t>
  </si>
  <si>
    <t>TOTAL AMOUNT INCLUDING INTEREST DUE TO AND RECOVERED BY THE SCHEME</t>
  </si>
  <si>
    <t>TOTAL AMOUNT DUE (Rs. in Lacs)</t>
  </si>
  <si>
    <t>Amount Recovered 30th Sep 2021</t>
  </si>
  <si>
    <t xml:space="preserve">Further amount received on 31-Aug-2024 </t>
  </si>
  <si>
    <t xml:space="preserve">Total settlement till date  </t>
  </si>
  <si>
    <t xml:space="preserve">PRINCIPAL </t>
  </si>
  <si>
    <t>Interest Accrued till 3rd June 2019</t>
  </si>
  <si>
    <t xml:space="preserve">Interest not accrued due to category by rating agency as default till maturity </t>
  </si>
  <si>
    <t xml:space="preserve">Total </t>
  </si>
  <si>
    <t xml:space="preserve"> ## (Rs. in Lacs)</t>
  </si>
  <si>
    <t xml:space="preserve">Total Cost  </t>
  </si>
  <si>
    <t xml:space="preserve">Discounting Charges / Interest accrued till maturity </t>
  </si>
  <si>
    <t>Total CP Outstanding</t>
  </si>
  <si>
    <t xml:space="preserve"> 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</si>
  <si>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</si>
  <si>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</si>
  <si>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</si>
  <si>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</si>
  <si>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</si>
  <si>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</si>
  <si>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</si>
  <si>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https://www.sundarammutual.com/pdf2/2021/Rationale_for_Valuation/DHFL_Valuation_impact_22_Sep_2021.pdf</t>
  </si>
  <si>
    <t>https://www.sundarammutual.com/pdf2/2021/Rationale_for_Valuation/Update_on_DHFL_Recovery_30_sep_2021.pdf</t>
  </si>
  <si>
    <t>https://www.sundarammutual.com/pdf2/2024/Rationale_for_Valuation/Update_on_DHFL_Recovery_31_Aug_2024_V1.pdf</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</si>
  <si>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</si>
  <si>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</si>
  <si>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</si>
  <si>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 xml:space="preserve">              NIFTY Low Duration Debt Index A-I</t>
  </si>
  <si>
    <t>++ Aggregate Investments by Other schemes of Sundaram Mutual Fund - Rs. 66,489.12 Lakhs</t>
  </si>
  <si>
    <t>Amount Recovered - 06th Mar 2025</t>
  </si>
  <si>
    <t xml:space="preserve">                      NIFTY Liquid Index A-I</t>
  </si>
  <si>
    <t>9.05% Dewan Housing Finance Corporation Ltd-NCD-09/09/2019</t>
  </si>
  <si>
    <t>Dewan Housing Finance Corporation Ltd-9.10%-09/09/2019</t>
  </si>
  <si>
    <t>INE202B07654</t>
  </si>
  <si>
    <t>11.55%_Prev 11.45%-Dewan Housing Finance Corp Ltd-12/09/2019  ##</t>
  </si>
  <si>
    <t>9.10%-Dewan Housing Finance Corporation Ltd-16/08/2019 ##</t>
  </si>
  <si>
    <t>TOTAL AMOUNT DUE</t>
  </si>
  <si>
    <t>Amount Recovered 30th Sep 2021 (Rs. In Lacs)</t>
  </si>
  <si>
    <t>Further amount received on  31-Aug-2024   (Rs. In Lacs)</t>
  </si>
  <si>
    <t xml:space="preserve">Total settlement till date  ( Rs . In Lacs ) </t>
  </si>
  <si>
    <t>PRINCIPAL (Rs. in Lacs)</t>
  </si>
  <si>
    <t>Interest Accrued till 3rd June 2019
(Rs. in Lacs)</t>
  </si>
  <si>
    <t>Interest not accrued due to category by rating agency as default till maturity (Rs. in Lacs)</t>
  </si>
  <si>
    <t>Total
(Rs. in Lacs)</t>
  </si>
  <si>
    <t>11.55% Prev 11.45%-Dewan Housing Finance Corp Ltd-12/09/2019  ##</t>
  </si>
  <si>
    <t>## Sundaram Short Term Credit Risk Fund has been merged with Sundaram Short Term Debt Fund on 29th Dec 2020. Hence, the above Securities defaulted prior to the merger date have been moved to the Target scheme. Further with effect from 31st Dec 2021, Sundaram Short Term Debt Fund got merged into Principal Short Term Debt Fund and renamed as Sundaram Short Duration Fund.</t>
  </si>
  <si>
    <t xml:space="preserve">               Nifty Short Duration Debt Index A-II</t>
  </si>
  <si>
    <t>Interest Rate Swaps</t>
  </si>
  <si>
    <t>Interest Rate Swaps Pay Fix Receive Floating (11/12/2025) (FV 2500 Lacs)~</t>
  </si>
  <si>
    <t>#</t>
  </si>
  <si>
    <t>Interest Rate Swaps Pay Fix Receive Floating (06/03/2026) (FV 2500 Lacs)~</t>
  </si>
  <si>
    <t>Interest Rate Swaps Pay Fix Receive Floating (20/03/2026) (FV 2500 Lacs)~</t>
  </si>
  <si>
    <t>Interest Rate Swaps Pay Fix Receive Floating (26/05/2026) (FV 2500 Lacs)~</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</si>
  <si>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</si>
  <si>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Refer below point i)</t>
  </si>
  <si>
    <t>Swap Type</t>
  </si>
  <si>
    <t>Underlying Security</t>
  </si>
  <si>
    <t>Long Position</t>
  </si>
  <si>
    <t>Short Position</t>
  </si>
  <si>
    <t>Notional Value (Rs. in lacs.)</t>
  </si>
  <si>
    <t>Maturity date</t>
  </si>
  <si>
    <t>Fixed to Float</t>
  </si>
  <si>
    <t xml:space="preserve">Shriram Finance Ltd </t>
  </si>
  <si>
    <t>Receiving Floating</t>
  </si>
  <si>
    <t>Pay Fixed</t>
  </si>
  <si>
    <t>NABARD</t>
  </si>
  <si>
    <t>REC Ltd</t>
  </si>
  <si>
    <t xml:space="preserve">          NIFTY Ultra Short Duration Debt Index A-I</t>
  </si>
  <si>
    <t>Regular Plan - Quarterly IDCW</t>
  </si>
  <si>
    <t>INE528G08394</t>
  </si>
  <si>
    <t>9%-YES BANK LTD-NCD-Call opt-18/10/2022-Perpetual Bond $</t>
  </si>
  <si>
    <t>TOTAL AMOUNT INCLUDING INTEREST DUE TO THE SCHEME</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</si>
  <si>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</si>
  <si>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</si>
  <si>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</si>
  <si>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 xml:space="preserve">          NIFTY Medium Duration Debt Index A-III</t>
  </si>
  <si>
    <t>Macaulay Duration - only for Debt portion (years)</t>
  </si>
  <si>
    <t>Average Maturity  - only for Debt portion (years)</t>
  </si>
  <si>
    <t>VALUE OF THE SECURITY CONSIDERED 
UNDER NET RECEIVABLES</t>
  </si>
  <si>
    <t xml:space="preserve">11.55% Prev 11.45%-Dewan Housing Finance Corp Ltd-12/09/2019  </t>
  </si>
  <si>
    <t>Amount Recovered (Rs. In Lacs) 30th Sep 2021</t>
  </si>
  <si>
    <t>Further amount received on 31/08/2024  (Rs. In Lacs)</t>
  </si>
  <si>
    <t xml:space="preserve">11.55%_Prev 11.45%-Dewan Housing Finance Corp Ltd-12/09/2019  </t>
  </si>
  <si>
    <t xml:space="preserve">      CRISIL Hybrid 85 Plus 15 - Conservative Index</t>
  </si>
  <si>
    <t>Macaulay Duration (Days)</t>
  </si>
  <si>
    <t>Average Maturity (Days)</t>
  </si>
  <si>
    <t xml:space="preserve">                        NIFTY 1D Rate Index</t>
  </si>
  <si>
    <t>Direct Plan - Quarterly IDCW</t>
  </si>
  <si>
    <t>Direct Plan - Monthly IDCW</t>
  </si>
  <si>
    <t>Regular Plan - Monthly IDCW</t>
  </si>
  <si>
    <t>S. No.</t>
  </si>
  <si>
    <t>ACRONYM</t>
  </si>
  <si>
    <t>SCHEME NAME</t>
  </si>
  <si>
    <t>SFRLTP</t>
  </si>
  <si>
    <t>SFRSTP</t>
  </si>
  <si>
    <t>SMMF</t>
  </si>
  <si>
    <t>SPLDF</t>
  </si>
  <si>
    <t>SPMON</t>
  </si>
  <si>
    <t>SPSDF</t>
  </si>
  <si>
    <t>SPUSDF</t>
  </si>
  <si>
    <t>SUNBDS</t>
  </si>
  <si>
    <t>SUNMIA</t>
  </si>
  <si>
    <t>SUNONF</t>
  </si>
  <si>
    <t>30-Nov-2025</t>
  </si>
  <si>
    <t>h) Exposure to securities classified as below investment grade or default as on 30-Nov-2025:-</t>
  </si>
  <si>
    <t>h)  Hedging Positions through Swaps as on 30-Nov-2025:-</t>
  </si>
  <si>
    <t>i) Exposure to securities classified as below investment grade or default as on 30-Nov-2025:-</t>
  </si>
  <si>
    <t>% to AUM as on  30-Nov-2025</t>
  </si>
  <si>
    <t>Monthly Portfolio Statement for the month ended 30 November 2025</t>
  </si>
  <si>
    <t>Bharti Telecom Ltd - 7.4% - 01/02/2029**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</si>
</sst>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1014009]###0.00%;\(###0.00%\)"/>
    <numFmt numFmtId="165" formatCode="[$-1014009]###0.00;\(###0.00\)"/>
    <numFmt numFmtId="166" formatCode="[$-1014009]General"/>
    <numFmt numFmtId="167" formatCode="[$-1014009]###0;\(###0\)"/>
    <numFmt numFmtId="168" formatCode="[$-1014009]###0.0000;\(###0.0000\)"/>
    <numFmt numFmtId="169" formatCode="[$-1014009]#,##0.00\ %;\(#,##0.00\)"/>
    <numFmt numFmtId="170" formatCode="[$-1014009]#.0000"/>
    <numFmt numFmtId="171" formatCode="[$-1014009]#,##0.00;\(#,##0.00\)"/>
    <numFmt numFmtId="172" formatCode="dd\-mmm\-yyyy"/>
    <numFmt numFmtId="173" formatCode="[$-1014009]#,##0;\(#,##0\)"/>
    <numFmt numFmtId="174" formatCode="_(* #,##0.00_);_(* \(#,##0.00\);_(* &quot;-&quot;??_);_(@_)"/>
    <numFmt numFmtId="175" formatCode="dd/mmm/yyyy"/>
  </numFmts>
  <fonts count="35" x14ac:knownFonts="1">
    <font>
      <sz val="10"/>
      <name val="Arial"/>
      <charset val="1"/>
    </font>
    <font>
      <sz val="11"/>
      <color theme="1"/>
      <name val="Aptos Narrow"/>
      <family val="2"/>
      <scheme val="minor"/>
    </font>
    <font>
      <sz val="10"/>
      <color indexed="8"/>
      <name val="Calibri"/>
      <family val="2"/>
    </font>
    <font>
      <b/>
      <sz val="10"/>
      <color indexed="8"/>
      <name val="Calibri"/>
      <family val="2"/>
    </font>
    <font>
      <b/>
      <i/>
      <sz val="10"/>
      <color indexed="8"/>
      <name val="Calibri"/>
      <family val="2"/>
    </font>
    <font>
      <sz val="10"/>
      <name val="Arial"/>
      <family val="2"/>
    </font>
    <font>
      <b/>
      <sz val="11"/>
      <color indexed="8"/>
      <name val="Calibri"/>
      <family val="2"/>
    </font>
    <font>
      <u/>
      <sz val="10"/>
      <color theme="10"/>
      <name val="Arial"/>
      <family val="2"/>
    </font>
    <font>
      <u/>
      <sz val="11"/>
      <color rgb="FF002060"/>
      <name val="Aptos Narrow"/>
      <family val="2"/>
      <scheme val="minor"/>
    </font>
    <font>
      <sz val="10"/>
      <name val="Arial"/>
      <family val="2"/>
    </font>
    <font>
      <sz val="10"/>
      <color indexed="8"/>
      <name val="Calibri"/>
      <family val="2"/>
    </font>
    <font>
      <b/>
      <sz val="10"/>
      <color indexed="8"/>
      <name val="Calibri"/>
      <family val="2"/>
    </font>
    <font>
      <b/>
      <i/>
      <sz val="10"/>
      <color indexed="8"/>
      <name val="Calibri"/>
      <family val="2"/>
    </font>
    <font>
      <sz val="10"/>
      <name val="Calibri"/>
      <family val="2"/>
    </font>
    <font>
      <b/>
      <sz val="10"/>
      <name val="Calibri"/>
      <family val="2"/>
    </font>
    <font>
      <b/>
      <sz val="10"/>
      <name val="Arial"/>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u/>
      <sz val="8.5"/>
      <name val="Verdana"/>
      <family val="2"/>
    </font>
    <font>
      <b/>
      <sz val="10"/>
      <color theme="1"/>
      <name val="Tahoma"/>
      <family val="2"/>
    </font>
    <font>
      <b/>
      <sz val="10"/>
      <color rgb="FF000000"/>
      <name val="Tahoma"/>
      <family val="2"/>
    </font>
    <font>
      <sz val="10"/>
      <color theme="1"/>
      <name val="Tahoma"/>
      <family val="2"/>
    </font>
    <font>
      <sz val="10"/>
      <color rgb="FF000000"/>
      <name val="Tahoma"/>
      <family val="2"/>
    </font>
    <font>
      <sz val="10"/>
      <color theme="1"/>
      <name val="Arial"/>
      <family val="2"/>
    </font>
    <font>
      <b/>
      <sz val="10"/>
      <color theme="1"/>
      <name val="Calibri"/>
      <family val="2"/>
    </font>
    <font>
      <sz val="10"/>
      <color theme="1"/>
      <name val="Calibri"/>
      <family val="2"/>
    </font>
    <font>
      <sz val="11"/>
      <name val="Aptos Narrow"/>
      <family val="2"/>
      <scheme val="minor"/>
    </font>
    <font>
      <b/>
      <sz val="11"/>
      <name val="Aptos Narrow"/>
      <family val="2"/>
      <scheme val="minor"/>
    </font>
    <font>
      <b/>
      <sz val="11"/>
      <color theme="1"/>
      <name val="Calibri"/>
      <family val="2"/>
    </font>
    <font>
      <b/>
      <sz val="11"/>
      <name val="Calibri"/>
      <family val="2"/>
    </font>
    <font>
      <sz val="11"/>
      <color theme="1"/>
      <name val="Calibri"/>
      <family val="2"/>
    </font>
    <font>
      <u/>
      <sz val="11"/>
      <color theme="10"/>
      <name val="Calibri"/>
      <family val="2"/>
    </font>
    <font>
      <sz val="11"/>
      <name val="Calibri"/>
      <family val="2"/>
    </font>
  </fonts>
  <fills count="2">
    <fill>
      <patternFill patternType="none"/>
    </fill>
    <fill>
      <patternFill patternType="gray125"/>
    </fill>
  </fills>
  <borders count="2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2">
    <xf numFmtId="0" fontId="0" fillId="0" borderId="0">
      <alignment wrapText="1"/>
    </xf>
    <xf numFmtId="9" fontId="5" fillId="0" borderId="0" applyFont="0" applyFill="0" applyBorder="0" applyAlignment="0" applyProtection="0"/>
    <xf numFmtId="0" fontId="7" fillId="0" borderId="0" applyNumberFormat="0" applyFill="0" applyBorder="0" applyAlignment="0" applyProtection="0">
      <alignment wrapText="1"/>
    </xf>
    <xf numFmtId="43" fontId="9" fillId="0" borderId="0" applyFont="0" applyFill="0" applyBorder="0" applyAlignment="0" applyProtection="0"/>
    <xf numFmtId="0" fontId="9" fillId="0" borderId="0">
      <alignment wrapText="1"/>
    </xf>
    <xf numFmtId="0" fontId="1" fillId="0" borderId="0"/>
    <xf numFmtId="43" fontId="9" fillId="0" borderId="0" applyFont="0" applyFill="0" applyBorder="0" applyAlignment="0" applyProtection="0"/>
    <xf numFmtId="9" fontId="18"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cellStyleXfs>
  <cellXfs count="205">
    <xf numFmtId="0" fontId="0" fillId="0" borderId="0" xfId="0">
      <alignment wrapText="1"/>
    </xf>
    <xf numFmtId="0" fontId="8" fillId="0" borderId="0" xfId="2" applyFont="1" applyFill="1" applyBorder="1" applyAlignment="1">
      <alignment horizontal="center" vertical="center" wrapText="1"/>
    </xf>
    <xf numFmtId="4" fontId="17" fillId="0" borderId="13" xfId="7" applyNumberFormat="1" applyFont="1" applyFill="1" applyBorder="1"/>
    <xf numFmtId="4" fontId="17" fillId="0" borderId="0" xfId="7" applyNumberFormat="1" applyFont="1" applyFill="1" applyBorder="1"/>
    <xf numFmtId="43" fontId="17" fillId="0" borderId="13" xfId="8" applyFont="1" applyFill="1" applyBorder="1"/>
    <xf numFmtId="43" fontId="17" fillId="0" borderId="0" xfId="6" applyFont="1" applyFill="1" applyBorder="1"/>
    <xf numFmtId="0" fontId="30" fillId="0" borderId="13" xfId="5" applyFont="1" applyBorder="1" applyAlignment="1">
      <alignment horizontal="center"/>
    </xf>
    <xf numFmtId="0" fontId="31" fillId="0" borderId="13" xfId="5" applyFont="1" applyBorder="1" applyAlignment="1">
      <alignment horizontal="center" vertical="center"/>
    </xf>
    <xf numFmtId="0" fontId="32" fillId="0" borderId="0" xfId="11" applyFont="1"/>
    <xf numFmtId="0" fontId="32" fillId="0" borderId="13" xfId="5" applyFont="1" applyBorder="1" applyAlignment="1">
      <alignment horizontal="center"/>
    </xf>
    <xf numFmtId="0" fontId="33" fillId="0" borderId="13" xfId="2" applyFont="1" applyFill="1" applyBorder="1" applyAlignment="1">
      <alignment vertical="center"/>
    </xf>
    <xf numFmtId="0" fontId="34" fillId="0" borderId="13" xfId="5" applyFont="1" applyBorder="1" applyAlignment="1">
      <alignment vertical="top"/>
    </xf>
    <xf numFmtId="0" fontId="6" fillId="0" borderId="7" xfId="0" applyFont="1" applyBorder="1" applyAlignment="1">
      <alignment horizontal="center" vertical="center" wrapText="1" readingOrder="1"/>
    </xf>
    <xf numFmtId="43" fontId="6" fillId="0" borderId="7" xfId="3" applyFont="1" applyFill="1" applyBorder="1" applyAlignment="1">
      <alignment horizontal="center" vertical="center" wrapText="1" readingOrder="1"/>
    </xf>
    <xf numFmtId="0" fontId="0" fillId="0" borderId="0" xfId="0" applyAlignment="1">
      <alignment horizontal="center" vertical="center" wrapText="1"/>
    </xf>
    <xf numFmtId="0" fontId="10" fillId="0" borderId="4" xfId="0" applyFont="1" applyBorder="1" applyAlignment="1">
      <alignment horizontal="right" vertical="top" wrapText="1" readingOrder="1"/>
    </xf>
    <xf numFmtId="0" fontId="11" fillId="0" borderId="4" xfId="0" applyFont="1" applyBorder="1" applyAlignment="1">
      <alignment horizontal="left" vertical="center" wrapText="1" readingOrder="1"/>
    </xf>
    <xf numFmtId="165" fontId="10" fillId="0" borderId="8" xfId="0" applyNumberFormat="1" applyFont="1" applyBorder="1" applyAlignment="1">
      <alignment horizontal="right" vertical="center" wrapText="1" readingOrder="1"/>
    </xf>
    <xf numFmtId="0" fontId="2" fillId="0" borderId="4" xfId="0" applyFont="1" applyBorder="1" applyAlignment="1">
      <alignment horizontal="right" vertical="top" wrapText="1" readingOrder="1"/>
    </xf>
    <xf numFmtId="0" fontId="3" fillId="0" borderId="4" xfId="0" applyFont="1" applyBorder="1" applyAlignment="1">
      <alignment horizontal="left" vertical="center" wrapText="1" readingOrder="1"/>
    </xf>
    <xf numFmtId="0" fontId="3" fillId="0" borderId="4" xfId="0" applyFont="1" applyBorder="1" applyAlignment="1">
      <alignment horizontal="right" vertical="center" wrapText="1" readingOrder="1"/>
    </xf>
    <xf numFmtId="164" fontId="3" fillId="0" borderId="4" xfId="0" applyNumberFormat="1" applyFont="1" applyBorder="1" applyAlignment="1">
      <alignment horizontal="right" vertical="center" wrapText="1" readingOrder="1"/>
    </xf>
    <xf numFmtId="0" fontId="4" fillId="0" borderId="4" xfId="0" applyFont="1" applyBorder="1" applyAlignment="1">
      <alignment horizontal="left" vertical="center" wrapText="1" readingOrder="1"/>
    </xf>
    <xf numFmtId="0" fontId="4" fillId="0" borderId="4" xfId="0" applyFont="1" applyBorder="1" applyAlignment="1">
      <alignment horizontal="right" vertical="center" wrapText="1" readingOrder="1"/>
    </xf>
    <xf numFmtId="165" fontId="3" fillId="0" borderId="4" xfId="0" applyNumberFormat="1" applyFont="1" applyBorder="1" applyAlignment="1">
      <alignment horizontal="right" vertical="center" wrapText="1" readingOrder="1"/>
    </xf>
    <xf numFmtId="166" fontId="2" fillId="0" borderId="4" xfId="0" applyNumberFormat="1" applyFont="1" applyBorder="1" applyAlignment="1">
      <alignment horizontal="right" vertical="center" wrapText="1" readingOrder="1"/>
    </xf>
    <xf numFmtId="0" fontId="2" fillId="0" borderId="4" xfId="0" applyFont="1" applyBorder="1" applyAlignment="1">
      <alignment horizontal="left" vertical="center" wrapText="1" readingOrder="1"/>
    </xf>
    <xf numFmtId="167" fontId="2" fillId="0" borderId="4" xfId="0" applyNumberFormat="1" applyFont="1" applyBorder="1" applyAlignment="1">
      <alignment horizontal="right" vertical="center" wrapText="1" readingOrder="1"/>
    </xf>
    <xf numFmtId="165" fontId="2" fillId="0" borderId="4" xfId="0" applyNumberFormat="1" applyFont="1" applyBorder="1" applyAlignment="1">
      <alignment horizontal="right" vertical="center" wrapText="1" readingOrder="1"/>
    </xf>
    <xf numFmtId="164" fontId="2" fillId="0" borderId="4" xfId="0" applyNumberFormat="1" applyFont="1" applyBorder="1" applyAlignment="1">
      <alignment horizontal="right" vertical="center" wrapText="1" readingOrder="1"/>
    </xf>
    <xf numFmtId="0" fontId="2" fillId="0" borderId="4" xfId="0" applyFont="1" applyBorder="1" applyAlignment="1">
      <alignment horizontal="right" vertical="center" wrapText="1" readingOrder="1"/>
    </xf>
    <xf numFmtId="0" fontId="12" fillId="0" borderId="4" xfId="0" applyFont="1" applyBorder="1" applyAlignment="1">
      <alignment horizontal="left" vertical="center" wrapText="1" readingOrder="1"/>
    </xf>
    <xf numFmtId="0" fontId="12" fillId="0" borderId="4" xfId="0" applyFont="1" applyBorder="1" applyAlignment="1">
      <alignment horizontal="right" vertical="center" wrapText="1" readingOrder="1"/>
    </xf>
    <xf numFmtId="0" fontId="9" fillId="0" borderId="0" xfId="4">
      <alignment wrapText="1"/>
    </xf>
    <xf numFmtId="0" fontId="13" fillId="0" borderId="0" xfId="0" applyFont="1">
      <alignment wrapText="1"/>
    </xf>
    <xf numFmtId="166" fontId="10" fillId="0" borderId="4" xfId="0" applyNumberFormat="1" applyFont="1" applyBorder="1" applyAlignment="1">
      <alignment horizontal="right" vertical="center" wrapText="1" readingOrder="1"/>
    </xf>
    <xf numFmtId="0" fontId="10" fillId="0" borderId="4" xfId="0" applyFont="1" applyBorder="1" applyAlignment="1">
      <alignment horizontal="left" vertical="center" wrapText="1" readingOrder="1"/>
    </xf>
    <xf numFmtId="168" fontId="10" fillId="0" borderId="4" xfId="0" applyNumberFormat="1" applyFont="1" applyBorder="1" applyAlignment="1">
      <alignment horizontal="right" vertical="center" wrapText="1" readingOrder="1"/>
    </xf>
    <xf numFmtId="165" fontId="10" fillId="0" borderId="4" xfId="0" applyNumberFormat="1" applyFont="1" applyBorder="1" applyAlignment="1">
      <alignment horizontal="right" vertical="center" wrapText="1" readingOrder="1"/>
    </xf>
    <xf numFmtId="164" fontId="10" fillId="0" borderId="4" xfId="0" applyNumberFormat="1" applyFont="1" applyBorder="1" applyAlignment="1">
      <alignment horizontal="right" vertical="center" wrapText="1" readingOrder="1"/>
    </xf>
    <xf numFmtId="165" fontId="11" fillId="0" borderId="4" xfId="0" applyNumberFormat="1" applyFont="1" applyBorder="1" applyAlignment="1">
      <alignment horizontal="right" vertical="center" wrapText="1" readingOrder="1"/>
    </xf>
    <xf numFmtId="164" fontId="11" fillId="0" borderId="4" xfId="0" applyNumberFormat="1" applyFont="1" applyBorder="1" applyAlignment="1">
      <alignment horizontal="right" vertical="center" wrapText="1" readingOrder="1"/>
    </xf>
    <xf numFmtId="169" fontId="3" fillId="0" borderId="4" xfId="0" applyNumberFormat="1" applyFont="1" applyBorder="1" applyAlignment="1">
      <alignment horizontal="right" vertical="center" wrapText="1" readingOrder="1"/>
    </xf>
    <xf numFmtId="0" fontId="4" fillId="0" borderId="5" xfId="0" applyFont="1" applyBorder="1" applyAlignment="1">
      <alignment horizontal="left" vertical="center" wrapText="1" readingOrder="1"/>
    </xf>
    <xf numFmtId="0" fontId="4" fillId="0" borderId="5" xfId="0" applyFont="1" applyBorder="1" applyAlignment="1">
      <alignment horizontal="right" vertical="center" wrapText="1" readingOrder="1"/>
    </xf>
    <xf numFmtId="0" fontId="12" fillId="0" borderId="0" xfId="0" applyFont="1" applyAlignment="1">
      <alignment horizontal="left" vertical="center" wrapText="1" readingOrder="1"/>
    </xf>
    <xf numFmtId="0" fontId="10" fillId="0" borderId="0" xfId="0" applyFont="1" applyAlignment="1">
      <alignment horizontal="left" vertical="center" wrapText="1" readingOrder="1"/>
    </xf>
    <xf numFmtId="0" fontId="12" fillId="0" borderId="0" xfId="0" applyFont="1" applyAlignment="1">
      <alignment horizontal="right" vertical="center" wrapText="1" readingOrder="1"/>
    </xf>
    <xf numFmtId="0" fontId="12" fillId="0" borderId="6" xfId="0" applyFont="1" applyBorder="1" applyAlignment="1">
      <alignment horizontal="right" vertical="center" wrapText="1" readingOrder="1"/>
    </xf>
    <xf numFmtId="0" fontId="10" fillId="0" borderId="0" xfId="0" applyFont="1" applyAlignment="1">
      <alignment horizontal="right" vertical="top" wrapText="1" readingOrder="1"/>
    </xf>
    <xf numFmtId="0" fontId="11" fillId="0" borderId="9" xfId="0" applyFont="1" applyBorder="1" applyAlignment="1">
      <alignment horizontal="right" vertical="top" wrapText="1" readingOrder="1"/>
    </xf>
    <xf numFmtId="0" fontId="2" fillId="0" borderId="0" xfId="0" applyFont="1" applyAlignment="1">
      <alignment horizontal="right" vertical="top" wrapText="1" readingOrder="1"/>
    </xf>
    <xf numFmtId="0" fontId="11" fillId="0" borderId="4" xfId="0" applyFont="1" applyBorder="1" applyAlignment="1">
      <alignment horizontal="left" vertical="top" wrapText="1" readingOrder="1"/>
    </xf>
    <xf numFmtId="172" fontId="11" fillId="0" borderId="4" xfId="0" applyNumberFormat="1" applyFont="1" applyBorder="1" applyAlignment="1">
      <alignment horizontal="right" vertical="top" wrapText="1" readingOrder="1"/>
    </xf>
    <xf numFmtId="170" fontId="2" fillId="0" borderId="4" xfId="0" applyNumberFormat="1" applyFont="1" applyBorder="1" applyAlignment="1">
      <alignment horizontal="right" vertical="center" wrapText="1" readingOrder="1"/>
    </xf>
    <xf numFmtId="0" fontId="2" fillId="0" borderId="0" xfId="0" applyFont="1" applyAlignment="1">
      <alignment horizontal="left" vertical="center" wrapText="1" readingOrder="1"/>
    </xf>
    <xf numFmtId="0" fontId="2" fillId="0" borderId="0" xfId="0" applyFont="1" applyAlignment="1">
      <alignment horizontal="right" vertical="center" wrapText="1" readingOrder="1"/>
    </xf>
    <xf numFmtId="0" fontId="0" fillId="0" borderId="0" xfId="0" applyAlignment="1">
      <alignment horizontal="center" vertical="top" readingOrder="1"/>
    </xf>
    <xf numFmtId="0" fontId="10" fillId="0" borderId="6" xfId="0" applyFont="1" applyBorder="1" applyAlignment="1">
      <alignment horizontal="right" vertical="top" wrapText="1" readingOrder="1"/>
    </xf>
    <xf numFmtId="0" fontId="13" fillId="0" borderId="0" xfId="0" applyFont="1" applyAlignment="1">
      <alignment vertical="center" wrapText="1"/>
    </xf>
    <xf numFmtId="0" fontId="14" fillId="0" borderId="13" xfId="0" applyFont="1" applyBorder="1" applyAlignment="1">
      <alignment horizontal="center" vertical="center" wrapText="1"/>
    </xf>
    <xf numFmtId="0" fontId="13" fillId="0" borderId="13" xfId="0" applyFont="1" applyBorder="1" applyAlignment="1">
      <alignment vertical="center" wrapText="1"/>
    </xf>
    <xf numFmtId="0" fontId="13" fillId="0" borderId="13" xfId="0" applyFont="1" applyBorder="1" applyAlignment="1">
      <alignment horizontal="justify" vertical="center" wrapText="1"/>
    </xf>
    <xf numFmtId="171" fontId="11" fillId="0" borderId="4" xfId="0" applyNumberFormat="1" applyFont="1" applyBorder="1" applyAlignment="1">
      <alignment horizontal="left" vertical="center" wrapText="1" readingOrder="1"/>
    </xf>
    <xf numFmtId="173" fontId="11" fillId="0" borderId="4" xfId="0" quotePrefix="1" applyNumberFormat="1" applyFont="1" applyBorder="1" applyAlignment="1">
      <alignment horizontal="left" vertical="center" wrapText="1" readingOrder="1"/>
    </xf>
    <xf numFmtId="0" fontId="0" fillId="0" borderId="0" xfId="0" applyAlignment="1">
      <alignment vertical="center" wrapText="1"/>
    </xf>
    <xf numFmtId="0" fontId="15" fillId="0" borderId="0" xfId="0" applyFont="1">
      <alignment wrapText="1"/>
    </xf>
    <xf numFmtId="0" fontId="15" fillId="0" borderId="0" xfId="0" applyFont="1" applyAlignment="1"/>
    <xf numFmtId="0" fontId="0" fillId="0" borderId="0" xfId="0" applyAlignment="1"/>
    <xf numFmtId="0" fontId="11" fillId="0" borderId="13" xfId="0" applyFont="1" applyBorder="1" applyAlignment="1">
      <alignment horizontal="left" vertical="center" wrapText="1" readingOrder="1"/>
    </xf>
    <xf numFmtId="0" fontId="11" fillId="0" borderId="21" xfId="0" applyFont="1" applyBorder="1" applyAlignment="1">
      <alignment horizontal="left" vertical="center" wrapText="1" readingOrder="1"/>
    </xf>
    <xf numFmtId="173" fontId="11" fillId="0" borderId="4" xfId="0" applyNumberFormat="1" applyFont="1" applyBorder="1" applyAlignment="1">
      <alignment horizontal="left" vertical="center" wrapText="1" readingOrder="1"/>
    </xf>
    <xf numFmtId="43" fontId="0" fillId="0" borderId="0" xfId="6" applyFont="1" applyFill="1" applyAlignment="1">
      <alignment wrapText="1"/>
    </xf>
    <xf numFmtId="0" fontId="16" fillId="0" borderId="13" xfId="5" applyFont="1" applyBorder="1" applyAlignment="1">
      <alignment horizontal="center" vertical="center"/>
    </xf>
    <xf numFmtId="0" fontId="16" fillId="0" borderId="13" xfId="5" applyFont="1" applyBorder="1" applyAlignment="1">
      <alignment horizontal="center" vertical="center" wrapText="1"/>
    </xf>
    <xf numFmtId="0" fontId="9" fillId="0" borderId="0" xfId="4" applyAlignment="1">
      <alignment vertical="center" wrapText="1"/>
    </xf>
    <xf numFmtId="0" fontId="17" fillId="0" borderId="13" xfId="5" applyFont="1" applyBorder="1" applyAlignment="1">
      <alignment vertical="center"/>
    </xf>
    <xf numFmtId="0" fontId="17" fillId="0" borderId="13" xfId="5" applyFont="1" applyBorder="1" applyAlignment="1">
      <alignment wrapText="1"/>
    </xf>
    <xf numFmtId="0" fontId="17" fillId="0" borderId="13" xfId="5" applyFont="1" applyBorder="1"/>
    <xf numFmtId="0" fontId="16" fillId="0" borderId="13" xfId="5" applyFont="1" applyBorder="1" applyAlignment="1">
      <alignment horizontal="center"/>
    </xf>
    <xf numFmtId="4" fontId="17" fillId="0" borderId="13" xfId="5" applyNumberFormat="1" applyFont="1" applyBorder="1"/>
    <xf numFmtId="2" fontId="17" fillId="0" borderId="13" xfId="5" applyNumberFormat="1" applyFont="1" applyBorder="1"/>
    <xf numFmtId="4" fontId="9" fillId="0" borderId="13" xfId="4" applyNumberFormat="1" applyBorder="1">
      <alignment wrapText="1"/>
    </xf>
    <xf numFmtId="0" fontId="19" fillId="0" borderId="0" xfId="0" applyFont="1" applyAlignment="1"/>
    <xf numFmtId="0" fontId="7" fillId="0" borderId="0" xfId="2" applyFill="1" applyAlignment="1"/>
    <xf numFmtId="0" fontId="1" fillId="0" borderId="0" xfId="10" applyAlignment="1">
      <alignment wrapText="1"/>
    </xf>
    <xf numFmtId="0" fontId="26" fillId="0" borderId="13" xfId="10" applyFont="1" applyBorder="1" applyAlignment="1">
      <alignment horizontal="center" vertical="center"/>
    </xf>
    <xf numFmtId="0" fontId="26" fillId="0" borderId="0" xfId="10" applyFont="1" applyAlignment="1">
      <alignment horizontal="center" vertical="center"/>
    </xf>
    <xf numFmtId="0" fontId="27" fillId="0" borderId="13" xfId="10" applyFont="1" applyBorder="1" applyAlignment="1">
      <alignment vertical="center"/>
    </xf>
    <xf numFmtId="0" fontId="27" fillId="0" borderId="13" xfId="10" applyFont="1" applyBorder="1" applyAlignment="1">
      <alignment vertical="center" wrapText="1"/>
    </xf>
    <xf numFmtId="0" fontId="27" fillId="0" borderId="0" xfId="10" applyFont="1" applyAlignment="1">
      <alignment horizontal="center" vertical="center"/>
    </xf>
    <xf numFmtId="0" fontId="28" fillId="0" borderId="0" xfId="10" applyFont="1" applyAlignment="1">
      <alignment wrapText="1"/>
    </xf>
    <xf numFmtId="0" fontId="26" fillId="0" borderId="13" xfId="10" applyFont="1" applyBorder="1" applyAlignment="1">
      <alignment horizontal="center" vertical="center" wrapText="1"/>
    </xf>
    <xf numFmtId="0" fontId="29" fillId="0" borderId="0" xfId="10" applyFont="1" applyAlignment="1">
      <alignment horizontal="center" vertical="center"/>
    </xf>
    <xf numFmtId="0" fontId="27" fillId="0" borderId="13" xfId="10" applyFont="1" applyBorder="1" applyAlignment="1">
      <alignment horizontal="left" vertical="center"/>
    </xf>
    <xf numFmtId="4" fontId="27" fillId="0" borderId="13" xfId="10" applyNumberFormat="1" applyFont="1" applyBorder="1" applyAlignment="1">
      <alignment horizontal="right" vertical="center"/>
    </xf>
    <xf numFmtId="10" fontId="27" fillId="0" borderId="13" xfId="7" applyNumberFormat="1" applyFont="1" applyFill="1" applyBorder="1" applyAlignment="1">
      <alignment vertical="center"/>
    </xf>
    <xf numFmtId="43" fontId="28" fillId="0" borderId="0" xfId="6" applyFont="1" applyFill="1" applyAlignment="1">
      <alignment vertical="center"/>
    </xf>
    <xf numFmtId="43" fontId="27" fillId="0" borderId="0" xfId="6" applyFont="1" applyFill="1" applyAlignment="1">
      <alignment horizontal="center" vertical="center"/>
    </xf>
    <xf numFmtId="165" fontId="10" fillId="0" borderId="13" xfId="0" applyNumberFormat="1" applyFont="1" applyBorder="1" applyAlignment="1">
      <alignment horizontal="right" vertical="center" wrapText="1" readingOrder="1"/>
    </xf>
    <xf numFmtId="0" fontId="12" fillId="0" borderId="13" xfId="0" applyFont="1" applyBorder="1" applyAlignment="1">
      <alignment horizontal="left" vertical="center" wrapText="1" readingOrder="1"/>
    </xf>
    <xf numFmtId="0" fontId="20" fillId="0" borderId="13" xfId="0" applyFont="1" applyBorder="1">
      <alignment wrapText="1"/>
    </xf>
    <xf numFmtId="0" fontId="12" fillId="0" borderId="13" xfId="0" applyFont="1" applyBorder="1" applyAlignment="1">
      <alignment horizontal="right" vertical="center" wrapText="1" readingOrder="1"/>
    </xf>
    <xf numFmtId="0" fontId="0" fillId="0" borderId="13" xfId="0" applyBorder="1">
      <alignment wrapText="1"/>
    </xf>
    <xf numFmtId="167" fontId="10" fillId="0" borderId="4" xfId="0" applyNumberFormat="1" applyFont="1" applyBorder="1" applyAlignment="1">
      <alignment horizontal="right" vertical="center" wrapText="1" readingOrder="1"/>
    </xf>
    <xf numFmtId="10" fontId="0" fillId="0" borderId="0" xfId="1" applyNumberFormat="1" applyFont="1" applyFill="1" applyAlignment="1">
      <alignment wrapText="1"/>
    </xf>
    <xf numFmtId="0" fontId="11" fillId="0" borderId="4" xfId="0" applyFont="1" applyBorder="1" applyAlignment="1">
      <alignment horizontal="center" vertical="center" wrapText="1" readingOrder="1"/>
    </xf>
    <xf numFmtId="0" fontId="19" fillId="0" borderId="0" xfId="9" applyFont="1"/>
    <xf numFmtId="0" fontId="0" fillId="0" borderId="0" xfId="0" applyAlignment="1">
      <alignment horizontal="center" vertical="center"/>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10" fontId="0" fillId="0" borderId="0" xfId="1" applyNumberFormat="1" applyFont="1" applyFill="1" applyAlignment="1">
      <alignment horizontal="center" vertical="center" wrapText="1"/>
    </xf>
    <xf numFmtId="0" fontId="0" fillId="0" borderId="0" xfId="0" applyAlignment="1">
      <alignment vertical="center"/>
    </xf>
    <xf numFmtId="0" fontId="23" fillId="0" borderId="7" xfId="0" applyFont="1" applyBorder="1" applyAlignment="1">
      <alignment vertical="center"/>
    </xf>
    <xf numFmtId="0" fontId="24" fillId="0" borderId="7" xfId="0" applyFont="1" applyBorder="1" applyAlignment="1">
      <alignment vertical="center" wrapText="1"/>
    </xf>
    <xf numFmtId="0" fontId="24" fillId="0" borderId="7" xfId="0" applyFont="1" applyBorder="1" applyAlignment="1">
      <alignment vertical="center"/>
    </xf>
    <xf numFmtId="43" fontId="23" fillId="0" borderId="7" xfId="6" applyFont="1" applyFill="1" applyBorder="1" applyAlignment="1">
      <alignment vertical="center"/>
    </xf>
    <xf numFmtId="175" fontId="23" fillId="0" borderId="7" xfId="0" applyNumberFormat="1" applyFont="1" applyBorder="1" applyAlignment="1">
      <alignment vertical="center"/>
    </xf>
    <xf numFmtId="164" fontId="13" fillId="0" borderId="4" xfId="0" applyNumberFormat="1" applyFont="1" applyBorder="1" applyAlignment="1">
      <alignment horizontal="right" vertical="center" wrapText="1" readingOrder="1"/>
    </xf>
    <xf numFmtId="10" fontId="0" fillId="0" borderId="0" xfId="1" applyNumberFormat="1" applyFont="1" applyFill="1" applyAlignment="1">
      <alignment vertical="center" wrapText="1"/>
    </xf>
    <xf numFmtId="10" fontId="25" fillId="0" borderId="0" xfId="1" applyNumberFormat="1" applyFont="1" applyFill="1" applyAlignment="1"/>
    <xf numFmtId="0" fontId="25" fillId="0" borderId="0" xfId="0" applyFont="1" applyAlignment="1"/>
    <xf numFmtId="0" fontId="14" fillId="0" borderId="0" xfId="0" applyFont="1" applyAlignment="1">
      <alignment vertical="center" readingOrder="1"/>
    </xf>
    <xf numFmtId="4" fontId="13" fillId="0" borderId="13" xfId="0" applyNumberFormat="1" applyFont="1" applyBorder="1" applyAlignment="1">
      <alignment vertical="center"/>
    </xf>
    <xf numFmtId="174" fontId="17" fillId="0" borderId="13" xfId="5" applyNumberFormat="1" applyFont="1" applyBorder="1"/>
    <xf numFmtId="0" fontId="17" fillId="0" borderId="0" xfId="5" applyFont="1"/>
    <xf numFmtId="0" fontId="17" fillId="0" borderId="0" xfId="5" applyFont="1" applyAlignment="1">
      <alignment wrapText="1"/>
    </xf>
    <xf numFmtId="4" fontId="13" fillId="0" borderId="0" xfId="0" applyNumberFormat="1" applyFont="1" applyAlignment="1">
      <alignment vertical="center"/>
    </xf>
    <xf numFmtId="174" fontId="17" fillId="0" borderId="0" xfId="5" applyNumberFormat="1" applyFont="1"/>
    <xf numFmtId="0" fontId="17" fillId="0" borderId="0" xfId="5" applyFont="1" applyAlignment="1">
      <alignment vertical="center" wrapText="1"/>
    </xf>
    <xf numFmtId="0" fontId="19" fillId="0" borderId="0" xfId="0" applyFont="1" applyAlignment="1">
      <alignment horizontal="left" vertical="top" readingOrder="1"/>
    </xf>
    <xf numFmtId="43" fontId="17" fillId="0" borderId="13" xfId="6" applyFont="1" applyFill="1" applyBorder="1"/>
    <xf numFmtId="4" fontId="17" fillId="0" borderId="0" xfId="5" applyNumberFormat="1" applyFont="1"/>
    <xf numFmtId="0" fontId="11" fillId="0" borderId="0" xfId="0" applyFont="1" applyAlignment="1">
      <alignment horizontal="left" vertical="center" wrapText="1" readingOrder="1"/>
    </xf>
    <xf numFmtId="0" fontId="10" fillId="0" borderId="10" xfId="0" applyFont="1" applyBorder="1" applyAlignment="1">
      <alignment horizontal="left" vertical="center" wrapText="1" readingOrder="1"/>
    </xf>
    <xf numFmtId="0" fontId="10" fillId="0" borderId="12" xfId="0" applyFont="1" applyBorder="1" applyAlignment="1">
      <alignment horizontal="left" vertical="center" wrapText="1" readingOrder="1"/>
    </xf>
    <xf numFmtId="0" fontId="10" fillId="0" borderId="13" xfId="0" applyFont="1" applyBorder="1" applyAlignment="1">
      <alignment horizontal="left" vertical="center" wrapText="1" readingOrder="1"/>
    </xf>
    <xf numFmtId="0" fontId="10" fillId="0" borderId="11" xfId="0" applyFont="1" applyBorder="1" applyAlignment="1">
      <alignment horizontal="left" vertical="center" wrapText="1" readingOrder="1"/>
    </xf>
    <xf numFmtId="0" fontId="6" fillId="0" borderId="7" xfId="0" applyFont="1" applyBorder="1" applyAlignment="1">
      <alignment horizontal="center" vertical="center" wrapText="1" readingOrder="1"/>
    </xf>
    <xf numFmtId="0" fontId="10" fillId="0" borderId="0" xfId="0" applyFont="1" applyAlignment="1">
      <alignment horizontal="left" vertical="center" wrapText="1" readingOrder="1"/>
    </xf>
    <xf numFmtId="0" fontId="11" fillId="0" borderId="1"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0" fillId="0" borderId="1"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1" fillId="0" borderId="13" xfId="0" applyFont="1" applyBorder="1" applyAlignment="1">
      <alignment horizontal="center" vertical="center" wrapText="1" readingOrder="1"/>
    </xf>
    <xf numFmtId="0" fontId="2" fillId="0" borderId="1"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0" fillId="0" borderId="14" xfId="0" applyFont="1" applyBorder="1" applyAlignment="1">
      <alignment horizontal="left" vertical="center" wrapText="1" readingOrder="1"/>
    </xf>
    <xf numFmtId="0" fontId="10" fillId="0" borderId="0" xfId="0" quotePrefix="1" applyFont="1" applyAlignment="1">
      <alignment horizontal="left" vertical="center" wrapText="1" readingOrder="1"/>
    </xf>
    <xf numFmtId="0" fontId="11" fillId="0" borderId="10" xfId="0" applyFont="1" applyBorder="1" applyAlignment="1">
      <alignment horizontal="center" vertical="center" wrapText="1" readingOrder="1"/>
    </xf>
    <xf numFmtId="0" fontId="11" fillId="0" borderId="12" xfId="0" applyFont="1" applyBorder="1" applyAlignment="1">
      <alignment horizontal="center" vertical="center" wrapText="1" readingOrder="1"/>
    </xf>
    <xf numFmtId="0" fontId="17" fillId="0" borderId="0" xfId="5" applyFont="1" applyAlignment="1">
      <alignment horizontal="justify" vertical="center" wrapText="1"/>
    </xf>
    <xf numFmtId="0" fontId="16" fillId="0" borderId="13" xfId="5" applyFont="1" applyBorder="1" applyAlignment="1">
      <alignment horizontal="center" vertical="center" wrapText="1"/>
    </xf>
    <xf numFmtId="0" fontId="16" fillId="0" borderId="15" xfId="5" applyFont="1" applyBorder="1" applyAlignment="1">
      <alignment horizontal="center" vertical="center" wrapText="1"/>
    </xf>
    <xf numFmtId="0" fontId="16" fillId="0" borderId="8" xfId="5" applyFont="1" applyBorder="1" applyAlignment="1">
      <alignment horizontal="center" vertical="center" wrapText="1"/>
    </xf>
    <xf numFmtId="0" fontId="16" fillId="0" borderId="15" xfId="5" applyFont="1" applyBorder="1" applyAlignment="1">
      <alignment horizontal="center" vertical="center"/>
    </xf>
    <xf numFmtId="0" fontId="16" fillId="0" borderId="16" xfId="5" applyFont="1" applyBorder="1" applyAlignment="1">
      <alignment horizontal="center" vertical="center"/>
    </xf>
    <xf numFmtId="0" fontId="16" fillId="0" borderId="8" xfId="5" applyFont="1" applyBorder="1" applyAlignment="1">
      <alignment horizontal="center" vertical="center"/>
    </xf>
    <xf numFmtId="0" fontId="16" fillId="0" borderId="10" xfId="5" applyFont="1" applyBorder="1" applyAlignment="1">
      <alignment horizontal="center" vertical="center"/>
    </xf>
    <xf numFmtId="0" fontId="16" fillId="0" borderId="11" xfId="5" applyFont="1" applyBorder="1" applyAlignment="1">
      <alignment horizontal="center" vertical="center"/>
    </xf>
    <xf numFmtId="0" fontId="16" fillId="0" borderId="12" xfId="5" applyFont="1" applyBorder="1" applyAlignment="1">
      <alignment horizontal="center" vertical="center"/>
    </xf>
    <xf numFmtId="0" fontId="16" fillId="0" borderId="10" xfId="5" applyFont="1" applyBorder="1" applyAlignment="1">
      <alignment horizontal="center" vertical="center" wrapText="1"/>
    </xf>
    <xf numFmtId="0" fontId="16" fillId="0" borderId="11" xfId="5" applyFont="1" applyBorder="1" applyAlignment="1">
      <alignment horizontal="center" vertical="center" wrapText="1"/>
    </xf>
    <xf numFmtId="0" fontId="16" fillId="0" borderId="12" xfId="5" applyFont="1" applyBorder="1" applyAlignment="1">
      <alignment horizontal="center" vertical="center" wrapText="1"/>
    </xf>
    <xf numFmtId="0" fontId="16" fillId="0" borderId="17" xfId="5" applyFont="1" applyBorder="1" applyAlignment="1">
      <alignment horizontal="center" vertical="center" wrapText="1"/>
    </xf>
    <xf numFmtId="0" fontId="16" fillId="0" borderId="18" xfId="5" applyFont="1" applyBorder="1" applyAlignment="1">
      <alignment horizontal="center" vertical="center" wrapText="1"/>
    </xf>
    <xf numFmtId="0" fontId="17" fillId="0" borderId="13" xfId="5" applyFont="1" applyBorder="1" applyAlignment="1">
      <alignment horizontal="center"/>
    </xf>
    <xf numFmtId="0" fontId="16" fillId="0" borderId="13" xfId="5" applyFont="1" applyBorder="1" applyAlignment="1">
      <alignment horizontal="center"/>
    </xf>
    <xf numFmtId="0" fontId="16" fillId="0" borderId="13" xfId="5" applyFont="1" applyBorder="1" applyAlignment="1">
      <alignment horizontal="center" vertical="center"/>
    </xf>
    <xf numFmtId="43" fontId="17" fillId="0" borderId="13" xfId="6" applyFont="1" applyFill="1" applyBorder="1" applyAlignment="1">
      <alignment horizontal="center"/>
    </xf>
    <xf numFmtId="0" fontId="16" fillId="0" borderId="13" xfId="5" applyFont="1" applyBorder="1" applyAlignment="1">
      <alignment horizontal="center" wrapText="1"/>
    </xf>
    <xf numFmtId="0" fontId="17" fillId="0" borderId="0" xfId="5" applyFont="1" applyAlignment="1">
      <alignment horizontal="left" vertical="center" wrapText="1"/>
    </xf>
    <xf numFmtId="0" fontId="17" fillId="0" borderId="0" xfId="5" applyFont="1" applyAlignment="1">
      <alignment horizontal="center"/>
    </xf>
    <xf numFmtId="0" fontId="16" fillId="0" borderId="0" xfId="5" applyFont="1" applyAlignment="1">
      <alignment horizontal="center"/>
    </xf>
    <xf numFmtId="43" fontId="17" fillId="0" borderId="10" xfId="6" applyFont="1" applyFill="1" applyBorder="1" applyAlignment="1">
      <alignment horizontal="center"/>
    </xf>
    <xf numFmtId="43" fontId="17" fillId="0" borderId="11" xfId="6" applyFont="1" applyFill="1" applyBorder="1" applyAlignment="1">
      <alignment horizontal="center"/>
    </xf>
    <xf numFmtId="43" fontId="17" fillId="0" borderId="12" xfId="6" applyFont="1" applyFill="1" applyBorder="1" applyAlignment="1">
      <alignment horizontal="center"/>
    </xf>
    <xf numFmtId="0" fontId="19" fillId="0" borderId="0" xfId="0" applyFont="1" applyAlignment="1">
      <alignment horizontal="left" vertical="top" readingOrder="1"/>
    </xf>
    <xf numFmtId="0" fontId="16" fillId="0" borderId="10" xfId="5" applyFont="1" applyBorder="1" applyAlignment="1">
      <alignment horizontal="center" wrapText="1"/>
    </xf>
    <xf numFmtId="0" fontId="16" fillId="0" borderId="11" xfId="5" applyFont="1" applyBorder="1" applyAlignment="1">
      <alignment horizontal="center" wrapText="1"/>
    </xf>
    <xf numFmtId="0" fontId="16" fillId="0" borderId="12" xfId="5" applyFont="1" applyBorder="1" applyAlignment="1">
      <alignment horizontal="center" wrapText="1"/>
    </xf>
    <xf numFmtId="0" fontId="16" fillId="0" borderId="10" xfId="5" applyFont="1" applyBorder="1" applyAlignment="1">
      <alignment horizontal="center"/>
    </xf>
    <xf numFmtId="0" fontId="16" fillId="0" borderId="12" xfId="5" applyFont="1" applyBorder="1" applyAlignment="1">
      <alignment horizontal="center"/>
    </xf>
    <xf numFmtId="0" fontId="10" fillId="0" borderId="0" xfId="0" applyFont="1" applyAlignment="1">
      <alignment horizontal="justify" vertical="top" wrapText="1" readingOrder="1"/>
    </xf>
    <xf numFmtId="43" fontId="27" fillId="0" borderId="10" xfId="6" applyFont="1" applyFill="1" applyBorder="1" applyAlignment="1">
      <alignment horizontal="center" vertical="center"/>
    </xf>
    <xf numFmtId="43" fontId="27" fillId="0" borderId="12" xfId="6" applyFont="1" applyFill="1" applyBorder="1" applyAlignment="1">
      <alignment horizontal="center" vertical="center"/>
    </xf>
    <xf numFmtId="0" fontId="27" fillId="0" borderId="10" xfId="10" applyFont="1" applyBorder="1" applyAlignment="1">
      <alignment horizontal="left" vertical="center" wrapText="1"/>
    </xf>
    <xf numFmtId="0" fontId="27" fillId="0" borderId="11" xfId="10" applyFont="1" applyBorder="1" applyAlignment="1">
      <alignment horizontal="left" vertical="center" wrapText="1"/>
    </xf>
    <xf numFmtId="0" fontId="27" fillId="0" borderId="12" xfId="10" applyFont="1" applyBorder="1" applyAlignment="1">
      <alignment horizontal="left" vertical="center" wrapText="1"/>
    </xf>
    <xf numFmtId="0" fontId="26" fillId="0" borderId="10" xfId="10" applyFont="1" applyBorder="1" applyAlignment="1">
      <alignment horizontal="center" vertical="center"/>
    </xf>
    <xf numFmtId="0" fontId="26" fillId="0" borderId="11" xfId="10" applyFont="1" applyBorder="1" applyAlignment="1">
      <alignment horizontal="center" vertical="center"/>
    </xf>
    <xf numFmtId="0" fontId="26" fillId="0" borderId="12" xfId="10" applyFont="1" applyBorder="1" applyAlignment="1">
      <alignment horizontal="center" vertical="center"/>
    </xf>
    <xf numFmtId="0" fontId="26" fillId="0" borderId="13" xfId="10" applyFont="1" applyBorder="1" applyAlignment="1">
      <alignment horizontal="center" vertical="center"/>
    </xf>
    <xf numFmtId="0" fontId="26" fillId="0" borderId="10" xfId="10" applyFont="1" applyBorder="1" applyAlignment="1">
      <alignment horizontal="center" vertical="center" wrapText="1"/>
    </xf>
    <xf numFmtId="0" fontId="26" fillId="0" borderId="12" xfId="10" applyFont="1" applyBorder="1" applyAlignment="1">
      <alignment horizontal="center" vertical="center" wrapText="1"/>
    </xf>
    <xf numFmtId="0" fontId="14" fillId="0" borderId="10" xfId="0" applyFont="1" applyBorder="1" applyAlignment="1">
      <alignment horizontal="left" vertical="center" readingOrder="1"/>
    </xf>
    <xf numFmtId="0" fontId="14" fillId="0" borderId="11" xfId="0" applyFont="1" applyBorder="1" applyAlignment="1">
      <alignment horizontal="left" vertical="center" readingOrder="1"/>
    </xf>
    <xf numFmtId="0" fontId="14" fillId="0" borderId="12" xfId="0" applyFont="1" applyBorder="1" applyAlignment="1">
      <alignment horizontal="left" vertical="center" readingOrder="1"/>
    </xf>
    <xf numFmtId="0" fontId="19" fillId="0" borderId="13" xfId="0" applyFont="1" applyBorder="1" applyAlignment="1">
      <alignment horizontal="left" vertical="top" readingOrder="1"/>
    </xf>
    <xf numFmtId="0" fontId="10" fillId="0" borderId="19" xfId="0" applyFont="1" applyBorder="1" applyAlignment="1">
      <alignment horizontal="left" vertical="center" wrapText="1" readingOrder="1"/>
    </xf>
    <xf numFmtId="0" fontId="10" fillId="0" borderId="20" xfId="0" applyFont="1" applyBorder="1" applyAlignment="1">
      <alignment horizontal="left" vertical="center" wrapText="1" readingOrder="1"/>
    </xf>
  </cellXfs>
  <cellStyles count="12">
    <cellStyle name="Comma 2" xfId="6" xr:uid="{B25F1AA7-BA19-4310-9E3C-8ED28C86C34E}"/>
    <cellStyle name="Comma 2 2" xfId="8" xr:uid="{7A9D9C25-5D19-4D00-9C9C-ECD47092A364}"/>
    <cellStyle name="Comma 3" xfId="3" xr:uid="{01F650B7-203B-4ABC-98C9-56A70910FBBE}"/>
    <cellStyle name="Hyperlink 2" xfId="2" xr:uid="{469B58B7-4B56-4329-8AA0-E32E8AA975C8}"/>
    <cellStyle name="Normal" xfId="0" builtinId="0"/>
    <cellStyle name="Normal 2 2 2" xfId="5" xr:uid="{00C82D59-1062-44E8-B47A-B0F2E44CC3CB}"/>
    <cellStyle name="Normal 2 2 3" xfId="10" xr:uid="{804A97A4-D1FE-47FE-B5FE-6E466C17A0FA}"/>
    <cellStyle name="Normal 2 3" xfId="11" xr:uid="{A4F96BA0-4056-418D-BE0A-FD9C94E38C2D}"/>
    <cellStyle name="Normal 3" xfId="4" xr:uid="{B2283024-82A0-4F38-BF01-987CDB4FD32F}"/>
    <cellStyle name="Normal 4" xfId="9" xr:uid="{9932AE66-D5A9-43A2-B309-2B4F81A75809}"/>
    <cellStyle name="Percent" xfId="1" builtinId="5"/>
    <cellStyle name="Percent 2" xfId="7" xr:uid="{FAAAC88B-A2BF-42D3-B6D1-22202EEFA9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146</xdr:row>
      <xdr:rowOff>0</xdr:rowOff>
    </xdr:from>
    <xdr:to>
      <xdr:col>2</xdr:col>
      <xdr:colOff>2095500</xdr:colOff>
      <xdr:row>147</xdr:row>
      <xdr:rowOff>27375</xdr:rowOff>
    </xdr:to>
    <xdr:pic>
      <xdr:nvPicPr>
        <xdr:cNvPr id="2" name="Picture 1">
          <a:extLst>
            <a:ext uri="{FF2B5EF4-FFF2-40B4-BE49-F238E27FC236}">
              <a16:creationId xmlns:a16="http://schemas.microsoft.com/office/drawing/2014/main" id="{607C97C5-D32E-4143-854C-71030238BC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5908000"/>
          <a:ext cx="36099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151</xdr:row>
      <xdr:rowOff>66675</xdr:rowOff>
    </xdr:from>
    <xdr:to>
      <xdr:col>2</xdr:col>
      <xdr:colOff>2028823</xdr:colOff>
      <xdr:row>151</xdr:row>
      <xdr:rowOff>2046675</xdr:rowOff>
    </xdr:to>
    <xdr:pic>
      <xdr:nvPicPr>
        <xdr:cNvPr id="3" name="Picture 2">
          <a:extLst>
            <a:ext uri="{FF2B5EF4-FFF2-40B4-BE49-F238E27FC236}">
              <a16:creationId xmlns:a16="http://schemas.microsoft.com/office/drawing/2014/main" id="{2B87B0BF-C6DE-4079-B2B5-F121E9ACF0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28575000"/>
          <a:ext cx="3562348"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113</xdr:row>
      <xdr:rowOff>161924</xdr:rowOff>
    </xdr:from>
    <xdr:to>
      <xdr:col>2</xdr:col>
      <xdr:colOff>2179348</xdr:colOff>
      <xdr:row>126</xdr:row>
      <xdr:rowOff>36899</xdr:rowOff>
    </xdr:to>
    <xdr:pic>
      <xdr:nvPicPr>
        <xdr:cNvPr id="2" name="Picture 1">
          <a:extLst>
            <a:ext uri="{FF2B5EF4-FFF2-40B4-BE49-F238E27FC236}">
              <a16:creationId xmlns:a16="http://schemas.microsoft.com/office/drawing/2014/main" id="{47CD46DA-E508-438C-BB72-747326CBCE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1059774"/>
          <a:ext cx="3617623"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109</xdr:row>
      <xdr:rowOff>28575</xdr:rowOff>
    </xdr:from>
    <xdr:to>
      <xdr:col>2</xdr:col>
      <xdr:colOff>2181975</xdr:colOff>
      <xdr:row>110</xdr:row>
      <xdr:rowOff>55950</xdr:rowOff>
    </xdr:to>
    <xdr:pic>
      <xdr:nvPicPr>
        <xdr:cNvPr id="4" name="Picture 3">
          <a:extLst>
            <a:ext uri="{FF2B5EF4-FFF2-40B4-BE49-F238E27FC236}">
              <a16:creationId xmlns:a16="http://schemas.microsoft.com/office/drawing/2014/main" id="{F4D4AE99-6C46-47C1-9583-2BADBF254F7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 y="18649950"/>
          <a:ext cx="35535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146</xdr:row>
      <xdr:rowOff>0</xdr:rowOff>
    </xdr:from>
    <xdr:to>
      <xdr:col>2</xdr:col>
      <xdr:colOff>2162926</xdr:colOff>
      <xdr:row>158</xdr:row>
      <xdr:rowOff>159293</xdr:rowOff>
    </xdr:to>
    <xdr:pic>
      <xdr:nvPicPr>
        <xdr:cNvPr id="2" name="Picture 1">
          <a:extLst>
            <a:ext uri="{FF2B5EF4-FFF2-40B4-BE49-F238E27FC236}">
              <a16:creationId xmlns:a16="http://schemas.microsoft.com/office/drawing/2014/main" id="{65236366-2D1F-4900-9859-7A4928B6F2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28117800"/>
          <a:ext cx="3677400" cy="2102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141</xdr:row>
      <xdr:rowOff>0</xdr:rowOff>
    </xdr:from>
    <xdr:to>
      <xdr:col>2</xdr:col>
      <xdr:colOff>2162925</xdr:colOff>
      <xdr:row>141</xdr:row>
      <xdr:rowOff>1991433</xdr:rowOff>
    </xdr:to>
    <xdr:pic>
      <xdr:nvPicPr>
        <xdr:cNvPr id="3" name="Picture 2">
          <a:extLst>
            <a:ext uri="{FF2B5EF4-FFF2-40B4-BE49-F238E27FC236}">
              <a16:creationId xmlns:a16="http://schemas.microsoft.com/office/drawing/2014/main" id="{126258C2-2B94-450E-B427-89F7B64852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5336500"/>
          <a:ext cx="3677400" cy="1991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168</xdr:row>
      <xdr:rowOff>0</xdr:rowOff>
    </xdr:from>
    <xdr:to>
      <xdr:col>2</xdr:col>
      <xdr:colOff>2162924</xdr:colOff>
      <xdr:row>168</xdr:row>
      <xdr:rowOff>1980000</xdr:rowOff>
    </xdr:to>
    <xdr:pic>
      <xdr:nvPicPr>
        <xdr:cNvPr id="2" name="Picture 1">
          <a:extLst>
            <a:ext uri="{FF2B5EF4-FFF2-40B4-BE49-F238E27FC236}">
              <a16:creationId xmlns:a16="http://schemas.microsoft.com/office/drawing/2014/main" id="{D98949D2-A01E-4269-8E4E-44D8CD9E867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1118175"/>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162</xdr:row>
      <xdr:rowOff>0</xdr:rowOff>
    </xdr:from>
    <xdr:to>
      <xdr:col>2</xdr:col>
      <xdr:colOff>2162924</xdr:colOff>
      <xdr:row>163</xdr:row>
      <xdr:rowOff>27375</xdr:rowOff>
    </xdr:to>
    <xdr:pic>
      <xdr:nvPicPr>
        <xdr:cNvPr id="3" name="Picture 2">
          <a:extLst>
            <a:ext uri="{FF2B5EF4-FFF2-40B4-BE49-F238E27FC236}">
              <a16:creationId xmlns:a16="http://schemas.microsoft.com/office/drawing/2014/main" id="{93BD7F4E-C6E4-46E0-8F30-2878922330C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355925"/>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181</xdr:row>
      <xdr:rowOff>200025</xdr:rowOff>
    </xdr:from>
    <xdr:to>
      <xdr:col>2</xdr:col>
      <xdr:colOff>2162925</xdr:colOff>
      <xdr:row>181</xdr:row>
      <xdr:rowOff>2180025</xdr:rowOff>
    </xdr:to>
    <xdr:pic>
      <xdr:nvPicPr>
        <xdr:cNvPr id="2" name="Picture 1">
          <a:extLst>
            <a:ext uri="{FF2B5EF4-FFF2-40B4-BE49-F238E27FC236}">
              <a16:creationId xmlns:a16="http://schemas.microsoft.com/office/drawing/2014/main" id="{6DC7D1B1-AC92-4792-811D-32094388A98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5709225"/>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176</xdr:row>
      <xdr:rowOff>76200</xdr:rowOff>
    </xdr:from>
    <xdr:to>
      <xdr:col>2</xdr:col>
      <xdr:colOff>2162924</xdr:colOff>
      <xdr:row>177</xdr:row>
      <xdr:rowOff>103575</xdr:rowOff>
    </xdr:to>
    <xdr:pic>
      <xdr:nvPicPr>
        <xdr:cNvPr id="3" name="Picture 2">
          <a:extLst>
            <a:ext uri="{FF2B5EF4-FFF2-40B4-BE49-F238E27FC236}">
              <a16:creationId xmlns:a16="http://schemas.microsoft.com/office/drawing/2014/main" id="{3BB6E2DE-EDA1-47D9-9B4D-5A0774F6DC2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2985075"/>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221</xdr:row>
      <xdr:rowOff>0</xdr:rowOff>
    </xdr:from>
    <xdr:to>
      <xdr:col>2</xdr:col>
      <xdr:colOff>2162925</xdr:colOff>
      <xdr:row>221</xdr:row>
      <xdr:rowOff>1980000</xdr:rowOff>
    </xdr:to>
    <xdr:pic>
      <xdr:nvPicPr>
        <xdr:cNvPr id="2" name="Picture 1">
          <a:extLst>
            <a:ext uri="{FF2B5EF4-FFF2-40B4-BE49-F238E27FC236}">
              <a16:creationId xmlns:a16="http://schemas.microsoft.com/office/drawing/2014/main" id="{5E85D9C4-5753-423E-9709-34B681BEF11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1319450"/>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216</xdr:row>
      <xdr:rowOff>0</xdr:rowOff>
    </xdr:from>
    <xdr:to>
      <xdr:col>2</xdr:col>
      <xdr:colOff>2162925</xdr:colOff>
      <xdr:row>217</xdr:row>
      <xdr:rowOff>27375</xdr:rowOff>
    </xdr:to>
    <xdr:pic>
      <xdr:nvPicPr>
        <xdr:cNvPr id="3" name="Picture 2">
          <a:extLst>
            <a:ext uri="{FF2B5EF4-FFF2-40B4-BE49-F238E27FC236}">
              <a16:creationId xmlns:a16="http://schemas.microsoft.com/office/drawing/2014/main" id="{0FED1034-6093-45A7-A55E-E66355F6222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8719125"/>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162</xdr:row>
      <xdr:rowOff>0</xdr:rowOff>
    </xdr:from>
    <xdr:to>
      <xdr:col>2</xdr:col>
      <xdr:colOff>2162924</xdr:colOff>
      <xdr:row>163</xdr:row>
      <xdr:rowOff>27375</xdr:rowOff>
    </xdr:to>
    <xdr:pic>
      <xdr:nvPicPr>
        <xdr:cNvPr id="2" name="Picture 1">
          <a:extLst>
            <a:ext uri="{FF2B5EF4-FFF2-40B4-BE49-F238E27FC236}">
              <a16:creationId xmlns:a16="http://schemas.microsoft.com/office/drawing/2014/main" id="{F0980E52-BF03-478A-A151-F6CD5766D2F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0565725"/>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167</xdr:row>
      <xdr:rowOff>0</xdr:rowOff>
    </xdr:from>
    <xdr:to>
      <xdr:col>2</xdr:col>
      <xdr:colOff>2162925</xdr:colOff>
      <xdr:row>167</xdr:row>
      <xdr:rowOff>1980000</xdr:rowOff>
    </xdr:to>
    <xdr:pic>
      <xdr:nvPicPr>
        <xdr:cNvPr id="3" name="Picture 2">
          <a:extLst>
            <a:ext uri="{FF2B5EF4-FFF2-40B4-BE49-F238E27FC236}">
              <a16:creationId xmlns:a16="http://schemas.microsoft.com/office/drawing/2014/main" id="{0488607C-CA4D-4158-B51A-CCE53DB1251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3166050"/>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211</xdr:row>
      <xdr:rowOff>0</xdr:rowOff>
    </xdr:from>
    <xdr:to>
      <xdr:col>2</xdr:col>
      <xdr:colOff>2162924</xdr:colOff>
      <xdr:row>211</xdr:row>
      <xdr:rowOff>1980000</xdr:rowOff>
    </xdr:to>
    <xdr:pic>
      <xdr:nvPicPr>
        <xdr:cNvPr id="2" name="Picture 1">
          <a:extLst>
            <a:ext uri="{FF2B5EF4-FFF2-40B4-BE49-F238E27FC236}">
              <a16:creationId xmlns:a16="http://schemas.microsoft.com/office/drawing/2014/main" id="{07B3FEEE-5045-44BE-B98F-F88F167FF29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2729150"/>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205</xdr:row>
      <xdr:rowOff>0</xdr:rowOff>
    </xdr:from>
    <xdr:to>
      <xdr:col>2</xdr:col>
      <xdr:colOff>2162924</xdr:colOff>
      <xdr:row>206</xdr:row>
      <xdr:rowOff>27375</xdr:rowOff>
    </xdr:to>
    <xdr:pic>
      <xdr:nvPicPr>
        <xdr:cNvPr id="3" name="Picture 2">
          <a:extLst>
            <a:ext uri="{FF2B5EF4-FFF2-40B4-BE49-F238E27FC236}">
              <a16:creationId xmlns:a16="http://schemas.microsoft.com/office/drawing/2014/main" id="{7EC682B3-B2B9-4C19-ACC3-B29C073DC64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9804975"/>
          <a:ext cx="3677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131</xdr:row>
      <xdr:rowOff>0</xdr:rowOff>
    </xdr:from>
    <xdr:to>
      <xdr:col>2</xdr:col>
      <xdr:colOff>2134350</xdr:colOff>
      <xdr:row>132</xdr:row>
      <xdr:rowOff>27375</xdr:rowOff>
    </xdr:to>
    <xdr:pic>
      <xdr:nvPicPr>
        <xdr:cNvPr id="2" name="Picture 1">
          <a:extLst>
            <a:ext uri="{FF2B5EF4-FFF2-40B4-BE49-F238E27FC236}">
              <a16:creationId xmlns:a16="http://schemas.microsoft.com/office/drawing/2014/main" id="{CBF42D1D-7200-4735-A6B5-D30D250D9C0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4288750"/>
          <a:ext cx="3648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9526</xdr:colOff>
      <xdr:row>136</xdr:row>
      <xdr:rowOff>38101</xdr:rowOff>
    </xdr:from>
    <xdr:to>
      <xdr:col>2</xdr:col>
      <xdr:colOff>2143876</xdr:colOff>
      <xdr:row>136</xdr:row>
      <xdr:rowOff>2018101</xdr:rowOff>
    </xdr:to>
    <xdr:pic>
      <xdr:nvPicPr>
        <xdr:cNvPr id="3" name="Picture 2">
          <a:extLst>
            <a:ext uri="{FF2B5EF4-FFF2-40B4-BE49-F238E27FC236}">
              <a16:creationId xmlns:a16="http://schemas.microsoft.com/office/drawing/2014/main" id="{4116AC7D-2581-4724-92DB-7D7FE64F78E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1" y="26927176"/>
          <a:ext cx="3648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85724</xdr:colOff>
      <xdr:row>152</xdr:row>
      <xdr:rowOff>38100</xdr:rowOff>
    </xdr:from>
    <xdr:to>
      <xdr:col>2</xdr:col>
      <xdr:colOff>2181224</xdr:colOff>
      <xdr:row>153</xdr:row>
      <xdr:rowOff>65475</xdr:rowOff>
    </xdr:to>
    <xdr:pic>
      <xdr:nvPicPr>
        <xdr:cNvPr id="3" name="Picture 2">
          <a:extLst>
            <a:ext uri="{FF2B5EF4-FFF2-40B4-BE49-F238E27FC236}">
              <a16:creationId xmlns:a16="http://schemas.microsoft.com/office/drawing/2014/main" id="{0F5591F0-EF73-471B-B574-E94F0D6F0D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9" y="28555950"/>
          <a:ext cx="36099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28574</xdr:colOff>
      <xdr:row>157</xdr:row>
      <xdr:rowOff>161925</xdr:rowOff>
    </xdr:from>
    <xdr:to>
      <xdr:col>2</xdr:col>
      <xdr:colOff>2126324</xdr:colOff>
      <xdr:row>158</xdr:row>
      <xdr:rowOff>46425</xdr:rowOff>
    </xdr:to>
    <xdr:pic>
      <xdr:nvPicPr>
        <xdr:cNvPr id="4" name="Picture 3">
          <a:extLst>
            <a:ext uri="{FF2B5EF4-FFF2-40B4-BE49-F238E27FC236}">
              <a16:creationId xmlns:a16="http://schemas.microsoft.com/office/drawing/2014/main" id="{CDF72483-5324-83B0-AC0E-65366CE9AE3F}"/>
            </a:ext>
          </a:extLst>
        </xdr:cNvPr>
        <xdr:cNvPicPr>
          <a:picLocks/>
        </xdr:cNvPicPr>
      </xdr:nvPicPr>
      <xdr:blipFill>
        <a:blip xmlns:r="http://schemas.openxmlformats.org/officeDocument/2006/relationships" r:embed="rId2"/>
        <a:stretch>
          <a:fillRect/>
        </a:stretch>
      </xdr:blipFill>
      <xdr:spPr>
        <a:xfrm>
          <a:off x="419099" y="31584900"/>
          <a:ext cx="3488400" cy="1980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9F94-555B-4796-AE20-4B2F1274F77B}">
  <dimension ref="A1:C11"/>
  <sheetViews>
    <sheetView tabSelected="1" workbookViewId="0">
      <selection activeCell="D21" sqref="D21"/>
    </sheetView>
  </sheetViews>
  <sheetFormatPr defaultColWidth="8.85546875" defaultRowHeight="15" x14ac:dyDescent="0.25"/>
  <cols>
    <col min="1" max="1" width="6.140625" style="8" bestFit="1" customWidth="1"/>
    <col min="2" max="2" width="10.85546875" style="8" bestFit="1" customWidth="1"/>
    <col min="3" max="3" width="35" style="8" bestFit="1" customWidth="1"/>
    <col min="4" max="16384" width="8.85546875" style="8"/>
  </cols>
  <sheetData>
    <row r="1" spans="1:3" x14ac:dyDescent="0.25">
      <c r="A1" s="6" t="s">
        <v>752</v>
      </c>
      <c r="B1" s="7" t="s">
        <v>753</v>
      </c>
      <c r="C1" s="7" t="s">
        <v>754</v>
      </c>
    </row>
    <row r="2" spans="1:3" x14ac:dyDescent="0.25">
      <c r="A2" s="9">
        <v>1</v>
      </c>
      <c r="B2" s="10" t="s">
        <v>755</v>
      </c>
      <c r="C2" s="11" t="s">
        <v>1</v>
      </c>
    </row>
    <row r="3" spans="1:3" x14ac:dyDescent="0.25">
      <c r="A3" s="9">
        <v>2</v>
      </c>
      <c r="B3" s="10" t="s">
        <v>756</v>
      </c>
      <c r="C3" s="11" t="s">
        <v>128</v>
      </c>
    </row>
    <row r="4" spans="1:3" x14ac:dyDescent="0.25">
      <c r="A4" s="9">
        <v>3</v>
      </c>
      <c r="B4" s="10" t="s">
        <v>757</v>
      </c>
      <c r="C4" s="11" t="s">
        <v>158</v>
      </c>
    </row>
    <row r="5" spans="1:3" x14ac:dyDescent="0.25">
      <c r="A5" s="9">
        <v>4</v>
      </c>
      <c r="B5" s="10" t="s">
        <v>758</v>
      </c>
      <c r="C5" s="11" t="s">
        <v>263</v>
      </c>
    </row>
    <row r="6" spans="1:3" x14ac:dyDescent="0.25">
      <c r="A6" s="9">
        <v>5</v>
      </c>
      <c r="B6" s="10" t="s">
        <v>759</v>
      </c>
      <c r="C6" s="11" t="s">
        <v>316</v>
      </c>
    </row>
    <row r="7" spans="1:3" x14ac:dyDescent="0.25">
      <c r="A7" s="9">
        <v>6</v>
      </c>
      <c r="B7" s="10" t="s">
        <v>760</v>
      </c>
      <c r="C7" s="11" t="s">
        <v>492</v>
      </c>
    </row>
    <row r="8" spans="1:3" x14ac:dyDescent="0.25">
      <c r="A8" s="9">
        <v>7</v>
      </c>
      <c r="B8" s="10" t="s">
        <v>761</v>
      </c>
      <c r="C8" s="11" t="s">
        <v>509</v>
      </c>
    </row>
    <row r="9" spans="1:3" x14ac:dyDescent="0.25">
      <c r="A9" s="9">
        <v>8</v>
      </c>
      <c r="B9" s="10" t="s">
        <v>762</v>
      </c>
      <c r="C9" s="11" t="s">
        <v>570</v>
      </c>
    </row>
    <row r="10" spans="1:3" x14ac:dyDescent="0.25">
      <c r="A10" s="9">
        <v>9</v>
      </c>
      <c r="B10" s="10" t="s">
        <v>763</v>
      </c>
      <c r="C10" s="11" t="s">
        <v>571</v>
      </c>
    </row>
    <row r="11" spans="1:3" x14ac:dyDescent="0.25">
      <c r="A11" s="9">
        <v>10</v>
      </c>
      <c r="B11" s="10" t="s">
        <v>764</v>
      </c>
      <c r="C11" s="11" t="s">
        <v>624</v>
      </c>
    </row>
  </sheetData>
  <hyperlinks>
    <hyperlink ref="B3" location="SFRSTP!A1" display="SFRSTP" xr:uid="{09D3F304-99E3-4841-82FC-AB9C79FEB0C0}"/>
    <hyperlink ref="B4" location="SMMF!A1" display="SMMF" xr:uid="{7C937423-E1BD-47B1-B2E6-100D5D0E23FC}"/>
    <hyperlink ref="B5" location="SPLDF!A1" display="SPLDF" xr:uid="{4725B798-8580-4047-9147-A4794032BF90}"/>
    <hyperlink ref="B6" location="SPMON!A1" display="SPMON" xr:uid="{E9C3F6AE-9A79-4F67-8987-4C0F04E6B5BC}"/>
    <hyperlink ref="B7" location="SPSDF!A1" display="SPSDF" xr:uid="{39CE7412-4378-4905-9BF7-6728E231F8C3}"/>
    <hyperlink ref="B8" location="SPUSDF!A1" display="SPUSDF" xr:uid="{52564ED1-CB85-4636-90FB-592031ABB9F1}"/>
    <hyperlink ref="B9" location="SUNBDS!A1" display="SUNBDS" xr:uid="{460ED66C-08A8-4860-873A-1E4EF7FE99BB}"/>
    <hyperlink ref="B10" location="SUNMIA!A1" display="SUNMIA" xr:uid="{DF8C6EC7-88BA-409A-82EA-11303D555300}"/>
    <hyperlink ref="B11" location="SUNONF!A1" display="SUNONF" xr:uid="{9B23EE3F-08CA-4B06-9575-D7403A831B74}"/>
    <hyperlink ref="B2" location="SFRLTP!A1" display="SFRLTP" xr:uid="{F4A00F1F-88EA-4626-A487-9B41C811F3FF}"/>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539D-F1D2-49B3-8726-1897C7C10968}">
  <sheetPr>
    <outlinePr summaryBelow="0" summaryRight="0"/>
  </sheetPr>
  <dimension ref="A1:R162"/>
  <sheetViews>
    <sheetView showGridLines="0" workbookViewId="0">
      <selection activeCell="G25" sqref="G25"/>
    </sheetView>
  </sheetViews>
  <sheetFormatPr defaultRowHeight="12.75" x14ac:dyDescent="0.2"/>
  <cols>
    <col min="1" max="1" width="5.85546875" bestFit="1" customWidth="1"/>
    <col min="2" max="2" width="20.85546875" customWidth="1"/>
    <col min="3" max="3" width="55" customWidth="1"/>
    <col min="4" max="4" width="14.7109375" customWidth="1"/>
    <col min="5" max="5" width="10.42578125" customWidth="1"/>
    <col min="6" max="6" width="10.140625" bestFit="1" customWidth="1"/>
    <col min="7" max="7" width="14" bestFit="1" customWidth="1"/>
    <col min="8" max="8" width="11.140625" customWidth="1"/>
  </cols>
  <sheetData>
    <row r="1" spans="1:9" ht="15" x14ac:dyDescent="0.2">
      <c r="A1" s="138" t="s">
        <v>0</v>
      </c>
      <c r="B1" s="138"/>
      <c r="C1" s="138"/>
      <c r="D1" s="138"/>
      <c r="E1" s="138"/>
      <c r="F1" s="138"/>
      <c r="G1" s="138"/>
      <c r="H1" s="138"/>
      <c r="I1" s="1" t="s">
        <v>628</v>
      </c>
    </row>
    <row r="2" spans="1:9" ht="15" x14ac:dyDescent="0.2">
      <c r="A2" s="138" t="s">
        <v>571</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25">
        <v>1</v>
      </c>
      <c r="B7" s="26" t="s">
        <v>572</v>
      </c>
      <c r="C7" s="26" t="s">
        <v>573</v>
      </c>
      <c r="D7" s="26" t="s">
        <v>574</v>
      </c>
      <c r="E7" s="27">
        <v>6650</v>
      </c>
      <c r="F7" s="28">
        <v>67.005399999999995</v>
      </c>
      <c r="G7" s="29">
        <v>3.2650640000000002E-2</v>
      </c>
      <c r="H7" s="17" t="s">
        <v>12</v>
      </c>
    </row>
    <row r="8" spans="1:9" ht="25.5" x14ac:dyDescent="0.2">
      <c r="A8" s="25">
        <v>2</v>
      </c>
      <c r="B8" s="26" t="s">
        <v>575</v>
      </c>
      <c r="C8" s="26" t="s">
        <v>576</v>
      </c>
      <c r="D8" s="26" t="s">
        <v>577</v>
      </c>
      <c r="E8" s="27">
        <v>3300</v>
      </c>
      <c r="F8" s="28">
        <v>51.727499999999999</v>
      </c>
      <c r="G8" s="29">
        <v>2.5205970000000001E-2</v>
      </c>
      <c r="H8" s="17" t="s">
        <v>12</v>
      </c>
    </row>
    <row r="9" spans="1:9" ht="25.5" x14ac:dyDescent="0.2">
      <c r="A9" s="25">
        <v>3</v>
      </c>
      <c r="B9" s="26" t="s">
        <v>578</v>
      </c>
      <c r="C9" s="26" t="s">
        <v>579</v>
      </c>
      <c r="D9" s="26" t="s">
        <v>580</v>
      </c>
      <c r="E9" s="27">
        <v>2400</v>
      </c>
      <c r="F9" s="28">
        <v>50.438400000000001</v>
      </c>
      <c r="G9" s="29">
        <v>2.4577809999999999E-2</v>
      </c>
      <c r="H9" s="17" t="s">
        <v>12</v>
      </c>
    </row>
    <row r="10" spans="1:9" x14ac:dyDescent="0.2">
      <c r="A10" s="25">
        <v>4</v>
      </c>
      <c r="B10" s="26" t="s">
        <v>581</v>
      </c>
      <c r="C10" s="26" t="s">
        <v>582</v>
      </c>
      <c r="D10" s="26" t="s">
        <v>574</v>
      </c>
      <c r="E10" s="27">
        <v>2500</v>
      </c>
      <c r="F10" s="28">
        <v>34.72</v>
      </c>
      <c r="G10" s="29">
        <v>1.6918490000000001E-2</v>
      </c>
      <c r="H10" s="17" t="s">
        <v>12</v>
      </c>
    </row>
    <row r="11" spans="1:9" x14ac:dyDescent="0.2">
      <c r="A11" s="25">
        <v>5</v>
      </c>
      <c r="B11" s="26" t="s">
        <v>583</v>
      </c>
      <c r="C11" s="26" t="s">
        <v>584</v>
      </c>
      <c r="D11" s="26" t="s">
        <v>585</v>
      </c>
      <c r="E11" s="27">
        <v>1750</v>
      </c>
      <c r="F11" s="28">
        <v>27.301749999999998</v>
      </c>
      <c r="G11" s="29">
        <v>1.33037E-2</v>
      </c>
      <c r="H11" s="17" t="s">
        <v>12</v>
      </c>
    </row>
    <row r="12" spans="1:9" x14ac:dyDescent="0.2">
      <c r="A12" s="25">
        <v>6</v>
      </c>
      <c r="B12" s="26" t="s">
        <v>586</v>
      </c>
      <c r="C12" s="26" t="s">
        <v>587</v>
      </c>
      <c r="D12" s="26" t="s">
        <v>574</v>
      </c>
      <c r="E12" s="27">
        <v>2600</v>
      </c>
      <c r="F12" s="28">
        <v>25.454000000000001</v>
      </c>
      <c r="G12" s="29">
        <v>1.2403320000000001E-2</v>
      </c>
      <c r="H12" s="17" t="s">
        <v>12</v>
      </c>
    </row>
    <row r="13" spans="1:9" x14ac:dyDescent="0.2">
      <c r="A13" s="25">
        <v>7</v>
      </c>
      <c r="B13" s="26" t="s">
        <v>588</v>
      </c>
      <c r="C13" s="26" t="s">
        <v>589</v>
      </c>
      <c r="D13" s="26" t="s">
        <v>585</v>
      </c>
      <c r="E13" s="27">
        <v>1400</v>
      </c>
      <c r="F13" s="28">
        <v>22.738800000000001</v>
      </c>
      <c r="G13" s="29">
        <v>1.108025E-2</v>
      </c>
      <c r="H13" s="17" t="s">
        <v>12</v>
      </c>
    </row>
    <row r="14" spans="1:9" x14ac:dyDescent="0.2">
      <c r="A14" s="25">
        <v>8</v>
      </c>
      <c r="B14" s="26" t="s">
        <v>590</v>
      </c>
      <c r="C14" s="26" t="s">
        <v>591</v>
      </c>
      <c r="D14" s="26" t="s">
        <v>574</v>
      </c>
      <c r="E14" s="27">
        <v>1200</v>
      </c>
      <c r="F14" s="28">
        <v>15.356400000000001</v>
      </c>
      <c r="G14" s="29">
        <v>7.4829199999999997E-3</v>
      </c>
      <c r="H14" s="17" t="s">
        <v>12</v>
      </c>
    </row>
    <row r="15" spans="1:9" x14ac:dyDescent="0.2">
      <c r="A15" s="25">
        <v>9</v>
      </c>
      <c r="B15" s="26" t="s">
        <v>592</v>
      </c>
      <c r="C15" s="26" t="s">
        <v>593</v>
      </c>
      <c r="D15" s="26" t="s">
        <v>594</v>
      </c>
      <c r="E15" s="27">
        <v>160</v>
      </c>
      <c r="F15" s="28">
        <v>14.5176</v>
      </c>
      <c r="G15" s="29">
        <v>7.0741900000000002E-3</v>
      </c>
      <c r="H15" s="17" t="s">
        <v>12</v>
      </c>
    </row>
    <row r="16" spans="1:9" ht="25.5" x14ac:dyDescent="0.2">
      <c r="A16" s="25">
        <v>10</v>
      </c>
      <c r="B16" s="26" t="s">
        <v>595</v>
      </c>
      <c r="C16" s="26" t="s">
        <v>596</v>
      </c>
      <c r="D16" s="26" t="s">
        <v>597</v>
      </c>
      <c r="E16" s="27">
        <v>125</v>
      </c>
      <c r="F16" s="28">
        <v>14.5</v>
      </c>
      <c r="G16" s="29">
        <v>7.0656199999999999E-3</v>
      </c>
      <c r="H16" s="17" t="s">
        <v>12</v>
      </c>
    </row>
    <row r="17" spans="1:8" ht="25.5" x14ac:dyDescent="0.2">
      <c r="A17" s="25">
        <v>11</v>
      </c>
      <c r="B17" s="26" t="s">
        <v>598</v>
      </c>
      <c r="C17" s="26" t="s">
        <v>599</v>
      </c>
      <c r="D17" s="26" t="s">
        <v>577</v>
      </c>
      <c r="E17" s="27">
        <v>4000</v>
      </c>
      <c r="F17" s="28">
        <v>14.364000000000001</v>
      </c>
      <c r="G17" s="29">
        <v>6.9993399999999997E-3</v>
      </c>
      <c r="H17" s="17" t="s">
        <v>12</v>
      </c>
    </row>
    <row r="18" spans="1:8" x14ac:dyDescent="0.2">
      <c r="A18" s="25">
        <v>12</v>
      </c>
      <c r="B18" s="26" t="s">
        <v>600</v>
      </c>
      <c r="C18" s="26" t="s">
        <v>601</v>
      </c>
      <c r="D18" s="26" t="s">
        <v>574</v>
      </c>
      <c r="E18" s="27">
        <v>675</v>
      </c>
      <c r="F18" s="28">
        <v>14.339700000000001</v>
      </c>
      <c r="G18" s="29">
        <v>6.9874999999999998E-3</v>
      </c>
      <c r="H18" s="17" t="s">
        <v>12</v>
      </c>
    </row>
    <row r="19" spans="1:8" ht="25.5" x14ac:dyDescent="0.2">
      <c r="A19" s="25">
        <v>13</v>
      </c>
      <c r="B19" s="26" t="s">
        <v>602</v>
      </c>
      <c r="C19" s="26" t="s">
        <v>603</v>
      </c>
      <c r="D19" s="26" t="s">
        <v>604</v>
      </c>
      <c r="E19" s="27">
        <v>250</v>
      </c>
      <c r="F19" s="28">
        <v>14.2125</v>
      </c>
      <c r="G19" s="29">
        <v>6.9255200000000001E-3</v>
      </c>
      <c r="H19" s="17" t="s">
        <v>12</v>
      </c>
    </row>
    <row r="20" spans="1:8" x14ac:dyDescent="0.2">
      <c r="A20" s="25">
        <v>14</v>
      </c>
      <c r="B20" s="26" t="s">
        <v>605</v>
      </c>
      <c r="C20" s="26" t="s">
        <v>606</v>
      </c>
      <c r="D20" s="26" t="s">
        <v>594</v>
      </c>
      <c r="E20" s="27">
        <v>325</v>
      </c>
      <c r="F20" s="28">
        <v>12.211225000000001</v>
      </c>
      <c r="G20" s="29">
        <v>5.9503300000000002E-3</v>
      </c>
      <c r="H20" s="17" t="s">
        <v>12</v>
      </c>
    </row>
    <row r="21" spans="1:8" x14ac:dyDescent="0.2">
      <c r="A21" s="25">
        <v>15</v>
      </c>
      <c r="B21" s="26" t="s">
        <v>607</v>
      </c>
      <c r="C21" s="26" t="s">
        <v>608</v>
      </c>
      <c r="D21" s="26" t="s">
        <v>609</v>
      </c>
      <c r="E21" s="27">
        <v>2000</v>
      </c>
      <c r="F21" s="28">
        <v>12.03</v>
      </c>
      <c r="G21" s="29">
        <v>5.8620199999999999E-3</v>
      </c>
      <c r="H21" s="17" t="s">
        <v>12</v>
      </c>
    </row>
    <row r="22" spans="1:8" x14ac:dyDescent="0.2">
      <c r="A22" s="25">
        <v>16</v>
      </c>
      <c r="B22" s="26" t="s">
        <v>610</v>
      </c>
      <c r="C22" s="26" t="s">
        <v>611</v>
      </c>
      <c r="D22" s="26" t="s">
        <v>585</v>
      </c>
      <c r="E22" s="27">
        <v>750</v>
      </c>
      <c r="F22" s="28">
        <v>11.37975</v>
      </c>
      <c r="G22" s="29">
        <v>5.5451700000000003E-3</v>
      </c>
      <c r="H22" s="17" t="s">
        <v>12</v>
      </c>
    </row>
    <row r="23" spans="1:8" ht="25.5" x14ac:dyDescent="0.2">
      <c r="A23" s="25">
        <v>17</v>
      </c>
      <c r="B23" s="26" t="s">
        <v>612</v>
      </c>
      <c r="C23" s="26" t="s">
        <v>613</v>
      </c>
      <c r="D23" s="26" t="s">
        <v>614</v>
      </c>
      <c r="E23" s="27">
        <v>250</v>
      </c>
      <c r="F23" s="28">
        <v>11.356</v>
      </c>
      <c r="G23" s="29">
        <v>5.5335899999999997E-3</v>
      </c>
      <c r="H23" s="17" t="s">
        <v>12</v>
      </c>
    </row>
    <row r="24" spans="1:8" ht="25.5" x14ac:dyDescent="0.2">
      <c r="A24" s="25">
        <v>18</v>
      </c>
      <c r="B24" s="26" t="s">
        <v>615</v>
      </c>
      <c r="C24" s="26" t="s">
        <v>616</v>
      </c>
      <c r="D24" s="26" t="s">
        <v>617</v>
      </c>
      <c r="E24" s="27">
        <v>320</v>
      </c>
      <c r="F24" s="28">
        <v>10.865919999999999</v>
      </c>
      <c r="G24" s="29">
        <v>5.2947899999999997E-3</v>
      </c>
      <c r="H24" s="17" t="s">
        <v>12</v>
      </c>
    </row>
    <row r="25" spans="1:8" ht="38.25" x14ac:dyDescent="0.2">
      <c r="A25" s="25">
        <v>19</v>
      </c>
      <c r="B25" s="26" t="s">
        <v>618</v>
      </c>
      <c r="C25" s="26" t="s">
        <v>619</v>
      </c>
      <c r="D25" s="26" t="s">
        <v>620</v>
      </c>
      <c r="E25" s="27">
        <v>1500</v>
      </c>
      <c r="F25" s="28">
        <v>10.760999999999999</v>
      </c>
      <c r="G25" s="29">
        <v>5.2436599999999998E-3</v>
      </c>
      <c r="H25" s="17" t="s">
        <v>12</v>
      </c>
    </row>
    <row r="26" spans="1:8" x14ac:dyDescent="0.2">
      <c r="A26" s="25">
        <v>20</v>
      </c>
      <c r="B26" s="26" t="s">
        <v>621</v>
      </c>
      <c r="C26" s="26" t="s">
        <v>622</v>
      </c>
      <c r="D26" s="26" t="s">
        <v>623</v>
      </c>
      <c r="E26" s="27">
        <v>250</v>
      </c>
      <c r="F26" s="28">
        <v>10.173999999999999</v>
      </c>
      <c r="G26" s="29">
        <v>4.9576300000000002E-3</v>
      </c>
      <c r="H26" s="17" t="s">
        <v>12</v>
      </c>
    </row>
    <row r="27" spans="1:8" x14ac:dyDescent="0.2">
      <c r="A27" s="18"/>
      <c r="B27" s="18"/>
      <c r="C27" s="19" t="s">
        <v>11</v>
      </c>
      <c r="D27" s="18"/>
      <c r="E27" s="18" t="s">
        <v>12</v>
      </c>
      <c r="F27" s="24">
        <v>445.45394499999998</v>
      </c>
      <c r="G27" s="21">
        <v>0.21706246000000001</v>
      </c>
      <c r="H27" s="17" t="s">
        <v>12</v>
      </c>
    </row>
    <row r="28" spans="1:8" x14ac:dyDescent="0.2">
      <c r="A28" s="18"/>
      <c r="B28" s="18"/>
      <c r="C28" s="22"/>
      <c r="D28" s="18"/>
      <c r="E28" s="18"/>
      <c r="F28" s="23"/>
      <c r="G28" s="23"/>
      <c r="H28" s="17" t="s">
        <v>12</v>
      </c>
    </row>
    <row r="29" spans="1:8" x14ac:dyDescent="0.2">
      <c r="A29" s="18"/>
      <c r="B29" s="18"/>
      <c r="C29" s="19" t="s">
        <v>14</v>
      </c>
      <c r="D29" s="18"/>
      <c r="E29" s="18"/>
      <c r="F29" s="18"/>
      <c r="G29" s="18"/>
      <c r="H29" s="17" t="s">
        <v>12</v>
      </c>
    </row>
    <row r="30" spans="1:8" x14ac:dyDescent="0.2">
      <c r="A30" s="18"/>
      <c r="B30" s="18"/>
      <c r="C30" s="19" t="s">
        <v>11</v>
      </c>
      <c r="D30" s="18"/>
      <c r="E30" s="18" t="s">
        <v>12</v>
      </c>
      <c r="F30" s="20" t="s">
        <v>13</v>
      </c>
      <c r="G30" s="21">
        <v>0</v>
      </c>
      <c r="H30" s="17" t="s">
        <v>12</v>
      </c>
    </row>
    <row r="31" spans="1:8" x14ac:dyDescent="0.2">
      <c r="A31" s="18"/>
      <c r="B31" s="18"/>
      <c r="C31" s="22"/>
      <c r="D31" s="18"/>
      <c r="E31" s="18"/>
      <c r="F31" s="23"/>
      <c r="G31" s="23"/>
      <c r="H31" s="17" t="s">
        <v>12</v>
      </c>
    </row>
    <row r="32" spans="1:8" x14ac:dyDescent="0.2">
      <c r="A32" s="18"/>
      <c r="B32" s="18"/>
      <c r="C32" s="19" t="s">
        <v>15</v>
      </c>
      <c r="D32" s="18"/>
      <c r="E32" s="18"/>
      <c r="F32" s="18"/>
      <c r="G32" s="18"/>
      <c r="H32" s="17" t="s">
        <v>12</v>
      </c>
    </row>
    <row r="33" spans="1:8" x14ac:dyDescent="0.2">
      <c r="A33" s="18"/>
      <c r="B33" s="18"/>
      <c r="C33" s="19" t="s">
        <v>11</v>
      </c>
      <c r="D33" s="18"/>
      <c r="E33" s="18" t="s">
        <v>12</v>
      </c>
      <c r="F33" s="20" t="s">
        <v>13</v>
      </c>
      <c r="G33" s="21">
        <v>0</v>
      </c>
      <c r="H33" s="17" t="s">
        <v>12</v>
      </c>
    </row>
    <row r="34" spans="1:8" x14ac:dyDescent="0.2">
      <c r="A34" s="18"/>
      <c r="B34" s="18"/>
      <c r="C34" s="22"/>
      <c r="D34" s="18"/>
      <c r="E34" s="18"/>
      <c r="F34" s="23"/>
      <c r="G34" s="23"/>
      <c r="H34" s="17" t="s">
        <v>12</v>
      </c>
    </row>
    <row r="35" spans="1:8" x14ac:dyDescent="0.2">
      <c r="A35" s="18"/>
      <c r="B35" s="18"/>
      <c r="C35" s="19" t="s">
        <v>16</v>
      </c>
      <c r="D35" s="18"/>
      <c r="E35" s="18"/>
      <c r="F35" s="18"/>
      <c r="G35" s="18"/>
      <c r="H35" s="17" t="s">
        <v>12</v>
      </c>
    </row>
    <row r="36" spans="1:8" x14ac:dyDescent="0.2">
      <c r="A36" s="18"/>
      <c r="B36" s="18"/>
      <c r="C36" s="19" t="s">
        <v>11</v>
      </c>
      <c r="D36" s="18"/>
      <c r="E36" s="18" t="s">
        <v>12</v>
      </c>
      <c r="F36" s="20" t="s">
        <v>13</v>
      </c>
      <c r="G36" s="21">
        <v>0</v>
      </c>
      <c r="H36" s="17" t="s">
        <v>12</v>
      </c>
    </row>
    <row r="37" spans="1:8" x14ac:dyDescent="0.2">
      <c r="A37" s="18"/>
      <c r="B37" s="18"/>
      <c r="C37" s="22"/>
      <c r="D37" s="18"/>
      <c r="E37" s="18"/>
      <c r="F37" s="23"/>
      <c r="G37" s="23"/>
      <c r="H37" s="17" t="s">
        <v>12</v>
      </c>
    </row>
    <row r="38" spans="1:8" x14ac:dyDescent="0.2">
      <c r="A38" s="18"/>
      <c r="B38" s="18"/>
      <c r="C38" s="19" t="s">
        <v>17</v>
      </c>
      <c r="D38" s="18"/>
      <c r="E38" s="18"/>
      <c r="F38" s="23"/>
      <c r="G38" s="23"/>
      <c r="H38" s="17" t="s">
        <v>12</v>
      </c>
    </row>
    <row r="39" spans="1:8" x14ac:dyDescent="0.2">
      <c r="A39" s="18"/>
      <c r="B39" s="18"/>
      <c r="C39" s="19" t="s">
        <v>11</v>
      </c>
      <c r="D39" s="18"/>
      <c r="E39" s="18" t="s">
        <v>12</v>
      </c>
      <c r="F39" s="20" t="s">
        <v>13</v>
      </c>
      <c r="G39" s="21">
        <v>0</v>
      </c>
      <c r="H39" s="17" t="s">
        <v>12</v>
      </c>
    </row>
    <row r="40" spans="1:8" x14ac:dyDescent="0.2">
      <c r="A40" s="18"/>
      <c r="B40" s="18"/>
      <c r="C40" s="22"/>
      <c r="D40" s="18"/>
      <c r="E40" s="18"/>
      <c r="F40" s="23"/>
      <c r="G40" s="23"/>
      <c r="H40" s="17" t="s">
        <v>12</v>
      </c>
    </row>
    <row r="41" spans="1:8" x14ac:dyDescent="0.2">
      <c r="A41" s="18"/>
      <c r="B41" s="18"/>
      <c r="C41" s="19" t="s">
        <v>18</v>
      </c>
      <c r="D41" s="18"/>
      <c r="E41" s="18"/>
      <c r="F41" s="23"/>
      <c r="G41" s="23"/>
      <c r="H41" s="17" t="s">
        <v>12</v>
      </c>
    </row>
    <row r="42" spans="1:8" x14ac:dyDescent="0.2">
      <c r="A42" s="18"/>
      <c r="B42" s="18"/>
      <c r="C42" s="19" t="s">
        <v>11</v>
      </c>
      <c r="D42" s="18"/>
      <c r="E42" s="18" t="s">
        <v>12</v>
      </c>
      <c r="F42" s="20" t="s">
        <v>13</v>
      </c>
      <c r="G42" s="21">
        <v>0</v>
      </c>
      <c r="H42" s="17" t="s">
        <v>12</v>
      </c>
    </row>
    <row r="43" spans="1:8" x14ac:dyDescent="0.2">
      <c r="A43" s="18"/>
      <c r="B43" s="18"/>
      <c r="C43" s="22"/>
      <c r="D43" s="18"/>
      <c r="E43" s="18"/>
      <c r="F43" s="23"/>
      <c r="G43" s="23"/>
      <c r="H43" s="17" t="s">
        <v>12</v>
      </c>
    </row>
    <row r="44" spans="1:8" x14ac:dyDescent="0.2">
      <c r="A44" s="18"/>
      <c r="B44" s="18"/>
      <c r="C44" s="19" t="s">
        <v>19</v>
      </c>
      <c r="D44" s="18"/>
      <c r="E44" s="18"/>
      <c r="F44" s="24">
        <v>445.45394499999998</v>
      </c>
      <c r="G44" s="21">
        <v>0.21706246000000001</v>
      </c>
      <c r="H44" s="17" t="s">
        <v>12</v>
      </c>
    </row>
    <row r="45" spans="1:8" x14ac:dyDescent="0.2">
      <c r="A45" s="18"/>
      <c r="B45" s="18"/>
      <c r="C45" s="22"/>
      <c r="D45" s="18"/>
      <c r="E45" s="18"/>
      <c r="F45" s="23"/>
      <c r="G45" s="23"/>
      <c r="H45" s="17" t="s">
        <v>12</v>
      </c>
    </row>
    <row r="46" spans="1:8" x14ac:dyDescent="0.2">
      <c r="A46" s="18"/>
      <c r="B46" s="18"/>
      <c r="C46" s="19" t="s">
        <v>20</v>
      </c>
      <c r="D46" s="18"/>
      <c r="E46" s="18"/>
      <c r="F46" s="23"/>
      <c r="G46" s="23"/>
      <c r="H46" s="17" t="s">
        <v>12</v>
      </c>
    </row>
    <row r="47" spans="1:8" x14ac:dyDescent="0.2">
      <c r="A47" s="18"/>
      <c r="B47" s="18"/>
      <c r="C47" s="19" t="s">
        <v>10</v>
      </c>
      <c r="D47" s="18"/>
      <c r="E47" s="18"/>
      <c r="F47" s="23"/>
      <c r="G47" s="23"/>
      <c r="H47" s="17" t="s">
        <v>12</v>
      </c>
    </row>
    <row r="48" spans="1:8" x14ac:dyDescent="0.2">
      <c r="A48" s="18"/>
      <c r="B48" s="18"/>
      <c r="C48" s="19" t="s">
        <v>11</v>
      </c>
      <c r="D48" s="18"/>
      <c r="E48" s="18" t="s">
        <v>12</v>
      </c>
      <c r="F48" s="20" t="s">
        <v>13</v>
      </c>
      <c r="G48" s="21">
        <v>0</v>
      </c>
      <c r="H48" s="17" t="s">
        <v>12</v>
      </c>
    </row>
    <row r="49" spans="1:8" x14ac:dyDescent="0.2">
      <c r="A49" s="18"/>
      <c r="B49" s="18"/>
      <c r="C49" s="22"/>
      <c r="D49" s="18"/>
      <c r="E49" s="18"/>
      <c r="F49" s="23"/>
      <c r="G49" s="23"/>
      <c r="H49" s="17" t="s">
        <v>12</v>
      </c>
    </row>
    <row r="50" spans="1:8" x14ac:dyDescent="0.2">
      <c r="A50" s="18"/>
      <c r="B50" s="18"/>
      <c r="C50" s="19" t="s">
        <v>78</v>
      </c>
      <c r="D50" s="18"/>
      <c r="E50" s="18"/>
      <c r="F50" s="18"/>
      <c r="G50" s="18"/>
      <c r="H50" s="17" t="s">
        <v>12</v>
      </c>
    </row>
    <row r="51" spans="1:8" x14ac:dyDescent="0.2">
      <c r="A51" s="18"/>
      <c r="B51" s="18"/>
      <c r="C51" s="19" t="s">
        <v>11</v>
      </c>
      <c r="D51" s="18"/>
      <c r="E51" s="18" t="s">
        <v>12</v>
      </c>
      <c r="F51" s="20" t="s">
        <v>13</v>
      </c>
      <c r="G51" s="21">
        <v>0</v>
      </c>
      <c r="H51" s="17" t="s">
        <v>12</v>
      </c>
    </row>
    <row r="52" spans="1:8" x14ac:dyDescent="0.2">
      <c r="A52" s="18"/>
      <c r="B52" s="18"/>
      <c r="C52" s="22"/>
      <c r="D52" s="18"/>
      <c r="E52" s="18"/>
      <c r="F52" s="23"/>
      <c r="G52" s="23"/>
      <c r="H52" s="17" t="s">
        <v>12</v>
      </c>
    </row>
    <row r="53" spans="1:8" x14ac:dyDescent="0.2">
      <c r="A53" s="18"/>
      <c r="B53" s="18"/>
      <c r="C53" s="19" t="s">
        <v>79</v>
      </c>
      <c r="D53" s="18"/>
      <c r="E53" s="18"/>
      <c r="F53" s="18"/>
      <c r="G53" s="18"/>
      <c r="H53" s="17" t="s">
        <v>12</v>
      </c>
    </row>
    <row r="54" spans="1:8" x14ac:dyDescent="0.2">
      <c r="A54" s="25">
        <v>1</v>
      </c>
      <c r="B54" s="26" t="s">
        <v>83</v>
      </c>
      <c r="C54" s="26" t="s">
        <v>84</v>
      </c>
      <c r="D54" s="26" t="s">
        <v>82</v>
      </c>
      <c r="E54" s="27">
        <v>400000</v>
      </c>
      <c r="F54" s="28">
        <v>390.83800000000002</v>
      </c>
      <c r="G54" s="29">
        <v>0.19044901</v>
      </c>
      <c r="H54" s="17">
        <v>7.0510000000000002</v>
      </c>
    </row>
    <row r="55" spans="1:8" x14ac:dyDescent="0.2">
      <c r="A55" s="25">
        <v>2</v>
      </c>
      <c r="B55" s="26" t="s">
        <v>97</v>
      </c>
      <c r="C55" s="26" t="s">
        <v>98</v>
      </c>
      <c r="D55" s="26" t="s">
        <v>82</v>
      </c>
      <c r="E55" s="27">
        <v>207700</v>
      </c>
      <c r="F55" s="28">
        <v>205.9231265</v>
      </c>
      <c r="G55" s="29">
        <v>0.100343</v>
      </c>
      <c r="H55" s="17">
        <v>7.4432</v>
      </c>
    </row>
    <row r="56" spans="1:8" x14ac:dyDescent="0.2">
      <c r="A56" s="18"/>
      <c r="B56" s="18"/>
      <c r="C56" s="19" t="s">
        <v>11</v>
      </c>
      <c r="D56" s="18"/>
      <c r="E56" s="18" t="s">
        <v>12</v>
      </c>
      <c r="F56" s="24">
        <v>596.76112650000005</v>
      </c>
      <c r="G56" s="21">
        <v>0.29079200999999999</v>
      </c>
      <c r="H56" s="17" t="s">
        <v>12</v>
      </c>
    </row>
    <row r="57" spans="1:8" x14ac:dyDescent="0.2">
      <c r="A57" s="18"/>
      <c r="B57" s="18"/>
      <c r="C57" s="22"/>
      <c r="D57" s="18"/>
      <c r="E57" s="18"/>
      <c r="F57" s="23"/>
      <c r="G57" s="23"/>
      <c r="H57" s="17" t="s">
        <v>12</v>
      </c>
    </row>
    <row r="58" spans="1:8" x14ac:dyDescent="0.2">
      <c r="A58" s="18"/>
      <c r="B58" s="18"/>
      <c r="C58" s="19" t="s">
        <v>99</v>
      </c>
      <c r="D58" s="18"/>
      <c r="E58" s="18"/>
      <c r="F58" s="23"/>
      <c r="G58" s="23"/>
      <c r="H58" s="17" t="s">
        <v>12</v>
      </c>
    </row>
    <row r="59" spans="1:8" x14ac:dyDescent="0.2">
      <c r="A59" s="18"/>
      <c r="B59" s="18"/>
      <c r="C59" s="19" t="s">
        <v>11</v>
      </c>
      <c r="D59" s="18"/>
      <c r="E59" s="18" t="s">
        <v>12</v>
      </c>
      <c r="F59" s="20" t="s">
        <v>13</v>
      </c>
      <c r="G59" s="21">
        <v>0</v>
      </c>
      <c r="H59" s="17" t="s">
        <v>12</v>
      </c>
    </row>
    <row r="60" spans="1:8" x14ac:dyDescent="0.2">
      <c r="A60" s="18"/>
      <c r="B60" s="18"/>
      <c r="C60" s="22"/>
      <c r="D60" s="18"/>
      <c r="E60" s="18"/>
      <c r="F60" s="23"/>
      <c r="G60" s="23"/>
      <c r="H60" s="17" t="s">
        <v>12</v>
      </c>
    </row>
    <row r="61" spans="1:8" x14ac:dyDescent="0.2">
      <c r="A61" s="18"/>
      <c r="B61" s="18"/>
      <c r="C61" s="19" t="s">
        <v>100</v>
      </c>
      <c r="D61" s="18"/>
      <c r="E61" s="18"/>
      <c r="F61" s="24">
        <v>596.76112650000005</v>
      </c>
      <c r="G61" s="21">
        <v>0.29079200999999999</v>
      </c>
      <c r="H61" s="17" t="s">
        <v>12</v>
      </c>
    </row>
    <row r="62" spans="1:8" x14ac:dyDescent="0.2">
      <c r="A62" s="18"/>
      <c r="B62" s="18"/>
      <c r="C62" s="22"/>
      <c r="D62" s="18"/>
      <c r="E62" s="18"/>
      <c r="F62" s="23"/>
      <c r="G62" s="23"/>
      <c r="H62" s="17" t="s">
        <v>12</v>
      </c>
    </row>
    <row r="63" spans="1:8" x14ac:dyDescent="0.2">
      <c r="A63" s="18"/>
      <c r="B63" s="18"/>
      <c r="C63" s="19" t="s">
        <v>101</v>
      </c>
      <c r="D63" s="18"/>
      <c r="E63" s="18"/>
      <c r="F63" s="23"/>
      <c r="G63" s="23"/>
      <c r="H63" s="17" t="s">
        <v>12</v>
      </c>
    </row>
    <row r="64" spans="1:8" x14ac:dyDescent="0.2">
      <c r="A64" s="18"/>
      <c r="B64" s="18"/>
      <c r="C64" s="19" t="s">
        <v>102</v>
      </c>
      <c r="D64" s="18"/>
      <c r="E64" s="18"/>
      <c r="F64" s="23"/>
      <c r="G64" s="23"/>
      <c r="H64" s="17" t="s">
        <v>12</v>
      </c>
    </row>
    <row r="65" spans="1:8" x14ac:dyDescent="0.2">
      <c r="A65" s="18"/>
      <c r="B65" s="18"/>
      <c r="C65" s="19" t="s">
        <v>11</v>
      </c>
      <c r="D65" s="18"/>
      <c r="E65" s="18" t="s">
        <v>12</v>
      </c>
      <c r="F65" s="20" t="s">
        <v>13</v>
      </c>
      <c r="G65" s="21">
        <v>0</v>
      </c>
      <c r="H65" s="17" t="s">
        <v>12</v>
      </c>
    </row>
    <row r="66" spans="1:8" x14ac:dyDescent="0.2">
      <c r="A66" s="18"/>
      <c r="B66" s="18"/>
      <c r="C66" s="22"/>
      <c r="D66" s="18"/>
      <c r="E66" s="18"/>
      <c r="F66" s="23"/>
      <c r="G66" s="23"/>
      <c r="H66" s="17" t="s">
        <v>12</v>
      </c>
    </row>
    <row r="67" spans="1:8" x14ac:dyDescent="0.2">
      <c r="A67" s="18"/>
      <c r="B67" s="18"/>
      <c r="C67" s="19" t="s">
        <v>103</v>
      </c>
      <c r="D67" s="18"/>
      <c r="E67" s="18"/>
      <c r="F67" s="23"/>
      <c r="G67" s="23"/>
      <c r="H67" s="17" t="s">
        <v>12</v>
      </c>
    </row>
    <row r="68" spans="1:8" x14ac:dyDescent="0.2">
      <c r="A68" s="18"/>
      <c r="B68" s="18"/>
      <c r="C68" s="19" t="s">
        <v>11</v>
      </c>
      <c r="D68" s="18"/>
      <c r="E68" s="18" t="s">
        <v>12</v>
      </c>
      <c r="F68" s="20" t="s">
        <v>13</v>
      </c>
      <c r="G68" s="21">
        <v>0</v>
      </c>
      <c r="H68" s="17" t="s">
        <v>12</v>
      </c>
    </row>
    <row r="69" spans="1:8" x14ac:dyDescent="0.2">
      <c r="A69" s="18"/>
      <c r="B69" s="18"/>
      <c r="C69" s="22"/>
      <c r="D69" s="18"/>
      <c r="E69" s="18"/>
      <c r="F69" s="23"/>
      <c r="G69" s="23"/>
      <c r="H69" s="17" t="s">
        <v>12</v>
      </c>
    </row>
    <row r="70" spans="1:8" x14ac:dyDescent="0.2">
      <c r="A70" s="18"/>
      <c r="B70" s="18"/>
      <c r="C70" s="19" t="s">
        <v>104</v>
      </c>
      <c r="D70" s="18"/>
      <c r="E70" s="18"/>
      <c r="F70" s="23"/>
      <c r="G70" s="23"/>
      <c r="H70" s="17" t="s">
        <v>12</v>
      </c>
    </row>
    <row r="71" spans="1:8" x14ac:dyDescent="0.2">
      <c r="A71" s="18"/>
      <c r="B71" s="18"/>
      <c r="C71" s="19" t="s">
        <v>11</v>
      </c>
      <c r="D71" s="18"/>
      <c r="E71" s="18" t="s">
        <v>12</v>
      </c>
      <c r="F71" s="20" t="s">
        <v>13</v>
      </c>
      <c r="G71" s="21">
        <v>0</v>
      </c>
      <c r="H71" s="17" t="s">
        <v>12</v>
      </c>
    </row>
    <row r="72" spans="1:8" x14ac:dyDescent="0.2">
      <c r="A72" s="18"/>
      <c r="B72" s="18"/>
      <c r="C72" s="22"/>
      <c r="D72" s="18"/>
      <c r="E72" s="18"/>
      <c r="F72" s="23"/>
      <c r="G72" s="23"/>
      <c r="H72" s="17" t="s">
        <v>12</v>
      </c>
    </row>
    <row r="73" spans="1:8" x14ac:dyDescent="0.2">
      <c r="A73" s="18"/>
      <c r="B73" s="18"/>
      <c r="C73" s="19" t="s">
        <v>105</v>
      </c>
      <c r="D73" s="18"/>
      <c r="E73" s="18"/>
      <c r="F73" s="23"/>
      <c r="G73" s="23"/>
      <c r="H73" s="17" t="s">
        <v>12</v>
      </c>
    </row>
    <row r="74" spans="1:8" x14ac:dyDescent="0.2">
      <c r="A74" s="25">
        <v>1</v>
      </c>
      <c r="B74" s="26"/>
      <c r="C74" s="26" t="s">
        <v>106</v>
      </c>
      <c r="D74" s="26"/>
      <c r="E74" s="30"/>
      <c r="F74" s="28">
        <v>966.14507099599996</v>
      </c>
      <c r="G74" s="29">
        <v>0.47078681</v>
      </c>
      <c r="H74" s="17">
        <v>5.41</v>
      </c>
    </row>
    <row r="75" spans="1:8" x14ac:dyDescent="0.2">
      <c r="A75" s="18"/>
      <c r="B75" s="18"/>
      <c r="C75" s="19" t="s">
        <v>11</v>
      </c>
      <c r="D75" s="18"/>
      <c r="E75" s="18" t="s">
        <v>12</v>
      </c>
      <c r="F75" s="24">
        <v>966.14507099599996</v>
      </c>
      <c r="G75" s="21">
        <v>0.47078681</v>
      </c>
      <c r="H75" s="17" t="s">
        <v>12</v>
      </c>
    </row>
    <row r="76" spans="1:8" x14ac:dyDescent="0.2">
      <c r="A76" s="18"/>
      <c r="B76" s="18"/>
      <c r="C76" s="22"/>
      <c r="D76" s="18"/>
      <c r="E76" s="18"/>
      <c r="F76" s="23"/>
      <c r="G76" s="23"/>
      <c r="H76" s="17" t="s">
        <v>12</v>
      </c>
    </row>
    <row r="77" spans="1:8" x14ac:dyDescent="0.2">
      <c r="A77" s="18"/>
      <c r="B77" s="18"/>
      <c r="C77" s="19" t="s">
        <v>107</v>
      </c>
      <c r="D77" s="18"/>
      <c r="E77" s="18"/>
      <c r="F77" s="24">
        <v>966.14507099599996</v>
      </c>
      <c r="G77" s="21">
        <v>0.47078681</v>
      </c>
      <c r="H77" s="17" t="s">
        <v>12</v>
      </c>
    </row>
    <row r="78" spans="1:8" x14ac:dyDescent="0.2">
      <c r="A78" s="18"/>
      <c r="B78" s="18"/>
      <c r="C78" s="23"/>
      <c r="D78" s="18"/>
      <c r="E78" s="18"/>
      <c r="F78" s="18"/>
      <c r="G78" s="18"/>
      <c r="H78" s="17" t="s">
        <v>12</v>
      </c>
    </row>
    <row r="79" spans="1:8" x14ac:dyDescent="0.2">
      <c r="A79" s="18"/>
      <c r="B79" s="18"/>
      <c r="C79" s="19" t="s">
        <v>108</v>
      </c>
      <c r="D79" s="18"/>
      <c r="E79" s="18"/>
      <c r="F79" s="18"/>
      <c r="G79" s="18"/>
      <c r="H79" s="17" t="s">
        <v>12</v>
      </c>
    </row>
    <row r="80" spans="1:8" x14ac:dyDescent="0.2">
      <c r="A80" s="18"/>
      <c r="B80" s="18"/>
      <c r="C80" s="19" t="s">
        <v>109</v>
      </c>
      <c r="D80" s="18"/>
      <c r="E80" s="18"/>
      <c r="F80" s="18"/>
      <c r="G80" s="18"/>
      <c r="H80" s="17" t="s">
        <v>12</v>
      </c>
    </row>
    <row r="81" spans="1:16" x14ac:dyDescent="0.2">
      <c r="A81" s="18"/>
      <c r="B81" s="18"/>
      <c r="C81" s="19" t="s">
        <v>11</v>
      </c>
      <c r="D81" s="18"/>
      <c r="E81" s="18" t="s">
        <v>12</v>
      </c>
      <c r="F81" s="20" t="s">
        <v>13</v>
      </c>
      <c r="G81" s="21">
        <v>0</v>
      </c>
      <c r="H81" s="17" t="s">
        <v>12</v>
      </c>
    </row>
    <row r="82" spans="1:16" x14ac:dyDescent="0.2">
      <c r="A82" s="15"/>
      <c r="B82" s="15"/>
      <c r="C82" s="31"/>
      <c r="D82" s="15"/>
      <c r="E82" s="15"/>
      <c r="F82" s="32"/>
      <c r="G82" s="32"/>
      <c r="H82" s="17" t="s">
        <v>12</v>
      </c>
    </row>
    <row r="83" spans="1:16" x14ac:dyDescent="0.2">
      <c r="A83" s="15"/>
      <c r="B83" s="15"/>
      <c r="C83" s="16" t="s">
        <v>629</v>
      </c>
      <c r="D83" s="15"/>
      <c r="E83" s="15"/>
      <c r="F83" s="32"/>
      <c r="G83" s="32"/>
      <c r="H83" s="17"/>
      <c r="J83" s="33"/>
      <c r="K83" s="33"/>
      <c r="L83" s="33"/>
      <c r="M83" s="33"/>
      <c r="N83" s="34"/>
      <c r="O83" s="34"/>
      <c r="P83" s="34"/>
    </row>
    <row r="84" spans="1:16" x14ac:dyDescent="0.2">
      <c r="A84" s="35">
        <v>1</v>
      </c>
      <c r="B84" s="36" t="s">
        <v>110</v>
      </c>
      <c r="C84" s="36" t="s">
        <v>111</v>
      </c>
      <c r="D84" s="36"/>
      <c r="E84" s="37">
        <v>76.796000000000006</v>
      </c>
      <c r="F84" s="38">
        <v>8.8266833439999992</v>
      </c>
      <c r="G84" s="39">
        <v>4.3011000000000004E-3</v>
      </c>
      <c r="H84" s="17"/>
    </row>
    <row r="85" spans="1:16" x14ac:dyDescent="0.2">
      <c r="A85" s="15"/>
      <c r="B85" s="15"/>
      <c r="C85" s="16" t="s">
        <v>11</v>
      </c>
      <c r="D85" s="15"/>
      <c r="E85" s="15" t="s">
        <v>12</v>
      </c>
      <c r="F85" s="40">
        <f>SUM(F84)</f>
        <v>8.8266833439999992</v>
      </c>
      <c r="G85" s="41">
        <f>SUM(G84)</f>
        <v>4.3011000000000004E-3</v>
      </c>
      <c r="H85" s="17"/>
    </row>
    <row r="86" spans="1:16" x14ac:dyDescent="0.2">
      <c r="A86" s="18"/>
      <c r="B86" s="18"/>
      <c r="C86" s="22"/>
      <c r="D86" s="18"/>
      <c r="E86" s="18"/>
      <c r="F86" s="23"/>
      <c r="G86" s="23"/>
      <c r="H86" s="17" t="s">
        <v>12</v>
      </c>
    </row>
    <row r="87" spans="1:16" x14ac:dyDescent="0.2">
      <c r="A87" s="18"/>
      <c r="B87" s="18"/>
      <c r="C87" s="19" t="s">
        <v>112</v>
      </c>
      <c r="D87" s="18"/>
      <c r="E87" s="18"/>
      <c r="F87" s="18"/>
      <c r="G87" s="18"/>
      <c r="H87" s="17" t="s">
        <v>12</v>
      </c>
    </row>
    <row r="88" spans="1:16" x14ac:dyDescent="0.2">
      <c r="A88" s="18"/>
      <c r="B88" s="18"/>
      <c r="C88" s="19" t="s">
        <v>113</v>
      </c>
      <c r="D88" s="18"/>
      <c r="E88" s="18"/>
      <c r="F88" s="18"/>
      <c r="G88" s="18"/>
      <c r="H88" s="17" t="s">
        <v>12</v>
      </c>
    </row>
    <row r="89" spans="1:16" x14ac:dyDescent="0.2">
      <c r="A89" s="18"/>
      <c r="B89" s="18"/>
      <c r="C89" s="19" t="s">
        <v>11</v>
      </c>
      <c r="D89" s="18"/>
      <c r="E89" s="18" t="s">
        <v>12</v>
      </c>
      <c r="F89" s="20" t="s">
        <v>13</v>
      </c>
      <c r="G89" s="21">
        <v>0</v>
      </c>
      <c r="H89" s="17" t="s">
        <v>12</v>
      </c>
    </row>
    <row r="90" spans="1:16" x14ac:dyDescent="0.2">
      <c r="A90" s="18"/>
      <c r="B90" s="18"/>
      <c r="C90" s="22"/>
      <c r="D90" s="18"/>
      <c r="E90" s="18"/>
      <c r="F90" s="23"/>
      <c r="G90" s="23"/>
      <c r="H90" s="17" t="s">
        <v>12</v>
      </c>
    </row>
    <row r="91" spans="1:16" x14ac:dyDescent="0.2">
      <c r="A91" s="18"/>
      <c r="B91" s="18"/>
      <c r="C91" s="19" t="s">
        <v>114</v>
      </c>
      <c r="D91" s="18"/>
      <c r="E91" s="18"/>
      <c r="F91" s="23"/>
      <c r="G91" s="23"/>
      <c r="H91" s="17" t="s">
        <v>12</v>
      </c>
    </row>
    <row r="92" spans="1:16" x14ac:dyDescent="0.2">
      <c r="A92" s="18"/>
      <c r="B92" s="18"/>
      <c r="C92" s="19" t="s">
        <v>11</v>
      </c>
      <c r="D92" s="18"/>
      <c r="E92" s="18" t="s">
        <v>12</v>
      </c>
      <c r="F92" s="20" t="s">
        <v>13</v>
      </c>
      <c r="G92" s="21">
        <v>0</v>
      </c>
      <c r="H92" s="17" t="s">
        <v>12</v>
      </c>
    </row>
    <row r="93" spans="1:16" x14ac:dyDescent="0.2">
      <c r="A93" s="18"/>
      <c r="B93" s="26"/>
      <c r="C93" s="26"/>
      <c r="D93" s="19"/>
      <c r="E93" s="18"/>
      <c r="F93" s="26"/>
      <c r="G93" s="30"/>
      <c r="H93" s="17" t="s">
        <v>12</v>
      </c>
    </row>
    <row r="94" spans="1:16" x14ac:dyDescent="0.2">
      <c r="A94" s="30"/>
      <c r="B94" s="26"/>
      <c r="C94" s="26" t="s">
        <v>115</v>
      </c>
      <c r="D94" s="26"/>
      <c r="E94" s="30"/>
      <c r="F94" s="28">
        <v>35.005506789999998</v>
      </c>
      <c r="G94" s="29">
        <v>1.7057619999999999E-2</v>
      </c>
      <c r="H94" s="17" t="s">
        <v>12</v>
      </c>
    </row>
    <row r="95" spans="1:16" x14ac:dyDescent="0.2">
      <c r="A95" s="22"/>
      <c r="B95" s="22"/>
      <c r="C95" s="19" t="s">
        <v>116</v>
      </c>
      <c r="D95" s="23"/>
      <c r="E95" s="23"/>
      <c r="F95" s="24">
        <v>2052.1923326299998</v>
      </c>
      <c r="G95" s="42">
        <v>1</v>
      </c>
      <c r="H95" s="17" t="s">
        <v>12</v>
      </c>
    </row>
    <row r="96" spans="1:16" x14ac:dyDescent="0.2">
      <c r="A96" s="43"/>
      <c r="B96" s="43"/>
      <c r="C96" s="43"/>
      <c r="D96" s="44"/>
      <c r="E96" s="44"/>
      <c r="F96" s="44"/>
      <c r="G96" s="44"/>
    </row>
    <row r="97" spans="1:8" x14ac:dyDescent="0.2">
      <c r="A97" s="45"/>
      <c r="B97" s="139" t="s">
        <v>630</v>
      </c>
      <c r="C97" s="139"/>
      <c r="D97" s="139"/>
      <c r="E97" s="139"/>
      <c r="F97" s="139"/>
      <c r="G97" s="139"/>
      <c r="H97" s="139"/>
    </row>
    <row r="98" spans="1:8" x14ac:dyDescent="0.2">
      <c r="A98" s="45"/>
      <c r="B98" s="139" t="s">
        <v>631</v>
      </c>
      <c r="C98" s="139"/>
      <c r="D98" s="139"/>
      <c r="E98" s="139"/>
      <c r="F98" s="139"/>
      <c r="G98" s="139"/>
      <c r="H98" s="139"/>
    </row>
    <row r="99" spans="1:8" x14ac:dyDescent="0.2">
      <c r="A99" s="45"/>
      <c r="B99" s="139" t="s">
        <v>632</v>
      </c>
      <c r="C99" s="139"/>
      <c r="D99" s="139"/>
      <c r="E99" s="139"/>
      <c r="F99" s="139"/>
      <c r="G99" s="139"/>
      <c r="H99" s="139"/>
    </row>
    <row r="100" spans="1:8" x14ac:dyDescent="0.2">
      <c r="A100" s="45"/>
      <c r="B100" s="45"/>
      <c r="C100" s="45"/>
      <c r="D100" s="47"/>
      <c r="E100" s="47"/>
      <c r="F100" s="47"/>
      <c r="G100" s="47"/>
    </row>
    <row r="101" spans="1:8" x14ac:dyDescent="0.2">
      <c r="A101" s="45"/>
      <c r="B101" s="140" t="s">
        <v>117</v>
      </c>
      <c r="C101" s="141"/>
      <c r="D101" s="142"/>
      <c r="E101" s="48"/>
      <c r="F101" s="47"/>
      <c r="G101" s="47"/>
    </row>
    <row r="102" spans="1:8" ht="27" customHeight="1" x14ac:dyDescent="0.2">
      <c r="A102" s="45"/>
      <c r="B102" s="143" t="s">
        <v>118</v>
      </c>
      <c r="C102" s="144"/>
      <c r="D102" s="16" t="s">
        <v>650</v>
      </c>
      <c r="E102" s="48"/>
      <c r="F102" s="47"/>
      <c r="G102" s="47"/>
    </row>
    <row r="103" spans="1:8" x14ac:dyDescent="0.2">
      <c r="A103" s="45"/>
      <c r="B103" s="143" t="s">
        <v>120</v>
      </c>
      <c r="C103" s="144"/>
      <c r="D103" s="16" t="s">
        <v>119</v>
      </c>
      <c r="E103" s="48"/>
      <c r="F103" s="47"/>
      <c r="G103" s="47"/>
    </row>
    <row r="104" spans="1:8" x14ac:dyDescent="0.2">
      <c r="A104" s="45"/>
      <c r="B104" s="143" t="s">
        <v>121</v>
      </c>
      <c r="C104" s="144"/>
      <c r="D104" s="32" t="s">
        <v>12</v>
      </c>
      <c r="E104" s="48"/>
      <c r="F104" s="47"/>
      <c r="G104" s="47"/>
    </row>
    <row r="105" spans="1:8" x14ac:dyDescent="0.2">
      <c r="A105" s="49"/>
      <c r="B105" s="50" t="s">
        <v>12</v>
      </c>
      <c r="C105" s="50" t="s">
        <v>633</v>
      </c>
      <c r="D105" s="50" t="s">
        <v>122</v>
      </c>
      <c r="E105" s="49"/>
      <c r="F105" s="49"/>
      <c r="G105" s="49"/>
    </row>
    <row r="106" spans="1:8" x14ac:dyDescent="0.2">
      <c r="A106" s="51"/>
      <c r="B106" s="52" t="s">
        <v>123</v>
      </c>
      <c r="C106" s="53">
        <v>45961</v>
      </c>
      <c r="D106" s="53">
        <v>45991</v>
      </c>
      <c r="E106" s="51"/>
      <c r="F106" s="51"/>
      <c r="G106" s="51"/>
    </row>
    <row r="107" spans="1:8" x14ac:dyDescent="0.2">
      <c r="A107" s="51"/>
      <c r="B107" s="26" t="s">
        <v>124</v>
      </c>
      <c r="C107" s="54">
        <v>32.816200000000002</v>
      </c>
      <c r="D107" s="54">
        <v>33.0398</v>
      </c>
      <c r="E107" s="51"/>
      <c r="F107" s="55"/>
      <c r="G107" s="56"/>
    </row>
    <row r="108" spans="1:8" ht="25.5" x14ac:dyDescent="0.2">
      <c r="A108" s="51"/>
      <c r="B108" s="26" t="s">
        <v>749</v>
      </c>
      <c r="C108" s="54">
        <v>20.618099999999998</v>
      </c>
      <c r="D108" s="54">
        <v>20.758600000000001</v>
      </c>
      <c r="E108" s="51"/>
      <c r="F108" s="55"/>
      <c r="G108" s="56"/>
    </row>
    <row r="109" spans="1:8" x14ac:dyDescent="0.2">
      <c r="A109" s="51"/>
      <c r="B109" s="26" t="s">
        <v>125</v>
      </c>
      <c r="C109" s="54">
        <v>29.6751</v>
      </c>
      <c r="D109" s="54">
        <v>29.853000000000002</v>
      </c>
      <c r="E109" s="51"/>
      <c r="F109" s="55"/>
      <c r="G109" s="56"/>
    </row>
    <row r="110" spans="1:8" ht="25.5" x14ac:dyDescent="0.2">
      <c r="A110" s="51"/>
      <c r="B110" s="26" t="s">
        <v>730</v>
      </c>
      <c r="C110" s="54">
        <v>18.531500000000001</v>
      </c>
      <c r="D110" s="54">
        <v>18.642499999999998</v>
      </c>
      <c r="E110" s="51"/>
      <c r="F110" s="55"/>
      <c r="G110" s="56"/>
    </row>
    <row r="111" spans="1:8" x14ac:dyDescent="0.2">
      <c r="A111" s="51"/>
      <c r="B111" s="51"/>
      <c r="C111" s="51"/>
      <c r="D111" s="51"/>
      <c r="E111" s="51"/>
      <c r="F111" s="51"/>
      <c r="G111" s="51"/>
    </row>
    <row r="112" spans="1:8" x14ac:dyDescent="0.2">
      <c r="A112" s="51"/>
      <c r="B112" s="146" t="s">
        <v>634</v>
      </c>
      <c r="C112" s="147"/>
      <c r="D112" s="16" t="s">
        <v>119</v>
      </c>
      <c r="E112" s="51"/>
      <c r="F112" s="51"/>
      <c r="G112" s="51"/>
    </row>
    <row r="113" spans="1:18" x14ac:dyDescent="0.2">
      <c r="A113" s="51"/>
      <c r="B113" s="57"/>
      <c r="C113" s="57"/>
      <c r="D113" s="57"/>
      <c r="E113" s="51"/>
      <c r="F113" s="51"/>
      <c r="G113" s="51"/>
    </row>
    <row r="114" spans="1:18" x14ac:dyDescent="0.2">
      <c r="A114" s="49"/>
      <c r="B114" s="143" t="s">
        <v>126</v>
      </c>
      <c r="C114" s="144"/>
      <c r="D114" s="16" t="s">
        <v>119</v>
      </c>
      <c r="E114" s="58"/>
      <c r="F114" s="49"/>
      <c r="G114" s="49"/>
      <c r="J114" s="14"/>
    </row>
    <row r="115" spans="1:18" x14ac:dyDescent="0.2">
      <c r="A115" s="49"/>
      <c r="B115" s="143" t="s">
        <v>127</v>
      </c>
      <c r="C115" s="144"/>
      <c r="D115" s="16" t="s">
        <v>119</v>
      </c>
      <c r="E115" s="58"/>
      <c r="F115" s="49"/>
      <c r="G115" s="49"/>
      <c r="J115" s="14"/>
    </row>
    <row r="116" spans="1:18" x14ac:dyDescent="0.2">
      <c r="A116" s="49"/>
      <c r="B116" s="143" t="s">
        <v>635</v>
      </c>
      <c r="C116" s="144"/>
      <c r="D116" s="16" t="s">
        <v>119</v>
      </c>
      <c r="E116" s="58"/>
      <c r="F116" s="49"/>
      <c r="G116" s="49"/>
      <c r="J116" s="14"/>
    </row>
    <row r="117" spans="1:18" x14ac:dyDescent="0.2">
      <c r="A117" s="57"/>
      <c r="B117" s="57"/>
      <c r="C117" s="57"/>
      <c r="D117" s="57"/>
      <c r="E117" s="57"/>
      <c r="F117" s="57"/>
      <c r="G117" s="57"/>
      <c r="J117" s="14"/>
    </row>
    <row r="118" spans="1:18" s="59" customFormat="1" x14ac:dyDescent="0.2">
      <c r="B118" s="148" t="s">
        <v>636</v>
      </c>
      <c r="C118" s="149"/>
      <c r="D118" s="150"/>
      <c r="I118"/>
      <c r="J118" s="14"/>
      <c r="K118" s="33"/>
      <c r="L118" s="33"/>
      <c r="M118" s="33"/>
      <c r="N118" s="33"/>
      <c r="O118"/>
      <c r="R118"/>
    </row>
    <row r="119" spans="1:18" s="59" customFormat="1" ht="38.25" x14ac:dyDescent="0.2">
      <c r="B119" s="145" t="s">
        <v>637</v>
      </c>
      <c r="C119" s="145"/>
      <c r="D119" s="60" t="s">
        <v>571</v>
      </c>
      <c r="I119"/>
      <c r="J119" s="14"/>
      <c r="K119" s="33"/>
      <c r="L119" s="33"/>
      <c r="M119" s="33"/>
      <c r="N119" s="33"/>
      <c r="O119"/>
      <c r="R119"/>
    </row>
    <row r="120" spans="1:18" s="59" customFormat="1" x14ac:dyDescent="0.2">
      <c r="B120" s="136" t="s">
        <v>638</v>
      </c>
      <c r="C120" s="136"/>
      <c r="D120" s="61"/>
      <c r="I120"/>
      <c r="J120" s="14"/>
      <c r="K120" s="33"/>
      <c r="L120" s="33"/>
      <c r="M120" s="33"/>
      <c r="N120" s="33"/>
      <c r="O120"/>
      <c r="R120"/>
    </row>
    <row r="121" spans="1:18" s="59" customFormat="1" x14ac:dyDescent="0.2">
      <c r="B121" s="136"/>
      <c r="C121" s="136"/>
      <c r="D121" s="62"/>
      <c r="I121"/>
      <c r="J121" s="14"/>
      <c r="K121" s="33"/>
      <c r="L121" s="33"/>
      <c r="M121" s="33"/>
      <c r="N121" s="33"/>
      <c r="O121"/>
    </row>
    <row r="122" spans="1:18" s="59" customFormat="1" x14ac:dyDescent="0.2">
      <c r="B122" s="136" t="s">
        <v>639</v>
      </c>
      <c r="C122" s="136"/>
      <c r="D122" s="63">
        <v>6.1021633041584842</v>
      </c>
      <c r="I122"/>
      <c r="J122" s="14"/>
      <c r="K122" s="33"/>
      <c r="L122" s="33"/>
      <c r="M122" s="33"/>
      <c r="N122" s="33"/>
      <c r="O122"/>
    </row>
    <row r="123" spans="1:18" s="59" customFormat="1" x14ac:dyDescent="0.2">
      <c r="B123" s="136"/>
      <c r="C123" s="136"/>
      <c r="D123" s="62"/>
      <c r="I123"/>
      <c r="J123" s="14"/>
      <c r="K123" s="33"/>
      <c r="L123" s="33"/>
      <c r="M123" s="33"/>
      <c r="N123" s="33"/>
      <c r="O123"/>
    </row>
    <row r="124" spans="1:18" s="59" customFormat="1" x14ac:dyDescent="0.2">
      <c r="B124" s="136" t="s">
        <v>738</v>
      </c>
      <c r="C124" s="136"/>
      <c r="D124" s="63">
        <v>3.9330897162443428</v>
      </c>
      <c r="I124"/>
      <c r="J124" s="14"/>
      <c r="K124" s="33"/>
      <c r="L124" s="33"/>
      <c r="M124" s="33"/>
      <c r="N124" s="33"/>
      <c r="O124"/>
    </row>
    <row r="125" spans="1:18" s="59" customFormat="1" x14ac:dyDescent="0.2">
      <c r="B125" s="136" t="s">
        <v>739</v>
      </c>
      <c r="C125" s="136"/>
      <c r="D125" s="63">
        <v>7.5825838410926529</v>
      </c>
      <c r="I125"/>
      <c r="J125" s="14"/>
      <c r="K125" s="33"/>
      <c r="L125" s="33"/>
      <c r="M125" s="33"/>
      <c r="N125" s="33"/>
      <c r="O125"/>
    </row>
    <row r="126" spans="1:18" s="59" customFormat="1" x14ac:dyDescent="0.2">
      <c r="B126" s="136"/>
      <c r="C126" s="136"/>
      <c r="D126" s="62"/>
      <c r="I126"/>
      <c r="J126" s="14"/>
      <c r="K126" s="33"/>
      <c r="L126" s="33"/>
      <c r="M126" s="33"/>
      <c r="N126" s="33"/>
      <c r="O126"/>
    </row>
    <row r="127" spans="1:18" s="59" customFormat="1" x14ac:dyDescent="0.2">
      <c r="B127" s="136" t="s">
        <v>642</v>
      </c>
      <c r="C127" s="136"/>
      <c r="D127" s="64" t="s">
        <v>765</v>
      </c>
      <c r="I127"/>
      <c r="J127" s="14"/>
      <c r="K127" s="33"/>
      <c r="L127" s="33"/>
      <c r="M127" s="33"/>
      <c r="N127" s="33"/>
      <c r="O127"/>
    </row>
    <row r="128" spans="1:18" s="59" customFormat="1" x14ac:dyDescent="0.2">
      <c r="B128" s="134" t="s">
        <v>643</v>
      </c>
      <c r="C128" s="137"/>
      <c r="D128" s="135"/>
      <c r="I128"/>
      <c r="J128" s="14"/>
      <c r="K128" s="33"/>
      <c r="L128" s="33"/>
      <c r="M128" s="33"/>
      <c r="N128" s="33"/>
      <c r="O128"/>
    </row>
    <row r="129" spans="2:16" x14ac:dyDescent="0.2">
      <c r="J129" s="14"/>
    </row>
    <row r="130" spans="2:16" ht="13.5" x14ac:dyDescent="0.2">
      <c r="B130" s="202" t="s">
        <v>766</v>
      </c>
      <c r="C130" s="202"/>
      <c r="D130" s="202"/>
      <c r="E130" s="202"/>
      <c r="F130" s="202"/>
      <c r="G130" s="202"/>
      <c r="H130" s="202"/>
      <c r="I130" s="33"/>
      <c r="J130" s="14"/>
      <c r="K130" s="33"/>
      <c r="L130" s="33"/>
      <c r="M130" s="33"/>
      <c r="N130" s="33"/>
      <c r="O130" s="33"/>
      <c r="P130" s="33"/>
    </row>
    <row r="131" spans="2:16" s="65" customFormat="1" ht="26.25" customHeight="1" x14ac:dyDescent="0.2">
      <c r="B131" s="73" t="s">
        <v>652</v>
      </c>
      <c r="C131" s="73" t="s">
        <v>653</v>
      </c>
      <c r="D131" s="156" t="s">
        <v>740</v>
      </c>
      <c r="E131" s="156"/>
      <c r="F131" s="156"/>
      <c r="G131" s="172" t="s">
        <v>655</v>
      </c>
      <c r="H131" s="172"/>
      <c r="J131" s="14"/>
      <c r="K131" s="75"/>
      <c r="L131" s="75"/>
      <c r="M131" s="75"/>
      <c r="N131" s="75"/>
      <c r="O131" s="75"/>
      <c r="P131" s="75"/>
    </row>
    <row r="132" spans="2:16" ht="13.5" x14ac:dyDescent="0.25">
      <c r="B132" s="76" t="s">
        <v>695</v>
      </c>
      <c r="C132" s="77" t="s">
        <v>741</v>
      </c>
      <c r="D132" s="173">
        <v>0</v>
      </c>
      <c r="E132" s="173"/>
      <c r="F132" s="173"/>
      <c r="G132" s="173">
        <v>0</v>
      </c>
      <c r="H132" s="173"/>
      <c r="J132" s="14"/>
      <c r="K132" s="33"/>
      <c r="L132" s="33"/>
      <c r="M132" s="33"/>
      <c r="N132" s="33"/>
      <c r="O132" s="33"/>
      <c r="P132" s="33"/>
    </row>
    <row r="133" spans="2:16" ht="13.5" x14ac:dyDescent="0.25">
      <c r="B133" s="78"/>
      <c r="C133" s="78"/>
      <c r="D133" s="170"/>
      <c r="E133" s="170"/>
      <c r="F133" s="170"/>
      <c r="G133" s="170"/>
      <c r="H133" s="170"/>
      <c r="J133" s="14"/>
      <c r="K133" s="33"/>
      <c r="L133" s="33"/>
      <c r="M133" s="33"/>
      <c r="N133" s="33"/>
      <c r="O133" s="33"/>
      <c r="P133" s="33"/>
    </row>
    <row r="134" spans="2:16" ht="13.5" x14ac:dyDescent="0.25">
      <c r="B134" s="171" t="s">
        <v>662</v>
      </c>
      <c r="C134" s="171"/>
      <c r="D134" s="171"/>
      <c r="E134" s="171"/>
      <c r="F134" s="171"/>
      <c r="G134" s="171"/>
      <c r="H134" s="171"/>
      <c r="J134" s="14"/>
      <c r="K134" s="33"/>
      <c r="L134" s="33"/>
      <c r="M134" s="33"/>
      <c r="N134" s="33"/>
      <c r="O134" s="33"/>
      <c r="P134" s="33"/>
    </row>
    <row r="135" spans="2:16" ht="13.5" customHeight="1" x14ac:dyDescent="0.2">
      <c r="B135" s="172" t="s">
        <v>652</v>
      </c>
      <c r="C135" s="172" t="s">
        <v>653</v>
      </c>
      <c r="D135" s="172" t="s">
        <v>698</v>
      </c>
      <c r="E135" s="172"/>
      <c r="F135" s="172"/>
      <c r="G135" s="172"/>
      <c r="H135" s="156" t="s">
        <v>742</v>
      </c>
      <c r="I135" s="156" t="s">
        <v>743</v>
      </c>
      <c r="J135" s="156" t="s">
        <v>701</v>
      </c>
      <c r="K135" s="33"/>
      <c r="L135" s="33"/>
      <c r="M135" s="33"/>
      <c r="N135" s="33"/>
      <c r="O135" s="33"/>
      <c r="P135" s="33"/>
    </row>
    <row r="136" spans="2:16" ht="121.5" x14ac:dyDescent="0.2">
      <c r="B136" s="172"/>
      <c r="C136" s="172"/>
      <c r="D136" s="74" t="s">
        <v>702</v>
      </c>
      <c r="E136" s="74" t="s">
        <v>703</v>
      </c>
      <c r="F136" s="74" t="s">
        <v>704</v>
      </c>
      <c r="G136" s="74" t="s">
        <v>735</v>
      </c>
      <c r="H136" s="156"/>
      <c r="I136" s="156"/>
      <c r="J136" s="156"/>
      <c r="K136" s="33"/>
      <c r="L136" s="33"/>
      <c r="M136" s="33"/>
      <c r="N136" s="33"/>
      <c r="O136" s="33"/>
    </row>
    <row r="137" spans="2:16" ht="13.5" x14ac:dyDescent="0.25">
      <c r="B137" s="78" t="s">
        <v>695</v>
      </c>
      <c r="C137" s="77" t="s">
        <v>744</v>
      </c>
      <c r="D137" s="80">
        <v>500</v>
      </c>
      <c r="E137" s="80">
        <v>9.9405737999999992</v>
      </c>
      <c r="F137" s="81">
        <v>16.00737140547945</v>
      </c>
      <c r="G137" s="80">
        <v>525.94794520547941</v>
      </c>
      <c r="H137" s="2">
        <v>233.40679</v>
      </c>
      <c r="I137" s="2">
        <v>4.01</v>
      </c>
      <c r="J137" s="82">
        <f>H137+I137</f>
        <v>237.41678999999999</v>
      </c>
      <c r="K137" s="33"/>
      <c r="L137" s="33"/>
      <c r="M137" s="33"/>
      <c r="N137" s="33"/>
      <c r="O137" s="33"/>
      <c r="P137" s="33"/>
    </row>
    <row r="138" spans="2:16" x14ac:dyDescent="0.2">
      <c r="J138" s="14"/>
      <c r="P138" s="33"/>
    </row>
    <row r="139" spans="2:16" x14ac:dyDescent="0.2">
      <c r="J139" s="14"/>
      <c r="K139" s="33"/>
      <c r="L139" s="33"/>
      <c r="M139" s="33"/>
      <c r="N139" s="33"/>
      <c r="O139" s="33"/>
      <c r="P139" s="33"/>
    </row>
    <row r="140" spans="2:16" ht="13.5" x14ac:dyDescent="0.25">
      <c r="B140" s="83" t="s">
        <v>682</v>
      </c>
      <c r="J140" s="14"/>
      <c r="K140" s="33"/>
      <c r="L140" s="33"/>
      <c r="M140" s="33"/>
      <c r="N140" s="33"/>
      <c r="O140" s="33"/>
      <c r="P140" s="33"/>
    </row>
    <row r="141" spans="2:16" x14ac:dyDescent="0.2">
      <c r="B141" s="33"/>
      <c r="C141" s="33"/>
      <c r="D141" s="33"/>
      <c r="E141" s="33"/>
      <c r="F141" s="33"/>
      <c r="G141" s="33"/>
      <c r="H141" s="33"/>
      <c r="J141" s="14"/>
      <c r="K141" s="33"/>
      <c r="L141" s="33"/>
      <c r="M141" s="33"/>
      <c r="N141" s="33"/>
      <c r="O141" s="33"/>
      <c r="P141" s="33"/>
    </row>
    <row r="142" spans="2:16" x14ac:dyDescent="0.2">
      <c r="B142" s="84" t="s">
        <v>683</v>
      </c>
      <c r="C142" s="33"/>
      <c r="D142" s="33"/>
      <c r="E142" s="33"/>
      <c r="F142" s="33"/>
      <c r="G142" s="33"/>
      <c r="H142" s="33"/>
      <c r="J142" s="14"/>
      <c r="K142" s="33"/>
      <c r="L142" s="33"/>
      <c r="M142" s="33"/>
      <c r="N142" s="33"/>
      <c r="O142" s="33"/>
      <c r="P142" s="33"/>
    </row>
    <row r="143" spans="2:16" x14ac:dyDescent="0.2">
      <c r="B143" s="33"/>
      <c r="C143" s="33"/>
      <c r="D143" s="33"/>
      <c r="E143" s="33"/>
      <c r="F143" s="33"/>
      <c r="G143" s="33"/>
      <c r="H143" s="33"/>
      <c r="J143" s="14"/>
      <c r="K143" s="33"/>
      <c r="L143" s="33"/>
      <c r="M143" s="33"/>
      <c r="N143" s="33"/>
      <c r="O143" s="33"/>
      <c r="P143" s="33"/>
    </row>
    <row r="144" spans="2:16" x14ac:dyDescent="0.2">
      <c r="B144" s="84" t="s">
        <v>684</v>
      </c>
      <c r="C144" s="33"/>
      <c r="D144" s="33"/>
      <c r="E144" s="33"/>
      <c r="F144" s="33"/>
      <c r="G144" s="33"/>
      <c r="H144" s="33"/>
      <c r="J144" s="14"/>
      <c r="K144" s="33"/>
      <c r="L144" s="33"/>
      <c r="M144" s="33"/>
      <c r="N144" s="33"/>
      <c r="O144" s="33"/>
      <c r="P144" s="33"/>
    </row>
    <row r="145" spans="2:15" x14ac:dyDescent="0.2">
      <c r="J145" s="14"/>
      <c r="K145" s="33"/>
      <c r="L145" s="33"/>
      <c r="M145" s="33"/>
      <c r="N145" s="33"/>
      <c r="O145" s="33"/>
    </row>
    <row r="146" spans="2:15" x14ac:dyDescent="0.2">
      <c r="B146" s="84" t="s">
        <v>685</v>
      </c>
      <c r="J146" s="14"/>
      <c r="K146" s="33"/>
      <c r="L146" s="33"/>
      <c r="M146" s="33"/>
      <c r="N146" s="33"/>
      <c r="O146" s="33"/>
    </row>
    <row r="147" spans="2:15" x14ac:dyDescent="0.2">
      <c r="B147" s="84"/>
      <c r="J147" s="14"/>
      <c r="K147" s="33"/>
      <c r="L147" s="33"/>
      <c r="M147" s="33"/>
      <c r="N147" s="33"/>
      <c r="O147" s="33"/>
    </row>
    <row r="148" spans="2:15" x14ac:dyDescent="0.2">
      <c r="B148" s="84" t="s">
        <v>687</v>
      </c>
      <c r="J148" s="14"/>
      <c r="K148" s="33"/>
      <c r="L148" s="33"/>
      <c r="M148" s="33"/>
      <c r="N148" s="33"/>
      <c r="O148" s="33"/>
    </row>
    <row r="149" spans="2:15" x14ac:dyDescent="0.2">
      <c r="B149" s="84"/>
      <c r="J149" s="14"/>
      <c r="K149" s="33"/>
      <c r="L149" s="33"/>
      <c r="M149" s="33"/>
      <c r="N149" s="33"/>
      <c r="O149" s="33"/>
    </row>
    <row r="150" spans="2:15" x14ac:dyDescent="0.2">
      <c r="B150" s="84" t="s">
        <v>688</v>
      </c>
      <c r="J150" s="14"/>
    </row>
    <row r="151" spans="2:15" x14ac:dyDescent="0.2">
      <c r="B151" s="66" t="s">
        <v>644</v>
      </c>
    </row>
    <row r="153" spans="2:15" ht="153.75" customHeight="1" x14ac:dyDescent="0.2"/>
    <row r="156" spans="2:15" x14ac:dyDescent="0.2">
      <c r="B156" s="67" t="s">
        <v>645</v>
      </c>
      <c r="C156" s="68"/>
      <c r="D156" s="67"/>
    </row>
    <row r="157" spans="2:15" x14ac:dyDescent="0.2">
      <c r="B157" s="67" t="s">
        <v>745</v>
      </c>
      <c r="D157" s="67"/>
    </row>
    <row r="158" spans="2:15" ht="165" customHeight="1" x14ac:dyDescent="0.2"/>
    <row r="160" spans="2:15" x14ac:dyDescent="0.2">
      <c r="J160" s="14"/>
    </row>
    <row r="161" spans="10:10" x14ac:dyDescent="0.2">
      <c r="J161" s="14"/>
    </row>
    <row r="162" spans="10:10" x14ac:dyDescent="0.2">
      <c r="J162" s="14"/>
    </row>
  </sheetData>
  <mergeCells count="39">
    <mergeCell ref="B119:C119"/>
    <mergeCell ref="B120:C120"/>
    <mergeCell ref="B114:C114"/>
    <mergeCell ref="B115:C115"/>
    <mergeCell ref="B112:C112"/>
    <mergeCell ref="B116:C116"/>
    <mergeCell ref="B118:D118"/>
    <mergeCell ref="B99:H99"/>
    <mergeCell ref="B101:D101"/>
    <mergeCell ref="B102:C102"/>
    <mergeCell ref="B103:C103"/>
    <mergeCell ref="B104:C104"/>
    <mergeCell ref="A1:H1"/>
    <mergeCell ref="A2:H2"/>
    <mergeCell ref="A3:H3"/>
    <mergeCell ref="B97:H97"/>
    <mergeCell ref="B98:H98"/>
    <mergeCell ref="B121:C121"/>
    <mergeCell ref="B122:C122"/>
    <mergeCell ref="B123:C123"/>
    <mergeCell ref="B124:C124"/>
    <mergeCell ref="B125:C125"/>
    <mergeCell ref="B126:C126"/>
    <mergeCell ref="B127:C127"/>
    <mergeCell ref="B128:D128"/>
    <mergeCell ref="B130:H130"/>
    <mergeCell ref="D131:F131"/>
    <mergeCell ref="G131:H131"/>
    <mergeCell ref="D132:F132"/>
    <mergeCell ref="G132:H132"/>
    <mergeCell ref="D133:F133"/>
    <mergeCell ref="G133:H133"/>
    <mergeCell ref="B134:H134"/>
    <mergeCell ref="J135:J136"/>
    <mergeCell ref="B135:B136"/>
    <mergeCell ref="C135:C136"/>
    <mergeCell ref="D135:G135"/>
    <mergeCell ref="H135:H136"/>
    <mergeCell ref="I135:I136"/>
  </mergeCells>
  <hyperlinks>
    <hyperlink ref="I1" location="Index!B2" display="Index" xr:uid="{DDB6FE77-8100-4820-A8CB-ACC6BFCE644D}"/>
    <hyperlink ref="B142" r:id="rId1" xr:uid="{7E33A00F-8414-4591-ADD5-98435321BE1B}"/>
    <hyperlink ref="B144" r:id="rId2" xr:uid="{7AE7D90B-2A75-48D1-82B2-1C18AD1A7434}"/>
    <hyperlink ref="B146" r:id="rId3" xr:uid="{1E3D1D49-FE1D-4448-9FCF-782C007F351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A5F8-C82E-407C-828F-EECA1026360A}">
  <sheetPr>
    <outlinePr summaryBelow="0" summaryRight="0"/>
  </sheetPr>
  <dimension ref="A1:U134"/>
  <sheetViews>
    <sheetView showGridLines="0" workbookViewId="0">
      <selection activeCell="J12" sqref="J12"/>
    </sheetView>
  </sheetViews>
  <sheetFormatPr defaultRowHeight="12.75" x14ac:dyDescent="0.2"/>
  <cols>
    <col min="1" max="1" width="5.85546875" bestFit="1" customWidth="1"/>
    <col min="2" max="2" width="20.85546875" customWidth="1"/>
    <col min="3" max="3" width="55" customWidth="1"/>
    <col min="4" max="4" width="14.7109375" customWidth="1"/>
    <col min="5" max="5" width="8.7109375" bestFit="1" customWidth="1"/>
    <col min="6" max="6" width="10.140625" bestFit="1" customWidth="1"/>
    <col min="7" max="7" width="14" bestFit="1" customWidth="1"/>
    <col min="8" max="8" width="11.140625" customWidth="1"/>
  </cols>
  <sheetData>
    <row r="1" spans="1:9" ht="15" x14ac:dyDescent="0.2">
      <c r="A1" s="138" t="s">
        <v>0</v>
      </c>
      <c r="B1" s="138"/>
      <c r="C1" s="138"/>
      <c r="D1" s="138"/>
      <c r="E1" s="138"/>
      <c r="F1" s="138"/>
      <c r="G1" s="138"/>
      <c r="H1" s="138"/>
      <c r="I1" s="1" t="s">
        <v>628</v>
      </c>
    </row>
    <row r="2" spans="1:9" ht="15" x14ac:dyDescent="0.2">
      <c r="A2" s="138" t="s">
        <v>624</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18"/>
      <c r="B28" s="18"/>
      <c r="C28" s="19" t="s">
        <v>11</v>
      </c>
      <c r="D28" s="18"/>
      <c r="E28" s="18" t="s">
        <v>12</v>
      </c>
      <c r="F28" s="20" t="s">
        <v>13</v>
      </c>
      <c r="G28" s="21">
        <v>0</v>
      </c>
      <c r="H28" s="17" t="s">
        <v>12</v>
      </c>
    </row>
    <row r="29" spans="1:8" x14ac:dyDescent="0.2">
      <c r="A29" s="18"/>
      <c r="B29" s="18"/>
      <c r="C29" s="22"/>
      <c r="D29" s="18"/>
      <c r="E29" s="18"/>
      <c r="F29" s="23"/>
      <c r="G29" s="23"/>
      <c r="H29" s="17" t="s">
        <v>12</v>
      </c>
    </row>
    <row r="30" spans="1:8" x14ac:dyDescent="0.2">
      <c r="A30" s="18"/>
      <c r="B30" s="18"/>
      <c r="C30" s="19" t="s">
        <v>78</v>
      </c>
      <c r="D30" s="18"/>
      <c r="E30" s="18"/>
      <c r="F30" s="18"/>
      <c r="G30" s="18"/>
      <c r="H30" s="17" t="s">
        <v>12</v>
      </c>
    </row>
    <row r="31" spans="1:8" x14ac:dyDescent="0.2">
      <c r="A31" s="18"/>
      <c r="B31" s="18"/>
      <c r="C31" s="19" t="s">
        <v>11</v>
      </c>
      <c r="D31" s="18"/>
      <c r="E31" s="18" t="s">
        <v>12</v>
      </c>
      <c r="F31" s="20" t="s">
        <v>13</v>
      </c>
      <c r="G31" s="21">
        <v>0</v>
      </c>
      <c r="H31" s="17" t="s">
        <v>12</v>
      </c>
    </row>
    <row r="32" spans="1:8" x14ac:dyDescent="0.2">
      <c r="A32" s="18"/>
      <c r="B32" s="18"/>
      <c r="C32" s="22"/>
      <c r="D32" s="18"/>
      <c r="E32" s="18"/>
      <c r="F32" s="23"/>
      <c r="G32" s="23"/>
      <c r="H32" s="17" t="s">
        <v>12</v>
      </c>
    </row>
    <row r="33" spans="1:8" x14ac:dyDescent="0.2">
      <c r="A33" s="18"/>
      <c r="B33" s="18"/>
      <c r="C33" s="19" t="s">
        <v>79</v>
      </c>
      <c r="D33" s="18"/>
      <c r="E33" s="18"/>
      <c r="F33" s="18"/>
      <c r="G33" s="18"/>
      <c r="H33" s="17" t="s">
        <v>12</v>
      </c>
    </row>
    <row r="34" spans="1:8" x14ac:dyDescent="0.2">
      <c r="A34" s="18"/>
      <c r="B34" s="18"/>
      <c r="C34" s="19" t="s">
        <v>11</v>
      </c>
      <c r="D34" s="18"/>
      <c r="E34" s="18" t="s">
        <v>12</v>
      </c>
      <c r="F34" s="20" t="s">
        <v>13</v>
      </c>
      <c r="G34" s="21">
        <v>0</v>
      </c>
      <c r="H34" s="17" t="s">
        <v>12</v>
      </c>
    </row>
    <row r="35" spans="1:8" x14ac:dyDescent="0.2">
      <c r="A35" s="18"/>
      <c r="B35" s="18"/>
      <c r="C35" s="22"/>
      <c r="D35" s="18"/>
      <c r="E35" s="18"/>
      <c r="F35" s="23"/>
      <c r="G35" s="23"/>
      <c r="H35" s="17" t="s">
        <v>12</v>
      </c>
    </row>
    <row r="36" spans="1:8" x14ac:dyDescent="0.2">
      <c r="A36" s="18"/>
      <c r="B36" s="18"/>
      <c r="C36" s="19" t="s">
        <v>99</v>
      </c>
      <c r="D36" s="18"/>
      <c r="E36" s="18"/>
      <c r="F36" s="23"/>
      <c r="G36" s="23"/>
      <c r="H36" s="17" t="s">
        <v>12</v>
      </c>
    </row>
    <row r="37" spans="1:8" x14ac:dyDescent="0.2">
      <c r="A37" s="18"/>
      <c r="B37" s="18"/>
      <c r="C37" s="19" t="s">
        <v>11</v>
      </c>
      <c r="D37" s="18"/>
      <c r="E37" s="18" t="s">
        <v>12</v>
      </c>
      <c r="F37" s="20" t="s">
        <v>13</v>
      </c>
      <c r="G37" s="21">
        <v>0</v>
      </c>
      <c r="H37" s="17" t="s">
        <v>12</v>
      </c>
    </row>
    <row r="38" spans="1:8" x14ac:dyDescent="0.2">
      <c r="A38" s="18"/>
      <c r="B38" s="18"/>
      <c r="C38" s="22"/>
      <c r="D38" s="18"/>
      <c r="E38" s="18"/>
      <c r="F38" s="23"/>
      <c r="G38" s="23"/>
      <c r="H38" s="17" t="s">
        <v>12</v>
      </c>
    </row>
    <row r="39" spans="1:8" x14ac:dyDescent="0.2">
      <c r="A39" s="18"/>
      <c r="B39" s="18"/>
      <c r="C39" s="19" t="s">
        <v>100</v>
      </c>
      <c r="D39" s="18"/>
      <c r="E39" s="18"/>
      <c r="F39" s="24">
        <v>0</v>
      </c>
      <c r="G39" s="21">
        <v>0</v>
      </c>
      <c r="H39" s="17" t="s">
        <v>12</v>
      </c>
    </row>
    <row r="40" spans="1:8" x14ac:dyDescent="0.2">
      <c r="A40" s="18"/>
      <c r="B40" s="18"/>
      <c r="C40" s="22"/>
      <c r="D40" s="18"/>
      <c r="E40" s="18"/>
      <c r="F40" s="23"/>
      <c r="G40" s="23"/>
      <c r="H40" s="17" t="s">
        <v>12</v>
      </c>
    </row>
    <row r="41" spans="1:8" x14ac:dyDescent="0.2">
      <c r="A41" s="18"/>
      <c r="B41" s="18"/>
      <c r="C41" s="19" t="s">
        <v>101</v>
      </c>
      <c r="D41" s="18"/>
      <c r="E41" s="18"/>
      <c r="F41" s="23"/>
      <c r="G41" s="23"/>
      <c r="H41" s="17" t="s">
        <v>12</v>
      </c>
    </row>
    <row r="42" spans="1:8" x14ac:dyDescent="0.2">
      <c r="A42" s="18"/>
      <c r="B42" s="18"/>
      <c r="C42" s="19" t="s">
        <v>102</v>
      </c>
      <c r="D42" s="18"/>
      <c r="E42" s="18"/>
      <c r="F42" s="23"/>
      <c r="G42" s="23"/>
      <c r="H42" s="17" t="s">
        <v>12</v>
      </c>
    </row>
    <row r="43" spans="1:8" x14ac:dyDescent="0.2">
      <c r="A43" s="18"/>
      <c r="B43" s="18"/>
      <c r="C43" s="19" t="s">
        <v>11</v>
      </c>
      <c r="D43" s="18"/>
      <c r="E43" s="18" t="s">
        <v>12</v>
      </c>
      <c r="F43" s="20" t="s">
        <v>13</v>
      </c>
      <c r="G43" s="21">
        <v>0</v>
      </c>
      <c r="H43" s="17" t="s">
        <v>12</v>
      </c>
    </row>
    <row r="44" spans="1:8" x14ac:dyDescent="0.2">
      <c r="A44" s="18"/>
      <c r="B44" s="18"/>
      <c r="C44" s="22"/>
      <c r="D44" s="18"/>
      <c r="E44" s="18"/>
      <c r="F44" s="23"/>
      <c r="G44" s="23"/>
      <c r="H44" s="17" t="s">
        <v>12</v>
      </c>
    </row>
    <row r="45" spans="1:8" x14ac:dyDescent="0.2">
      <c r="A45" s="18"/>
      <c r="B45" s="18"/>
      <c r="C45" s="19" t="s">
        <v>103</v>
      </c>
      <c r="D45" s="18"/>
      <c r="E45" s="18"/>
      <c r="F45" s="23"/>
      <c r="G45" s="23"/>
      <c r="H45" s="17" t="s">
        <v>12</v>
      </c>
    </row>
    <row r="46" spans="1:8" x14ac:dyDescent="0.2">
      <c r="A46" s="18"/>
      <c r="B46" s="18"/>
      <c r="C46" s="19" t="s">
        <v>11</v>
      </c>
      <c r="D46" s="18"/>
      <c r="E46" s="18" t="s">
        <v>12</v>
      </c>
      <c r="F46" s="20" t="s">
        <v>13</v>
      </c>
      <c r="G46" s="21">
        <v>0</v>
      </c>
      <c r="H46" s="17" t="s">
        <v>12</v>
      </c>
    </row>
    <row r="47" spans="1:8" x14ac:dyDescent="0.2">
      <c r="A47" s="18"/>
      <c r="B47" s="18"/>
      <c r="C47" s="22"/>
      <c r="D47" s="18"/>
      <c r="E47" s="18"/>
      <c r="F47" s="23"/>
      <c r="G47" s="23"/>
      <c r="H47" s="17" t="s">
        <v>12</v>
      </c>
    </row>
    <row r="48" spans="1:8" x14ac:dyDescent="0.2">
      <c r="A48" s="18"/>
      <c r="B48" s="18"/>
      <c r="C48" s="19" t="s">
        <v>104</v>
      </c>
      <c r="D48" s="18"/>
      <c r="E48" s="18"/>
      <c r="F48" s="23"/>
      <c r="G48" s="23"/>
      <c r="H48" s="17" t="s">
        <v>12</v>
      </c>
    </row>
    <row r="49" spans="1:8" x14ac:dyDescent="0.2">
      <c r="A49" s="25">
        <v>1</v>
      </c>
      <c r="B49" s="26" t="s">
        <v>625</v>
      </c>
      <c r="C49" s="26" t="s">
        <v>626</v>
      </c>
      <c r="D49" s="26" t="s">
        <v>82</v>
      </c>
      <c r="E49" s="27">
        <v>1000000</v>
      </c>
      <c r="F49" s="28">
        <v>998.56399999999996</v>
      </c>
      <c r="G49" s="29">
        <v>2.276591E-2</v>
      </c>
      <c r="H49" s="17">
        <v>5.25</v>
      </c>
    </row>
    <row r="50" spans="1:8" x14ac:dyDescent="0.2">
      <c r="A50" s="25">
        <v>2</v>
      </c>
      <c r="B50" s="26" t="s">
        <v>473</v>
      </c>
      <c r="C50" s="26" t="s">
        <v>474</v>
      </c>
      <c r="D50" s="26" t="s">
        <v>82</v>
      </c>
      <c r="E50" s="27">
        <v>1000000</v>
      </c>
      <c r="F50" s="28">
        <v>997.54700000000003</v>
      </c>
      <c r="G50" s="29">
        <v>2.2742720000000001E-2</v>
      </c>
      <c r="H50" s="17">
        <v>5.28</v>
      </c>
    </row>
    <row r="51" spans="1:8" x14ac:dyDescent="0.2">
      <c r="A51" s="18"/>
      <c r="B51" s="18"/>
      <c r="C51" s="19" t="s">
        <v>11</v>
      </c>
      <c r="D51" s="18"/>
      <c r="E51" s="18" t="s">
        <v>12</v>
      </c>
      <c r="F51" s="24">
        <v>1996.1110000000001</v>
      </c>
      <c r="G51" s="21">
        <v>4.5508630000000001E-2</v>
      </c>
      <c r="H51" s="17" t="s">
        <v>12</v>
      </c>
    </row>
    <row r="52" spans="1:8" x14ac:dyDescent="0.2">
      <c r="A52" s="18"/>
      <c r="B52" s="18"/>
      <c r="C52" s="22"/>
      <c r="D52" s="18"/>
      <c r="E52" s="18"/>
      <c r="F52" s="23"/>
      <c r="G52" s="23"/>
      <c r="H52" s="17" t="s">
        <v>12</v>
      </c>
    </row>
    <row r="53" spans="1:8" x14ac:dyDescent="0.2">
      <c r="A53" s="18"/>
      <c r="B53" s="18"/>
      <c r="C53" s="19" t="s">
        <v>105</v>
      </c>
      <c r="D53" s="18"/>
      <c r="E53" s="18"/>
      <c r="F53" s="23"/>
      <c r="G53" s="23"/>
      <c r="H53" s="17" t="s">
        <v>12</v>
      </c>
    </row>
    <row r="54" spans="1:8" x14ac:dyDescent="0.2">
      <c r="A54" s="25">
        <v>1</v>
      </c>
      <c r="B54" s="26"/>
      <c r="C54" s="26" t="s">
        <v>491</v>
      </c>
      <c r="D54" s="26"/>
      <c r="E54" s="30"/>
      <c r="F54" s="28">
        <v>22499.6959608</v>
      </c>
      <c r="G54" s="29">
        <v>0.51296264999999996</v>
      </c>
      <c r="H54" s="17">
        <v>5.61</v>
      </c>
    </row>
    <row r="55" spans="1:8" x14ac:dyDescent="0.2">
      <c r="A55" s="25">
        <v>2</v>
      </c>
      <c r="B55" s="26"/>
      <c r="C55" s="26" t="s">
        <v>106</v>
      </c>
      <c r="D55" s="26"/>
      <c r="E55" s="30"/>
      <c r="F55" s="28">
        <v>20224.289874922</v>
      </c>
      <c r="G55" s="29">
        <v>0.46108647000000003</v>
      </c>
      <c r="H55" s="17">
        <v>5.41</v>
      </c>
    </row>
    <row r="56" spans="1:8" x14ac:dyDescent="0.2">
      <c r="A56" s="18"/>
      <c r="B56" s="18"/>
      <c r="C56" s="19" t="s">
        <v>11</v>
      </c>
      <c r="D56" s="18"/>
      <c r="E56" s="18" t="s">
        <v>12</v>
      </c>
      <c r="F56" s="24">
        <v>42723.985835722</v>
      </c>
      <c r="G56" s="21">
        <v>0.97404911999999999</v>
      </c>
      <c r="H56" s="17" t="s">
        <v>12</v>
      </c>
    </row>
    <row r="57" spans="1:8" x14ac:dyDescent="0.2">
      <c r="A57" s="18"/>
      <c r="B57" s="18"/>
      <c r="C57" s="22"/>
      <c r="D57" s="18"/>
      <c r="E57" s="18"/>
      <c r="F57" s="23"/>
      <c r="G57" s="23"/>
      <c r="H57" s="17" t="s">
        <v>12</v>
      </c>
    </row>
    <row r="58" spans="1:8" x14ac:dyDescent="0.2">
      <c r="A58" s="18"/>
      <c r="B58" s="18"/>
      <c r="C58" s="19" t="s">
        <v>107</v>
      </c>
      <c r="D58" s="18"/>
      <c r="E58" s="18"/>
      <c r="F58" s="24">
        <v>44720.096835721997</v>
      </c>
      <c r="G58" s="21">
        <v>1.0195577499999999</v>
      </c>
      <c r="H58" s="17" t="s">
        <v>12</v>
      </c>
    </row>
    <row r="59" spans="1:8" x14ac:dyDescent="0.2">
      <c r="A59" s="18"/>
      <c r="B59" s="18"/>
      <c r="C59" s="23"/>
      <c r="D59" s="18"/>
      <c r="E59" s="18"/>
      <c r="F59" s="18"/>
      <c r="G59" s="18"/>
      <c r="H59" s="17" t="s">
        <v>12</v>
      </c>
    </row>
    <row r="60" spans="1:8" x14ac:dyDescent="0.2">
      <c r="A60" s="18"/>
      <c r="B60" s="18"/>
      <c r="C60" s="19" t="s">
        <v>108</v>
      </c>
      <c r="D60" s="18"/>
      <c r="E60" s="18"/>
      <c r="F60" s="18"/>
      <c r="G60" s="18"/>
      <c r="H60" s="17" t="s">
        <v>12</v>
      </c>
    </row>
    <row r="61" spans="1:8" x14ac:dyDescent="0.2">
      <c r="A61" s="18"/>
      <c r="B61" s="18"/>
      <c r="C61" s="19" t="s">
        <v>109</v>
      </c>
      <c r="D61" s="18"/>
      <c r="E61" s="18"/>
      <c r="F61" s="18"/>
      <c r="G61" s="18"/>
      <c r="H61" s="17" t="s">
        <v>12</v>
      </c>
    </row>
    <row r="62" spans="1:8" x14ac:dyDescent="0.2">
      <c r="A62" s="18"/>
      <c r="B62" s="18"/>
      <c r="C62" s="19" t="s">
        <v>11</v>
      </c>
      <c r="D62" s="18"/>
      <c r="E62" s="18" t="s">
        <v>12</v>
      </c>
      <c r="F62" s="20" t="s">
        <v>13</v>
      </c>
      <c r="G62" s="21">
        <v>0</v>
      </c>
      <c r="H62" s="17" t="s">
        <v>12</v>
      </c>
    </row>
    <row r="63" spans="1:8" x14ac:dyDescent="0.2">
      <c r="A63" s="18"/>
      <c r="B63" s="18"/>
      <c r="C63" s="22"/>
      <c r="D63" s="18"/>
      <c r="E63" s="18"/>
      <c r="F63" s="23"/>
      <c r="G63" s="23"/>
      <c r="H63" s="17" t="s">
        <v>12</v>
      </c>
    </row>
    <row r="64" spans="1:8" x14ac:dyDescent="0.2">
      <c r="A64" s="18"/>
      <c r="B64" s="18"/>
      <c r="C64" s="19" t="s">
        <v>112</v>
      </c>
      <c r="D64" s="18"/>
      <c r="E64" s="18"/>
      <c r="F64" s="18"/>
      <c r="G64" s="18"/>
      <c r="H64" s="17" t="s">
        <v>12</v>
      </c>
    </row>
    <row r="65" spans="1:8" x14ac:dyDescent="0.2">
      <c r="A65" s="18"/>
      <c r="B65" s="18"/>
      <c r="C65" s="19" t="s">
        <v>113</v>
      </c>
      <c r="D65" s="18"/>
      <c r="E65" s="18"/>
      <c r="F65" s="18"/>
      <c r="G65" s="18"/>
      <c r="H65" s="17" t="s">
        <v>12</v>
      </c>
    </row>
    <row r="66" spans="1:8" x14ac:dyDescent="0.2">
      <c r="A66" s="18"/>
      <c r="B66" s="18"/>
      <c r="C66" s="19" t="s">
        <v>11</v>
      </c>
      <c r="D66" s="18"/>
      <c r="E66" s="18" t="s">
        <v>12</v>
      </c>
      <c r="F66" s="20" t="s">
        <v>13</v>
      </c>
      <c r="G66" s="21">
        <v>0</v>
      </c>
      <c r="H66" s="17" t="s">
        <v>12</v>
      </c>
    </row>
    <row r="67" spans="1:8" x14ac:dyDescent="0.2">
      <c r="A67" s="18"/>
      <c r="B67" s="18"/>
      <c r="C67" s="22"/>
      <c r="D67" s="18"/>
      <c r="E67" s="18"/>
      <c r="F67" s="23"/>
      <c r="G67" s="23"/>
      <c r="H67" s="17" t="s">
        <v>12</v>
      </c>
    </row>
    <row r="68" spans="1:8" x14ac:dyDescent="0.2">
      <c r="A68" s="18"/>
      <c r="B68" s="18"/>
      <c r="C68" s="19" t="s">
        <v>114</v>
      </c>
      <c r="D68" s="18"/>
      <c r="E68" s="18"/>
      <c r="F68" s="23"/>
      <c r="G68" s="23"/>
      <c r="H68" s="17" t="s">
        <v>12</v>
      </c>
    </row>
    <row r="69" spans="1:8" x14ac:dyDescent="0.2">
      <c r="A69" s="18"/>
      <c r="B69" s="18"/>
      <c r="C69" s="19" t="s">
        <v>11</v>
      </c>
      <c r="D69" s="18"/>
      <c r="E69" s="18" t="s">
        <v>12</v>
      </c>
      <c r="F69" s="20" t="s">
        <v>13</v>
      </c>
      <c r="G69" s="21">
        <v>0</v>
      </c>
      <c r="H69" s="17" t="s">
        <v>12</v>
      </c>
    </row>
    <row r="70" spans="1:8" x14ac:dyDescent="0.2">
      <c r="A70" s="18"/>
      <c r="B70" s="18"/>
      <c r="C70" s="22"/>
      <c r="D70" s="18"/>
      <c r="E70" s="18"/>
      <c r="F70" s="23"/>
      <c r="G70" s="23"/>
      <c r="H70" s="17" t="s">
        <v>12</v>
      </c>
    </row>
    <row r="71" spans="1:8" x14ac:dyDescent="0.2">
      <c r="A71" s="18"/>
      <c r="B71" s="26"/>
      <c r="C71" s="26"/>
      <c r="D71" s="19"/>
      <c r="E71" s="18"/>
      <c r="F71" s="26"/>
      <c r="G71" s="30"/>
      <c r="H71" s="17" t="s">
        <v>12</v>
      </c>
    </row>
    <row r="72" spans="1:8" x14ac:dyDescent="0.2">
      <c r="A72" s="30"/>
      <c r="B72" s="26"/>
      <c r="C72" s="26" t="s">
        <v>115</v>
      </c>
      <c r="D72" s="26"/>
      <c r="E72" s="30"/>
      <c r="F72" s="28">
        <v>-857.84672502000001</v>
      </c>
      <c r="G72" s="29">
        <v>-1.9557749999999999E-2</v>
      </c>
      <c r="H72" s="17" t="s">
        <v>12</v>
      </c>
    </row>
    <row r="73" spans="1:8" x14ac:dyDescent="0.2">
      <c r="A73" s="22"/>
      <c r="B73" s="22"/>
      <c r="C73" s="19" t="s">
        <v>116</v>
      </c>
      <c r="D73" s="23"/>
      <c r="E73" s="23"/>
      <c r="F73" s="24">
        <v>43862.250110702</v>
      </c>
      <c r="G73" s="42">
        <v>1</v>
      </c>
      <c r="H73" s="17" t="s">
        <v>12</v>
      </c>
    </row>
    <row r="74" spans="1:8" x14ac:dyDescent="0.2">
      <c r="A74" s="43"/>
      <c r="B74" s="43"/>
      <c r="C74" s="43"/>
      <c r="D74" s="44"/>
      <c r="E74" s="44"/>
      <c r="F74" s="44"/>
      <c r="G74" s="44"/>
    </row>
    <row r="75" spans="1:8" x14ac:dyDescent="0.2">
      <c r="A75" s="45"/>
      <c r="B75" s="139" t="s">
        <v>630</v>
      </c>
      <c r="C75" s="139"/>
      <c r="D75" s="139"/>
      <c r="E75" s="139"/>
      <c r="F75" s="139"/>
      <c r="G75" s="139"/>
      <c r="H75" s="139"/>
    </row>
    <row r="76" spans="1:8" x14ac:dyDescent="0.2">
      <c r="A76" s="45"/>
      <c r="B76" s="139" t="s">
        <v>631</v>
      </c>
      <c r="C76" s="139"/>
      <c r="D76" s="139"/>
      <c r="E76" s="139"/>
      <c r="F76" s="139"/>
      <c r="G76" s="139"/>
      <c r="H76" s="139"/>
    </row>
    <row r="77" spans="1:8" x14ac:dyDescent="0.2">
      <c r="A77" s="45"/>
      <c r="B77" s="139" t="s">
        <v>632</v>
      </c>
      <c r="C77" s="139"/>
      <c r="D77" s="139"/>
      <c r="E77" s="139"/>
      <c r="F77" s="139"/>
      <c r="G77" s="139"/>
      <c r="H77" s="139"/>
    </row>
    <row r="78" spans="1:8" x14ac:dyDescent="0.2">
      <c r="A78" s="45"/>
      <c r="B78" s="45"/>
      <c r="C78" s="45"/>
      <c r="D78" s="47"/>
      <c r="E78" s="47"/>
      <c r="F78" s="47"/>
      <c r="G78" s="47"/>
    </row>
    <row r="79" spans="1:8" x14ac:dyDescent="0.2">
      <c r="A79" s="45"/>
      <c r="B79" s="140" t="s">
        <v>117</v>
      </c>
      <c r="C79" s="141"/>
      <c r="D79" s="142"/>
      <c r="E79" s="48"/>
      <c r="F79" s="47"/>
      <c r="G79" s="47"/>
    </row>
    <row r="80" spans="1:8" ht="27" customHeight="1" x14ac:dyDescent="0.2">
      <c r="A80" s="45"/>
      <c r="B80" s="143" t="s">
        <v>118</v>
      </c>
      <c r="C80" s="144"/>
      <c r="D80" s="16" t="s">
        <v>119</v>
      </c>
      <c r="E80" s="48"/>
      <c r="F80" s="47"/>
      <c r="G80" s="47"/>
    </row>
    <row r="81" spans="1:21" x14ac:dyDescent="0.2">
      <c r="A81" s="45"/>
      <c r="B81" s="143" t="s">
        <v>120</v>
      </c>
      <c r="C81" s="144"/>
      <c r="D81" s="16" t="s">
        <v>119</v>
      </c>
      <c r="E81" s="48"/>
      <c r="F81" s="47"/>
      <c r="G81" s="47"/>
    </row>
    <row r="82" spans="1:21" x14ac:dyDescent="0.2">
      <c r="A82" s="45"/>
      <c r="B82" s="143" t="s">
        <v>121</v>
      </c>
      <c r="C82" s="144"/>
      <c r="D82" s="32" t="s">
        <v>12</v>
      </c>
      <c r="E82" s="48"/>
      <c r="F82" s="47"/>
      <c r="G82" s="47"/>
    </row>
    <row r="83" spans="1:21" x14ac:dyDescent="0.2">
      <c r="A83" s="49"/>
      <c r="B83" s="50" t="s">
        <v>12</v>
      </c>
      <c r="C83" s="50" t="s">
        <v>633</v>
      </c>
      <c r="D83" s="50" t="s">
        <v>122</v>
      </c>
      <c r="E83" s="49"/>
      <c r="F83" s="49"/>
      <c r="G83" s="49"/>
    </row>
    <row r="84" spans="1:21" x14ac:dyDescent="0.2">
      <c r="A84" s="51"/>
      <c r="B84" s="52" t="s">
        <v>123</v>
      </c>
      <c r="C84" s="53">
        <v>45961</v>
      </c>
      <c r="D84" s="53">
        <v>45991</v>
      </c>
      <c r="E84" s="51"/>
      <c r="F84" s="51"/>
      <c r="G84" s="51"/>
    </row>
    <row r="85" spans="1:21" x14ac:dyDescent="0.2">
      <c r="A85" s="51"/>
      <c r="B85" s="26" t="s">
        <v>124</v>
      </c>
      <c r="C85" s="54">
        <v>1400.7064</v>
      </c>
      <c r="D85" s="54">
        <v>1406.7754</v>
      </c>
      <c r="E85" s="51"/>
      <c r="F85" s="55"/>
      <c r="G85" s="56"/>
    </row>
    <row r="86" spans="1:21" ht="25.5" x14ac:dyDescent="0.2">
      <c r="A86" s="51"/>
      <c r="B86" s="26" t="s">
        <v>750</v>
      </c>
      <c r="C86" s="54">
        <v>1012.3502999999999</v>
      </c>
      <c r="D86" s="54">
        <v>1016.7375</v>
      </c>
      <c r="E86" s="51"/>
      <c r="F86" s="55"/>
      <c r="G86" s="56"/>
    </row>
    <row r="87" spans="1:21" x14ac:dyDescent="0.2">
      <c r="A87" s="51"/>
      <c r="B87" s="26" t="s">
        <v>125</v>
      </c>
      <c r="C87" s="54">
        <v>1391.6344999999999</v>
      </c>
      <c r="D87" s="54">
        <v>1397.5497</v>
      </c>
      <c r="E87" s="51"/>
      <c r="F87" s="55"/>
      <c r="G87" s="56"/>
    </row>
    <row r="88" spans="1:21" ht="25.5" x14ac:dyDescent="0.2">
      <c r="A88" s="51"/>
      <c r="B88" s="26" t="s">
        <v>751</v>
      </c>
      <c r="C88" s="54">
        <v>1007.9997</v>
      </c>
      <c r="D88" s="54">
        <v>1012.2822</v>
      </c>
      <c r="E88" s="51"/>
      <c r="F88" s="55"/>
      <c r="G88" s="56"/>
    </row>
    <row r="89" spans="1:21" x14ac:dyDescent="0.2">
      <c r="A89" s="51"/>
      <c r="B89" s="51"/>
      <c r="C89" s="51"/>
      <c r="D89" s="51"/>
      <c r="E89" s="51"/>
      <c r="F89" s="51"/>
      <c r="G89" s="51"/>
    </row>
    <row r="90" spans="1:21" x14ac:dyDescent="0.2">
      <c r="A90" s="51"/>
      <c r="B90" s="146" t="s">
        <v>634</v>
      </c>
      <c r="C90" s="147"/>
      <c r="D90" s="69" t="s">
        <v>119</v>
      </c>
      <c r="E90" s="51"/>
      <c r="F90" s="51"/>
      <c r="G90" s="51"/>
    </row>
    <row r="91" spans="1:21" x14ac:dyDescent="0.2">
      <c r="A91" s="51"/>
      <c r="B91" s="57"/>
      <c r="C91" s="57"/>
      <c r="D91" s="57"/>
      <c r="E91" s="51"/>
      <c r="F91" s="51"/>
      <c r="G91" s="51"/>
    </row>
    <row r="92" spans="1:21" x14ac:dyDescent="0.2">
      <c r="A92" s="49"/>
      <c r="B92" s="136" t="s">
        <v>126</v>
      </c>
      <c r="C92" s="136"/>
      <c r="D92" s="69" t="s">
        <v>119</v>
      </c>
      <c r="E92" s="49"/>
      <c r="F92" s="49"/>
      <c r="G92" s="49"/>
    </row>
    <row r="93" spans="1:21" x14ac:dyDescent="0.2">
      <c r="A93" s="49"/>
      <c r="B93" s="203" t="s">
        <v>127</v>
      </c>
      <c r="C93" s="204"/>
      <c r="D93" s="70" t="s">
        <v>119</v>
      </c>
      <c r="E93" s="58"/>
      <c r="F93" s="49"/>
      <c r="G93" s="49"/>
    </row>
    <row r="94" spans="1:21" x14ac:dyDescent="0.2">
      <c r="A94" s="49"/>
      <c r="B94" s="143" t="s">
        <v>635</v>
      </c>
      <c r="C94" s="144"/>
      <c r="D94" s="16" t="s">
        <v>119</v>
      </c>
      <c r="E94" s="58"/>
      <c r="F94" s="49"/>
      <c r="G94" s="49"/>
      <c r="I94" s="33"/>
    </row>
    <row r="95" spans="1:21" x14ac:dyDescent="0.2">
      <c r="A95" s="57"/>
      <c r="B95" s="57"/>
      <c r="C95" s="57"/>
      <c r="D95" s="57"/>
      <c r="E95" s="57"/>
      <c r="F95" s="57"/>
      <c r="G95" s="57"/>
      <c r="I95" s="33"/>
    </row>
    <row r="96" spans="1:21" s="59" customFormat="1" x14ac:dyDescent="0.2">
      <c r="B96" s="148" t="s">
        <v>636</v>
      </c>
      <c r="C96" s="149"/>
      <c r="D96" s="150"/>
      <c r="I96" s="33"/>
      <c r="J96"/>
      <c r="K96" s="33"/>
      <c r="L96" s="33"/>
      <c r="M96" s="33"/>
      <c r="N96" s="65"/>
      <c r="Q96"/>
      <c r="R96"/>
      <c r="S96"/>
      <c r="T96"/>
      <c r="U96"/>
    </row>
    <row r="97" spans="2:21" s="59" customFormat="1" ht="25.5" x14ac:dyDescent="0.2">
      <c r="B97" s="145" t="s">
        <v>637</v>
      </c>
      <c r="C97" s="145"/>
      <c r="D97" s="60" t="s">
        <v>624</v>
      </c>
      <c r="I97" s="33"/>
      <c r="J97"/>
      <c r="K97" s="33"/>
      <c r="L97" s="33"/>
      <c r="M97" s="33"/>
      <c r="N97" s="65"/>
      <c r="Q97"/>
      <c r="R97"/>
      <c r="S97"/>
      <c r="T97"/>
      <c r="U97"/>
    </row>
    <row r="98" spans="2:21" s="59" customFormat="1" x14ac:dyDescent="0.2">
      <c r="B98" s="136" t="s">
        <v>638</v>
      </c>
      <c r="C98" s="136"/>
      <c r="D98" s="61"/>
      <c r="I98" s="33"/>
      <c r="J98"/>
      <c r="K98" s="33"/>
      <c r="L98" s="33"/>
      <c r="M98" s="33"/>
      <c r="N98" s="65"/>
    </row>
    <row r="99" spans="2:21" s="59" customFormat="1" x14ac:dyDescent="0.2">
      <c r="B99" s="136"/>
      <c r="C99" s="136"/>
      <c r="D99" s="62"/>
      <c r="I99"/>
      <c r="J99"/>
      <c r="K99" s="33"/>
      <c r="L99" s="33"/>
      <c r="M99" s="33"/>
      <c r="N99" s="65"/>
    </row>
    <row r="100" spans="2:21" s="59" customFormat="1" x14ac:dyDescent="0.2">
      <c r="B100" s="136" t="s">
        <v>639</v>
      </c>
      <c r="C100" s="136"/>
      <c r="D100" s="63">
        <v>5.4224907279228045</v>
      </c>
      <c r="I100"/>
      <c r="J100"/>
      <c r="K100" s="33"/>
      <c r="L100" s="33"/>
      <c r="M100" s="33"/>
      <c r="N100" s="65"/>
    </row>
    <row r="101" spans="2:21" s="59" customFormat="1" x14ac:dyDescent="0.2">
      <c r="B101" s="136"/>
      <c r="C101" s="136"/>
      <c r="D101" s="62"/>
      <c r="I101"/>
      <c r="J101"/>
      <c r="K101" s="33"/>
      <c r="L101" s="33"/>
      <c r="M101" s="33"/>
      <c r="N101" s="65"/>
    </row>
    <row r="102" spans="2:21" s="59" customFormat="1" x14ac:dyDescent="0.2">
      <c r="B102" s="136" t="s">
        <v>746</v>
      </c>
      <c r="C102" s="136"/>
      <c r="D102" s="71">
        <v>1</v>
      </c>
      <c r="I102"/>
      <c r="J102"/>
      <c r="K102" s="33"/>
      <c r="L102" s="33"/>
      <c r="M102" s="33"/>
      <c r="N102" s="65"/>
    </row>
    <row r="103" spans="2:21" s="59" customFormat="1" x14ac:dyDescent="0.2">
      <c r="B103" s="136" t="s">
        <v>747</v>
      </c>
      <c r="C103" s="136"/>
      <c r="D103" s="71">
        <v>1</v>
      </c>
      <c r="I103"/>
      <c r="J103"/>
      <c r="K103" s="33"/>
      <c r="L103" s="33"/>
      <c r="M103" s="33"/>
      <c r="N103" s="65"/>
    </row>
    <row r="104" spans="2:21" s="59" customFormat="1" x14ac:dyDescent="0.2">
      <c r="B104" s="136"/>
      <c r="C104" s="136"/>
      <c r="D104" s="62"/>
      <c r="I104"/>
      <c r="J104"/>
      <c r="K104" s="33"/>
      <c r="L104" s="33"/>
      <c r="M104" s="33"/>
      <c r="N104" s="65"/>
    </row>
    <row r="105" spans="2:21" s="59" customFormat="1" x14ac:dyDescent="0.2">
      <c r="B105" s="136" t="s">
        <v>642</v>
      </c>
      <c r="C105" s="136"/>
      <c r="D105" s="64" t="s">
        <v>765</v>
      </c>
      <c r="I105"/>
      <c r="J105"/>
      <c r="K105" s="33"/>
      <c r="L105" s="33"/>
      <c r="M105" s="33"/>
      <c r="N105" s="65"/>
    </row>
    <row r="106" spans="2:21" s="59" customFormat="1" x14ac:dyDescent="0.2">
      <c r="B106" s="134" t="s">
        <v>643</v>
      </c>
      <c r="C106" s="137"/>
      <c r="D106" s="135"/>
      <c r="I106"/>
      <c r="J106"/>
      <c r="K106" s="33"/>
      <c r="L106" s="33"/>
      <c r="M106" s="33"/>
      <c r="N106" s="65"/>
    </row>
    <row r="107" spans="2:21" x14ac:dyDescent="0.2">
      <c r="H107" s="72"/>
    </row>
    <row r="108" spans="2:21" x14ac:dyDescent="0.2">
      <c r="B108" s="67" t="s">
        <v>644</v>
      </c>
    </row>
    <row r="110" spans="2:21" ht="153.75" customHeight="1" x14ac:dyDescent="0.2"/>
    <row r="113" spans="2:10" x14ac:dyDescent="0.2">
      <c r="B113" s="67" t="s">
        <v>645</v>
      </c>
      <c r="C113" s="68"/>
      <c r="D113" s="67"/>
    </row>
    <row r="114" spans="2:10" x14ac:dyDescent="0.2">
      <c r="B114" s="67" t="s">
        <v>748</v>
      </c>
      <c r="D114" s="67"/>
    </row>
    <row r="117" spans="2:10" x14ac:dyDescent="0.2">
      <c r="J117" s="14"/>
    </row>
    <row r="131" customFormat="1" ht="13.9" customHeight="1" x14ac:dyDescent="0.2"/>
    <row r="132" customFormat="1" ht="13.9" customHeight="1" x14ac:dyDescent="0.2"/>
    <row r="133" customFormat="1" ht="13.9" customHeight="1" x14ac:dyDescent="0.2"/>
    <row r="134" customFormat="1" ht="13.9" customHeight="1" x14ac:dyDescent="0.2"/>
  </sheetData>
  <mergeCells count="25">
    <mergeCell ref="B97:C97"/>
    <mergeCell ref="B98:C98"/>
    <mergeCell ref="B92:C92"/>
    <mergeCell ref="B93:C93"/>
    <mergeCell ref="B90:C90"/>
    <mergeCell ref="B94:C94"/>
    <mergeCell ref="B96:D96"/>
    <mergeCell ref="B77:H77"/>
    <mergeCell ref="B79:D79"/>
    <mergeCell ref="B80:C80"/>
    <mergeCell ref="B81:C81"/>
    <mergeCell ref="B82:C82"/>
    <mergeCell ref="A1:H1"/>
    <mergeCell ref="A2:H2"/>
    <mergeCell ref="A3:H3"/>
    <mergeCell ref="B75:H75"/>
    <mergeCell ref="B76:H76"/>
    <mergeCell ref="B104:C104"/>
    <mergeCell ref="B105:C105"/>
    <mergeCell ref="B106:D106"/>
    <mergeCell ref="B99:C99"/>
    <mergeCell ref="B100:C100"/>
    <mergeCell ref="B101:C101"/>
    <mergeCell ref="B102:C102"/>
    <mergeCell ref="B103:C103"/>
  </mergeCells>
  <hyperlinks>
    <hyperlink ref="I1" location="Index!B2" display="Index" xr:uid="{1088C4F1-AADA-48D5-AE2F-603E8D90B5B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5834-314E-4461-9263-7723D922E472}">
  <sheetPr>
    <outlinePr summaryBelow="0" summaryRight="0"/>
  </sheetPr>
  <dimension ref="A1:P152"/>
  <sheetViews>
    <sheetView showGridLines="0" workbookViewId="0">
      <selection activeCell="C46" sqref="C46"/>
    </sheetView>
  </sheetViews>
  <sheetFormatPr defaultRowHeight="12.75" x14ac:dyDescent="0.2"/>
  <cols>
    <col min="1" max="1" width="5.85546875" bestFit="1" customWidth="1"/>
    <col min="2" max="2" width="20.85546875" customWidth="1"/>
    <col min="3" max="3" width="60.42578125" customWidth="1"/>
    <col min="4" max="4" width="14.7109375" customWidth="1"/>
    <col min="5" max="5" width="9.42578125" bestFit="1" customWidth="1"/>
    <col min="6" max="6" width="10.140625" bestFit="1" customWidth="1"/>
    <col min="7" max="7" width="14" bestFit="1" customWidth="1"/>
    <col min="8" max="8" width="11.140625" customWidth="1"/>
    <col min="9" max="9" width="14.7109375" customWidth="1"/>
  </cols>
  <sheetData>
    <row r="1" spans="1:9" ht="15" x14ac:dyDescent="0.2">
      <c r="A1" s="138" t="s">
        <v>0</v>
      </c>
      <c r="B1" s="138"/>
      <c r="C1" s="138"/>
      <c r="D1" s="138"/>
      <c r="E1" s="138"/>
      <c r="F1" s="138"/>
      <c r="G1" s="138"/>
      <c r="H1" s="138"/>
      <c r="I1" s="1" t="s">
        <v>628</v>
      </c>
    </row>
    <row r="2" spans="1:9" ht="15" x14ac:dyDescent="0.2">
      <c r="A2" s="138" t="s">
        <v>1</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21</v>
      </c>
      <c r="C28" s="26" t="s">
        <v>22</v>
      </c>
      <c r="D28" s="26" t="s">
        <v>23</v>
      </c>
      <c r="E28" s="27">
        <v>5000</v>
      </c>
      <c r="F28" s="28">
        <v>5154.6899999999996</v>
      </c>
      <c r="G28" s="29">
        <v>6.6718260000000001E-2</v>
      </c>
      <c r="H28" s="17">
        <v>6.65</v>
      </c>
    </row>
    <row r="29" spans="1:8" ht="25.5" x14ac:dyDescent="0.2">
      <c r="A29" s="25">
        <v>2</v>
      </c>
      <c r="B29" s="26" t="s">
        <v>24</v>
      </c>
      <c r="C29" s="26" t="s">
        <v>25</v>
      </c>
      <c r="D29" s="26" t="s">
        <v>23</v>
      </c>
      <c r="E29" s="27">
        <v>4500</v>
      </c>
      <c r="F29" s="28">
        <v>4585.4414999999999</v>
      </c>
      <c r="G29" s="29">
        <v>5.9350350000000003E-2</v>
      </c>
      <c r="H29" s="17">
        <v>6.6950000000000003</v>
      </c>
    </row>
    <row r="30" spans="1:8" x14ac:dyDescent="0.2">
      <c r="A30" s="25">
        <v>3</v>
      </c>
      <c r="B30" s="26" t="s">
        <v>26</v>
      </c>
      <c r="C30" s="26" t="s">
        <v>27</v>
      </c>
      <c r="D30" s="26" t="s">
        <v>28</v>
      </c>
      <c r="E30" s="27">
        <v>4000</v>
      </c>
      <c r="F30" s="28">
        <v>4080.6959999999999</v>
      </c>
      <c r="G30" s="29">
        <v>5.2817320000000001E-2</v>
      </c>
      <c r="H30" s="17">
        <v>6.7249999999999996</v>
      </c>
    </row>
    <row r="31" spans="1:8" x14ac:dyDescent="0.2">
      <c r="A31" s="25">
        <v>4</v>
      </c>
      <c r="B31" s="26" t="s">
        <v>29</v>
      </c>
      <c r="C31" s="26" t="s">
        <v>30</v>
      </c>
      <c r="D31" s="26" t="s">
        <v>23</v>
      </c>
      <c r="E31" s="27">
        <v>300</v>
      </c>
      <c r="F31" s="28">
        <v>3053.6460000000002</v>
      </c>
      <c r="G31" s="29">
        <v>3.9523990000000002E-2</v>
      </c>
      <c r="H31" s="17">
        <v>6.8550000000000004</v>
      </c>
    </row>
    <row r="32" spans="1:8" ht="25.5" x14ac:dyDescent="0.2">
      <c r="A32" s="25">
        <v>5</v>
      </c>
      <c r="B32" s="26" t="s">
        <v>31</v>
      </c>
      <c r="C32" s="26" t="s">
        <v>32</v>
      </c>
      <c r="D32" s="26" t="s">
        <v>23</v>
      </c>
      <c r="E32" s="27">
        <v>2500</v>
      </c>
      <c r="F32" s="28">
        <v>2564.4250000000002</v>
      </c>
      <c r="G32" s="29">
        <v>3.3191900000000003E-2</v>
      </c>
      <c r="H32" s="17">
        <v>6.7350000000000003</v>
      </c>
    </row>
    <row r="33" spans="1:8" x14ac:dyDescent="0.2">
      <c r="A33" s="25">
        <v>6</v>
      </c>
      <c r="B33" s="26" t="s">
        <v>33</v>
      </c>
      <c r="C33" s="26" t="s">
        <v>34</v>
      </c>
      <c r="D33" s="26" t="s">
        <v>28</v>
      </c>
      <c r="E33" s="27">
        <v>2500</v>
      </c>
      <c r="F33" s="28">
        <v>2559.0124999999998</v>
      </c>
      <c r="G33" s="29">
        <v>3.3121850000000001E-2</v>
      </c>
      <c r="H33" s="17">
        <v>7.2187999999999999</v>
      </c>
    </row>
    <row r="34" spans="1:8" x14ac:dyDescent="0.2">
      <c r="A34" s="25">
        <v>7</v>
      </c>
      <c r="B34" s="26" t="s">
        <v>35</v>
      </c>
      <c r="C34" s="26" t="s">
        <v>36</v>
      </c>
      <c r="D34" s="26" t="s">
        <v>23</v>
      </c>
      <c r="E34" s="27">
        <v>2500</v>
      </c>
      <c r="F34" s="28">
        <v>2550.5075000000002</v>
      </c>
      <c r="G34" s="29">
        <v>3.3011760000000001E-2</v>
      </c>
      <c r="H34" s="17">
        <v>6.95</v>
      </c>
    </row>
    <row r="35" spans="1:8" x14ac:dyDescent="0.2">
      <c r="A35" s="25">
        <v>8</v>
      </c>
      <c r="B35" s="26" t="s">
        <v>37</v>
      </c>
      <c r="C35" s="26" t="s">
        <v>38</v>
      </c>
      <c r="D35" s="26" t="s">
        <v>28</v>
      </c>
      <c r="E35" s="27">
        <v>2500</v>
      </c>
      <c r="F35" s="28">
        <v>2547.7424999999998</v>
      </c>
      <c r="G35" s="29">
        <v>3.2975980000000002E-2</v>
      </c>
      <c r="H35" s="17">
        <v>6.6050000000000004</v>
      </c>
    </row>
    <row r="36" spans="1:8" x14ac:dyDescent="0.2">
      <c r="A36" s="25">
        <v>9</v>
      </c>
      <c r="B36" s="26" t="s">
        <v>39</v>
      </c>
      <c r="C36" s="26" t="s">
        <v>40</v>
      </c>
      <c r="D36" s="26" t="s">
        <v>23</v>
      </c>
      <c r="E36" s="27">
        <v>2500</v>
      </c>
      <c r="F36" s="28">
        <v>2511.9625000000001</v>
      </c>
      <c r="G36" s="29">
        <v>3.2512869999999999E-2</v>
      </c>
      <c r="H36" s="17">
        <v>7.16</v>
      </c>
    </row>
    <row r="37" spans="1:8" x14ac:dyDescent="0.2">
      <c r="A37" s="25">
        <v>10</v>
      </c>
      <c r="B37" s="26" t="s">
        <v>41</v>
      </c>
      <c r="C37" s="26" t="s">
        <v>42</v>
      </c>
      <c r="D37" s="26" t="s">
        <v>23</v>
      </c>
      <c r="E37" s="27">
        <v>2500</v>
      </c>
      <c r="F37" s="28">
        <v>2511.7449999999999</v>
      </c>
      <c r="G37" s="29">
        <v>3.2510049999999999E-2</v>
      </c>
      <c r="H37" s="17">
        <v>7.09</v>
      </c>
    </row>
    <row r="38" spans="1:8" x14ac:dyDescent="0.2">
      <c r="A38" s="25">
        <v>11</v>
      </c>
      <c r="B38" s="26" t="s">
        <v>43</v>
      </c>
      <c r="C38" s="26" t="s">
        <v>44</v>
      </c>
      <c r="D38" s="26" t="s">
        <v>28</v>
      </c>
      <c r="E38" s="27">
        <v>2500</v>
      </c>
      <c r="F38" s="28">
        <v>2493.9924999999998</v>
      </c>
      <c r="G38" s="29">
        <v>3.2280280000000001E-2</v>
      </c>
      <c r="H38" s="17">
        <v>6.55</v>
      </c>
    </row>
    <row r="39" spans="1:8" x14ac:dyDescent="0.2">
      <c r="A39" s="25">
        <v>12</v>
      </c>
      <c r="B39" s="26" t="s">
        <v>45</v>
      </c>
      <c r="C39" s="26" t="s">
        <v>46</v>
      </c>
      <c r="D39" s="26" t="s">
        <v>28</v>
      </c>
      <c r="E39" s="27">
        <v>2000</v>
      </c>
      <c r="F39" s="28">
        <v>2052.2579999999998</v>
      </c>
      <c r="G39" s="29">
        <v>2.6562809999999999E-2</v>
      </c>
      <c r="H39" s="17">
        <v>6.7</v>
      </c>
    </row>
    <row r="40" spans="1:8" x14ac:dyDescent="0.2">
      <c r="A40" s="25">
        <v>13</v>
      </c>
      <c r="B40" s="26" t="s">
        <v>47</v>
      </c>
      <c r="C40" s="26" t="s">
        <v>48</v>
      </c>
      <c r="D40" s="26" t="s">
        <v>23</v>
      </c>
      <c r="E40" s="27">
        <v>2000</v>
      </c>
      <c r="F40" s="28">
        <v>2046.326</v>
      </c>
      <c r="G40" s="29">
        <v>2.6486039999999999E-2</v>
      </c>
      <c r="H40" s="17">
        <v>7.4249999999999998</v>
      </c>
    </row>
    <row r="41" spans="1:8" x14ac:dyDescent="0.2">
      <c r="A41" s="25">
        <v>14</v>
      </c>
      <c r="B41" s="26" t="s">
        <v>49</v>
      </c>
      <c r="C41" s="26" t="s">
        <v>50</v>
      </c>
      <c r="D41" s="26" t="s">
        <v>28</v>
      </c>
      <c r="E41" s="27">
        <v>200</v>
      </c>
      <c r="F41" s="28">
        <v>2037.0060000000001</v>
      </c>
      <c r="G41" s="29">
        <v>2.6365400000000001E-2</v>
      </c>
      <c r="H41" s="17">
        <v>6.415</v>
      </c>
    </row>
    <row r="42" spans="1:8" x14ac:dyDescent="0.2">
      <c r="A42" s="25">
        <v>15</v>
      </c>
      <c r="B42" s="26" t="s">
        <v>51</v>
      </c>
      <c r="C42" s="26" t="s">
        <v>52</v>
      </c>
      <c r="D42" s="26" t="s">
        <v>23</v>
      </c>
      <c r="E42" s="27">
        <v>2000</v>
      </c>
      <c r="F42" s="28">
        <v>2031.048</v>
      </c>
      <c r="G42" s="29">
        <v>2.6288289999999999E-2</v>
      </c>
      <c r="H42" s="17">
        <v>7.125</v>
      </c>
    </row>
    <row r="43" spans="1:8" x14ac:dyDescent="0.2">
      <c r="A43" s="25">
        <v>16</v>
      </c>
      <c r="B43" s="26" t="s">
        <v>53</v>
      </c>
      <c r="C43" s="26" t="s">
        <v>54</v>
      </c>
      <c r="D43" s="26" t="s">
        <v>23</v>
      </c>
      <c r="E43" s="27">
        <v>2000</v>
      </c>
      <c r="F43" s="28">
        <v>2012.318</v>
      </c>
      <c r="G43" s="29">
        <v>2.6045860000000001E-2</v>
      </c>
      <c r="H43" s="17">
        <v>7.0549999999999997</v>
      </c>
    </row>
    <row r="44" spans="1:8" x14ac:dyDescent="0.2">
      <c r="A44" s="25">
        <v>17</v>
      </c>
      <c r="B44" s="26" t="s">
        <v>55</v>
      </c>
      <c r="C44" s="26" t="s">
        <v>56</v>
      </c>
      <c r="D44" s="26" t="s">
        <v>23</v>
      </c>
      <c r="E44" s="27">
        <v>2000</v>
      </c>
      <c r="F44" s="28">
        <v>2009.1220000000001</v>
      </c>
      <c r="G44" s="29">
        <v>2.60045E-2</v>
      </c>
      <c r="H44" s="17">
        <v>6.55</v>
      </c>
    </row>
    <row r="45" spans="1:8" x14ac:dyDescent="0.2">
      <c r="A45" s="25">
        <v>18</v>
      </c>
      <c r="B45" s="26" t="s">
        <v>57</v>
      </c>
      <c r="C45" s="26" t="s">
        <v>58</v>
      </c>
      <c r="D45" s="26" t="s">
        <v>28</v>
      </c>
      <c r="E45" s="27">
        <v>15</v>
      </c>
      <c r="F45" s="28">
        <v>1503.414</v>
      </c>
      <c r="G45" s="29">
        <v>1.9459009999999999E-2</v>
      </c>
      <c r="H45" s="17">
        <v>6.8941999999999997</v>
      </c>
    </row>
    <row r="46" spans="1:8" x14ac:dyDescent="0.2">
      <c r="A46" s="25">
        <v>19</v>
      </c>
      <c r="B46" s="26" t="s">
        <v>59</v>
      </c>
      <c r="C46" s="26" t="s">
        <v>771</v>
      </c>
      <c r="D46" s="26" t="s">
        <v>23</v>
      </c>
      <c r="E46" s="27">
        <v>1500</v>
      </c>
      <c r="F46" s="28">
        <v>1501.8</v>
      </c>
      <c r="G46" s="29">
        <v>1.943812E-2</v>
      </c>
      <c r="H46" s="17">
        <v>7.36</v>
      </c>
    </row>
    <row r="47" spans="1:8" x14ac:dyDescent="0.2">
      <c r="A47" s="25">
        <v>20</v>
      </c>
      <c r="B47" s="26" t="s">
        <v>60</v>
      </c>
      <c r="C47" s="26" t="s">
        <v>61</v>
      </c>
      <c r="D47" s="26" t="s">
        <v>23</v>
      </c>
      <c r="E47" s="27">
        <v>1400</v>
      </c>
      <c r="F47" s="28">
        <v>1407.2366</v>
      </c>
      <c r="G47" s="29">
        <v>1.821416E-2</v>
      </c>
      <c r="H47" s="17">
        <v>7.1449999999999996</v>
      </c>
    </row>
    <row r="48" spans="1:8" x14ac:dyDescent="0.2">
      <c r="A48" s="25">
        <v>21</v>
      </c>
      <c r="B48" s="26" t="s">
        <v>62</v>
      </c>
      <c r="C48" s="26" t="s">
        <v>63</v>
      </c>
      <c r="D48" s="26" t="s">
        <v>28</v>
      </c>
      <c r="E48" s="27">
        <v>1300</v>
      </c>
      <c r="F48" s="28">
        <v>1298.3295000000001</v>
      </c>
      <c r="G48" s="29">
        <v>1.680456E-2</v>
      </c>
      <c r="H48" s="17">
        <v>6.6520000000000001</v>
      </c>
    </row>
    <row r="49" spans="1:8" x14ac:dyDescent="0.2">
      <c r="A49" s="25">
        <v>22</v>
      </c>
      <c r="B49" s="26" t="s">
        <v>64</v>
      </c>
      <c r="C49" s="26" t="s">
        <v>65</v>
      </c>
      <c r="D49" s="26" t="s">
        <v>23</v>
      </c>
      <c r="E49" s="27">
        <v>1000</v>
      </c>
      <c r="F49" s="28">
        <v>1023.032</v>
      </c>
      <c r="G49" s="29">
        <v>1.3241320000000001E-2</v>
      </c>
      <c r="H49" s="17">
        <v>6.7428999999999997</v>
      </c>
    </row>
    <row r="50" spans="1:8" x14ac:dyDescent="0.2">
      <c r="A50" s="25">
        <v>23</v>
      </c>
      <c r="B50" s="26" t="s">
        <v>66</v>
      </c>
      <c r="C50" s="26" t="s">
        <v>67</v>
      </c>
      <c r="D50" s="26" t="s">
        <v>23</v>
      </c>
      <c r="E50" s="27">
        <v>100</v>
      </c>
      <c r="F50" s="28">
        <v>1021.664</v>
      </c>
      <c r="G50" s="29">
        <v>1.322362E-2</v>
      </c>
      <c r="H50" s="17">
        <v>6.82</v>
      </c>
    </row>
    <row r="51" spans="1:8" x14ac:dyDescent="0.2">
      <c r="A51" s="25">
        <v>24</v>
      </c>
      <c r="B51" s="26" t="s">
        <v>68</v>
      </c>
      <c r="C51" s="26" t="s">
        <v>69</v>
      </c>
      <c r="D51" s="26" t="s">
        <v>23</v>
      </c>
      <c r="E51" s="27">
        <v>1000</v>
      </c>
      <c r="F51" s="28">
        <v>989.94299999999998</v>
      </c>
      <c r="G51" s="29">
        <v>1.2813039999999999E-2</v>
      </c>
      <c r="H51" s="17">
        <v>6.835</v>
      </c>
    </row>
    <row r="52" spans="1:8" x14ac:dyDescent="0.2">
      <c r="A52" s="25">
        <v>25</v>
      </c>
      <c r="B52" s="26" t="s">
        <v>70</v>
      </c>
      <c r="C52" s="26" t="s">
        <v>71</v>
      </c>
      <c r="D52" s="26" t="s">
        <v>23</v>
      </c>
      <c r="E52" s="27">
        <v>500</v>
      </c>
      <c r="F52" s="28">
        <v>513.08050000000003</v>
      </c>
      <c r="G52" s="29">
        <v>6.6409099999999999E-3</v>
      </c>
      <c r="H52" s="17">
        <v>7.4249999999999998</v>
      </c>
    </row>
    <row r="53" spans="1:8" x14ac:dyDescent="0.2">
      <c r="A53" s="25">
        <v>26</v>
      </c>
      <c r="B53" s="26" t="s">
        <v>72</v>
      </c>
      <c r="C53" s="26" t="s">
        <v>73</v>
      </c>
      <c r="D53" s="26" t="s">
        <v>23</v>
      </c>
      <c r="E53" s="27">
        <v>500</v>
      </c>
      <c r="F53" s="28">
        <v>508.17399999999998</v>
      </c>
      <c r="G53" s="29">
        <v>6.5774099999999997E-3</v>
      </c>
      <c r="H53" s="17">
        <v>6.625</v>
      </c>
    </row>
    <row r="54" spans="1:8" x14ac:dyDescent="0.2">
      <c r="A54" s="25">
        <v>27</v>
      </c>
      <c r="B54" s="26" t="s">
        <v>74</v>
      </c>
      <c r="C54" s="26" t="s">
        <v>75</v>
      </c>
      <c r="D54" s="26" t="s">
        <v>28</v>
      </c>
      <c r="E54" s="27">
        <v>500</v>
      </c>
      <c r="F54" s="28">
        <v>499.17649999999998</v>
      </c>
      <c r="G54" s="29">
        <v>6.46095E-3</v>
      </c>
      <c r="H54" s="17">
        <v>6.6</v>
      </c>
    </row>
    <row r="55" spans="1:8" x14ac:dyDescent="0.2">
      <c r="A55" s="25">
        <v>28</v>
      </c>
      <c r="B55" s="26" t="s">
        <v>76</v>
      </c>
      <c r="C55" s="26" t="s">
        <v>77</v>
      </c>
      <c r="D55" s="26" t="s">
        <v>23</v>
      </c>
      <c r="E55" s="27">
        <v>400</v>
      </c>
      <c r="F55" s="28">
        <v>407.13839999999999</v>
      </c>
      <c r="G55" s="29">
        <v>5.2696799999999997E-3</v>
      </c>
      <c r="H55" s="17">
        <v>6.7129000000000003</v>
      </c>
    </row>
    <row r="56" spans="1:8" x14ac:dyDescent="0.2">
      <c r="A56" s="18"/>
      <c r="B56" s="18"/>
      <c r="C56" s="19" t="s">
        <v>11</v>
      </c>
      <c r="D56" s="18"/>
      <c r="E56" s="18" t="s">
        <v>12</v>
      </c>
      <c r="F56" s="24">
        <v>57474.927499999998</v>
      </c>
      <c r="G56" s="21">
        <v>0.74391028999999997</v>
      </c>
      <c r="H56" s="17" t="s">
        <v>12</v>
      </c>
    </row>
    <row r="57" spans="1:8" x14ac:dyDescent="0.2">
      <c r="A57" s="18"/>
      <c r="B57" s="18"/>
      <c r="C57" s="22"/>
      <c r="D57" s="18"/>
      <c r="E57" s="18"/>
      <c r="F57" s="23"/>
      <c r="G57" s="23"/>
      <c r="H57" s="17" t="s">
        <v>12</v>
      </c>
    </row>
    <row r="58" spans="1:8" x14ac:dyDescent="0.2">
      <c r="A58" s="18"/>
      <c r="B58" s="18"/>
      <c r="C58" s="19" t="s">
        <v>78</v>
      </c>
      <c r="D58" s="18"/>
      <c r="E58" s="18"/>
      <c r="F58" s="18"/>
      <c r="G58" s="18"/>
      <c r="H58" s="17" t="s">
        <v>12</v>
      </c>
    </row>
    <row r="59" spans="1:8" x14ac:dyDescent="0.2">
      <c r="A59" s="18"/>
      <c r="B59" s="18"/>
      <c r="C59" s="19" t="s">
        <v>11</v>
      </c>
      <c r="D59" s="18"/>
      <c r="E59" s="18" t="s">
        <v>12</v>
      </c>
      <c r="F59" s="20" t="s">
        <v>13</v>
      </c>
      <c r="G59" s="21">
        <v>0</v>
      </c>
      <c r="H59" s="17" t="s">
        <v>12</v>
      </c>
    </row>
    <row r="60" spans="1:8" x14ac:dyDescent="0.2">
      <c r="A60" s="18"/>
      <c r="B60" s="18"/>
      <c r="C60" s="22"/>
      <c r="D60" s="18"/>
      <c r="E60" s="18"/>
      <c r="F60" s="23"/>
      <c r="G60" s="23"/>
      <c r="H60" s="17" t="s">
        <v>12</v>
      </c>
    </row>
    <row r="61" spans="1:8" x14ac:dyDescent="0.2">
      <c r="A61" s="18"/>
      <c r="B61" s="18"/>
      <c r="C61" s="19" t="s">
        <v>79</v>
      </c>
      <c r="D61" s="18"/>
      <c r="E61" s="18"/>
      <c r="F61" s="18"/>
      <c r="G61" s="18"/>
      <c r="H61" s="17" t="s">
        <v>12</v>
      </c>
    </row>
    <row r="62" spans="1:8" x14ac:dyDescent="0.2">
      <c r="A62" s="25">
        <v>1</v>
      </c>
      <c r="B62" s="26" t="s">
        <v>80</v>
      </c>
      <c r="C62" s="26" t="s">
        <v>81</v>
      </c>
      <c r="D62" s="26" t="s">
        <v>82</v>
      </c>
      <c r="E62" s="27">
        <v>4800000</v>
      </c>
      <c r="F62" s="28">
        <v>4791.8495999999996</v>
      </c>
      <c r="G62" s="29">
        <v>6.2021939999999998E-2</v>
      </c>
      <c r="H62" s="17">
        <v>6.6078000000000001</v>
      </c>
    </row>
    <row r="63" spans="1:8" x14ac:dyDescent="0.2">
      <c r="A63" s="25">
        <v>2</v>
      </c>
      <c r="B63" s="26" t="s">
        <v>83</v>
      </c>
      <c r="C63" s="26" t="s">
        <v>84</v>
      </c>
      <c r="D63" s="26" t="s">
        <v>82</v>
      </c>
      <c r="E63" s="27">
        <v>2500000</v>
      </c>
      <c r="F63" s="28">
        <v>2442.7375000000002</v>
      </c>
      <c r="G63" s="29">
        <v>3.1616869999999998E-2</v>
      </c>
      <c r="H63" s="17">
        <v>7.0510000000000002</v>
      </c>
    </row>
    <row r="64" spans="1:8" x14ac:dyDescent="0.2">
      <c r="A64" s="25">
        <v>3</v>
      </c>
      <c r="B64" s="26" t="s">
        <v>85</v>
      </c>
      <c r="C64" s="26" t="s">
        <v>86</v>
      </c>
      <c r="D64" s="26" t="s">
        <v>82</v>
      </c>
      <c r="E64" s="27">
        <v>1500000</v>
      </c>
      <c r="F64" s="28">
        <v>1520.1375</v>
      </c>
      <c r="G64" s="29">
        <v>1.967547E-2</v>
      </c>
      <c r="H64" s="17">
        <v>6.6940999999999997</v>
      </c>
    </row>
    <row r="65" spans="1:8" x14ac:dyDescent="0.2">
      <c r="A65" s="25">
        <v>4</v>
      </c>
      <c r="B65" s="26" t="s">
        <v>87</v>
      </c>
      <c r="C65" s="26" t="s">
        <v>88</v>
      </c>
      <c r="D65" s="26" t="s">
        <v>82</v>
      </c>
      <c r="E65" s="27">
        <v>1000000</v>
      </c>
      <c r="F65" s="28">
        <v>1043.998</v>
      </c>
      <c r="G65" s="29">
        <v>1.3512690000000001E-2</v>
      </c>
      <c r="H65" s="17">
        <v>6.3693999999999997</v>
      </c>
    </row>
    <row r="66" spans="1:8" x14ac:dyDescent="0.2">
      <c r="A66" s="25">
        <v>5</v>
      </c>
      <c r="B66" s="26" t="s">
        <v>89</v>
      </c>
      <c r="C66" s="26" t="s">
        <v>90</v>
      </c>
      <c r="D66" s="26" t="s">
        <v>82</v>
      </c>
      <c r="E66" s="27">
        <v>1000000</v>
      </c>
      <c r="F66" s="28">
        <v>1041.229</v>
      </c>
      <c r="G66" s="29">
        <v>1.347685E-2</v>
      </c>
      <c r="H66" s="17">
        <v>7.2638999999999996</v>
      </c>
    </row>
    <row r="67" spans="1:8" x14ac:dyDescent="0.2">
      <c r="A67" s="25">
        <v>6</v>
      </c>
      <c r="B67" s="26" t="s">
        <v>91</v>
      </c>
      <c r="C67" s="26" t="s">
        <v>92</v>
      </c>
      <c r="D67" s="26" t="s">
        <v>82</v>
      </c>
      <c r="E67" s="27">
        <v>900000</v>
      </c>
      <c r="F67" s="28">
        <v>891.47609999999997</v>
      </c>
      <c r="G67" s="29">
        <v>1.153857E-2</v>
      </c>
      <c r="H67" s="17">
        <v>6.5606</v>
      </c>
    </row>
    <row r="68" spans="1:8" x14ac:dyDescent="0.2">
      <c r="A68" s="25">
        <v>7</v>
      </c>
      <c r="B68" s="26" t="s">
        <v>93</v>
      </c>
      <c r="C68" s="26" t="s">
        <v>94</v>
      </c>
      <c r="D68" s="26" t="s">
        <v>82</v>
      </c>
      <c r="E68" s="27">
        <v>500000</v>
      </c>
      <c r="F68" s="28">
        <v>513.35500000000002</v>
      </c>
      <c r="G68" s="29">
        <v>6.6444599999999996E-3</v>
      </c>
      <c r="H68" s="17">
        <v>6.9589999999999996</v>
      </c>
    </row>
    <row r="69" spans="1:8" x14ac:dyDescent="0.2">
      <c r="A69" s="25">
        <v>8</v>
      </c>
      <c r="B69" s="26" t="s">
        <v>95</v>
      </c>
      <c r="C69" s="26" t="s">
        <v>96</v>
      </c>
      <c r="D69" s="26" t="s">
        <v>82</v>
      </c>
      <c r="E69" s="27">
        <v>500000</v>
      </c>
      <c r="F69" s="28">
        <v>499.90100000000001</v>
      </c>
      <c r="G69" s="29">
        <v>6.4703299999999998E-3</v>
      </c>
      <c r="H69" s="17">
        <v>7.4344999999999999</v>
      </c>
    </row>
    <row r="70" spans="1:8" x14ac:dyDescent="0.2">
      <c r="A70" s="25">
        <v>9</v>
      </c>
      <c r="B70" s="26" t="s">
        <v>97</v>
      </c>
      <c r="C70" s="26" t="s">
        <v>98</v>
      </c>
      <c r="D70" s="26" t="s">
        <v>82</v>
      </c>
      <c r="E70" s="27">
        <v>500000</v>
      </c>
      <c r="F70" s="28">
        <v>495.72250000000003</v>
      </c>
      <c r="G70" s="29">
        <v>6.4162400000000001E-3</v>
      </c>
      <c r="H70" s="17">
        <v>7.4432</v>
      </c>
    </row>
    <row r="71" spans="1:8" x14ac:dyDescent="0.2">
      <c r="A71" s="18"/>
      <c r="B71" s="18"/>
      <c r="C71" s="19" t="s">
        <v>11</v>
      </c>
      <c r="D71" s="18"/>
      <c r="E71" s="18" t="s">
        <v>12</v>
      </c>
      <c r="F71" s="24">
        <v>13240.406199999999</v>
      </c>
      <c r="G71" s="21">
        <v>0.17137342</v>
      </c>
      <c r="H71" s="17" t="s">
        <v>12</v>
      </c>
    </row>
    <row r="72" spans="1:8" x14ac:dyDescent="0.2">
      <c r="A72" s="18"/>
      <c r="B72" s="18"/>
      <c r="C72" s="22"/>
      <c r="D72" s="18"/>
      <c r="E72" s="18"/>
      <c r="F72" s="23"/>
      <c r="G72" s="23"/>
      <c r="H72" s="17" t="s">
        <v>12</v>
      </c>
    </row>
    <row r="73" spans="1:8" x14ac:dyDescent="0.2">
      <c r="A73" s="18"/>
      <c r="B73" s="18"/>
      <c r="C73" s="19" t="s">
        <v>99</v>
      </c>
      <c r="D73" s="18"/>
      <c r="E73" s="18"/>
      <c r="F73" s="23"/>
      <c r="G73" s="23"/>
      <c r="H73" s="17" t="s">
        <v>12</v>
      </c>
    </row>
    <row r="74" spans="1:8" x14ac:dyDescent="0.2">
      <c r="A74" s="18"/>
      <c r="B74" s="18"/>
      <c r="C74" s="19" t="s">
        <v>11</v>
      </c>
      <c r="D74" s="18"/>
      <c r="E74" s="18" t="s">
        <v>12</v>
      </c>
      <c r="F74" s="20" t="s">
        <v>13</v>
      </c>
      <c r="G74" s="21">
        <v>0</v>
      </c>
      <c r="H74" s="17" t="s">
        <v>12</v>
      </c>
    </row>
    <row r="75" spans="1:8" x14ac:dyDescent="0.2">
      <c r="A75" s="18"/>
      <c r="B75" s="18"/>
      <c r="C75" s="22"/>
      <c r="D75" s="18"/>
      <c r="E75" s="18"/>
      <c r="F75" s="23"/>
      <c r="G75" s="23"/>
      <c r="H75" s="17" t="s">
        <v>12</v>
      </c>
    </row>
    <row r="76" spans="1:8" x14ac:dyDescent="0.2">
      <c r="A76" s="18"/>
      <c r="B76" s="18"/>
      <c r="C76" s="19" t="s">
        <v>100</v>
      </c>
      <c r="D76" s="18"/>
      <c r="E76" s="18"/>
      <c r="F76" s="24">
        <v>70715.333700000003</v>
      </c>
      <c r="G76" s="21">
        <v>0.91528370999999997</v>
      </c>
      <c r="H76" s="17" t="s">
        <v>12</v>
      </c>
    </row>
    <row r="77" spans="1:8" x14ac:dyDescent="0.2">
      <c r="A77" s="18"/>
      <c r="B77" s="18"/>
      <c r="C77" s="22"/>
      <c r="D77" s="18"/>
      <c r="E77" s="18"/>
      <c r="F77" s="23"/>
      <c r="G77" s="23"/>
      <c r="H77" s="17" t="s">
        <v>12</v>
      </c>
    </row>
    <row r="78" spans="1:8" x14ac:dyDescent="0.2">
      <c r="A78" s="18"/>
      <c r="B78" s="18"/>
      <c r="C78" s="19" t="s">
        <v>101</v>
      </c>
      <c r="D78" s="18"/>
      <c r="E78" s="18"/>
      <c r="F78" s="23"/>
      <c r="G78" s="23"/>
      <c r="H78" s="17" t="s">
        <v>12</v>
      </c>
    </row>
    <row r="79" spans="1:8" x14ac:dyDescent="0.2">
      <c r="A79" s="18"/>
      <c r="B79" s="18"/>
      <c r="C79" s="19" t="s">
        <v>102</v>
      </c>
      <c r="D79" s="18"/>
      <c r="E79" s="18"/>
      <c r="F79" s="23"/>
      <c r="G79" s="23"/>
      <c r="H79" s="17" t="s">
        <v>12</v>
      </c>
    </row>
    <row r="80" spans="1:8" x14ac:dyDescent="0.2">
      <c r="A80" s="18"/>
      <c r="B80" s="18"/>
      <c r="C80" s="19" t="s">
        <v>11</v>
      </c>
      <c r="D80" s="18"/>
      <c r="E80" s="18" t="s">
        <v>12</v>
      </c>
      <c r="F80" s="20" t="s">
        <v>13</v>
      </c>
      <c r="G80" s="21">
        <v>0</v>
      </c>
      <c r="H80" s="17" t="s">
        <v>12</v>
      </c>
    </row>
    <row r="81" spans="1:8" x14ac:dyDescent="0.2">
      <c r="A81" s="18"/>
      <c r="B81" s="18"/>
      <c r="C81" s="22"/>
      <c r="D81" s="18"/>
      <c r="E81" s="18"/>
      <c r="F81" s="23"/>
      <c r="G81" s="23"/>
      <c r="H81" s="17" t="s">
        <v>12</v>
      </c>
    </row>
    <row r="82" spans="1:8" x14ac:dyDescent="0.2">
      <c r="A82" s="18"/>
      <c r="B82" s="18"/>
      <c r="C82" s="19" t="s">
        <v>103</v>
      </c>
      <c r="D82" s="18"/>
      <c r="E82" s="18"/>
      <c r="F82" s="23"/>
      <c r="G82" s="23"/>
      <c r="H82" s="17" t="s">
        <v>12</v>
      </c>
    </row>
    <row r="83" spans="1:8" x14ac:dyDescent="0.2">
      <c r="A83" s="18"/>
      <c r="B83" s="18"/>
      <c r="C83" s="19" t="s">
        <v>11</v>
      </c>
      <c r="D83" s="18"/>
      <c r="E83" s="18" t="s">
        <v>12</v>
      </c>
      <c r="F83" s="20" t="s">
        <v>13</v>
      </c>
      <c r="G83" s="21">
        <v>0</v>
      </c>
      <c r="H83" s="17" t="s">
        <v>12</v>
      </c>
    </row>
    <row r="84" spans="1:8" x14ac:dyDescent="0.2">
      <c r="A84" s="18"/>
      <c r="B84" s="18"/>
      <c r="C84" s="22"/>
      <c r="D84" s="18"/>
      <c r="E84" s="18"/>
      <c r="F84" s="23"/>
      <c r="G84" s="23"/>
      <c r="H84" s="17" t="s">
        <v>12</v>
      </c>
    </row>
    <row r="85" spans="1:8" x14ac:dyDescent="0.2">
      <c r="A85" s="18"/>
      <c r="B85" s="18"/>
      <c r="C85" s="19" t="s">
        <v>104</v>
      </c>
      <c r="D85" s="18"/>
      <c r="E85" s="18"/>
      <c r="F85" s="23"/>
      <c r="G85" s="23"/>
      <c r="H85" s="17" t="s">
        <v>12</v>
      </c>
    </row>
    <row r="86" spans="1:8" x14ac:dyDescent="0.2">
      <c r="A86" s="18"/>
      <c r="B86" s="18"/>
      <c r="C86" s="19" t="s">
        <v>11</v>
      </c>
      <c r="D86" s="18"/>
      <c r="E86" s="18" t="s">
        <v>12</v>
      </c>
      <c r="F86" s="20" t="s">
        <v>13</v>
      </c>
      <c r="G86" s="21">
        <v>0</v>
      </c>
      <c r="H86" s="17" t="s">
        <v>12</v>
      </c>
    </row>
    <row r="87" spans="1:8" x14ac:dyDescent="0.2">
      <c r="A87" s="18"/>
      <c r="B87" s="18"/>
      <c r="C87" s="22"/>
      <c r="D87" s="18"/>
      <c r="E87" s="18"/>
      <c r="F87" s="23"/>
      <c r="G87" s="23"/>
      <c r="H87" s="17" t="s">
        <v>12</v>
      </c>
    </row>
    <row r="88" spans="1:8" x14ac:dyDescent="0.2">
      <c r="A88" s="18"/>
      <c r="B88" s="18"/>
      <c r="C88" s="19" t="s">
        <v>105</v>
      </c>
      <c r="D88" s="18"/>
      <c r="E88" s="18"/>
      <c r="F88" s="23"/>
      <c r="G88" s="23"/>
      <c r="H88" s="17" t="s">
        <v>12</v>
      </c>
    </row>
    <row r="89" spans="1:8" x14ac:dyDescent="0.2">
      <c r="A89" s="25">
        <v>1</v>
      </c>
      <c r="B89" s="26"/>
      <c r="C89" s="26" t="s">
        <v>106</v>
      </c>
      <c r="D89" s="26"/>
      <c r="E89" s="30"/>
      <c r="F89" s="28">
        <v>5806.3489730000001</v>
      </c>
      <c r="G89" s="29">
        <v>7.5152819999999995E-2</v>
      </c>
      <c r="H89" s="17">
        <v>5.41</v>
      </c>
    </row>
    <row r="90" spans="1:8" x14ac:dyDescent="0.2">
      <c r="A90" s="18"/>
      <c r="B90" s="18"/>
      <c r="C90" s="19" t="s">
        <v>11</v>
      </c>
      <c r="D90" s="18"/>
      <c r="E90" s="18" t="s">
        <v>12</v>
      </c>
      <c r="F90" s="24">
        <v>5806.3489730000001</v>
      </c>
      <c r="G90" s="21">
        <v>7.5152819999999995E-2</v>
      </c>
      <c r="H90" s="17" t="s">
        <v>12</v>
      </c>
    </row>
    <row r="91" spans="1:8" x14ac:dyDescent="0.2">
      <c r="A91" s="18"/>
      <c r="B91" s="18"/>
      <c r="C91" s="22"/>
      <c r="D91" s="18"/>
      <c r="E91" s="18"/>
      <c r="F91" s="23"/>
      <c r="G91" s="23"/>
      <c r="H91" s="17" t="s">
        <v>12</v>
      </c>
    </row>
    <row r="92" spans="1:8" x14ac:dyDescent="0.2">
      <c r="A92" s="18"/>
      <c r="B92" s="18"/>
      <c r="C92" s="19" t="s">
        <v>107</v>
      </c>
      <c r="D92" s="18"/>
      <c r="E92" s="18"/>
      <c r="F92" s="24">
        <v>5806.3489730000001</v>
      </c>
      <c r="G92" s="21">
        <v>7.5152819999999995E-2</v>
      </c>
      <c r="H92" s="17" t="s">
        <v>12</v>
      </c>
    </row>
    <row r="93" spans="1:8" x14ac:dyDescent="0.2">
      <c r="A93" s="18"/>
      <c r="B93" s="18"/>
      <c r="C93" s="23"/>
      <c r="D93" s="18"/>
      <c r="E93" s="18"/>
      <c r="F93" s="18"/>
      <c r="G93" s="18"/>
      <c r="H93" s="17" t="s">
        <v>12</v>
      </c>
    </row>
    <row r="94" spans="1:8" x14ac:dyDescent="0.2">
      <c r="A94" s="18"/>
      <c r="B94" s="18"/>
      <c r="C94" s="19" t="s">
        <v>108</v>
      </c>
      <c r="D94" s="18"/>
      <c r="E94" s="18"/>
      <c r="F94" s="18"/>
      <c r="G94" s="18"/>
      <c r="H94" s="17" t="s">
        <v>12</v>
      </c>
    </row>
    <row r="95" spans="1:8" x14ac:dyDescent="0.2">
      <c r="A95" s="18"/>
      <c r="B95" s="18"/>
      <c r="C95" s="19" t="s">
        <v>109</v>
      </c>
      <c r="D95" s="18"/>
      <c r="E95" s="18"/>
      <c r="F95" s="18"/>
      <c r="G95" s="18"/>
      <c r="H95" s="17" t="s">
        <v>12</v>
      </c>
    </row>
    <row r="96" spans="1:8" x14ac:dyDescent="0.2">
      <c r="A96" s="18"/>
      <c r="B96" s="18"/>
      <c r="C96" s="19" t="s">
        <v>11</v>
      </c>
      <c r="D96" s="18"/>
      <c r="E96" s="18" t="s">
        <v>12</v>
      </c>
      <c r="F96" s="20" t="s">
        <v>13</v>
      </c>
      <c r="G96" s="21">
        <v>0</v>
      </c>
      <c r="H96" s="17" t="s">
        <v>12</v>
      </c>
    </row>
    <row r="97" spans="1:16" x14ac:dyDescent="0.2">
      <c r="A97" s="15"/>
      <c r="B97" s="15"/>
      <c r="C97" s="31"/>
      <c r="D97" s="15"/>
      <c r="E97" s="15"/>
      <c r="F97" s="32"/>
      <c r="G97" s="32"/>
      <c r="H97" s="17" t="s">
        <v>12</v>
      </c>
    </row>
    <row r="98" spans="1:16" x14ac:dyDescent="0.2">
      <c r="A98" s="15"/>
      <c r="B98" s="15"/>
      <c r="C98" s="16" t="s">
        <v>629</v>
      </c>
      <c r="D98" s="15"/>
      <c r="E98" s="15"/>
      <c r="F98" s="32"/>
      <c r="G98" s="32"/>
      <c r="H98" s="17" t="s">
        <v>12</v>
      </c>
      <c r="J98" s="33"/>
      <c r="K98" s="33"/>
      <c r="L98" s="33"/>
      <c r="M98" s="33"/>
      <c r="N98" s="34"/>
      <c r="O98" s="34"/>
      <c r="P98" s="34"/>
    </row>
    <row r="99" spans="1:16" x14ac:dyDescent="0.2">
      <c r="A99" s="35">
        <v>1</v>
      </c>
      <c r="B99" s="36" t="s">
        <v>110</v>
      </c>
      <c r="C99" s="36" t="s">
        <v>111</v>
      </c>
      <c r="D99" s="36"/>
      <c r="E99" s="37">
        <v>2586.3710000000001</v>
      </c>
      <c r="F99" s="38">
        <v>297.26910031199998</v>
      </c>
      <c r="G99" s="39">
        <v>3.8476199999999999E-3</v>
      </c>
      <c r="H99" s="17"/>
    </row>
    <row r="100" spans="1:16" x14ac:dyDescent="0.2">
      <c r="A100" s="15"/>
      <c r="B100" s="15"/>
      <c r="C100" s="16" t="s">
        <v>11</v>
      </c>
      <c r="D100" s="15"/>
      <c r="E100" s="15" t="s">
        <v>12</v>
      </c>
      <c r="F100" s="40">
        <f>SUM(F99)</f>
        <v>297.26910031199998</v>
      </c>
      <c r="G100" s="41">
        <f>SUM(G99)</f>
        <v>3.8476199999999999E-3</v>
      </c>
      <c r="H100" s="17" t="s">
        <v>12</v>
      </c>
    </row>
    <row r="101" spans="1:16" x14ac:dyDescent="0.2">
      <c r="A101" s="18"/>
      <c r="B101" s="18"/>
      <c r="C101" s="22"/>
      <c r="D101" s="18"/>
      <c r="E101" s="18"/>
      <c r="F101" s="23"/>
      <c r="G101" s="23"/>
      <c r="H101" s="17" t="s">
        <v>12</v>
      </c>
    </row>
    <row r="102" spans="1:16" x14ac:dyDescent="0.2">
      <c r="A102" s="18"/>
      <c r="B102" s="18"/>
      <c r="C102" s="19" t="s">
        <v>112</v>
      </c>
      <c r="D102" s="18"/>
      <c r="E102" s="18"/>
      <c r="F102" s="18"/>
      <c r="G102" s="18"/>
      <c r="H102" s="17" t="s">
        <v>12</v>
      </c>
    </row>
    <row r="103" spans="1:16" x14ac:dyDescent="0.2">
      <c r="A103" s="18"/>
      <c r="B103" s="18"/>
      <c r="C103" s="19" t="s">
        <v>113</v>
      </c>
      <c r="D103" s="18"/>
      <c r="E103" s="18"/>
      <c r="F103" s="18"/>
      <c r="G103" s="18"/>
      <c r="H103" s="17" t="s">
        <v>12</v>
      </c>
    </row>
    <row r="104" spans="1:16" x14ac:dyDescent="0.2">
      <c r="A104" s="18"/>
      <c r="B104" s="18"/>
      <c r="C104" s="19" t="s">
        <v>11</v>
      </c>
      <c r="D104" s="18"/>
      <c r="E104" s="18" t="s">
        <v>12</v>
      </c>
      <c r="F104" s="20" t="s">
        <v>13</v>
      </c>
      <c r="G104" s="21">
        <v>0</v>
      </c>
      <c r="H104" s="17" t="s">
        <v>12</v>
      </c>
    </row>
    <row r="105" spans="1:16" x14ac:dyDescent="0.2">
      <c r="A105" s="18"/>
      <c r="B105" s="18"/>
      <c r="C105" s="22"/>
      <c r="D105" s="18"/>
      <c r="E105" s="18"/>
      <c r="F105" s="23"/>
      <c r="G105" s="23"/>
      <c r="H105" s="17" t="s">
        <v>12</v>
      </c>
    </row>
    <row r="106" spans="1:16" x14ac:dyDescent="0.2">
      <c r="A106" s="18"/>
      <c r="B106" s="18"/>
      <c r="C106" s="19" t="s">
        <v>114</v>
      </c>
      <c r="D106" s="18"/>
      <c r="E106" s="18"/>
      <c r="F106" s="23"/>
      <c r="G106" s="23"/>
      <c r="H106" s="17" t="s">
        <v>12</v>
      </c>
    </row>
    <row r="107" spans="1:16" x14ac:dyDescent="0.2">
      <c r="A107" s="18"/>
      <c r="B107" s="18"/>
      <c r="C107" s="19" t="s">
        <v>11</v>
      </c>
      <c r="D107" s="18"/>
      <c r="E107" s="18" t="s">
        <v>12</v>
      </c>
      <c r="F107" s="20" t="s">
        <v>13</v>
      </c>
      <c r="G107" s="21">
        <v>0</v>
      </c>
      <c r="H107" s="17" t="s">
        <v>12</v>
      </c>
    </row>
    <row r="108" spans="1:16" x14ac:dyDescent="0.2">
      <c r="A108" s="18"/>
      <c r="B108" s="26"/>
      <c r="C108" s="26"/>
      <c r="D108" s="19"/>
      <c r="E108" s="18"/>
      <c r="F108" s="26"/>
      <c r="G108" s="30"/>
      <c r="H108" s="17" t="s">
        <v>12</v>
      </c>
    </row>
    <row r="109" spans="1:16" x14ac:dyDescent="0.2">
      <c r="A109" s="30"/>
      <c r="B109" s="26"/>
      <c r="C109" s="26" t="s">
        <v>115</v>
      </c>
      <c r="D109" s="26"/>
      <c r="E109" s="30"/>
      <c r="F109" s="28">
        <v>441.61146371000001</v>
      </c>
      <c r="G109" s="29">
        <v>5.7158699999999996E-3</v>
      </c>
      <c r="H109" s="17" t="s">
        <v>12</v>
      </c>
    </row>
    <row r="110" spans="1:16" x14ac:dyDescent="0.2">
      <c r="A110" s="22"/>
      <c r="B110" s="22"/>
      <c r="C110" s="19" t="s">
        <v>116</v>
      </c>
      <c r="D110" s="23"/>
      <c r="E110" s="23"/>
      <c r="F110" s="24">
        <v>77260.563237021997</v>
      </c>
      <c r="G110" s="42">
        <v>1.0000000200000001</v>
      </c>
      <c r="H110" s="17" t="s">
        <v>12</v>
      </c>
    </row>
    <row r="111" spans="1:16" x14ac:dyDescent="0.2">
      <c r="A111" s="43"/>
      <c r="B111" s="43"/>
      <c r="C111" s="43"/>
      <c r="D111" s="44"/>
      <c r="E111" s="44"/>
      <c r="F111" s="44"/>
      <c r="G111" s="44"/>
    </row>
    <row r="112" spans="1:16" x14ac:dyDescent="0.2">
      <c r="A112" s="45"/>
      <c r="B112" s="139" t="s">
        <v>630</v>
      </c>
      <c r="C112" s="139"/>
      <c r="D112" s="139"/>
      <c r="E112" s="139"/>
      <c r="F112" s="139"/>
      <c r="G112" s="139"/>
      <c r="H112" s="139"/>
    </row>
    <row r="113" spans="1:8" x14ac:dyDescent="0.2">
      <c r="A113" s="45"/>
      <c r="B113" s="139" t="s">
        <v>631</v>
      </c>
      <c r="C113" s="139"/>
      <c r="D113" s="139"/>
      <c r="E113" s="139"/>
      <c r="F113" s="139"/>
      <c r="G113" s="139"/>
      <c r="H113" s="139"/>
    </row>
    <row r="114" spans="1:8" x14ac:dyDescent="0.2">
      <c r="A114" s="45"/>
      <c r="B114" s="139" t="s">
        <v>632</v>
      </c>
      <c r="C114" s="139"/>
      <c r="D114" s="139"/>
      <c r="E114" s="139"/>
      <c r="F114" s="139"/>
      <c r="G114" s="139"/>
      <c r="H114" s="139"/>
    </row>
    <row r="115" spans="1:8" x14ac:dyDescent="0.2">
      <c r="A115" s="45"/>
      <c r="B115" s="45"/>
      <c r="C115" s="45"/>
      <c r="D115" s="47"/>
      <c r="E115" s="47"/>
      <c r="F115" s="47"/>
      <c r="G115" s="47"/>
    </row>
    <row r="116" spans="1:8" x14ac:dyDescent="0.2">
      <c r="A116" s="45"/>
      <c r="B116" s="140" t="s">
        <v>117</v>
      </c>
      <c r="C116" s="141"/>
      <c r="D116" s="142"/>
      <c r="E116" s="48"/>
      <c r="F116" s="47"/>
      <c r="G116" s="47"/>
    </row>
    <row r="117" spans="1:8" ht="27" customHeight="1" x14ac:dyDescent="0.2">
      <c r="A117" s="45"/>
      <c r="B117" s="143" t="s">
        <v>118</v>
      </c>
      <c r="C117" s="144"/>
      <c r="D117" s="16" t="s">
        <v>119</v>
      </c>
      <c r="E117" s="48"/>
      <c r="F117" s="47"/>
      <c r="G117" s="47"/>
    </row>
    <row r="118" spans="1:8" x14ac:dyDescent="0.2">
      <c r="A118" s="45"/>
      <c r="B118" s="143" t="s">
        <v>120</v>
      </c>
      <c r="C118" s="144"/>
      <c r="D118" s="16" t="s">
        <v>119</v>
      </c>
      <c r="E118" s="48"/>
      <c r="F118" s="47"/>
      <c r="G118" s="47"/>
    </row>
    <row r="119" spans="1:8" x14ac:dyDescent="0.2">
      <c r="A119" s="45"/>
      <c r="B119" s="143" t="s">
        <v>121</v>
      </c>
      <c r="C119" s="144"/>
      <c r="D119" s="32" t="s">
        <v>12</v>
      </c>
      <c r="E119" s="48"/>
      <c r="F119" s="47"/>
      <c r="G119" s="47"/>
    </row>
    <row r="120" spans="1:8" x14ac:dyDescent="0.2">
      <c r="A120" s="49"/>
      <c r="B120" s="50" t="s">
        <v>12</v>
      </c>
      <c r="C120" s="50" t="s">
        <v>633</v>
      </c>
      <c r="D120" s="50" t="s">
        <v>122</v>
      </c>
      <c r="E120" s="49"/>
      <c r="F120" s="49"/>
      <c r="G120" s="49"/>
    </row>
    <row r="121" spans="1:8" x14ac:dyDescent="0.2">
      <c r="A121" s="51"/>
      <c r="B121" s="52" t="s">
        <v>123</v>
      </c>
      <c r="C121" s="53">
        <v>45961</v>
      </c>
      <c r="D121" s="53">
        <v>45991</v>
      </c>
      <c r="E121" s="51"/>
      <c r="F121" s="51"/>
      <c r="G121" s="51"/>
    </row>
    <row r="122" spans="1:8" x14ac:dyDescent="0.2">
      <c r="A122" s="51"/>
      <c r="B122" s="26" t="s">
        <v>124</v>
      </c>
      <c r="C122" s="54">
        <v>42.505899999999997</v>
      </c>
      <c r="D122" s="54">
        <v>42.733400000000003</v>
      </c>
      <c r="E122" s="51"/>
      <c r="F122" s="55"/>
      <c r="G122" s="56"/>
    </row>
    <row r="123" spans="1:8" ht="25.5" x14ac:dyDescent="0.2">
      <c r="A123" s="51"/>
      <c r="B123" s="26" t="s">
        <v>749</v>
      </c>
      <c r="C123" s="54">
        <v>18.974499999999999</v>
      </c>
      <c r="D123" s="54">
        <v>19.076000000000001</v>
      </c>
      <c r="E123" s="51"/>
      <c r="F123" s="55"/>
      <c r="G123" s="56"/>
    </row>
    <row r="124" spans="1:8" x14ac:dyDescent="0.2">
      <c r="A124" s="51"/>
      <c r="B124" s="26" t="s">
        <v>125</v>
      </c>
      <c r="C124" s="54">
        <v>41.073099999999997</v>
      </c>
      <c r="D124" s="54">
        <v>41.285400000000003</v>
      </c>
      <c r="E124" s="51"/>
      <c r="F124" s="55"/>
      <c r="G124" s="56"/>
    </row>
    <row r="125" spans="1:8" ht="25.5" x14ac:dyDescent="0.2">
      <c r="A125" s="51"/>
      <c r="B125" s="26" t="s">
        <v>730</v>
      </c>
      <c r="C125" s="54">
        <v>18.366599999999998</v>
      </c>
      <c r="D125" s="54">
        <v>18.461500000000001</v>
      </c>
      <c r="E125" s="51"/>
      <c r="F125" s="55"/>
      <c r="G125" s="56"/>
    </row>
    <row r="126" spans="1:8" x14ac:dyDescent="0.2">
      <c r="A126" s="51"/>
      <c r="B126" s="51"/>
      <c r="C126" s="51"/>
      <c r="D126" s="51"/>
      <c r="E126" s="51"/>
      <c r="F126" s="51"/>
      <c r="G126" s="51"/>
    </row>
    <row r="127" spans="1:8" x14ac:dyDescent="0.2">
      <c r="A127" s="51"/>
      <c r="B127" s="146" t="s">
        <v>634</v>
      </c>
      <c r="C127" s="147"/>
      <c r="D127" s="16" t="s">
        <v>119</v>
      </c>
      <c r="E127" s="51"/>
      <c r="F127" s="51"/>
      <c r="G127" s="51"/>
    </row>
    <row r="128" spans="1:8" x14ac:dyDescent="0.2">
      <c r="A128" s="51"/>
      <c r="B128" s="57"/>
      <c r="C128" s="57"/>
      <c r="D128" s="57"/>
      <c r="E128" s="51"/>
      <c r="F128" s="51"/>
      <c r="G128" s="51"/>
    </row>
    <row r="129" spans="1:13" x14ac:dyDescent="0.2">
      <c r="A129" s="49"/>
      <c r="B129" s="143" t="s">
        <v>126</v>
      </c>
      <c r="C129" s="144"/>
      <c r="D129" s="16" t="s">
        <v>119</v>
      </c>
      <c r="E129" s="58"/>
      <c r="F129" s="49"/>
      <c r="G129" s="49"/>
    </row>
    <row r="130" spans="1:13" x14ac:dyDescent="0.2">
      <c r="A130" s="49"/>
      <c r="B130" s="143" t="s">
        <v>127</v>
      </c>
      <c r="C130" s="144"/>
      <c r="D130" s="16" t="s">
        <v>119</v>
      </c>
      <c r="E130" s="58"/>
      <c r="F130" s="49"/>
      <c r="G130" s="49"/>
    </row>
    <row r="131" spans="1:13" x14ac:dyDescent="0.2">
      <c r="A131" s="49"/>
      <c r="B131" s="143" t="s">
        <v>635</v>
      </c>
      <c r="C131" s="144"/>
      <c r="D131" s="16" t="s">
        <v>119</v>
      </c>
      <c r="E131" s="58"/>
      <c r="F131" s="49"/>
      <c r="G131" s="49"/>
    </row>
    <row r="132" spans="1:13" x14ac:dyDescent="0.2">
      <c r="A132" s="57"/>
      <c r="B132" s="57"/>
      <c r="C132" s="57"/>
      <c r="D132" s="57"/>
      <c r="E132" s="57"/>
      <c r="F132" s="57"/>
      <c r="G132" s="57"/>
    </row>
    <row r="133" spans="1:13" s="59" customFormat="1" x14ac:dyDescent="0.2">
      <c r="B133" s="148" t="s">
        <v>636</v>
      </c>
      <c r="C133" s="149"/>
      <c r="D133" s="150"/>
      <c r="H133"/>
      <c r="I133" s="33"/>
      <c r="J133" s="33"/>
      <c r="K133" s="33"/>
      <c r="L133" s="33"/>
      <c r="M133" s="33"/>
    </row>
    <row r="134" spans="1:13" s="59" customFormat="1" ht="38.25" x14ac:dyDescent="0.2">
      <c r="B134" s="145" t="s">
        <v>637</v>
      </c>
      <c r="C134" s="145"/>
      <c r="D134" s="60" t="s">
        <v>1</v>
      </c>
      <c r="H134"/>
      <c r="I134" s="33"/>
      <c r="J134" s="33"/>
      <c r="K134" s="33"/>
      <c r="L134" s="33"/>
      <c r="M134" s="33"/>
    </row>
    <row r="135" spans="1:13" s="59" customFormat="1" x14ac:dyDescent="0.2">
      <c r="B135" s="136" t="s">
        <v>638</v>
      </c>
      <c r="C135" s="136"/>
      <c r="D135" s="61"/>
      <c r="H135"/>
      <c r="I135" s="33"/>
      <c r="J135" s="33"/>
      <c r="K135" s="33"/>
      <c r="L135" s="33"/>
      <c r="M135" s="33"/>
    </row>
    <row r="136" spans="1:13" s="59" customFormat="1" x14ac:dyDescent="0.2">
      <c r="B136" s="134"/>
      <c r="C136" s="135"/>
      <c r="D136" s="62"/>
      <c r="H136"/>
      <c r="I136" s="33"/>
      <c r="J136" s="33"/>
      <c r="K136" s="33"/>
      <c r="L136" s="33"/>
      <c r="M136" s="33"/>
    </row>
    <row r="137" spans="1:13" s="59" customFormat="1" x14ac:dyDescent="0.2">
      <c r="B137" s="136" t="s">
        <v>639</v>
      </c>
      <c r="C137" s="136"/>
      <c r="D137" s="63">
        <v>6.7244254304349491</v>
      </c>
      <c r="H137"/>
      <c r="I137" s="33"/>
      <c r="J137" s="33"/>
      <c r="K137" s="33"/>
      <c r="L137" s="33"/>
      <c r="M137" s="33"/>
    </row>
    <row r="138" spans="1:13" s="59" customFormat="1" x14ac:dyDescent="0.2">
      <c r="B138" s="134"/>
      <c r="C138" s="135"/>
      <c r="D138" s="62"/>
      <c r="H138"/>
      <c r="I138" s="33"/>
      <c r="J138" s="33"/>
      <c r="K138" s="33"/>
      <c r="L138" s="33"/>
      <c r="M138" s="33"/>
    </row>
    <row r="139" spans="1:13" s="59" customFormat="1" x14ac:dyDescent="0.2">
      <c r="B139" s="136" t="s">
        <v>640</v>
      </c>
      <c r="C139" s="136"/>
      <c r="D139" s="63">
        <v>3.5259712041284179</v>
      </c>
      <c r="H139"/>
      <c r="I139" s="33"/>
      <c r="J139" s="33"/>
      <c r="K139" s="33"/>
      <c r="L139" s="33"/>
      <c r="M139" s="33"/>
    </row>
    <row r="140" spans="1:13" s="59" customFormat="1" x14ac:dyDescent="0.2">
      <c r="B140" s="136" t="s">
        <v>641</v>
      </c>
      <c r="C140" s="136"/>
      <c r="D140" s="63">
        <v>4.5642335437389194</v>
      </c>
      <c r="H140"/>
      <c r="I140" s="33"/>
      <c r="J140" s="33"/>
      <c r="K140" s="33"/>
      <c r="L140" s="33"/>
      <c r="M140" s="33"/>
    </row>
    <row r="141" spans="1:13" s="59" customFormat="1" x14ac:dyDescent="0.2">
      <c r="B141" s="134"/>
      <c r="C141" s="135"/>
      <c r="D141" s="62"/>
      <c r="I141" s="33"/>
      <c r="J141" s="33"/>
      <c r="K141" s="33"/>
      <c r="L141" s="33"/>
      <c r="M141" s="33"/>
    </row>
    <row r="142" spans="1:13" s="59" customFormat="1" x14ac:dyDescent="0.2">
      <c r="B142" s="136" t="s">
        <v>642</v>
      </c>
      <c r="C142" s="136"/>
      <c r="D142" s="64" t="s">
        <v>765</v>
      </c>
      <c r="I142" s="33"/>
      <c r="J142" s="33"/>
      <c r="K142" s="33"/>
      <c r="L142" s="33"/>
      <c r="M142" s="65"/>
    </row>
    <row r="143" spans="1:13" s="59" customFormat="1" x14ac:dyDescent="0.2">
      <c r="B143" s="134" t="s">
        <v>643</v>
      </c>
      <c r="C143" s="137"/>
      <c r="D143" s="135"/>
      <c r="I143" s="33"/>
      <c r="J143" s="33"/>
      <c r="K143" s="33"/>
      <c r="L143" s="33"/>
      <c r="M143" s="33"/>
    </row>
    <row r="145" spans="2:4" x14ac:dyDescent="0.2">
      <c r="B145" s="66" t="s">
        <v>644</v>
      </c>
    </row>
    <row r="147" spans="2:4" ht="153.75" customHeight="1" x14ac:dyDescent="0.2"/>
    <row r="150" spans="2:4" x14ac:dyDescent="0.2">
      <c r="B150" s="67" t="s">
        <v>645</v>
      </c>
      <c r="C150" s="68"/>
      <c r="D150" s="67"/>
    </row>
    <row r="151" spans="2:4" x14ac:dyDescent="0.2">
      <c r="B151" s="67" t="s">
        <v>646</v>
      </c>
      <c r="D151" s="67"/>
    </row>
    <row r="152" spans="2:4" ht="165" customHeight="1" x14ac:dyDescent="0.2"/>
  </sheetData>
  <mergeCells count="25">
    <mergeCell ref="B134:C134"/>
    <mergeCell ref="B135:C135"/>
    <mergeCell ref="B129:C129"/>
    <mergeCell ref="B130:C130"/>
    <mergeCell ref="B127:C127"/>
    <mergeCell ref="B131:C131"/>
    <mergeCell ref="B133:D133"/>
    <mergeCell ref="B114:H114"/>
    <mergeCell ref="B116:D116"/>
    <mergeCell ref="B117:C117"/>
    <mergeCell ref="B118:C118"/>
    <mergeCell ref="B119:C119"/>
    <mergeCell ref="A1:H1"/>
    <mergeCell ref="A2:H2"/>
    <mergeCell ref="A3:H3"/>
    <mergeCell ref="B112:H112"/>
    <mergeCell ref="B113:H113"/>
    <mergeCell ref="B141:C141"/>
    <mergeCell ref="B142:C142"/>
    <mergeCell ref="B143:D143"/>
    <mergeCell ref="B136:C136"/>
    <mergeCell ref="B137:C137"/>
    <mergeCell ref="B138:C138"/>
    <mergeCell ref="B139:C139"/>
    <mergeCell ref="B140:C140"/>
  </mergeCells>
  <hyperlinks>
    <hyperlink ref="I1" location="Index!B2" display="Index" xr:uid="{E5ABAC65-D0E5-452A-B0F1-877590C9D47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58266-B97E-4DF1-A331-03F1B9E4853B}">
  <sheetPr>
    <outlinePr summaryBelow="0" summaryRight="0"/>
  </sheetPr>
  <dimension ref="A1:Q171"/>
  <sheetViews>
    <sheetView showGridLines="0" workbookViewId="0">
      <selection sqref="A1:H1"/>
    </sheetView>
  </sheetViews>
  <sheetFormatPr defaultRowHeight="12.75" x14ac:dyDescent="0.2"/>
  <cols>
    <col min="1" max="1" width="5.85546875" bestFit="1" customWidth="1"/>
    <col min="2" max="2" width="20.85546875" customWidth="1"/>
    <col min="3" max="3" width="55" customWidth="1"/>
    <col min="4" max="4" width="14.7109375" customWidth="1"/>
    <col min="5" max="5" width="9.42578125" bestFit="1" customWidth="1"/>
    <col min="6" max="6" width="10.140625" bestFit="1" customWidth="1"/>
    <col min="7" max="7" width="14" bestFit="1" customWidth="1"/>
    <col min="8" max="8" width="11.140625" customWidth="1"/>
  </cols>
  <sheetData>
    <row r="1" spans="1:9" ht="15" x14ac:dyDescent="0.2">
      <c r="A1" s="138" t="s">
        <v>0</v>
      </c>
      <c r="B1" s="138"/>
      <c r="C1" s="138"/>
      <c r="D1" s="138"/>
      <c r="E1" s="138"/>
      <c r="F1" s="138"/>
      <c r="G1" s="138"/>
      <c r="H1" s="138"/>
      <c r="I1" s="1" t="s">
        <v>628</v>
      </c>
    </row>
    <row r="2" spans="1:9" ht="15" x14ac:dyDescent="0.2">
      <c r="A2" s="138" t="s">
        <v>128</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49</v>
      </c>
      <c r="C28" s="26" t="s">
        <v>50</v>
      </c>
      <c r="D28" s="26" t="s">
        <v>28</v>
      </c>
      <c r="E28" s="27">
        <v>300</v>
      </c>
      <c r="F28" s="28">
        <v>3055.509</v>
      </c>
      <c r="G28" s="29">
        <v>8.0960550000000006E-2</v>
      </c>
      <c r="H28" s="17">
        <v>6.415</v>
      </c>
    </row>
    <row r="29" spans="1:8" x14ac:dyDescent="0.2">
      <c r="A29" s="25">
        <v>2</v>
      </c>
      <c r="B29" s="26" t="s">
        <v>129</v>
      </c>
      <c r="C29" s="26" t="s">
        <v>130</v>
      </c>
      <c r="D29" s="26" t="s">
        <v>28</v>
      </c>
      <c r="E29" s="27">
        <v>250</v>
      </c>
      <c r="F29" s="28">
        <v>2548.4274999999998</v>
      </c>
      <c r="G29" s="29">
        <v>6.7524630000000002E-2</v>
      </c>
      <c r="H29" s="17">
        <v>6.6</v>
      </c>
    </row>
    <row r="30" spans="1:8" x14ac:dyDescent="0.2">
      <c r="A30" s="25">
        <v>3</v>
      </c>
      <c r="B30" s="26" t="s">
        <v>131</v>
      </c>
      <c r="C30" s="26" t="s">
        <v>132</v>
      </c>
      <c r="D30" s="26" t="s">
        <v>28</v>
      </c>
      <c r="E30" s="27">
        <v>2500</v>
      </c>
      <c r="F30" s="28">
        <v>2546.2375000000002</v>
      </c>
      <c r="G30" s="29">
        <v>6.7466600000000002E-2</v>
      </c>
      <c r="H30" s="17">
        <v>6.8274999999999997</v>
      </c>
    </row>
    <row r="31" spans="1:8" ht="25.5" x14ac:dyDescent="0.2">
      <c r="A31" s="25">
        <v>4</v>
      </c>
      <c r="B31" s="26" t="s">
        <v>76</v>
      </c>
      <c r="C31" s="26" t="s">
        <v>77</v>
      </c>
      <c r="D31" s="26" t="s">
        <v>23</v>
      </c>
      <c r="E31" s="27">
        <v>2500</v>
      </c>
      <c r="F31" s="28">
        <v>2544.6149999999998</v>
      </c>
      <c r="G31" s="29">
        <v>6.7423609999999995E-2</v>
      </c>
      <c r="H31" s="17">
        <v>6.7129000000000003</v>
      </c>
    </row>
    <row r="32" spans="1:8" ht="25.5" x14ac:dyDescent="0.2">
      <c r="A32" s="25">
        <v>5</v>
      </c>
      <c r="B32" s="26" t="s">
        <v>133</v>
      </c>
      <c r="C32" s="26" t="s">
        <v>134</v>
      </c>
      <c r="D32" s="26" t="s">
        <v>28</v>
      </c>
      <c r="E32" s="27">
        <v>2500</v>
      </c>
      <c r="F32" s="28">
        <v>2489.7075</v>
      </c>
      <c r="G32" s="29">
        <v>6.5968750000000007E-2</v>
      </c>
      <c r="H32" s="17">
        <v>6.9710000000000001</v>
      </c>
    </row>
    <row r="33" spans="1:8" x14ac:dyDescent="0.2">
      <c r="A33" s="25">
        <v>6</v>
      </c>
      <c r="B33" s="26" t="s">
        <v>135</v>
      </c>
      <c r="C33" s="26" t="s">
        <v>136</v>
      </c>
      <c r="D33" s="26" t="s">
        <v>23</v>
      </c>
      <c r="E33" s="27">
        <v>2000</v>
      </c>
      <c r="F33" s="28">
        <v>2029.912</v>
      </c>
      <c r="G33" s="29">
        <v>5.3785739999999999E-2</v>
      </c>
      <c r="H33" s="17">
        <v>6.56</v>
      </c>
    </row>
    <row r="34" spans="1:8" ht="25.5" x14ac:dyDescent="0.2">
      <c r="A34" s="25">
        <v>7</v>
      </c>
      <c r="B34" s="26" t="s">
        <v>31</v>
      </c>
      <c r="C34" s="26" t="s">
        <v>32</v>
      </c>
      <c r="D34" s="26" t="s">
        <v>23</v>
      </c>
      <c r="E34" s="27">
        <v>1500</v>
      </c>
      <c r="F34" s="28">
        <v>1538.655</v>
      </c>
      <c r="G34" s="29">
        <v>4.0769100000000003E-2</v>
      </c>
      <c r="H34" s="17">
        <v>6.7350000000000003</v>
      </c>
    </row>
    <row r="35" spans="1:8" x14ac:dyDescent="0.2">
      <c r="A35" s="25">
        <v>8</v>
      </c>
      <c r="B35" s="26" t="s">
        <v>137</v>
      </c>
      <c r="C35" s="26" t="s">
        <v>138</v>
      </c>
      <c r="D35" s="26" t="s">
        <v>28</v>
      </c>
      <c r="E35" s="27">
        <v>1500</v>
      </c>
      <c r="F35" s="28">
        <v>1530.6389999999999</v>
      </c>
      <c r="G35" s="29">
        <v>4.0556710000000003E-2</v>
      </c>
      <c r="H35" s="17">
        <v>6.4950000000000001</v>
      </c>
    </row>
    <row r="36" spans="1:8" x14ac:dyDescent="0.2">
      <c r="A36" s="25">
        <v>9</v>
      </c>
      <c r="B36" s="26" t="s">
        <v>139</v>
      </c>
      <c r="C36" s="26" t="s">
        <v>140</v>
      </c>
      <c r="D36" s="26" t="s">
        <v>28</v>
      </c>
      <c r="E36" s="27">
        <v>1000</v>
      </c>
      <c r="F36" s="28">
        <v>1020.856</v>
      </c>
      <c r="G36" s="29">
        <v>2.7049199999999999E-2</v>
      </c>
      <c r="H36" s="17">
        <v>7.0049999999999999</v>
      </c>
    </row>
    <row r="37" spans="1:8" x14ac:dyDescent="0.2">
      <c r="A37" s="25">
        <v>10</v>
      </c>
      <c r="B37" s="26" t="s">
        <v>26</v>
      </c>
      <c r="C37" s="26" t="s">
        <v>27</v>
      </c>
      <c r="D37" s="26" t="s">
        <v>28</v>
      </c>
      <c r="E37" s="27">
        <v>1000</v>
      </c>
      <c r="F37" s="28">
        <v>1020.174</v>
      </c>
      <c r="G37" s="29">
        <v>2.703113E-2</v>
      </c>
      <c r="H37" s="17">
        <v>6.7249999999999996</v>
      </c>
    </row>
    <row r="38" spans="1:8" ht="25.5" x14ac:dyDescent="0.2">
      <c r="A38" s="25">
        <v>11</v>
      </c>
      <c r="B38" s="26" t="s">
        <v>141</v>
      </c>
      <c r="C38" s="26" t="s">
        <v>142</v>
      </c>
      <c r="D38" s="26" t="s">
        <v>28</v>
      </c>
      <c r="E38" s="27">
        <v>1000</v>
      </c>
      <c r="F38" s="28">
        <v>1017.332</v>
      </c>
      <c r="G38" s="29">
        <v>2.6955819999999998E-2</v>
      </c>
      <c r="H38" s="17">
        <v>6.6704999999999997</v>
      </c>
    </row>
    <row r="39" spans="1:8" x14ac:dyDescent="0.2">
      <c r="A39" s="25">
        <v>12</v>
      </c>
      <c r="B39" s="26" t="s">
        <v>143</v>
      </c>
      <c r="C39" s="26" t="s">
        <v>144</v>
      </c>
      <c r="D39" s="26" t="s">
        <v>23</v>
      </c>
      <c r="E39" s="27">
        <v>1000</v>
      </c>
      <c r="F39" s="28">
        <v>1002.341</v>
      </c>
      <c r="G39" s="29">
        <v>2.655861E-2</v>
      </c>
      <c r="H39" s="17">
        <v>6.58</v>
      </c>
    </row>
    <row r="40" spans="1:8" x14ac:dyDescent="0.2">
      <c r="A40" s="25">
        <v>13</v>
      </c>
      <c r="B40" s="26" t="s">
        <v>57</v>
      </c>
      <c r="C40" s="26" t="s">
        <v>58</v>
      </c>
      <c r="D40" s="26" t="s">
        <v>28</v>
      </c>
      <c r="E40" s="27">
        <v>10</v>
      </c>
      <c r="F40" s="28">
        <v>1002.276</v>
      </c>
      <c r="G40" s="29">
        <v>2.655689E-2</v>
      </c>
      <c r="H40" s="17">
        <v>6.8941999999999997</v>
      </c>
    </row>
    <row r="41" spans="1:8" x14ac:dyDescent="0.2">
      <c r="A41" s="25">
        <v>14</v>
      </c>
      <c r="B41" s="26" t="s">
        <v>145</v>
      </c>
      <c r="C41" s="26" t="s">
        <v>146</v>
      </c>
      <c r="D41" s="26" t="s">
        <v>23</v>
      </c>
      <c r="E41" s="27">
        <v>1000</v>
      </c>
      <c r="F41" s="28">
        <v>1000.213</v>
      </c>
      <c r="G41" s="29">
        <v>2.6502230000000002E-2</v>
      </c>
      <c r="H41" s="17">
        <v>7.0750000000000002</v>
      </c>
    </row>
    <row r="42" spans="1:8" x14ac:dyDescent="0.2">
      <c r="A42" s="25">
        <v>15</v>
      </c>
      <c r="B42" s="26" t="s">
        <v>62</v>
      </c>
      <c r="C42" s="26" t="s">
        <v>63</v>
      </c>
      <c r="D42" s="26" t="s">
        <v>28</v>
      </c>
      <c r="E42" s="27">
        <v>1000</v>
      </c>
      <c r="F42" s="28">
        <v>998.71500000000003</v>
      </c>
      <c r="G42" s="29">
        <v>2.646254E-2</v>
      </c>
      <c r="H42" s="17">
        <v>6.6520000000000001</v>
      </c>
    </row>
    <row r="43" spans="1:8" x14ac:dyDescent="0.2">
      <c r="A43" s="25">
        <v>16</v>
      </c>
      <c r="B43" s="26" t="s">
        <v>45</v>
      </c>
      <c r="C43" s="26" t="s">
        <v>46</v>
      </c>
      <c r="D43" s="26" t="s">
        <v>28</v>
      </c>
      <c r="E43" s="27">
        <v>500</v>
      </c>
      <c r="F43" s="28">
        <v>513.06449999999995</v>
      </c>
      <c r="G43" s="29">
        <v>1.3594459999999999E-2</v>
      </c>
      <c r="H43" s="17">
        <v>6.7</v>
      </c>
    </row>
    <row r="44" spans="1:8" x14ac:dyDescent="0.2">
      <c r="A44" s="25">
        <v>17</v>
      </c>
      <c r="B44" s="26" t="s">
        <v>147</v>
      </c>
      <c r="C44" s="26" t="s">
        <v>148</v>
      </c>
      <c r="D44" s="26" t="s">
        <v>23</v>
      </c>
      <c r="E44" s="27">
        <v>500</v>
      </c>
      <c r="F44" s="28">
        <v>510.3725</v>
      </c>
      <c r="G44" s="29">
        <v>1.352313E-2</v>
      </c>
      <c r="H44" s="17">
        <v>6.7647000000000004</v>
      </c>
    </row>
    <row r="45" spans="1:8" x14ac:dyDescent="0.2">
      <c r="A45" s="25">
        <v>18</v>
      </c>
      <c r="B45" s="26" t="s">
        <v>51</v>
      </c>
      <c r="C45" s="26" t="s">
        <v>52</v>
      </c>
      <c r="D45" s="26" t="s">
        <v>23</v>
      </c>
      <c r="E45" s="27">
        <v>500</v>
      </c>
      <c r="F45" s="28">
        <v>507.762</v>
      </c>
      <c r="G45" s="29">
        <v>1.3453959999999999E-2</v>
      </c>
      <c r="H45" s="17">
        <v>7.125</v>
      </c>
    </row>
    <row r="46" spans="1:8" ht="25.5" x14ac:dyDescent="0.2">
      <c r="A46" s="25">
        <v>19</v>
      </c>
      <c r="B46" s="26" t="s">
        <v>149</v>
      </c>
      <c r="C46" s="26" t="s">
        <v>150</v>
      </c>
      <c r="D46" s="26" t="s">
        <v>28</v>
      </c>
      <c r="E46" s="27">
        <v>500</v>
      </c>
      <c r="F46" s="28">
        <v>506.91250000000002</v>
      </c>
      <c r="G46" s="29">
        <v>1.3431449999999999E-2</v>
      </c>
      <c r="H46" s="17">
        <v>6.6</v>
      </c>
    </row>
    <row r="47" spans="1:8" x14ac:dyDescent="0.2">
      <c r="A47" s="25">
        <v>20</v>
      </c>
      <c r="B47" s="26" t="s">
        <v>151</v>
      </c>
      <c r="C47" s="26" t="s">
        <v>152</v>
      </c>
      <c r="D47" s="26" t="s">
        <v>28</v>
      </c>
      <c r="E47" s="27">
        <v>500</v>
      </c>
      <c r="F47" s="28">
        <v>505.17950000000002</v>
      </c>
      <c r="G47" s="29">
        <v>1.338553E-2</v>
      </c>
      <c r="H47" s="17">
        <v>6.55</v>
      </c>
    </row>
    <row r="48" spans="1:8" x14ac:dyDescent="0.2">
      <c r="A48" s="25">
        <v>21</v>
      </c>
      <c r="B48" s="26" t="s">
        <v>53</v>
      </c>
      <c r="C48" s="26" t="s">
        <v>54</v>
      </c>
      <c r="D48" s="26" t="s">
        <v>23</v>
      </c>
      <c r="E48" s="27">
        <v>500</v>
      </c>
      <c r="F48" s="28">
        <v>503.0795</v>
      </c>
      <c r="G48" s="29">
        <v>1.332989E-2</v>
      </c>
      <c r="H48" s="17">
        <v>7.0549999999999997</v>
      </c>
    </row>
    <row r="49" spans="1:8" x14ac:dyDescent="0.2">
      <c r="A49" s="25">
        <v>22</v>
      </c>
      <c r="B49" s="26" t="s">
        <v>55</v>
      </c>
      <c r="C49" s="26" t="s">
        <v>56</v>
      </c>
      <c r="D49" s="26" t="s">
        <v>23</v>
      </c>
      <c r="E49" s="27">
        <v>500</v>
      </c>
      <c r="F49" s="28">
        <v>502.28050000000002</v>
      </c>
      <c r="G49" s="29">
        <v>1.330872E-2</v>
      </c>
      <c r="H49" s="17">
        <v>6.55</v>
      </c>
    </row>
    <row r="50" spans="1:8" x14ac:dyDescent="0.2">
      <c r="A50" s="25">
        <v>23</v>
      </c>
      <c r="B50" s="26" t="s">
        <v>68</v>
      </c>
      <c r="C50" s="26" t="s">
        <v>69</v>
      </c>
      <c r="D50" s="26" t="s">
        <v>23</v>
      </c>
      <c r="E50" s="27">
        <v>500</v>
      </c>
      <c r="F50" s="28">
        <v>494.97149999999999</v>
      </c>
      <c r="G50" s="29">
        <v>1.311505E-2</v>
      </c>
      <c r="H50" s="17">
        <v>6.835</v>
      </c>
    </row>
    <row r="51" spans="1:8" x14ac:dyDescent="0.2">
      <c r="A51" s="25">
        <v>24</v>
      </c>
      <c r="B51" s="26" t="s">
        <v>74</v>
      </c>
      <c r="C51" s="26" t="s">
        <v>75</v>
      </c>
      <c r="D51" s="26" t="s">
        <v>28</v>
      </c>
      <c r="E51" s="27">
        <v>400</v>
      </c>
      <c r="F51" s="28">
        <v>399.34120000000001</v>
      </c>
      <c r="G51" s="29">
        <v>1.0581180000000001E-2</v>
      </c>
      <c r="H51" s="17">
        <v>6.6</v>
      </c>
    </row>
    <row r="52" spans="1:8" x14ac:dyDescent="0.2">
      <c r="A52" s="18"/>
      <c r="B52" s="18"/>
      <c r="C52" s="19" t="s">
        <v>11</v>
      </c>
      <c r="D52" s="18"/>
      <c r="E52" s="18" t="s">
        <v>12</v>
      </c>
      <c r="F52" s="24">
        <v>29788.573199999999</v>
      </c>
      <c r="G52" s="21">
        <v>0.78929548000000005</v>
      </c>
      <c r="H52" s="17" t="s">
        <v>12</v>
      </c>
    </row>
    <row r="53" spans="1:8" x14ac:dyDescent="0.2">
      <c r="A53" s="18"/>
      <c r="B53" s="18"/>
      <c r="C53" s="22"/>
      <c r="D53" s="18"/>
      <c r="E53" s="18"/>
      <c r="F53" s="23"/>
      <c r="G53" s="23"/>
      <c r="H53" s="17" t="s">
        <v>12</v>
      </c>
    </row>
    <row r="54" spans="1:8" x14ac:dyDescent="0.2">
      <c r="A54" s="18"/>
      <c r="B54" s="18"/>
      <c r="C54" s="19" t="s">
        <v>78</v>
      </c>
      <c r="D54" s="18"/>
      <c r="E54" s="18"/>
      <c r="F54" s="18"/>
      <c r="G54" s="18"/>
      <c r="H54" s="17" t="s">
        <v>12</v>
      </c>
    </row>
    <row r="55" spans="1:8" x14ac:dyDescent="0.2">
      <c r="A55" s="18"/>
      <c r="B55" s="18"/>
      <c r="C55" s="19" t="s">
        <v>11</v>
      </c>
      <c r="D55" s="18"/>
      <c r="E55" s="18" t="s">
        <v>12</v>
      </c>
      <c r="F55" s="20" t="s">
        <v>13</v>
      </c>
      <c r="G55" s="21">
        <v>0</v>
      </c>
      <c r="H55" s="17" t="s">
        <v>12</v>
      </c>
    </row>
    <row r="56" spans="1:8" x14ac:dyDescent="0.2">
      <c r="A56" s="18"/>
      <c r="B56" s="18"/>
      <c r="C56" s="22"/>
      <c r="D56" s="18"/>
      <c r="E56" s="18"/>
      <c r="F56" s="23"/>
      <c r="G56" s="23"/>
      <c r="H56" s="17" t="s">
        <v>12</v>
      </c>
    </row>
    <row r="57" spans="1:8" x14ac:dyDescent="0.2">
      <c r="A57" s="18"/>
      <c r="B57" s="18"/>
      <c r="C57" s="19" t="s">
        <v>79</v>
      </c>
      <c r="D57" s="18"/>
      <c r="E57" s="18"/>
      <c r="F57" s="18"/>
      <c r="G57" s="18"/>
      <c r="H57" s="17" t="s">
        <v>12</v>
      </c>
    </row>
    <row r="58" spans="1:8" x14ac:dyDescent="0.2">
      <c r="A58" s="25">
        <v>1</v>
      </c>
      <c r="B58" s="26" t="s">
        <v>85</v>
      </c>
      <c r="C58" s="26" t="s">
        <v>86</v>
      </c>
      <c r="D58" s="26" t="s">
        <v>82</v>
      </c>
      <c r="E58" s="27">
        <v>2000000</v>
      </c>
      <c r="F58" s="28">
        <v>2026.85</v>
      </c>
      <c r="G58" s="29">
        <v>5.3704599999999998E-2</v>
      </c>
      <c r="H58" s="17">
        <v>6.6940999999999997</v>
      </c>
    </row>
    <row r="59" spans="1:8" x14ac:dyDescent="0.2">
      <c r="A59" s="25">
        <v>2</v>
      </c>
      <c r="B59" s="26" t="s">
        <v>83</v>
      </c>
      <c r="C59" s="26" t="s">
        <v>84</v>
      </c>
      <c r="D59" s="26" t="s">
        <v>82</v>
      </c>
      <c r="E59" s="27">
        <v>1100000</v>
      </c>
      <c r="F59" s="28">
        <v>1074.8045</v>
      </c>
      <c r="G59" s="29">
        <v>2.8478650000000001E-2</v>
      </c>
      <c r="H59" s="17">
        <v>7.0510000000000002</v>
      </c>
    </row>
    <row r="60" spans="1:8" x14ac:dyDescent="0.2">
      <c r="A60" s="25">
        <v>3</v>
      </c>
      <c r="B60" s="26" t="s">
        <v>87</v>
      </c>
      <c r="C60" s="26" t="s">
        <v>88</v>
      </c>
      <c r="D60" s="26" t="s">
        <v>82</v>
      </c>
      <c r="E60" s="27">
        <v>1000000</v>
      </c>
      <c r="F60" s="28">
        <v>1043.998</v>
      </c>
      <c r="G60" s="29">
        <v>2.766238E-2</v>
      </c>
      <c r="H60" s="17">
        <v>6.3693999999999997</v>
      </c>
    </row>
    <row r="61" spans="1:8" x14ac:dyDescent="0.2">
      <c r="A61" s="25">
        <v>4</v>
      </c>
      <c r="B61" s="26" t="s">
        <v>89</v>
      </c>
      <c r="C61" s="26" t="s">
        <v>90</v>
      </c>
      <c r="D61" s="26" t="s">
        <v>82</v>
      </c>
      <c r="E61" s="27">
        <v>500000</v>
      </c>
      <c r="F61" s="28">
        <v>520.61450000000002</v>
      </c>
      <c r="G61" s="29">
        <v>1.3794509999999999E-2</v>
      </c>
      <c r="H61" s="17">
        <v>7.2638999999999996</v>
      </c>
    </row>
    <row r="62" spans="1:8" x14ac:dyDescent="0.2">
      <c r="A62" s="25">
        <v>5</v>
      </c>
      <c r="B62" s="26" t="s">
        <v>153</v>
      </c>
      <c r="C62" s="26" t="s">
        <v>154</v>
      </c>
      <c r="D62" s="26" t="s">
        <v>82</v>
      </c>
      <c r="E62" s="27">
        <v>500000</v>
      </c>
      <c r="F62" s="28">
        <v>512.87199999999996</v>
      </c>
      <c r="G62" s="29">
        <v>1.358936E-2</v>
      </c>
      <c r="H62" s="17">
        <v>7.0503999999999998</v>
      </c>
    </row>
    <row r="63" spans="1:8" x14ac:dyDescent="0.2">
      <c r="A63" s="25">
        <v>6</v>
      </c>
      <c r="B63" s="26" t="s">
        <v>97</v>
      </c>
      <c r="C63" s="26" t="s">
        <v>98</v>
      </c>
      <c r="D63" s="26" t="s">
        <v>82</v>
      </c>
      <c r="E63" s="27">
        <v>500000</v>
      </c>
      <c r="F63" s="28">
        <v>495.72250000000003</v>
      </c>
      <c r="G63" s="29">
        <v>1.3134949999999999E-2</v>
      </c>
      <c r="H63" s="17">
        <v>7.4432</v>
      </c>
    </row>
    <row r="64" spans="1:8" x14ac:dyDescent="0.2">
      <c r="A64" s="25">
        <v>7</v>
      </c>
      <c r="B64" s="26" t="s">
        <v>91</v>
      </c>
      <c r="C64" s="26" t="s">
        <v>92</v>
      </c>
      <c r="D64" s="26" t="s">
        <v>82</v>
      </c>
      <c r="E64" s="27">
        <v>100000</v>
      </c>
      <c r="F64" s="28">
        <v>99.052899999999994</v>
      </c>
      <c r="G64" s="29">
        <v>2.6245600000000002E-3</v>
      </c>
      <c r="H64" s="17">
        <v>6.5606</v>
      </c>
    </row>
    <row r="65" spans="1:8" x14ac:dyDescent="0.2">
      <c r="A65" s="18"/>
      <c r="B65" s="18"/>
      <c r="C65" s="19" t="s">
        <v>11</v>
      </c>
      <c r="D65" s="18"/>
      <c r="E65" s="18" t="s">
        <v>12</v>
      </c>
      <c r="F65" s="24">
        <v>5773.9143999999997</v>
      </c>
      <c r="G65" s="21">
        <v>0.15298901000000001</v>
      </c>
      <c r="H65" s="17" t="s">
        <v>12</v>
      </c>
    </row>
    <row r="66" spans="1:8" x14ac:dyDescent="0.2">
      <c r="A66" s="18"/>
      <c r="B66" s="18"/>
      <c r="C66" s="22"/>
      <c r="D66" s="18"/>
      <c r="E66" s="18"/>
      <c r="F66" s="23"/>
      <c r="G66" s="23"/>
      <c r="H66" s="17" t="s">
        <v>12</v>
      </c>
    </row>
    <row r="67" spans="1:8" x14ac:dyDescent="0.2">
      <c r="A67" s="18"/>
      <c r="B67" s="18"/>
      <c r="C67" s="19" t="s">
        <v>99</v>
      </c>
      <c r="D67" s="18"/>
      <c r="E67" s="18"/>
      <c r="F67" s="23"/>
      <c r="G67" s="23"/>
      <c r="H67" s="17" t="s">
        <v>12</v>
      </c>
    </row>
    <row r="68" spans="1:8" x14ac:dyDescent="0.2">
      <c r="A68" s="18"/>
      <c r="B68" s="18"/>
      <c r="C68" s="19" t="s">
        <v>11</v>
      </c>
      <c r="D68" s="18"/>
      <c r="E68" s="18" t="s">
        <v>12</v>
      </c>
      <c r="F68" s="20" t="s">
        <v>13</v>
      </c>
      <c r="G68" s="21">
        <v>0</v>
      </c>
      <c r="H68" s="17" t="s">
        <v>12</v>
      </c>
    </row>
    <row r="69" spans="1:8" x14ac:dyDescent="0.2">
      <c r="A69" s="18"/>
      <c r="B69" s="18"/>
      <c r="C69" s="22"/>
      <c r="D69" s="18"/>
      <c r="E69" s="18"/>
      <c r="F69" s="23"/>
      <c r="G69" s="23"/>
      <c r="H69" s="17" t="s">
        <v>12</v>
      </c>
    </row>
    <row r="70" spans="1:8" x14ac:dyDescent="0.2">
      <c r="A70" s="18"/>
      <c r="B70" s="18"/>
      <c r="C70" s="19" t="s">
        <v>100</v>
      </c>
      <c r="D70" s="18"/>
      <c r="E70" s="18"/>
      <c r="F70" s="24">
        <v>35562.4876</v>
      </c>
      <c r="G70" s="21">
        <v>0.94228449000000003</v>
      </c>
      <c r="H70" s="17" t="s">
        <v>12</v>
      </c>
    </row>
    <row r="71" spans="1:8" x14ac:dyDescent="0.2">
      <c r="A71" s="18"/>
      <c r="B71" s="18"/>
      <c r="C71" s="22"/>
      <c r="D71" s="18"/>
      <c r="E71" s="18"/>
      <c r="F71" s="23"/>
      <c r="G71" s="23"/>
      <c r="H71" s="17" t="s">
        <v>12</v>
      </c>
    </row>
    <row r="72" spans="1:8" x14ac:dyDescent="0.2">
      <c r="A72" s="18"/>
      <c r="B72" s="18"/>
      <c r="C72" s="19" t="s">
        <v>101</v>
      </c>
      <c r="D72" s="18"/>
      <c r="E72" s="18"/>
      <c r="F72" s="23"/>
      <c r="G72" s="23"/>
      <c r="H72" s="17" t="s">
        <v>12</v>
      </c>
    </row>
    <row r="73" spans="1:8" x14ac:dyDescent="0.2">
      <c r="A73" s="18"/>
      <c r="B73" s="18"/>
      <c r="C73" s="19" t="s">
        <v>102</v>
      </c>
      <c r="D73" s="18"/>
      <c r="E73" s="18"/>
      <c r="F73" s="23"/>
      <c r="G73" s="23"/>
      <c r="H73" s="17" t="s">
        <v>12</v>
      </c>
    </row>
    <row r="74" spans="1:8" x14ac:dyDescent="0.2">
      <c r="A74" s="25">
        <v>1</v>
      </c>
      <c r="B74" s="26" t="s">
        <v>155</v>
      </c>
      <c r="C74" s="26" t="s">
        <v>156</v>
      </c>
      <c r="D74" s="26" t="s">
        <v>157</v>
      </c>
      <c r="E74" s="27">
        <v>100</v>
      </c>
      <c r="F74" s="28">
        <v>491.36500000000001</v>
      </c>
      <c r="G74" s="29">
        <v>1.301949E-2</v>
      </c>
      <c r="H74" s="17">
        <v>5.8849999999999998</v>
      </c>
    </row>
    <row r="75" spans="1:8" x14ac:dyDescent="0.2">
      <c r="A75" s="18"/>
      <c r="B75" s="18"/>
      <c r="C75" s="19" t="s">
        <v>11</v>
      </c>
      <c r="D75" s="18"/>
      <c r="E75" s="18" t="s">
        <v>12</v>
      </c>
      <c r="F75" s="24">
        <v>491.36500000000001</v>
      </c>
      <c r="G75" s="21">
        <v>1.301949E-2</v>
      </c>
      <c r="H75" s="17" t="s">
        <v>12</v>
      </c>
    </row>
    <row r="76" spans="1:8" x14ac:dyDescent="0.2">
      <c r="A76" s="18"/>
      <c r="B76" s="18"/>
      <c r="C76" s="22"/>
      <c r="D76" s="18"/>
      <c r="E76" s="18"/>
      <c r="F76" s="23"/>
      <c r="G76" s="23"/>
      <c r="H76" s="17" t="s">
        <v>12</v>
      </c>
    </row>
    <row r="77" spans="1:8" x14ac:dyDescent="0.2">
      <c r="A77" s="18"/>
      <c r="B77" s="18"/>
      <c r="C77" s="19" t="s">
        <v>103</v>
      </c>
      <c r="D77" s="18"/>
      <c r="E77" s="18"/>
      <c r="F77" s="23"/>
      <c r="G77" s="23"/>
      <c r="H77" s="17" t="s">
        <v>12</v>
      </c>
    </row>
    <row r="78" spans="1:8" x14ac:dyDescent="0.2">
      <c r="A78" s="18"/>
      <c r="B78" s="18"/>
      <c r="C78" s="19" t="s">
        <v>11</v>
      </c>
      <c r="D78" s="18"/>
      <c r="E78" s="18" t="s">
        <v>12</v>
      </c>
      <c r="F78" s="20" t="s">
        <v>13</v>
      </c>
      <c r="G78" s="21">
        <v>0</v>
      </c>
      <c r="H78" s="17" t="s">
        <v>12</v>
      </c>
    </row>
    <row r="79" spans="1:8" x14ac:dyDescent="0.2">
      <c r="A79" s="18"/>
      <c r="B79" s="18"/>
      <c r="C79" s="22"/>
      <c r="D79" s="18"/>
      <c r="E79" s="18"/>
      <c r="F79" s="23"/>
      <c r="G79" s="23"/>
      <c r="H79" s="17" t="s">
        <v>12</v>
      </c>
    </row>
    <row r="80" spans="1:8" x14ac:dyDescent="0.2">
      <c r="A80" s="18"/>
      <c r="B80" s="18"/>
      <c r="C80" s="19" t="s">
        <v>104</v>
      </c>
      <c r="D80" s="18"/>
      <c r="E80" s="18"/>
      <c r="F80" s="23"/>
      <c r="G80" s="23"/>
      <c r="H80" s="17" t="s">
        <v>12</v>
      </c>
    </row>
    <row r="81" spans="1:16" x14ac:dyDescent="0.2">
      <c r="A81" s="18"/>
      <c r="B81" s="18"/>
      <c r="C81" s="19" t="s">
        <v>11</v>
      </c>
      <c r="D81" s="18"/>
      <c r="E81" s="18" t="s">
        <v>12</v>
      </c>
      <c r="F81" s="20" t="s">
        <v>13</v>
      </c>
      <c r="G81" s="21">
        <v>0</v>
      </c>
      <c r="H81" s="17" t="s">
        <v>12</v>
      </c>
    </row>
    <row r="82" spans="1:16" x14ac:dyDescent="0.2">
      <c r="A82" s="18"/>
      <c r="B82" s="18"/>
      <c r="C82" s="22"/>
      <c r="D82" s="18"/>
      <c r="E82" s="18"/>
      <c r="F82" s="23"/>
      <c r="G82" s="23"/>
      <c r="H82" s="17" t="s">
        <v>12</v>
      </c>
    </row>
    <row r="83" spans="1:16" x14ac:dyDescent="0.2">
      <c r="A83" s="18"/>
      <c r="B83" s="18"/>
      <c r="C83" s="19" t="s">
        <v>105</v>
      </c>
      <c r="D83" s="18"/>
      <c r="E83" s="18"/>
      <c r="F83" s="23"/>
      <c r="G83" s="23"/>
      <c r="H83" s="17" t="s">
        <v>12</v>
      </c>
    </row>
    <row r="84" spans="1:16" x14ac:dyDescent="0.2">
      <c r="A84" s="25">
        <v>1</v>
      </c>
      <c r="B84" s="26"/>
      <c r="C84" s="26" t="s">
        <v>106</v>
      </c>
      <c r="D84" s="26"/>
      <c r="E84" s="30"/>
      <c r="F84" s="28">
        <v>423.76998899900002</v>
      </c>
      <c r="G84" s="29">
        <v>1.1228459999999999E-2</v>
      </c>
      <c r="H84" s="17">
        <v>5.41</v>
      </c>
    </row>
    <row r="85" spans="1:16" x14ac:dyDescent="0.2">
      <c r="A85" s="18"/>
      <c r="B85" s="18"/>
      <c r="C85" s="19" t="s">
        <v>11</v>
      </c>
      <c r="D85" s="18"/>
      <c r="E85" s="18" t="s">
        <v>12</v>
      </c>
      <c r="F85" s="24">
        <v>423.76998899900002</v>
      </c>
      <c r="G85" s="21">
        <v>1.1228459999999999E-2</v>
      </c>
      <c r="H85" s="17" t="s">
        <v>12</v>
      </c>
    </row>
    <row r="86" spans="1:16" x14ac:dyDescent="0.2">
      <c r="A86" s="18"/>
      <c r="B86" s="18"/>
      <c r="C86" s="22"/>
      <c r="D86" s="18"/>
      <c r="E86" s="18"/>
      <c r="F86" s="23"/>
      <c r="G86" s="23"/>
      <c r="H86" s="17" t="s">
        <v>12</v>
      </c>
    </row>
    <row r="87" spans="1:16" x14ac:dyDescent="0.2">
      <c r="A87" s="18"/>
      <c r="B87" s="18"/>
      <c r="C87" s="19" t="s">
        <v>107</v>
      </c>
      <c r="D87" s="18"/>
      <c r="E87" s="18"/>
      <c r="F87" s="24">
        <v>915.13498899900003</v>
      </c>
      <c r="G87" s="21">
        <v>2.4247950000000001E-2</v>
      </c>
      <c r="H87" s="17" t="s">
        <v>12</v>
      </c>
    </row>
    <row r="88" spans="1:16" x14ac:dyDescent="0.2">
      <c r="A88" s="18"/>
      <c r="B88" s="18"/>
      <c r="C88" s="23"/>
      <c r="D88" s="18"/>
      <c r="E88" s="18"/>
      <c r="F88" s="18"/>
      <c r="G88" s="18"/>
      <c r="H88" s="17" t="s">
        <v>12</v>
      </c>
    </row>
    <row r="89" spans="1:16" x14ac:dyDescent="0.2">
      <c r="A89" s="18"/>
      <c r="B89" s="18"/>
      <c r="C89" s="19" t="s">
        <v>108</v>
      </c>
      <c r="D89" s="18"/>
      <c r="E89" s="18"/>
      <c r="F89" s="18"/>
      <c r="G89" s="18"/>
      <c r="H89" s="17" t="s">
        <v>12</v>
      </c>
    </row>
    <row r="90" spans="1:16" x14ac:dyDescent="0.2">
      <c r="A90" s="18"/>
      <c r="B90" s="18"/>
      <c r="C90" s="19" t="s">
        <v>109</v>
      </c>
      <c r="D90" s="18"/>
      <c r="E90" s="18"/>
      <c r="F90" s="18"/>
      <c r="G90" s="18"/>
      <c r="H90" s="17" t="s">
        <v>12</v>
      </c>
    </row>
    <row r="91" spans="1:16" x14ac:dyDescent="0.2">
      <c r="A91" s="18"/>
      <c r="B91" s="18"/>
      <c r="C91" s="19" t="s">
        <v>11</v>
      </c>
      <c r="D91" s="18"/>
      <c r="E91" s="18" t="s">
        <v>12</v>
      </c>
      <c r="F91" s="20" t="s">
        <v>13</v>
      </c>
      <c r="G91" s="21">
        <v>0</v>
      </c>
      <c r="H91" s="17" t="s">
        <v>12</v>
      </c>
    </row>
    <row r="92" spans="1:16" x14ac:dyDescent="0.2">
      <c r="A92" s="15"/>
      <c r="B92" s="15"/>
      <c r="C92" s="31"/>
      <c r="D92" s="15"/>
      <c r="E92" s="15"/>
      <c r="F92" s="32"/>
      <c r="G92" s="32"/>
      <c r="H92" s="17" t="s">
        <v>12</v>
      </c>
    </row>
    <row r="93" spans="1:16" x14ac:dyDescent="0.2">
      <c r="A93" s="15"/>
      <c r="B93" s="15"/>
      <c r="C93" s="16" t="s">
        <v>629</v>
      </c>
      <c r="D93" s="15"/>
      <c r="E93" s="15"/>
      <c r="F93" s="32"/>
      <c r="G93" s="32"/>
      <c r="H93" s="17" t="s">
        <v>12</v>
      </c>
      <c r="J93" s="33"/>
      <c r="K93" s="33"/>
      <c r="L93" s="33"/>
      <c r="M93" s="33"/>
      <c r="N93" s="34"/>
      <c r="O93" s="34"/>
      <c r="P93" s="34"/>
    </row>
    <row r="94" spans="1:16" x14ac:dyDescent="0.2">
      <c r="A94" s="35">
        <v>1</v>
      </c>
      <c r="B94" s="36" t="s">
        <v>110</v>
      </c>
      <c r="C94" s="36" t="s">
        <v>111</v>
      </c>
      <c r="D94" s="36"/>
      <c r="E94" s="37">
        <v>1167.5340000000001</v>
      </c>
      <c r="F94" s="38">
        <v>134.192573982</v>
      </c>
      <c r="G94" s="39">
        <v>3.55565E-3</v>
      </c>
      <c r="H94" s="17"/>
    </row>
    <row r="95" spans="1:16" x14ac:dyDescent="0.2">
      <c r="A95" s="15"/>
      <c r="B95" s="15"/>
      <c r="C95" s="16" t="s">
        <v>11</v>
      </c>
      <c r="D95" s="15"/>
      <c r="E95" s="15" t="s">
        <v>12</v>
      </c>
      <c r="F95" s="40">
        <f>SUM(F94)</f>
        <v>134.192573982</v>
      </c>
      <c r="G95" s="41">
        <f>SUM(G94)</f>
        <v>3.55565E-3</v>
      </c>
      <c r="H95" s="17" t="s">
        <v>12</v>
      </c>
    </row>
    <row r="96" spans="1:16" x14ac:dyDescent="0.2">
      <c r="A96" s="18"/>
      <c r="B96" s="18"/>
      <c r="C96" s="22"/>
      <c r="D96" s="18"/>
      <c r="E96" s="18"/>
      <c r="F96" s="23"/>
      <c r="G96" s="23"/>
      <c r="H96" s="17" t="s">
        <v>12</v>
      </c>
    </row>
    <row r="97" spans="1:8" x14ac:dyDescent="0.2">
      <c r="A97" s="18"/>
      <c r="B97" s="18"/>
      <c r="C97" s="19" t="s">
        <v>112</v>
      </c>
      <c r="D97" s="18"/>
      <c r="E97" s="18"/>
      <c r="F97" s="18"/>
      <c r="G97" s="18"/>
      <c r="H97" s="17" t="s">
        <v>12</v>
      </c>
    </row>
    <row r="98" spans="1:8" x14ac:dyDescent="0.2">
      <c r="A98" s="18"/>
      <c r="B98" s="18"/>
      <c r="C98" s="19" t="s">
        <v>113</v>
      </c>
      <c r="D98" s="18"/>
      <c r="E98" s="18"/>
      <c r="F98" s="18"/>
      <c r="G98" s="18"/>
      <c r="H98" s="17" t="s">
        <v>12</v>
      </c>
    </row>
    <row r="99" spans="1:8" x14ac:dyDescent="0.2">
      <c r="A99" s="18"/>
      <c r="B99" s="18"/>
      <c r="C99" s="19" t="s">
        <v>11</v>
      </c>
      <c r="D99" s="18"/>
      <c r="E99" s="18" t="s">
        <v>12</v>
      </c>
      <c r="F99" s="20" t="s">
        <v>13</v>
      </c>
      <c r="G99" s="21">
        <v>0</v>
      </c>
      <c r="H99" s="17" t="s">
        <v>12</v>
      </c>
    </row>
    <row r="100" spans="1:8" x14ac:dyDescent="0.2">
      <c r="A100" s="18"/>
      <c r="B100" s="18"/>
      <c r="C100" s="22"/>
      <c r="D100" s="18"/>
      <c r="E100" s="18"/>
      <c r="F100" s="23"/>
      <c r="G100" s="23"/>
      <c r="H100" s="17" t="s">
        <v>12</v>
      </c>
    </row>
    <row r="101" spans="1:8" x14ac:dyDescent="0.2">
      <c r="A101" s="18"/>
      <c r="B101" s="18"/>
      <c r="C101" s="19" t="s">
        <v>114</v>
      </c>
      <c r="D101" s="18"/>
      <c r="E101" s="18"/>
      <c r="F101" s="23"/>
      <c r="G101" s="23"/>
      <c r="H101" s="17" t="s">
        <v>12</v>
      </c>
    </row>
    <row r="102" spans="1:8" x14ac:dyDescent="0.2">
      <c r="A102" s="18"/>
      <c r="B102" s="18"/>
      <c r="C102" s="19" t="s">
        <v>11</v>
      </c>
      <c r="D102" s="18"/>
      <c r="E102" s="18" t="s">
        <v>12</v>
      </c>
      <c r="F102" s="20" t="s">
        <v>13</v>
      </c>
      <c r="G102" s="21">
        <v>0</v>
      </c>
      <c r="H102" s="17" t="s">
        <v>12</v>
      </c>
    </row>
    <row r="103" spans="1:8" x14ac:dyDescent="0.2">
      <c r="A103" s="18"/>
      <c r="B103" s="18"/>
      <c r="C103" s="22"/>
      <c r="D103" s="18"/>
      <c r="E103" s="18"/>
      <c r="F103" s="23"/>
      <c r="G103" s="23"/>
      <c r="H103" s="17" t="s">
        <v>12</v>
      </c>
    </row>
    <row r="104" spans="1:8" x14ac:dyDescent="0.2">
      <c r="A104" s="30"/>
      <c r="B104" s="26"/>
      <c r="C104" s="26" t="s">
        <v>115</v>
      </c>
      <c r="D104" s="26"/>
      <c r="E104" s="30"/>
      <c r="F104" s="28">
        <v>1128.8978641599999</v>
      </c>
      <c r="G104" s="29">
        <v>2.9911940000000001E-2</v>
      </c>
      <c r="H104" s="17" t="s">
        <v>12</v>
      </c>
    </row>
    <row r="105" spans="1:8" x14ac:dyDescent="0.2">
      <c r="A105" s="22"/>
      <c r="B105" s="22"/>
      <c r="C105" s="19" t="s">
        <v>116</v>
      </c>
      <c r="D105" s="23"/>
      <c r="E105" s="23"/>
      <c r="F105" s="24">
        <v>37740.713027140999</v>
      </c>
      <c r="G105" s="42">
        <v>1.00000003</v>
      </c>
      <c r="H105" s="17" t="s">
        <v>12</v>
      </c>
    </row>
    <row r="106" spans="1:8" x14ac:dyDescent="0.2">
      <c r="A106" s="43"/>
      <c r="B106" s="43"/>
      <c r="C106" s="43"/>
      <c r="D106" s="44"/>
      <c r="E106" s="44"/>
      <c r="F106" s="44"/>
      <c r="G106" s="44"/>
    </row>
    <row r="107" spans="1:8" x14ac:dyDescent="0.2">
      <c r="A107" s="45"/>
      <c r="B107" s="139" t="s">
        <v>630</v>
      </c>
      <c r="C107" s="139"/>
      <c r="D107" s="139"/>
      <c r="E107" s="139"/>
      <c r="F107" s="139"/>
      <c r="G107" s="139"/>
      <c r="H107" s="139"/>
    </row>
    <row r="108" spans="1:8" x14ac:dyDescent="0.2">
      <c r="A108" s="45"/>
      <c r="B108" s="139" t="s">
        <v>631</v>
      </c>
      <c r="C108" s="139"/>
      <c r="D108" s="139"/>
      <c r="E108" s="139"/>
      <c r="F108" s="139"/>
      <c r="G108" s="139"/>
      <c r="H108" s="139"/>
    </row>
    <row r="109" spans="1:8" x14ac:dyDescent="0.2">
      <c r="A109" s="45"/>
      <c r="B109" s="139" t="s">
        <v>632</v>
      </c>
      <c r="C109" s="139"/>
      <c r="D109" s="139"/>
      <c r="E109" s="139"/>
      <c r="F109" s="139"/>
      <c r="G109" s="139"/>
      <c r="H109" s="139"/>
    </row>
    <row r="110" spans="1:8" x14ac:dyDescent="0.2">
      <c r="A110" s="45"/>
      <c r="B110" s="45"/>
      <c r="C110" s="45"/>
      <c r="D110" s="47"/>
      <c r="E110" s="47"/>
      <c r="F110" s="47"/>
      <c r="G110" s="47"/>
    </row>
    <row r="111" spans="1:8" x14ac:dyDescent="0.2">
      <c r="A111" s="45"/>
      <c r="B111" s="140" t="s">
        <v>117</v>
      </c>
      <c r="C111" s="141"/>
      <c r="D111" s="142"/>
      <c r="E111" s="48"/>
      <c r="F111" s="47"/>
      <c r="G111" s="47"/>
    </row>
    <row r="112" spans="1:8" ht="27" customHeight="1" x14ac:dyDescent="0.2">
      <c r="A112" s="45"/>
      <c r="B112" s="143" t="s">
        <v>118</v>
      </c>
      <c r="C112" s="144"/>
      <c r="D112" s="16" t="s">
        <v>119</v>
      </c>
      <c r="E112" s="48"/>
      <c r="F112" s="47"/>
      <c r="G112" s="47"/>
    </row>
    <row r="113" spans="1:14" x14ac:dyDescent="0.2">
      <c r="A113" s="45"/>
      <c r="B113" s="143" t="s">
        <v>120</v>
      </c>
      <c r="C113" s="144"/>
      <c r="D113" s="16" t="s">
        <v>119</v>
      </c>
      <c r="E113" s="48"/>
      <c r="F113" s="47"/>
      <c r="G113" s="47"/>
    </row>
    <row r="114" spans="1:14" x14ac:dyDescent="0.2">
      <c r="A114" s="45"/>
      <c r="B114" s="143" t="s">
        <v>121</v>
      </c>
      <c r="C114" s="144"/>
      <c r="D114" s="32" t="s">
        <v>12</v>
      </c>
      <c r="E114" s="48"/>
      <c r="F114" s="47"/>
      <c r="G114" s="47"/>
    </row>
    <row r="115" spans="1:14" x14ac:dyDescent="0.2">
      <c r="A115" s="49"/>
      <c r="B115" s="50" t="s">
        <v>12</v>
      </c>
      <c r="C115" s="50" t="s">
        <v>633</v>
      </c>
      <c r="D115" s="50" t="s">
        <v>122</v>
      </c>
      <c r="E115" s="49"/>
      <c r="F115" s="49"/>
      <c r="G115" s="49"/>
    </row>
    <row r="116" spans="1:14" x14ac:dyDescent="0.2">
      <c r="A116" s="51"/>
      <c r="B116" s="52" t="s">
        <v>123</v>
      </c>
      <c r="C116" s="53">
        <v>45961</v>
      </c>
      <c r="D116" s="53">
        <v>45991</v>
      </c>
      <c r="E116" s="51"/>
      <c r="F116" s="51"/>
      <c r="G116" s="51"/>
    </row>
    <row r="117" spans="1:14" x14ac:dyDescent="0.2">
      <c r="A117" s="51"/>
      <c r="B117" s="26" t="s">
        <v>124</v>
      </c>
      <c r="C117" s="54">
        <v>44.674900000000001</v>
      </c>
      <c r="D117" s="54">
        <v>44.910400000000003</v>
      </c>
      <c r="E117" s="51"/>
      <c r="F117" s="55"/>
      <c r="G117" s="56"/>
    </row>
    <row r="118" spans="1:14" ht="25.5" x14ac:dyDescent="0.2">
      <c r="A118" s="51"/>
      <c r="B118" s="26" t="s">
        <v>750</v>
      </c>
      <c r="C118" s="54">
        <v>11.1219</v>
      </c>
      <c r="D118" s="54">
        <v>11.1805</v>
      </c>
      <c r="E118" s="51"/>
      <c r="F118" s="55"/>
      <c r="G118" s="56"/>
    </row>
    <row r="119" spans="1:14" x14ac:dyDescent="0.2">
      <c r="A119" s="51"/>
      <c r="B119" s="26" t="s">
        <v>125</v>
      </c>
      <c r="C119" s="54">
        <v>44.028599999999997</v>
      </c>
      <c r="D119" s="54">
        <v>44.255600000000001</v>
      </c>
      <c r="E119" s="51"/>
      <c r="F119" s="55"/>
      <c r="G119" s="56"/>
    </row>
    <row r="120" spans="1:14" ht="25.5" x14ac:dyDescent="0.2">
      <c r="A120" s="51"/>
      <c r="B120" s="26" t="s">
        <v>751</v>
      </c>
      <c r="C120" s="54">
        <v>11.1578</v>
      </c>
      <c r="D120" s="54">
        <v>11.215299999999999</v>
      </c>
      <c r="E120" s="51"/>
      <c r="F120" s="55"/>
      <c r="G120" s="56"/>
    </row>
    <row r="121" spans="1:14" x14ac:dyDescent="0.2">
      <c r="A121" s="51"/>
      <c r="B121" s="51"/>
      <c r="C121" s="51"/>
      <c r="D121" s="51"/>
      <c r="E121" s="51"/>
      <c r="F121" s="51"/>
      <c r="G121" s="51"/>
    </row>
    <row r="122" spans="1:14" x14ac:dyDescent="0.2">
      <c r="A122" s="51"/>
      <c r="B122" s="146" t="s">
        <v>634</v>
      </c>
      <c r="C122" s="147"/>
      <c r="D122" s="16" t="s">
        <v>119</v>
      </c>
      <c r="E122" s="51"/>
      <c r="F122" s="51"/>
      <c r="G122" s="51"/>
    </row>
    <row r="123" spans="1:14" x14ac:dyDescent="0.2">
      <c r="A123" s="51"/>
      <c r="B123" s="57"/>
      <c r="C123" s="57"/>
      <c r="D123" s="57"/>
      <c r="E123" s="51"/>
      <c r="F123" s="51"/>
      <c r="G123" s="51"/>
    </row>
    <row r="124" spans="1:14" x14ac:dyDescent="0.2">
      <c r="A124" s="49"/>
      <c r="B124" s="143" t="s">
        <v>126</v>
      </c>
      <c r="C124" s="144"/>
      <c r="D124" s="16" t="s">
        <v>119</v>
      </c>
      <c r="E124" s="58"/>
      <c r="F124" s="49"/>
      <c r="G124" s="49"/>
    </row>
    <row r="125" spans="1:14" x14ac:dyDescent="0.2">
      <c r="A125" s="49"/>
      <c r="B125" s="143" t="s">
        <v>127</v>
      </c>
      <c r="C125" s="144"/>
      <c r="D125" s="16" t="s">
        <v>119</v>
      </c>
      <c r="E125" s="58"/>
      <c r="F125" s="49"/>
      <c r="G125" s="49"/>
    </row>
    <row r="126" spans="1:14" x14ac:dyDescent="0.2">
      <c r="A126" s="49"/>
      <c r="B126" s="143" t="s">
        <v>635</v>
      </c>
      <c r="C126" s="144"/>
      <c r="D126" s="16" t="s">
        <v>119</v>
      </c>
      <c r="E126" s="58"/>
      <c r="F126" s="49"/>
      <c r="G126" s="49"/>
    </row>
    <row r="127" spans="1:14" x14ac:dyDescent="0.2">
      <c r="A127" s="57"/>
      <c r="B127" s="57"/>
      <c r="C127" s="57"/>
      <c r="D127" s="57"/>
      <c r="E127" s="57"/>
      <c r="F127" s="57"/>
      <c r="G127" s="57"/>
    </row>
    <row r="128" spans="1:14" s="59" customFormat="1" x14ac:dyDescent="0.2">
      <c r="B128" s="148" t="s">
        <v>636</v>
      </c>
      <c r="C128" s="149"/>
      <c r="D128" s="150"/>
      <c r="I128" s="14"/>
      <c r="J128" s="33"/>
      <c r="K128" s="33"/>
      <c r="L128" s="33"/>
      <c r="M128" s="33"/>
      <c r="N128" s="65"/>
    </row>
    <row r="129" spans="2:17" s="59" customFormat="1" ht="38.25" x14ac:dyDescent="0.2">
      <c r="B129" s="145" t="s">
        <v>637</v>
      </c>
      <c r="C129" s="145"/>
      <c r="D129" s="60" t="s">
        <v>128</v>
      </c>
      <c r="I129" s="14"/>
      <c r="J129" s="33"/>
      <c r="K129" s="33"/>
      <c r="L129" s="33"/>
      <c r="M129" s="33"/>
      <c r="N129" s="65"/>
    </row>
    <row r="130" spans="2:17" s="59" customFormat="1" x14ac:dyDescent="0.2">
      <c r="B130" s="136" t="s">
        <v>638</v>
      </c>
      <c r="C130" s="136"/>
      <c r="D130" s="61"/>
      <c r="I130" s="14"/>
      <c r="J130" s="33"/>
      <c r="K130" s="33"/>
      <c r="L130" s="33"/>
      <c r="M130" s="33"/>
      <c r="N130" s="65"/>
    </row>
    <row r="131" spans="2:17" s="59" customFormat="1" x14ac:dyDescent="0.2">
      <c r="B131" s="136"/>
      <c r="C131" s="136"/>
      <c r="D131" s="62"/>
      <c r="I131"/>
      <c r="J131" s="33"/>
      <c r="K131" s="33"/>
      <c r="L131" s="33"/>
      <c r="M131" s="33"/>
      <c r="N131" s="65"/>
    </row>
    <row r="132" spans="2:17" s="59" customFormat="1" x14ac:dyDescent="0.2">
      <c r="B132" s="136" t="s">
        <v>639</v>
      </c>
      <c r="C132" s="136"/>
      <c r="D132" s="63">
        <v>6.7079093887902985</v>
      </c>
      <c r="I132"/>
      <c r="J132" s="33"/>
      <c r="K132" s="33"/>
      <c r="L132" s="33"/>
      <c r="M132" s="33"/>
      <c r="N132" s="65"/>
    </row>
    <row r="133" spans="2:17" s="59" customFormat="1" x14ac:dyDescent="0.2">
      <c r="B133" s="136"/>
      <c r="C133" s="136"/>
      <c r="D133" s="62"/>
      <c r="I133" s="14"/>
      <c r="J133" s="33"/>
      <c r="K133" s="33"/>
      <c r="L133" s="33"/>
      <c r="M133" s="33"/>
      <c r="N133" s="65"/>
    </row>
    <row r="134" spans="2:17" s="59" customFormat="1" x14ac:dyDescent="0.2">
      <c r="B134" s="136" t="s">
        <v>640</v>
      </c>
      <c r="C134" s="136"/>
      <c r="D134" s="63">
        <v>3.484684805954672</v>
      </c>
      <c r="I134" s="14"/>
      <c r="J134" s="33"/>
      <c r="K134" s="33"/>
      <c r="L134" s="33"/>
      <c r="M134" s="33"/>
      <c r="N134" s="65"/>
    </row>
    <row r="135" spans="2:17" s="59" customFormat="1" x14ac:dyDescent="0.2">
      <c r="B135" s="136" t="s">
        <v>641</v>
      </c>
      <c r="C135" s="136"/>
      <c r="D135" s="63">
        <v>4.4898911723206609</v>
      </c>
      <c r="I135" s="14"/>
      <c r="J135" s="33"/>
      <c r="K135" s="33"/>
      <c r="L135" s="33"/>
      <c r="M135" s="33"/>
      <c r="N135" s="65"/>
    </row>
    <row r="136" spans="2:17" s="59" customFormat="1" x14ac:dyDescent="0.2">
      <c r="B136" s="136"/>
      <c r="C136" s="136"/>
      <c r="D136" s="62"/>
      <c r="I136" s="14"/>
      <c r="J136" s="33"/>
      <c r="K136" s="33"/>
      <c r="L136" s="33"/>
      <c r="M136" s="33"/>
      <c r="N136" s="65"/>
      <c r="Q136"/>
    </row>
    <row r="137" spans="2:17" s="59" customFormat="1" ht="13.5" customHeight="1" x14ac:dyDescent="0.2">
      <c r="B137" s="136" t="s">
        <v>642</v>
      </c>
      <c r="C137" s="136"/>
      <c r="D137" s="64" t="s">
        <v>765</v>
      </c>
      <c r="I137" s="14"/>
      <c r="J137" s="33"/>
      <c r="K137" s="33"/>
      <c r="L137" s="33"/>
      <c r="M137" s="33"/>
      <c r="N137" s="65"/>
    </row>
    <row r="138" spans="2:17" s="59" customFormat="1" x14ac:dyDescent="0.2">
      <c r="B138" s="134" t="s">
        <v>643</v>
      </c>
      <c r="C138" s="137"/>
      <c r="D138" s="135"/>
      <c r="I138" s="14"/>
      <c r="J138" s="33"/>
      <c r="K138" s="33"/>
      <c r="L138" s="33"/>
      <c r="M138" s="33"/>
      <c r="N138" s="65"/>
      <c r="Q138"/>
    </row>
    <row r="139" spans="2:17" x14ac:dyDescent="0.2">
      <c r="I139" s="14"/>
    </row>
    <row r="140" spans="2:17" x14ac:dyDescent="0.2">
      <c r="B140" s="67" t="s">
        <v>644</v>
      </c>
    </row>
    <row r="141" spans="2:17" ht="5.25" customHeight="1" x14ac:dyDescent="0.2"/>
    <row r="142" spans="2:17" ht="168" customHeight="1" x14ac:dyDescent="0.2"/>
    <row r="145" spans="2:9" x14ac:dyDescent="0.2">
      <c r="B145" s="67" t="s">
        <v>645</v>
      </c>
      <c r="C145" s="68"/>
      <c r="D145" s="67"/>
    </row>
    <row r="146" spans="2:9" x14ac:dyDescent="0.2">
      <c r="B146" s="67" t="s">
        <v>647</v>
      </c>
      <c r="D146" s="67"/>
    </row>
    <row r="148" spans="2:9" x14ac:dyDescent="0.2">
      <c r="I148" s="14"/>
    </row>
    <row r="149" spans="2:9" x14ac:dyDescent="0.2">
      <c r="I149" s="14"/>
    </row>
    <row r="150" spans="2:9" x14ac:dyDescent="0.2">
      <c r="I150" s="14"/>
    </row>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sheetData>
  <mergeCells count="25">
    <mergeCell ref="B109:H109"/>
    <mergeCell ref="B111:D111"/>
    <mergeCell ref="B112:C112"/>
    <mergeCell ref="B113:C113"/>
    <mergeCell ref="B124:C124"/>
    <mergeCell ref="B122:C122"/>
    <mergeCell ref="A1:H1"/>
    <mergeCell ref="A2:H2"/>
    <mergeCell ref="A3:H3"/>
    <mergeCell ref="B107:H107"/>
    <mergeCell ref="B108:H108"/>
    <mergeCell ref="B135:C135"/>
    <mergeCell ref="B136:C136"/>
    <mergeCell ref="B137:C137"/>
    <mergeCell ref="B138:D138"/>
    <mergeCell ref="B114:C114"/>
    <mergeCell ref="B128:D128"/>
    <mergeCell ref="B132:C132"/>
    <mergeCell ref="B133:C133"/>
    <mergeCell ref="B134:C134"/>
    <mergeCell ref="B126:C126"/>
    <mergeCell ref="B125:C125"/>
    <mergeCell ref="B129:C129"/>
    <mergeCell ref="B130:C130"/>
    <mergeCell ref="B131:C131"/>
  </mergeCells>
  <hyperlinks>
    <hyperlink ref="I1" location="Index!B2" display="Index" xr:uid="{FFC69E11-96E1-4F69-B346-0F7FB2D009F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8AED-422E-4780-9298-0E1EE8166F21}">
  <sheetPr>
    <outlinePr summaryBelow="0" summaryRight="0"/>
  </sheetPr>
  <dimension ref="A1:P173"/>
  <sheetViews>
    <sheetView showGridLines="0" workbookViewId="0">
      <selection sqref="A1:H1"/>
    </sheetView>
  </sheetViews>
  <sheetFormatPr defaultRowHeight="12.75" x14ac:dyDescent="0.2"/>
  <cols>
    <col min="1" max="1" width="5.85546875" bestFit="1" customWidth="1"/>
    <col min="2" max="2" width="20.85546875" customWidth="1"/>
    <col min="3" max="3" width="55" customWidth="1"/>
    <col min="4" max="4" width="14.7109375" customWidth="1"/>
    <col min="5" max="5" width="9.42578125" bestFit="1" customWidth="1"/>
    <col min="6" max="6" width="10.140625" bestFit="1" customWidth="1"/>
    <col min="7" max="7" width="14" bestFit="1" customWidth="1"/>
    <col min="8" max="8" width="11.140625" customWidth="1"/>
  </cols>
  <sheetData>
    <row r="1" spans="1:9" ht="15" x14ac:dyDescent="0.2">
      <c r="A1" s="138" t="s">
        <v>0</v>
      </c>
      <c r="B1" s="138"/>
      <c r="C1" s="138"/>
      <c r="D1" s="138"/>
      <c r="E1" s="138"/>
      <c r="F1" s="138"/>
      <c r="G1" s="138"/>
      <c r="H1" s="138"/>
      <c r="I1" s="1" t="s">
        <v>628</v>
      </c>
    </row>
    <row r="2" spans="1:9" ht="15" x14ac:dyDescent="0.2">
      <c r="A2" s="138" t="s">
        <v>158</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18"/>
      <c r="B28" s="18"/>
      <c r="C28" s="19" t="s">
        <v>11</v>
      </c>
      <c r="D28" s="18"/>
      <c r="E28" s="18" t="s">
        <v>12</v>
      </c>
      <c r="F28" s="20" t="s">
        <v>13</v>
      </c>
      <c r="G28" s="21">
        <v>0</v>
      </c>
      <c r="H28" s="17" t="s">
        <v>12</v>
      </c>
    </row>
    <row r="29" spans="1:8" x14ac:dyDescent="0.2">
      <c r="A29" s="18"/>
      <c r="B29" s="18"/>
      <c r="C29" s="22"/>
      <c r="D29" s="18"/>
      <c r="E29" s="18"/>
      <c r="F29" s="23"/>
      <c r="G29" s="23"/>
      <c r="H29" s="17" t="s">
        <v>12</v>
      </c>
    </row>
    <row r="30" spans="1:8" x14ac:dyDescent="0.2">
      <c r="A30" s="18"/>
      <c r="B30" s="18"/>
      <c r="C30" s="19" t="s">
        <v>78</v>
      </c>
      <c r="D30" s="18"/>
      <c r="E30" s="18"/>
      <c r="F30" s="18"/>
      <c r="G30" s="18"/>
      <c r="H30" s="17" t="s">
        <v>12</v>
      </c>
    </row>
    <row r="31" spans="1:8" x14ac:dyDescent="0.2">
      <c r="A31" s="18"/>
      <c r="B31" s="18"/>
      <c r="C31" s="19" t="s">
        <v>11</v>
      </c>
      <c r="D31" s="18"/>
      <c r="E31" s="18" t="s">
        <v>12</v>
      </c>
      <c r="F31" s="20" t="s">
        <v>13</v>
      </c>
      <c r="G31" s="21">
        <v>0</v>
      </c>
      <c r="H31" s="17" t="s">
        <v>12</v>
      </c>
    </row>
    <row r="32" spans="1:8" x14ac:dyDescent="0.2">
      <c r="A32" s="18"/>
      <c r="B32" s="18"/>
      <c r="C32" s="22"/>
      <c r="D32" s="18"/>
      <c r="E32" s="18"/>
      <c r="F32" s="23"/>
      <c r="G32" s="23"/>
      <c r="H32" s="17" t="s">
        <v>12</v>
      </c>
    </row>
    <row r="33" spans="1:8" x14ac:dyDescent="0.2">
      <c r="A33" s="18"/>
      <c r="B33" s="18"/>
      <c r="C33" s="19" t="s">
        <v>79</v>
      </c>
      <c r="D33" s="18"/>
      <c r="E33" s="18"/>
      <c r="F33" s="18"/>
      <c r="G33" s="18"/>
      <c r="H33" s="17" t="s">
        <v>12</v>
      </c>
    </row>
    <row r="34" spans="1:8" x14ac:dyDescent="0.2">
      <c r="A34" s="25">
        <v>1</v>
      </c>
      <c r="B34" s="26" t="s">
        <v>159</v>
      </c>
      <c r="C34" s="26" t="s">
        <v>160</v>
      </c>
      <c r="D34" s="26" t="s">
        <v>82</v>
      </c>
      <c r="E34" s="27">
        <v>5000000</v>
      </c>
      <c r="F34" s="28">
        <v>5062.085</v>
      </c>
      <c r="G34" s="29">
        <v>2.4682260000000001E-2</v>
      </c>
      <c r="H34" s="17">
        <v>5.7709999999999999</v>
      </c>
    </row>
    <row r="35" spans="1:8" x14ac:dyDescent="0.2">
      <c r="A35" s="25">
        <v>2</v>
      </c>
      <c r="B35" s="26" t="s">
        <v>161</v>
      </c>
      <c r="C35" s="26" t="s">
        <v>162</v>
      </c>
      <c r="D35" s="26" t="s">
        <v>82</v>
      </c>
      <c r="E35" s="27">
        <v>4000000</v>
      </c>
      <c r="F35" s="28">
        <v>4016.7159999999999</v>
      </c>
      <c r="G35" s="29">
        <v>1.9585140000000001E-2</v>
      </c>
      <c r="H35" s="17">
        <v>5.49</v>
      </c>
    </row>
    <row r="36" spans="1:8" x14ac:dyDescent="0.2">
      <c r="A36" s="25">
        <v>3</v>
      </c>
      <c r="B36" s="26" t="s">
        <v>163</v>
      </c>
      <c r="C36" s="26" t="s">
        <v>164</v>
      </c>
      <c r="D36" s="26" t="s">
        <v>82</v>
      </c>
      <c r="E36" s="27">
        <v>2500000</v>
      </c>
      <c r="F36" s="28">
        <v>2524.96</v>
      </c>
      <c r="G36" s="29">
        <v>1.231147E-2</v>
      </c>
      <c r="H36" s="17">
        <v>5.6951000000000001</v>
      </c>
    </row>
    <row r="37" spans="1:8" x14ac:dyDescent="0.2">
      <c r="A37" s="18"/>
      <c r="B37" s="18"/>
      <c r="C37" s="19" t="s">
        <v>11</v>
      </c>
      <c r="D37" s="18"/>
      <c r="E37" s="18" t="s">
        <v>12</v>
      </c>
      <c r="F37" s="24">
        <v>11603.761</v>
      </c>
      <c r="G37" s="21">
        <v>5.6578870000000003E-2</v>
      </c>
      <c r="H37" s="17" t="s">
        <v>12</v>
      </c>
    </row>
    <row r="38" spans="1:8" x14ac:dyDescent="0.2">
      <c r="A38" s="18"/>
      <c r="B38" s="18"/>
      <c r="C38" s="22"/>
      <c r="D38" s="18"/>
      <c r="E38" s="18"/>
      <c r="F38" s="23"/>
      <c r="G38" s="23"/>
      <c r="H38" s="17" t="s">
        <v>12</v>
      </c>
    </row>
    <row r="39" spans="1:8" x14ac:dyDescent="0.2">
      <c r="A39" s="18"/>
      <c r="B39" s="18"/>
      <c r="C39" s="19" t="s">
        <v>99</v>
      </c>
      <c r="D39" s="18"/>
      <c r="E39" s="18"/>
      <c r="F39" s="23"/>
      <c r="G39" s="23"/>
      <c r="H39" s="17" t="s">
        <v>12</v>
      </c>
    </row>
    <row r="40" spans="1:8" x14ac:dyDescent="0.2">
      <c r="A40" s="18"/>
      <c r="B40" s="18"/>
      <c r="C40" s="19" t="s">
        <v>11</v>
      </c>
      <c r="D40" s="18"/>
      <c r="E40" s="18" t="s">
        <v>12</v>
      </c>
      <c r="F40" s="20" t="s">
        <v>13</v>
      </c>
      <c r="G40" s="21">
        <v>0</v>
      </c>
      <c r="H40" s="17" t="s">
        <v>12</v>
      </c>
    </row>
    <row r="41" spans="1:8" x14ac:dyDescent="0.2">
      <c r="A41" s="18"/>
      <c r="B41" s="18"/>
      <c r="C41" s="22"/>
      <c r="D41" s="18"/>
      <c r="E41" s="18"/>
      <c r="F41" s="23"/>
      <c r="G41" s="23"/>
      <c r="H41" s="17" t="s">
        <v>12</v>
      </c>
    </row>
    <row r="42" spans="1:8" x14ac:dyDescent="0.2">
      <c r="A42" s="18"/>
      <c r="B42" s="18"/>
      <c r="C42" s="19" t="s">
        <v>100</v>
      </c>
      <c r="D42" s="18"/>
      <c r="E42" s="18"/>
      <c r="F42" s="24">
        <v>11603.761</v>
      </c>
      <c r="G42" s="21">
        <v>5.6578870000000003E-2</v>
      </c>
      <c r="H42" s="17" t="s">
        <v>12</v>
      </c>
    </row>
    <row r="43" spans="1:8" x14ac:dyDescent="0.2">
      <c r="A43" s="18"/>
      <c r="B43" s="18"/>
      <c r="C43" s="22"/>
      <c r="D43" s="18"/>
      <c r="E43" s="18"/>
      <c r="F43" s="23"/>
      <c r="G43" s="23"/>
      <c r="H43" s="17" t="s">
        <v>12</v>
      </c>
    </row>
    <row r="44" spans="1:8" x14ac:dyDescent="0.2">
      <c r="A44" s="18"/>
      <c r="B44" s="18"/>
      <c r="C44" s="19" t="s">
        <v>101</v>
      </c>
      <c r="D44" s="18"/>
      <c r="E44" s="18"/>
      <c r="F44" s="23"/>
      <c r="G44" s="23"/>
      <c r="H44" s="17" t="s">
        <v>12</v>
      </c>
    </row>
    <row r="45" spans="1:8" x14ac:dyDescent="0.2">
      <c r="A45" s="18"/>
      <c r="B45" s="18"/>
      <c r="C45" s="19" t="s">
        <v>102</v>
      </c>
      <c r="D45" s="18"/>
      <c r="E45" s="18"/>
      <c r="F45" s="23"/>
      <c r="G45" s="23"/>
      <c r="H45" s="17" t="s">
        <v>12</v>
      </c>
    </row>
    <row r="46" spans="1:8" x14ac:dyDescent="0.2">
      <c r="A46" s="25">
        <v>1</v>
      </c>
      <c r="B46" s="26" t="s">
        <v>155</v>
      </c>
      <c r="C46" s="26" t="s">
        <v>156</v>
      </c>
      <c r="D46" s="26" t="s">
        <v>157</v>
      </c>
      <c r="E46" s="27">
        <v>2200</v>
      </c>
      <c r="F46" s="28">
        <v>10810.03</v>
      </c>
      <c r="G46" s="29">
        <v>5.2708709999999999E-2</v>
      </c>
      <c r="H46" s="17">
        <v>5.8849999999999998</v>
      </c>
    </row>
    <row r="47" spans="1:8" x14ac:dyDescent="0.2">
      <c r="A47" s="25">
        <v>2</v>
      </c>
      <c r="B47" s="26" t="s">
        <v>165</v>
      </c>
      <c r="C47" s="26" t="s">
        <v>166</v>
      </c>
      <c r="D47" s="26" t="s">
        <v>157</v>
      </c>
      <c r="E47" s="27">
        <v>2000</v>
      </c>
      <c r="F47" s="28">
        <v>9732.9599999999991</v>
      </c>
      <c r="G47" s="29">
        <v>4.7457010000000001E-2</v>
      </c>
      <c r="H47" s="17">
        <v>6.22</v>
      </c>
    </row>
    <row r="48" spans="1:8" x14ac:dyDescent="0.2">
      <c r="A48" s="25">
        <v>3</v>
      </c>
      <c r="B48" s="26" t="s">
        <v>167</v>
      </c>
      <c r="C48" s="26" t="s">
        <v>168</v>
      </c>
      <c r="D48" s="26" t="s">
        <v>157</v>
      </c>
      <c r="E48" s="27">
        <v>1000</v>
      </c>
      <c r="F48" s="28">
        <v>4924.4449999999997</v>
      </c>
      <c r="G48" s="29">
        <v>2.401114E-2</v>
      </c>
      <c r="H48" s="17">
        <v>5.8949999999999996</v>
      </c>
    </row>
    <row r="49" spans="1:8" x14ac:dyDescent="0.2">
      <c r="A49" s="25">
        <v>4</v>
      </c>
      <c r="B49" s="26" t="s">
        <v>169</v>
      </c>
      <c r="C49" s="26" t="s">
        <v>170</v>
      </c>
      <c r="D49" s="26" t="s">
        <v>157</v>
      </c>
      <c r="E49" s="27">
        <v>1000</v>
      </c>
      <c r="F49" s="28">
        <v>4920.59</v>
      </c>
      <c r="G49" s="29">
        <v>2.3992340000000001E-2</v>
      </c>
      <c r="H49" s="17">
        <v>5.95</v>
      </c>
    </row>
    <row r="50" spans="1:8" x14ac:dyDescent="0.2">
      <c r="A50" s="25">
        <v>5</v>
      </c>
      <c r="B50" s="26" t="s">
        <v>171</v>
      </c>
      <c r="C50" s="26" t="s">
        <v>172</v>
      </c>
      <c r="D50" s="26" t="s">
        <v>157</v>
      </c>
      <c r="E50" s="27">
        <v>1000</v>
      </c>
      <c r="F50" s="28">
        <v>4919.75</v>
      </c>
      <c r="G50" s="29">
        <v>2.3988249999999999E-2</v>
      </c>
      <c r="H50" s="17">
        <v>5.8949999999999996</v>
      </c>
    </row>
    <row r="51" spans="1:8" x14ac:dyDescent="0.2">
      <c r="A51" s="25">
        <v>6</v>
      </c>
      <c r="B51" s="26" t="s">
        <v>173</v>
      </c>
      <c r="C51" s="26" t="s">
        <v>174</v>
      </c>
      <c r="D51" s="26" t="s">
        <v>157</v>
      </c>
      <c r="E51" s="27">
        <v>1000</v>
      </c>
      <c r="F51" s="28">
        <v>4915.0649999999996</v>
      </c>
      <c r="G51" s="29">
        <v>2.3965400000000001E-2</v>
      </c>
      <c r="H51" s="17">
        <v>5.8949999999999996</v>
      </c>
    </row>
    <row r="52" spans="1:8" x14ac:dyDescent="0.2">
      <c r="A52" s="25">
        <v>7</v>
      </c>
      <c r="B52" s="26" t="s">
        <v>175</v>
      </c>
      <c r="C52" s="26" t="s">
        <v>176</v>
      </c>
      <c r="D52" s="26" t="s">
        <v>157</v>
      </c>
      <c r="E52" s="27">
        <v>1000</v>
      </c>
      <c r="F52" s="28">
        <v>4914.57</v>
      </c>
      <c r="G52" s="29">
        <v>2.396299E-2</v>
      </c>
      <c r="H52" s="17">
        <v>5.875</v>
      </c>
    </row>
    <row r="53" spans="1:8" x14ac:dyDescent="0.2">
      <c r="A53" s="25">
        <v>8</v>
      </c>
      <c r="B53" s="26" t="s">
        <v>177</v>
      </c>
      <c r="C53" s="26" t="s">
        <v>178</v>
      </c>
      <c r="D53" s="26" t="s">
        <v>157</v>
      </c>
      <c r="E53" s="27">
        <v>1000</v>
      </c>
      <c r="F53" s="28">
        <v>4843.2749999999996</v>
      </c>
      <c r="G53" s="29">
        <v>2.3615359999999998E-2</v>
      </c>
      <c r="H53" s="17">
        <v>6.35</v>
      </c>
    </row>
    <row r="54" spans="1:8" x14ac:dyDescent="0.2">
      <c r="A54" s="25">
        <v>9</v>
      </c>
      <c r="B54" s="26" t="s">
        <v>179</v>
      </c>
      <c r="C54" s="26" t="s">
        <v>180</v>
      </c>
      <c r="D54" s="26" t="s">
        <v>157</v>
      </c>
      <c r="E54" s="27">
        <v>1000</v>
      </c>
      <c r="F54" s="28">
        <v>4789.05</v>
      </c>
      <c r="G54" s="29">
        <v>2.3350969999999999E-2</v>
      </c>
      <c r="H54" s="17">
        <v>6.38</v>
      </c>
    </row>
    <row r="55" spans="1:8" x14ac:dyDescent="0.2">
      <c r="A55" s="25">
        <v>10</v>
      </c>
      <c r="B55" s="26" t="s">
        <v>181</v>
      </c>
      <c r="C55" s="26" t="s">
        <v>182</v>
      </c>
      <c r="D55" s="26" t="s">
        <v>157</v>
      </c>
      <c r="E55" s="27">
        <v>1000</v>
      </c>
      <c r="F55" s="28">
        <v>4763.6450000000004</v>
      </c>
      <c r="G55" s="29">
        <v>2.3227089999999999E-2</v>
      </c>
      <c r="H55" s="17">
        <v>6.3768000000000002</v>
      </c>
    </row>
    <row r="56" spans="1:8" x14ac:dyDescent="0.2">
      <c r="A56" s="25">
        <v>11</v>
      </c>
      <c r="B56" s="26" t="s">
        <v>183</v>
      </c>
      <c r="C56" s="26" t="s">
        <v>184</v>
      </c>
      <c r="D56" s="26" t="s">
        <v>185</v>
      </c>
      <c r="E56" s="27">
        <v>1000</v>
      </c>
      <c r="F56" s="28">
        <v>4761.1850000000004</v>
      </c>
      <c r="G56" s="29">
        <v>2.3215099999999999E-2</v>
      </c>
      <c r="H56" s="17">
        <v>6.335</v>
      </c>
    </row>
    <row r="57" spans="1:8" x14ac:dyDescent="0.2">
      <c r="A57" s="25">
        <v>12</v>
      </c>
      <c r="B57" s="26" t="s">
        <v>186</v>
      </c>
      <c r="C57" s="26" t="s">
        <v>187</v>
      </c>
      <c r="D57" s="26" t="s">
        <v>157</v>
      </c>
      <c r="E57" s="27">
        <v>1000</v>
      </c>
      <c r="F57" s="28">
        <v>4735.25</v>
      </c>
      <c r="G57" s="29">
        <v>2.3088640000000001E-2</v>
      </c>
      <c r="H57" s="17">
        <v>6.4175000000000004</v>
      </c>
    </row>
    <row r="58" spans="1:8" x14ac:dyDescent="0.2">
      <c r="A58" s="25">
        <v>13</v>
      </c>
      <c r="B58" s="26" t="s">
        <v>188</v>
      </c>
      <c r="C58" s="26" t="s">
        <v>189</v>
      </c>
      <c r="D58" s="26" t="s">
        <v>190</v>
      </c>
      <c r="E58" s="27">
        <v>900</v>
      </c>
      <c r="F58" s="28">
        <v>4368.9645</v>
      </c>
      <c r="G58" s="29">
        <v>2.1302669999999999E-2</v>
      </c>
      <c r="H58" s="17">
        <v>6.22</v>
      </c>
    </row>
    <row r="59" spans="1:8" x14ac:dyDescent="0.2">
      <c r="A59" s="25">
        <v>14</v>
      </c>
      <c r="B59" s="26" t="s">
        <v>191</v>
      </c>
      <c r="C59" s="26" t="s">
        <v>192</v>
      </c>
      <c r="D59" s="26" t="s">
        <v>157</v>
      </c>
      <c r="E59" s="27">
        <v>800</v>
      </c>
      <c r="F59" s="28">
        <v>3943.8359999999998</v>
      </c>
      <c r="G59" s="29">
        <v>1.9229779999999998E-2</v>
      </c>
      <c r="H59" s="17">
        <v>5.9066000000000001</v>
      </c>
    </row>
    <row r="60" spans="1:8" x14ac:dyDescent="0.2">
      <c r="A60" s="25">
        <v>15</v>
      </c>
      <c r="B60" s="26" t="s">
        <v>193</v>
      </c>
      <c r="C60" s="26" t="s">
        <v>194</v>
      </c>
      <c r="D60" s="26" t="s">
        <v>157</v>
      </c>
      <c r="E60" s="27">
        <v>800</v>
      </c>
      <c r="F60" s="28">
        <v>3943.7240000000002</v>
      </c>
      <c r="G60" s="29">
        <v>1.922923E-2</v>
      </c>
      <c r="H60" s="17">
        <v>5.9185999999999996</v>
      </c>
    </row>
    <row r="61" spans="1:8" x14ac:dyDescent="0.2">
      <c r="A61" s="25">
        <v>16</v>
      </c>
      <c r="B61" s="26" t="s">
        <v>195</v>
      </c>
      <c r="C61" s="26" t="s">
        <v>196</v>
      </c>
      <c r="D61" s="26" t="s">
        <v>185</v>
      </c>
      <c r="E61" s="27">
        <v>800</v>
      </c>
      <c r="F61" s="28">
        <v>3763.9920000000002</v>
      </c>
      <c r="G61" s="29">
        <v>1.8352879999999999E-2</v>
      </c>
      <c r="H61" s="17">
        <v>6.375</v>
      </c>
    </row>
    <row r="62" spans="1:8" x14ac:dyDescent="0.2">
      <c r="A62" s="25">
        <v>17</v>
      </c>
      <c r="B62" s="26" t="s">
        <v>197</v>
      </c>
      <c r="C62" s="26" t="s">
        <v>198</v>
      </c>
      <c r="D62" s="26" t="s">
        <v>157</v>
      </c>
      <c r="E62" s="27">
        <v>700</v>
      </c>
      <c r="F62" s="28">
        <v>3437.1644999999999</v>
      </c>
      <c r="G62" s="29">
        <v>1.6759300000000001E-2</v>
      </c>
      <c r="H62" s="17">
        <v>5.9050000000000002</v>
      </c>
    </row>
    <row r="63" spans="1:8" x14ac:dyDescent="0.2">
      <c r="A63" s="25">
        <v>18</v>
      </c>
      <c r="B63" s="26" t="s">
        <v>199</v>
      </c>
      <c r="C63" s="26" t="s">
        <v>200</v>
      </c>
      <c r="D63" s="26" t="s">
        <v>157</v>
      </c>
      <c r="E63" s="27">
        <v>500</v>
      </c>
      <c r="F63" s="28">
        <v>2472.4299999999998</v>
      </c>
      <c r="G63" s="29">
        <v>1.2055339999999999E-2</v>
      </c>
      <c r="H63" s="17">
        <v>6.0750999999999999</v>
      </c>
    </row>
    <row r="64" spans="1:8" x14ac:dyDescent="0.2">
      <c r="A64" s="25">
        <v>19</v>
      </c>
      <c r="B64" s="26" t="s">
        <v>201</v>
      </c>
      <c r="C64" s="26" t="s">
        <v>202</v>
      </c>
      <c r="D64" s="26" t="s">
        <v>157</v>
      </c>
      <c r="E64" s="27">
        <v>500</v>
      </c>
      <c r="F64" s="28">
        <v>2465.9675000000002</v>
      </c>
      <c r="G64" s="29">
        <v>1.2023829999999999E-2</v>
      </c>
      <c r="H64" s="17">
        <v>5.9969000000000001</v>
      </c>
    </row>
    <row r="65" spans="1:8" x14ac:dyDescent="0.2">
      <c r="A65" s="25">
        <v>20</v>
      </c>
      <c r="B65" s="26" t="s">
        <v>203</v>
      </c>
      <c r="C65" s="26" t="s">
        <v>204</v>
      </c>
      <c r="D65" s="26" t="s">
        <v>157</v>
      </c>
      <c r="E65" s="27">
        <v>500</v>
      </c>
      <c r="F65" s="28">
        <v>2465.125</v>
      </c>
      <c r="G65" s="29">
        <v>1.2019719999999999E-2</v>
      </c>
      <c r="H65" s="17">
        <v>5.8678999999999997</v>
      </c>
    </row>
    <row r="66" spans="1:8" x14ac:dyDescent="0.2">
      <c r="A66" s="25">
        <v>21</v>
      </c>
      <c r="B66" s="26" t="s">
        <v>205</v>
      </c>
      <c r="C66" s="26" t="s">
        <v>206</v>
      </c>
      <c r="D66" s="26" t="s">
        <v>157</v>
      </c>
      <c r="E66" s="27">
        <v>500</v>
      </c>
      <c r="F66" s="28">
        <v>2462.2224999999999</v>
      </c>
      <c r="G66" s="29">
        <v>1.200557E-2</v>
      </c>
      <c r="H66" s="17">
        <v>5.8949999999999996</v>
      </c>
    </row>
    <row r="67" spans="1:8" x14ac:dyDescent="0.2">
      <c r="A67" s="25">
        <v>22</v>
      </c>
      <c r="B67" s="26" t="s">
        <v>207</v>
      </c>
      <c r="C67" s="26" t="s">
        <v>208</v>
      </c>
      <c r="D67" s="26" t="s">
        <v>157</v>
      </c>
      <c r="E67" s="27">
        <v>500</v>
      </c>
      <c r="F67" s="28">
        <v>2459.62</v>
      </c>
      <c r="G67" s="29">
        <v>1.1992879999999999E-2</v>
      </c>
      <c r="H67" s="17">
        <v>5.875</v>
      </c>
    </row>
    <row r="68" spans="1:8" x14ac:dyDescent="0.2">
      <c r="A68" s="25">
        <v>23</v>
      </c>
      <c r="B68" s="26" t="s">
        <v>209</v>
      </c>
      <c r="C68" s="26" t="s">
        <v>210</v>
      </c>
      <c r="D68" s="26" t="s">
        <v>157</v>
      </c>
      <c r="E68" s="27">
        <v>500</v>
      </c>
      <c r="F68" s="28">
        <v>2459.4850000000001</v>
      </c>
      <c r="G68" s="29">
        <v>1.199222E-2</v>
      </c>
      <c r="H68" s="17">
        <v>5.8949999999999996</v>
      </c>
    </row>
    <row r="69" spans="1:8" x14ac:dyDescent="0.2">
      <c r="A69" s="25">
        <v>24</v>
      </c>
      <c r="B69" s="26" t="s">
        <v>211</v>
      </c>
      <c r="C69" s="26" t="s">
        <v>212</v>
      </c>
      <c r="D69" s="26" t="s">
        <v>157</v>
      </c>
      <c r="E69" s="27">
        <v>500</v>
      </c>
      <c r="F69" s="28">
        <v>2429.7449999999999</v>
      </c>
      <c r="G69" s="29">
        <v>1.184721E-2</v>
      </c>
      <c r="H69" s="17">
        <v>6.2450000000000001</v>
      </c>
    </row>
    <row r="70" spans="1:8" x14ac:dyDescent="0.2">
      <c r="A70" s="25">
        <v>25</v>
      </c>
      <c r="B70" s="26" t="s">
        <v>213</v>
      </c>
      <c r="C70" s="26" t="s">
        <v>214</v>
      </c>
      <c r="D70" s="26" t="s">
        <v>157</v>
      </c>
      <c r="E70" s="27">
        <v>500</v>
      </c>
      <c r="F70" s="28">
        <v>2420.5475000000001</v>
      </c>
      <c r="G70" s="29">
        <v>1.180237E-2</v>
      </c>
      <c r="H70" s="17">
        <v>6.24</v>
      </c>
    </row>
    <row r="71" spans="1:8" x14ac:dyDescent="0.2">
      <c r="A71" s="25">
        <v>26</v>
      </c>
      <c r="B71" s="26" t="s">
        <v>215</v>
      </c>
      <c r="C71" s="26" t="s">
        <v>216</v>
      </c>
      <c r="D71" s="26" t="s">
        <v>157</v>
      </c>
      <c r="E71" s="27">
        <v>500</v>
      </c>
      <c r="F71" s="28">
        <v>2356.7375000000002</v>
      </c>
      <c r="G71" s="29">
        <v>1.149123E-2</v>
      </c>
      <c r="H71" s="17">
        <v>6.45</v>
      </c>
    </row>
    <row r="72" spans="1:8" x14ac:dyDescent="0.2">
      <c r="A72" s="25">
        <v>27</v>
      </c>
      <c r="B72" s="26" t="s">
        <v>217</v>
      </c>
      <c r="C72" s="26" t="s">
        <v>218</v>
      </c>
      <c r="D72" s="26" t="s">
        <v>157</v>
      </c>
      <c r="E72" s="27">
        <v>500</v>
      </c>
      <c r="F72" s="28">
        <v>2344.8975</v>
      </c>
      <c r="G72" s="29">
        <v>1.1433499999999999E-2</v>
      </c>
      <c r="H72" s="17">
        <v>6.7249999999999996</v>
      </c>
    </row>
    <row r="73" spans="1:8" x14ac:dyDescent="0.2">
      <c r="A73" s="25">
        <v>28</v>
      </c>
      <c r="B73" s="26" t="s">
        <v>219</v>
      </c>
      <c r="C73" s="26" t="s">
        <v>220</v>
      </c>
      <c r="D73" s="26" t="s">
        <v>157</v>
      </c>
      <c r="E73" s="27">
        <v>300</v>
      </c>
      <c r="F73" s="28">
        <v>1486.7670000000001</v>
      </c>
      <c r="G73" s="29">
        <v>7.24934E-3</v>
      </c>
      <c r="H73" s="17">
        <v>6.13</v>
      </c>
    </row>
    <row r="74" spans="1:8" x14ac:dyDescent="0.2">
      <c r="A74" s="25">
        <v>29</v>
      </c>
      <c r="B74" s="26" t="s">
        <v>221</v>
      </c>
      <c r="C74" s="26" t="s">
        <v>222</v>
      </c>
      <c r="D74" s="26" t="s">
        <v>157</v>
      </c>
      <c r="E74" s="27">
        <v>300</v>
      </c>
      <c r="F74" s="28">
        <v>1479.732</v>
      </c>
      <c r="G74" s="29">
        <v>7.2150399999999998E-3</v>
      </c>
      <c r="H74" s="17">
        <v>5.8819999999999997</v>
      </c>
    </row>
    <row r="75" spans="1:8" x14ac:dyDescent="0.2">
      <c r="A75" s="25">
        <v>30</v>
      </c>
      <c r="B75" s="26" t="s">
        <v>223</v>
      </c>
      <c r="C75" s="26" t="s">
        <v>224</v>
      </c>
      <c r="D75" s="26" t="s">
        <v>157</v>
      </c>
      <c r="E75" s="27">
        <v>200</v>
      </c>
      <c r="F75" s="28">
        <v>989.01599999999996</v>
      </c>
      <c r="G75" s="29">
        <v>4.8223500000000004E-3</v>
      </c>
      <c r="H75" s="17">
        <v>6.0502000000000002</v>
      </c>
    </row>
    <row r="76" spans="1:8" x14ac:dyDescent="0.2">
      <c r="A76" s="25">
        <v>31</v>
      </c>
      <c r="B76" s="26" t="s">
        <v>225</v>
      </c>
      <c r="C76" s="26" t="s">
        <v>226</v>
      </c>
      <c r="D76" s="26" t="s">
        <v>157</v>
      </c>
      <c r="E76" s="27">
        <v>200</v>
      </c>
      <c r="F76" s="28">
        <v>940.49400000000003</v>
      </c>
      <c r="G76" s="29">
        <v>4.5857600000000004E-3</v>
      </c>
      <c r="H76" s="17">
        <v>6.415</v>
      </c>
    </row>
    <row r="77" spans="1:8" x14ac:dyDescent="0.2">
      <c r="A77" s="18"/>
      <c r="B77" s="18"/>
      <c r="C77" s="19" t="s">
        <v>11</v>
      </c>
      <c r="D77" s="18"/>
      <c r="E77" s="18" t="s">
        <v>12</v>
      </c>
      <c r="F77" s="24">
        <v>117720.2825</v>
      </c>
      <c r="G77" s="21">
        <v>0.57399321999999997</v>
      </c>
      <c r="H77" s="17" t="s">
        <v>12</v>
      </c>
    </row>
    <row r="78" spans="1:8" x14ac:dyDescent="0.2">
      <c r="A78" s="18"/>
      <c r="B78" s="18"/>
      <c r="C78" s="22"/>
      <c r="D78" s="18"/>
      <c r="E78" s="18"/>
      <c r="F78" s="23"/>
      <c r="G78" s="23"/>
      <c r="H78" s="17" t="s">
        <v>12</v>
      </c>
    </row>
    <row r="79" spans="1:8" x14ac:dyDescent="0.2">
      <c r="A79" s="18"/>
      <c r="B79" s="18"/>
      <c r="C79" s="19" t="s">
        <v>103</v>
      </c>
      <c r="D79" s="18"/>
      <c r="E79" s="18"/>
      <c r="F79" s="23"/>
      <c r="G79" s="23"/>
      <c r="H79" s="17" t="s">
        <v>12</v>
      </c>
    </row>
    <row r="80" spans="1:8" x14ac:dyDescent="0.2">
      <c r="A80" s="25">
        <v>1</v>
      </c>
      <c r="B80" s="26" t="s">
        <v>227</v>
      </c>
      <c r="C80" s="26" t="s">
        <v>228</v>
      </c>
      <c r="D80" s="26" t="s">
        <v>157</v>
      </c>
      <c r="E80" s="27">
        <v>1000</v>
      </c>
      <c r="F80" s="28">
        <v>4936.8599999999997</v>
      </c>
      <c r="G80" s="29">
        <v>2.407167E-2</v>
      </c>
      <c r="H80" s="17">
        <v>6.5750000000000002</v>
      </c>
    </row>
    <row r="81" spans="1:8" x14ac:dyDescent="0.2">
      <c r="A81" s="25">
        <v>2</v>
      </c>
      <c r="B81" s="26" t="s">
        <v>229</v>
      </c>
      <c r="C81" s="26" t="s">
        <v>230</v>
      </c>
      <c r="D81" s="26" t="s">
        <v>157</v>
      </c>
      <c r="E81" s="27">
        <v>1000</v>
      </c>
      <c r="F81" s="28">
        <v>4917.9250000000002</v>
      </c>
      <c r="G81" s="29">
        <v>2.397935E-2</v>
      </c>
      <c r="H81" s="17">
        <v>6.55</v>
      </c>
    </row>
    <row r="82" spans="1:8" x14ac:dyDescent="0.2">
      <c r="A82" s="25">
        <v>3</v>
      </c>
      <c r="B82" s="26" t="s">
        <v>231</v>
      </c>
      <c r="C82" s="26" t="s">
        <v>232</v>
      </c>
      <c r="D82" s="26" t="s">
        <v>157</v>
      </c>
      <c r="E82" s="27">
        <v>1000</v>
      </c>
      <c r="F82" s="28">
        <v>4910.26</v>
      </c>
      <c r="G82" s="29">
        <v>2.394197E-2</v>
      </c>
      <c r="H82" s="17">
        <v>6.12</v>
      </c>
    </row>
    <row r="83" spans="1:8" x14ac:dyDescent="0.2">
      <c r="A83" s="25">
        <v>4</v>
      </c>
      <c r="B83" s="26" t="s">
        <v>233</v>
      </c>
      <c r="C83" s="26" t="s">
        <v>234</v>
      </c>
      <c r="D83" s="26" t="s">
        <v>157</v>
      </c>
      <c r="E83" s="27">
        <v>1000</v>
      </c>
      <c r="F83" s="28">
        <v>4905.28</v>
      </c>
      <c r="G83" s="29">
        <v>2.3917689999999998E-2</v>
      </c>
      <c r="H83" s="17">
        <v>6.91</v>
      </c>
    </row>
    <row r="84" spans="1:8" x14ac:dyDescent="0.2">
      <c r="A84" s="25">
        <v>5</v>
      </c>
      <c r="B84" s="26" t="s">
        <v>235</v>
      </c>
      <c r="C84" s="26" t="s">
        <v>236</v>
      </c>
      <c r="D84" s="26" t="s">
        <v>157</v>
      </c>
      <c r="E84" s="27">
        <v>1000</v>
      </c>
      <c r="F84" s="28">
        <v>4746.9949999999999</v>
      </c>
      <c r="G84" s="29">
        <v>2.3145909999999999E-2</v>
      </c>
      <c r="H84" s="17">
        <v>6.85</v>
      </c>
    </row>
    <row r="85" spans="1:8" x14ac:dyDescent="0.2">
      <c r="A85" s="25">
        <v>6</v>
      </c>
      <c r="B85" s="26" t="s">
        <v>237</v>
      </c>
      <c r="C85" s="26" t="s">
        <v>238</v>
      </c>
      <c r="D85" s="26" t="s">
        <v>157</v>
      </c>
      <c r="E85" s="27">
        <v>800</v>
      </c>
      <c r="F85" s="28">
        <v>3934.5</v>
      </c>
      <c r="G85" s="29">
        <v>1.9184260000000002E-2</v>
      </c>
      <c r="H85" s="17">
        <v>6.6050000000000004</v>
      </c>
    </row>
    <row r="86" spans="1:8" x14ac:dyDescent="0.2">
      <c r="A86" s="25">
        <v>7</v>
      </c>
      <c r="B86" s="26" t="s">
        <v>239</v>
      </c>
      <c r="C86" s="26" t="s">
        <v>240</v>
      </c>
      <c r="D86" s="26" t="s">
        <v>157</v>
      </c>
      <c r="E86" s="27">
        <v>700</v>
      </c>
      <c r="F86" s="28">
        <v>3486.7</v>
      </c>
      <c r="G86" s="29">
        <v>1.7000830000000001E-2</v>
      </c>
      <c r="H86" s="17">
        <v>6.6303000000000001</v>
      </c>
    </row>
    <row r="87" spans="1:8" x14ac:dyDescent="0.2">
      <c r="A87" s="25">
        <v>8</v>
      </c>
      <c r="B87" s="26" t="s">
        <v>241</v>
      </c>
      <c r="C87" s="26" t="s">
        <v>242</v>
      </c>
      <c r="D87" s="26" t="s">
        <v>157</v>
      </c>
      <c r="E87" s="27">
        <v>700</v>
      </c>
      <c r="F87" s="28">
        <v>3444.1574999999998</v>
      </c>
      <c r="G87" s="29">
        <v>1.6793389999999998E-2</v>
      </c>
      <c r="H87" s="17">
        <v>6.7249999999999996</v>
      </c>
    </row>
    <row r="88" spans="1:8" ht="25.5" x14ac:dyDescent="0.2">
      <c r="A88" s="25">
        <v>9</v>
      </c>
      <c r="B88" s="26" t="s">
        <v>243</v>
      </c>
      <c r="C88" s="26" t="s">
        <v>244</v>
      </c>
      <c r="D88" s="26" t="s">
        <v>157</v>
      </c>
      <c r="E88" s="27">
        <v>700</v>
      </c>
      <c r="F88" s="28">
        <v>3388.8049999999998</v>
      </c>
      <c r="G88" s="29">
        <v>1.65235E-2</v>
      </c>
      <c r="H88" s="17">
        <v>6.8051000000000004</v>
      </c>
    </row>
    <row r="89" spans="1:8" x14ac:dyDescent="0.2">
      <c r="A89" s="25">
        <v>10</v>
      </c>
      <c r="B89" s="26" t="s">
        <v>245</v>
      </c>
      <c r="C89" s="26" t="s">
        <v>246</v>
      </c>
      <c r="D89" s="26" t="s">
        <v>157</v>
      </c>
      <c r="E89" s="27">
        <v>500</v>
      </c>
      <c r="F89" s="28">
        <v>2468.2674999999999</v>
      </c>
      <c r="G89" s="29">
        <v>1.203504E-2</v>
      </c>
      <c r="H89" s="17">
        <v>5.94</v>
      </c>
    </row>
    <row r="90" spans="1:8" x14ac:dyDescent="0.2">
      <c r="A90" s="25">
        <v>11</v>
      </c>
      <c r="B90" s="26" t="s">
        <v>247</v>
      </c>
      <c r="C90" s="26" t="s">
        <v>248</v>
      </c>
      <c r="D90" s="26" t="s">
        <v>157</v>
      </c>
      <c r="E90" s="27">
        <v>500</v>
      </c>
      <c r="F90" s="28">
        <v>2461.2525000000001</v>
      </c>
      <c r="G90" s="29">
        <v>1.200084E-2</v>
      </c>
      <c r="H90" s="17">
        <v>6.53</v>
      </c>
    </row>
    <row r="91" spans="1:8" x14ac:dyDescent="0.2">
      <c r="A91" s="25">
        <v>12</v>
      </c>
      <c r="B91" s="26" t="s">
        <v>249</v>
      </c>
      <c r="C91" s="26" t="s">
        <v>250</v>
      </c>
      <c r="D91" s="26" t="s">
        <v>157</v>
      </c>
      <c r="E91" s="27">
        <v>500</v>
      </c>
      <c r="F91" s="28">
        <v>2460.4625000000001</v>
      </c>
      <c r="G91" s="29">
        <v>1.1996990000000001E-2</v>
      </c>
      <c r="H91" s="17">
        <v>6.82</v>
      </c>
    </row>
    <row r="92" spans="1:8" x14ac:dyDescent="0.2">
      <c r="A92" s="25">
        <v>13</v>
      </c>
      <c r="B92" s="26" t="s">
        <v>251</v>
      </c>
      <c r="C92" s="26" t="s">
        <v>252</v>
      </c>
      <c r="D92" s="26" t="s">
        <v>157</v>
      </c>
      <c r="E92" s="27">
        <v>500</v>
      </c>
      <c r="F92" s="28">
        <v>2425.4425000000001</v>
      </c>
      <c r="G92" s="29">
        <v>1.182623E-2</v>
      </c>
      <c r="H92" s="17">
        <v>6.8</v>
      </c>
    </row>
    <row r="93" spans="1:8" x14ac:dyDescent="0.2">
      <c r="A93" s="25">
        <v>14</v>
      </c>
      <c r="B93" s="26" t="s">
        <v>253</v>
      </c>
      <c r="C93" s="26" t="s">
        <v>254</v>
      </c>
      <c r="D93" s="26" t="s">
        <v>157</v>
      </c>
      <c r="E93" s="27">
        <v>500</v>
      </c>
      <c r="F93" s="28">
        <v>2420.5549999999998</v>
      </c>
      <c r="G93" s="29">
        <v>1.1802399999999999E-2</v>
      </c>
      <c r="H93" s="17">
        <v>6.9649999999999999</v>
      </c>
    </row>
    <row r="94" spans="1:8" x14ac:dyDescent="0.2">
      <c r="A94" s="25">
        <v>15</v>
      </c>
      <c r="B94" s="26" t="s">
        <v>255</v>
      </c>
      <c r="C94" s="26" t="s">
        <v>256</v>
      </c>
      <c r="D94" s="26" t="s">
        <v>157</v>
      </c>
      <c r="E94" s="27">
        <v>400</v>
      </c>
      <c r="F94" s="28">
        <v>1972.98</v>
      </c>
      <c r="G94" s="29">
        <v>9.6200699999999997E-3</v>
      </c>
      <c r="H94" s="17">
        <v>6.7549999999999999</v>
      </c>
    </row>
    <row r="95" spans="1:8" ht="25.5" x14ac:dyDescent="0.2">
      <c r="A95" s="25">
        <v>16</v>
      </c>
      <c r="B95" s="26" t="s">
        <v>257</v>
      </c>
      <c r="C95" s="26" t="s">
        <v>258</v>
      </c>
      <c r="D95" s="26" t="s">
        <v>157</v>
      </c>
      <c r="E95" s="27">
        <v>100</v>
      </c>
      <c r="F95" s="28">
        <v>484.46449999999999</v>
      </c>
      <c r="G95" s="29">
        <v>2.3622000000000001E-3</v>
      </c>
      <c r="H95" s="17">
        <v>6.8051000000000004</v>
      </c>
    </row>
    <row r="96" spans="1:8" x14ac:dyDescent="0.2">
      <c r="A96" s="18"/>
      <c r="B96" s="18"/>
      <c r="C96" s="19" t="s">
        <v>11</v>
      </c>
      <c r="D96" s="18"/>
      <c r="E96" s="18" t="s">
        <v>12</v>
      </c>
      <c r="F96" s="24">
        <v>53364.906999999999</v>
      </c>
      <c r="G96" s="21">
        <v>0.26020233999999998</v>
      </c>
      <c r="H96" s="17" t="s">
        <v>12</v>
      </c>
    </row>
    <row r="97" spans="1:8" x14ac:dyDescent="0.2">
      <c r="A97" s="18"/>
      <c r="B97" s="18"/>
      <c r="C97" s="22"/>
      <c r="D97" s="18"/>
      <c r="E97" s="18"/>
      <c r="F97" s="23"/>
      <c r="G97" s="23"/>
      <c r="H97" s="17" t="s">
        <v>12</v>
      </c>
    </row>
    <row r="98" spans="1:8" x14ac:dyDescent="0.2">
      <c r="A98" s="18"/>
      <c r="B98" s="18"/>
      <c r="C98" s="19" t="s">
        <v>104</v>
      </c>
      <c r="D98" s="18"/>
      <c r="E98" s="18"/>
      <c r="F98" s="23"/>
      <c r="G98" s="23"/>
      <c r="H98" s="17" t="s">
        <v>12</v>
      </c>
    </row>
    <row r="99" spans="1:8" x14ac:dyDescent="0.2">
      <c r="A99" s="25">
        <v>1</v>
      </c>
      <c r="B99" s="26" t="s">
        <v>259</v>
      </c>
      <c r="C99" s="26" t="s">
        <v>260</v>
      </c>
      <c r="D99" s="26" t="s">
        <v>82</v>
      </c>
      <c r="E99" s="27">
        <v>3300000</v>
      </c>
      <c r="F99" s="28">
        <v>3268.65</v>
      </c>
      <c r="G99" s="29">
        <v>1.5937639999999999E-2</v>
      </c>
      <c r="H99" s="17">
        <v>5.3041999999999998</v>
      </c>
    </row>
    <row r="100" spans="1:8" x14ac:dyDescent="0.2">
      <c r="A100" s="25">
        <v>2</v>
      </c>
      <c r="B100" s="26" t="s">
        <v>261</v>
      </c>
      <c r="C100" s="26" t="s">
        <v>262</v>
      </c>
      <c r="D100" s="26" t="s">
        <v>82</v>
      </c>
      <c r="E100" s="27">
        <v>2500000</v>
      </c>
      <c r="F100" s="28">
        <v>2470.83</v>
      </c>
      <c r="G100" s="29">
        <v>1.2047540000000001E-2</v>
      </c>
      <c r="H100" s="17">
        <v>5.32</v>
      </c>
    </row>
    <row r="101" spans="1:8" x14ac:dyDescent="0.2">
      <c r="A101" s="18"/>
      <c r="B101" s="18"/>
      <c r="C101" s="19" t="s">
        <v>11</v>
      </c>
      <c r="D101" s="18"/>
      <c r="E101" s="18" t="s">
        <v>12</v>
      </c>
      <c r="F101" s="24">
        <v>5739.48</v>
      </c>
      <c r="G101" s="21">
        <v>2.7985179999999998E-2</v>
      </c>
      <c r="H101" s="17" t="s">
        <v>12</v>
      </c>
    </row>
    <row r="102" spans="1:8" x14ac:dyDescent="0.2">
      <c r="A102" s="18"/>
      <c r="B102" s="18"/>
      <c r="C102" s="22"/>
      <c r="D102" s="18"/>
      <c r="E102" s="18"/>
      <c r="F102" s="23"/>
      <c r="G102" s="23"/>
      <c r="H102" s="17" t="s">
        <v>12</v>
      </c>
    </row>
    <row r="103" spans="1:8" x14ac:dyDescent="0.2">
      <c r="A103" s="18"/>
      <c r="B103" s="18"/>
      <c r="C103" s="19" t="s">
        <v>105</v>
      </c>
      <c r="D103" s="18"/>
      <c r="E103" s="18"/>
      <c r="F103" s="23"/>
      <c r="G103" s="23"/>
      <c r="H103" s="17" t="s">
        <v>12</v>
      </c>
    </row>
    <row r="104" spans="1:8" x14ac:dyDescent="0.2">
      <c r="A104" s="25">
        <v>1</v>
      </c>
      <c r="B104" s="26"/>
      <c r="C104" s="26" t="s">
        <v>106</v>
      </c>
      <c r="D104" s="26"/>
      <c r="E104" s="30"/>
      <c r="F104" s="28">
        <v>16329.696583997</v>
      </c>
      <c r="G104" s="29">
        <v>7.9622090000000006E-2</v>
      </c>
      <c r="H104" s="17">
        <v>5.41</v>
      </c>
    </row>
    <row r="105" spans="1:8" x14ac:dyDescent="0.2">
      <c r="A105" s="18"/>
      <c r="B105" s="18"/>
      <c r="C105" s="19" t="s">
        <v>11</v>
      </c>
      <c r="D105" s="18"/>
      <c r="E105" s="18" t="s">
        <v>12</v>
      </c>
      <c r="F105" s="24">
        <v>16329.696583997</v>
      </c>
      <c r="G105" s="21">
        <v>7.9622090000000006E-2</v>
      </c>
      <c r="H105" s="17" t="s">
        <v>12</v>
      </c>
    </row>
    <row r="106" spans="1:8" x14ac:dyDescent="0.2">
      <c r="A106" s="18"/>
      <c r="B106" s="18"/>
      <c r="C106" s="22"/>
      <c r="D106" s="18"/>
      <c r="E106" s="18"/>
      <c r="F106" s="23"/>
      <c r="G106" s="23"/>
      <c r="H106" s="17" t="s">
        <v>12</v>
      </c>
    </row>
    <row r="107" spans="1:8" x14ac:dyDescent="0.2">
      <c r="A107" s="18"/>
      <c r="B107" s="18"/>
      <c r="C107" s="19" t="s">
        <v>107</v>
      </c>
      <c r="D107" s="18"/>
      <c r="E107" s="18"/>
      <c r="F107" s="24">
        <v>193154.36608399701</v>
      </c>
      <c r="G107" s="21">
        <v>0.94180282999999998</v>
      </c>
      <c r="H107" s="17" t="s">
        <v>12</v>
      </c>
    </row>
    <row r="108" spans="1:8" x14ac:dyDescent="0.2">
      <c r="A108" s="18"/>
      <c r="B108" s="18"/>
      <c r="C108" s="23"/>
      <c r="D108" s="18"/>
      <c r="E108" s="18"/>
      <c r="F108" s="18"/>
      <c r="G108" s="18"/>
      <c r="H108" s="17" t="s">
        <v>12</v>
      </c>
    </row>
    <row r="109" spans="1:8" x14ac:dyDescent="0.2">
      <c r="A109" s="18"/>
      <c r="B109" s="18"/>
      <c r="C109" s="19" t="s">
        <v>108</v>
      </c>
      <c r="D109" s="18"/>
      <c r="E109" s="18"/>
      <c r="F109" s="18"/>
      <c r="G109" s="18"/>
      <c r="H109" s="17" t="s">
        <v>12</v>
      </c>
    </row>
    <row r="110" spans="1:8" x14ac:dyDescent="0.2">
      <c r="A110" s="18"/>
      <c r="B110" s="18"/>
      <c r="C110" s="19" t="s">
        <v>109</v>
      </c>
      <c r="D110" s="18"/>
      <c r="E110" s="18"/>
      <c r="F110" s="18"/>
      <c r="G110" s="18"/>
      <c r="H110" s="17" t="s">
        <v>12</v>
      </c>
    </row>
    <row r="111" spans="1:8" x14ac:dyDescent="0.2">
      <c r="A111" s="18"/>
      <c r="B111" s="18"/>
      <c r="C111" s="19" t="s">
        <v>11</v>
      </c>
      <c r="D111" s="18"/>
      <c r="E111" s="18" t="s">
        <v>12</v>
      </c>
      <c r="F111" s="20" t="s">
        <v>13</v>
      </c>
      <c r="G111" s="21">
        <v>0</v>
      </c>
      <c r="H111" s="17" t="s">
        <v>12</v>
      </c>
    </row>
    <row r="112" spans="1:8" x14ac:dyDescent="0.2">
      <c r="A112" s="15"/>
      <c r="B112" s="15"/>
      <c r="C112" s="31"/>
      <c r="D112" s="15"/>
      <c r="E112" s="15"/>
      <c r="F112" s="32"/>
      <c r="G112" s="32"/>
      <c r="H112" s="17" t="s">
        <v>12</v>
      </c>
    </row>
    <row r="113" spans="1:16" x14ac:dyDescent="0.2">
      <c r="A113" s="15"/>
      <c r="B113" s="15"/>
      <c r="C113" s="16" t="s">
        <v>629</v>
      </c>
      <c r="D113" s="15"/>
      <c r="E113" s="15"/>
      <c r="F113" s="32"/>
      <c r="G113" s="32"/>
      <c r="H113" s="17" t="s">
        <v>12</v>
      </c>
      <c r="J113" s="33"/>
      <c r="K113" s="33"/>
      <c r="L113" s="33"/>
      <c r="M113" s="33"/>
      <c r="N113" s="34"/>
      <c r="O113" s="34"/>
      <c r="P113" s="34"/>
    </row>
    <row r="114" spans="1:16" x14ac:dyDescent="0.2">
      <c r="A114" s="35">
        <v>1</v>
      </c>
      <c r="B114" s="36" t="s">
        <v>110</v>
      </c>
      <c r="C114" s="36" t="s">
        <v>111</v>
      </c>
      <c r="D114" s="36"/>
      <c r="E114" s="37">
        <v>3208.866</v>
      </c>
      <c r="F114" s="38">
        <v>368.81665810499999</v>
      </c>
      <c r="G114" s="39">
        <v>1.79832E-3</v>
      </c>
      <c r="H114" s="17"/>
    </row>
    <row r="115" spans="1:16" x14ac:dyDescent="0.2">
      <c r="A115" s="15"/>
      <c r="B115" s="15"/>
      <c r="C115" s="16" t="s">
        <v>11</v>
      </c>
      <c r="D115" s="15"/>
      <c r="E115" s="15" t="s">
        <v>12</v>
      </c>
      <c r="F115" s="40">
        <f>SUM(F114)</f>
        <v>368.81665810499999</v>
      </c>
      <c r="G115" s="41">
        <f>SUM(G114)</f>
        <v>1.79832E-3</v>
      </c>
      <c r="H115" s="17" t="s">
        <v>12</v>
      </c>
    </row>
    <row r="116" spans="1:16" x14ac:dyDescent="0.2">
      <c r="A116" s="18"/>
      <c r="B116" s="18"/>
      <c r="C116" s="22"/>
      <c r="D116" s="18"/>
      <c r="E116" s="18"/>
      <c r="F116" s="23"/>
      <c r="G116" s="23"/>
      <c r="H116" s="17" t="s">
        <v>12</v>
      </c>
    </row>
    <row r="117" spans="1:16" x14ac:dyDescent="0.2">
      <c r="A117" s="18"/>
      <c r="B117" s="18"/>
      <c r="C117" s="19" t="s">
        <v>112</v>
      </c>
      <c r="D117" s="18"/>
      <c r="E117" s="18"/>
      <c r="F117" s="18"/>
      <c r="G117" s="18"/>
      <c r="H117" s="17" t="s">
        <v>12</v>
      </c>
    </row>
    <row r="118" spans="1:16" x14ac:dyDescent="0.2">
      <c r="A118" s="18"/>
      <c r="B118" s="18"/>
      <c r="C118" s="19" t="s">
        <v>113</v>
      </c>
      <c r="D118" s="18"/>
      <c r="E118" s="18"/>
      <c r="F118" s="18"/>
      <c r="G118" s="18"/>
      <c r="H118" s="17" t="s">
        <v>12</v>
      </c>
    </row>
    <row r="119" spans="1:16" x14ac:dyDescent="0.2">
      <c r="A119" s="18"/>
      <c r="B119" s="18"/>
      <c r="C119" s="19" t="s">
        <v>11</v>
      </c>
      <c r="D119" s="18"/>
      <c r="E119" s="18" t="s">
        <v>12</v>
      </c>
      <c r="F119" s="20" t="s">
        <v>13</v>
      </c>
      <c r="G119" s="21">
        <v>0</v>
      </c>
      <c r="H119" s="17" t="s">
        <v>12</v>
      </c>
    </row>
    <row r="120" spans="1:16" x14ac:dyDescent="0.2">
      <c r="A120" s="18"/>
      <c r="B120" s="18"/>
      <c r="C120" s="22"/>
      <c r="D120" s="18"/>
      <c r="E120" s="18"/>
      <c r="F120" s="23"/>
      <c r="G120" s="23"/>
      <c r="H120" s="17" t="s">
        <v>12</v>
      </c>
    </row>
    <row r="121" spans="1:16" x14ac:dyDescent="0.2">
      <c r="A121" s="18"/>
      <c r="B121" s="18"/>
      <c r="C121" s="19" t="s">
        <v>114</v>
      </c>
      <c r="D121" s="18"/>
      <c r="E121" s="18"/>
      <c r="F121" s="23"/>
      <c r="G121" s="23"/>
      <c r="H121" s="17" t="s">
        <v>12</v>
      </c>
    </row>
    <row r="122" spans="1:16" x14ac:dyDescent="0.2">
      <c r="A122" s="18"/>
      <c r="B122" s="18"/>
      <c r="C122" s="19" t="s">
        <v>11</v>
      </c>
      <c r="D122" s="18"/>
      <c r="E122" s="18" t="s">
        <v>12</v>
      </c>
      <c r="F122" s="20" t="s">
        <v>13</v>
      </c>
      <c r="G122" s="21">
        <v>0</v>
      </c>
      <c r="H122" s="17" t="s">
        <v>12</v>
      </c>
    </row>
    <row r="123" spans="1:16" x14ac:dyDescent="0.2">
      <c r="A123" s="18"/>
      <c r="B123" s="26"/>
      <c r="C123" s="26"/>
      <c r="D123" s="19"/>
      <c r="E123" s="18"/>
      <c r="F123" s="26"/>
      <c r="G123" s="30"/>
      <c r="H123" s="17" t="s">
        <v>12</v>
      </c>
    </row>
    <row r="124" spans="1:16" x14ac:dyDescent="0.2">
      <c r="A124" s="30"/>
      <c r="B124" s="26"/>
      <c r="C124" s="26" t="s">
        <v>115</v>
      </c>
      <c r="D124" s="26"/>
      <c r="E124" s="30"/>
      <c r="F124" s="28">
        <v>-36.915474770000003</v>
      </c>
      <c r="G124" s="29">
        <v>-1.8000000000000001E-4</v>
      </c>
      <c r="H124" s="17" t="s">
        <v>12</v>
      </c>
    </row>
    <row r="125" spans="1:16" x14ac:dyDescent="0.2">
      <c r="A125" s="22"/>
      <c r="B125" s="22"/>
      <c r="C125" s="19" t="s">
        <v>116</v>
      </c>
      <c r="D125" s="23"/>
      <c r="E125" s="23"/>
      <c r="F125" s="24">
        <v>205090.028267332</v>
      </c>
      <c r="G125" s="42">
        <v>1.0000000200000001</v>
      </c>
      <c r="H125" s="17" t="s">
        <v>12</v>
      </c>
    </row>
    <row r="126" spans="1:16" x14ac:dyDescent="0.2">
      <c r="A126" s="43"/>
      <c r="B126" s="43"/>
      <c r="C126" s="43"/>
      <c r="D126" s="44"/>
      <c r="E126" s="44"/>
      <c r="F126" s="44"/>
      <c r="G126" s="44"/>
    </row>
    <row r="127" spans="1:16" x14ac:dyDescent="0.2">
      <c r="A127" s="45"/>
      <c r="B127" s="139" t="s">
        <v>630</v>
      </c>
      <c r="C127" s="139"/>
      <c r="D127" s="139"/>
      <c r="E127" s="139"/>
      <c r="F127" s="139"/>
      <c r="G127" s="139"/>
      <c r="H127" s="139"/>
    </row>
    <row r="128" spans="1:16" x14ac:dyDescent="0.2">
      <c r="A128" s="45"/>
      <c r="B128" s="139" t="s">
        <v>631</v>
      </c>
      <c r="C128" s="139"/>
      <c r="D128" s="139"/>
      <c r="E128" s="139"/>
      <c r="F128" s="139"/>
      <c r="G128" s="139"/>
      <c r="H128" s="139"/>
    </row>
    <row r="129" spans="1:9" x14ac:dyDescent="0.2">
      <c r="A129" s="45"/>
      <c r="B129" s="139" t="s">
        <v>632</v>
      </c>
      <c r="C129" s="139"/>
      <c r="D129" s="139"/>
      <c r="E129" s="139"/>
      <c r="F129" s="139"/>
      <c r="G129" s="139"/>
      <c r="H129" s="139"/>
    </row>
    <row r="130" spans="1:9" x14ac:dyDescent="0.2">
      <c r="A130" s="45"/>
      <c r="B130" s="152" t="s">
        <v>648</v>
      </c>
      <c r="C130" s="139"/>
      <c r="D130" s="139"/>
      <c r="E130" s="139"/>
      <c r="F130" s="139"/>
      <c r="G130" s="139"/>
      <c r="H130" s="139"/>
      <c r="I130" s="105"/>
    </row>
    <row r="131" spans="1:9" x14ac:dyDescent="0.2">
      <c r="A131" s="45"/>
      <c r="B131" s="45"/>
      <c r="C131" s="45"/>
      <c r="D131" s="47"/>
      <c r="E131" s="47"/>
      <c r="F131" s="47"/>
      <c r="G131" s="47"/>
    </row>
    <row r="132" spans="1:9" x14ac:dyDescent="0.2">
      <c r="A132" s="45"/>
      <c r="B132" s="140" t="s">
        <v>117</v>
      </c>
      <c r="C132" s="141"/>
      <c r="D132" s="142"/>
      <c r="E132" s="48"/>
      <c r="F132" s="47"/>
      <c r="G132" s="47"/>
    </row>
    <row r="133" spans="1:9" ht="27" customHeight="1" x14ac:dyDescent="0.2">
      <c r="A133" s="45"/>
      <c r="B133" s="143" t="s">
        <v>118</v>
      </c>
      <c r="C133" s="144"/>
      <c r="D133" s="16" t="s">
        <v>119</v>
      </c>
      <c r="E133" s="48"/>
      <c r="F133" s="47"/>
      <c r="G133" s="47"/>
    </row>
    <row r="134" spans="1:9" x14ac:dyDescent="0.2">
      <c r="A134" s="45"/>
      <c r="B134" s="143" t="s">
        <v>120</v>
      </c>
      <c r="C134" s="144"/>
      <c r="D134" s="16" t="s">
        <v>119</v>
      </c>
      <c r="E134" s="48"/>
      <c r="F134" s="47"/>
      <c r="G134" s="47"/>
    </row>
    <row r="135" spans="1:9" x14ac:dyDescent="0.2">
      <c r="A135" s="45"/>
      <c r="B135" s="143" t="s">
        <v>121</v>
      </c>
      <c r="C135" s="144"/>
      <c r="D135" s="32" t="s">
        <v>12</v>
      </c>
      <c r="E135" s="48"/>
      <c r="F135" s="47"/>
      <c r="G135" s="47"/>
    </row>
    <row r="136" spans="1:9" x14ac:dyDescent="0.2">
      <c r="A136" s="49"/>
      <c r="B136" s="50" t="s">
        <v>12</v>
      </c>
      <c r="C136" s="50" t="s">
        <v>633</v>
      </c>
      <c r="D136" s="50" t="s">
        <v>122</v>
      </c>
      <c r="E136" s="49"/>
      <c r="F136" s="49"/>
      <c r="G136" s="49"/>
    </row>
    <row r="137" spans="1:9" x14ac:dyDescent="0.2">
      <c r="A137" s="51"/>
      <c r="B137" s="52" t="s">
        <v>123</v>
      </c>
      <c r="C137" s="53">
        <v>45961</v>
      </c>
      <c r="D137" s="53">
        <v>45991</v>
      </c>
      <c r="E137" s="51"/>
      <c r="F137" s="51"/>
      <c r="G137" s="51"/>
    </row>
    <row r="138" spans="1:9" x14ac:dyDescent="0.2">
      <c r="A138" s="51"/>
      <c r="B138" s="26" t="s">
        <v>124</v>
      </c>
      <c r="C138" s="54">
        <v>15.4398</v>
      </c>
      <c r="D138" s="54">
        <v>15.5205</v>
      </c>
      <c r="E138" s="51"/>
      <c r="F138" s="55"/>
      <c r="G138" s="56"/>
    </row>
    <row r="139" spans="1:9" ht="25.5" x14ac:dyDescent="0.2">
      <c r="A139" s="51"/>
      <c r="B139" s="26" t="s">
        <v>750</v>
      </c>
      <c r="C139" s="54">
        <v>10.8558</v>
      </c>
      <c r="D139" s="54">
        <v>10.9125</v>
      </c>
      <c r="E139" s="51"/>
      <c r="F139" s="55"/>
      <c r="G139" s="56"/>
    </row>
    <row r="140" spans="1:9" x14ac:dyDescent="0.2">
      <c r="A140" s="51"/>
      <c r="B140" s="26" t="s">
        <v>125</v>
      </c>
      <c r="C140" s="54">
        <v>15.3308</v>
      </c>
      <c r="D140" s="54">
        <v>15.4094</v>
      </c>
      <c r="E140" s="51"/>
      <c r="F140" s="55"/>
      <c r="G140" s="56"/>
    </row>
    <row r="141" spans="1:9" ht="25.5" x14ac:dyDescent="0.2">
      <c r="A141" s="51"/>
      <c r="B141" s="26" t="s">
        <v>751</v>
      </c>
      <c r="C141" s="54">
        <v>10.8247</v>
      </c>
      <c r="D141" s="54">
        <v>10.8802</v>
      </c>
      <c r="E141" s="51"/>
      <c r="F141" s="55"/>
      <c r="G141" s="56"/>
    </row>
    <row r="142" spans="1:9" x14ac:dyDescent="0.2">
      <c r="A142" s="51"/>
      <c r="B142" s="51"/>
      <c r="C142" s="51"/>
      <c r="D142" s="51"/>
      <c r="E142" s="51"/>
      <c r="F142" s="51"/>
      <c r="G142" s="51"/>
    </row>
    <row r="143" spans="1:9" x14ac:dyDescent="0.2">
      <c r="A143" s="51"/>
      <c r="B143" s="146" t="s">
        <v>634</v>
      </c>
      <c r="C143" s="147"/>
      <c r="D143" s="16" t="s">
        <v>119</v>
      </c>
      <c r="E143" s="51"/>
      <c r="F143" s="51"/>
      <c r="G143" s="51"/>
    </row>
    <row r="144" spans="1:9" x14ac:dyDescent="0.2">
      <c r="A144" s="51"/>
      <c r="B144" s="57"/>
      <c r="C144" s="57"/>
      <c r="D144" s="57"/>
      <c r="E144" s="51"/>
      <c r="F144" s="51"/>
      <c r="G144" s="51"/>
    </row>
    <row r="145" spans="1:16" x14ac:dyDescent="0.2">
      <c r="A145" s="49"/>
      <c r="B145" s="143" t="s">
        <v>126</v>
      </c>
      <c r="C145" s="144"/>
      <c r="D145" s="16" t="s">
        <v>119</v>
      </c>
      <c r="E145" s="58"/>
      <c r="F145" s="49"/>
      <c r="G145" s="49"/>
      <c r="I145" s="105"/>
    </row>
    <row r="146" spans="1:16" x14ac:dyDescent="0.2">
      <c r="A146" s="49"/>
      <c r="B146" s="143" t="s">
        <v>127</v>
      </c>
      <c r="C146" s="144"/>
      <c r="D146" s="16" t="s">
        <v>119</v>
      </c>
      <c r="E146" s="58"/>
      <c r="F146" s="49"/>
      <c r="G146" s="49"/>
      <c r="I146" s="105"/>
    </row>
    <row r="147" spans="1:16" x14ac:dyDescent="0.2">
      <c r="A147" s="49"/>
      <c r="B147" s="143" t="s">
        <v>635</v>
      </c>
      <c r="C147" s="144"/>
      <c r="D147" s="16" t="s">
        <v>119</v>
      </c>
      <c r="E147" s="58"/>
      <c r="F147" s="49"/>
      <c r="G147" s="49"/>
      <c r="I147" s="105"/>
    </row>
    <row r="148" spans="1:16" x14ac:dyDescent="0.2">
      <c r="A148" s="57"/>
      <c r="B148" s="57"/>
      <c r="C148" s="57"/>
      <c r="D148" s="57"/>
      <c r="E148" s="57"/>
      <c r="F148" s="57"/>
      <c r="G148" s="57"/>
      <c r="I148" s="105"/>
    </row>
    <row r="149" spans="1:16" s="59" customFormat="1" x14ac:dyDescent="0.2">
      <c r="B149" s="148" t="s">
        <v>636</v>
      </c>
      <c r="C149" s="149"/>
      <c r="D149" s="150"/>
      <c r="I149" s="105"/>
      <c r="J149" s="33"/>
      <c r="K149" s="33"/>
      <c r="L149" s="33"/>
      <c r="M149" s="33"/>
      <c r="N149" s="65"/>
    </row>
    <row r="150" spans="1:16" s="59" customFormat="1" ht="38.25" x14ac:dyDescent="0.2">
      <c r="B150" s="153" t="s">
        <v>637</v>
      </c>
      <c r="C150" s="154"/>
      <c r="D150" s="60" t="s">
        <v>158</v>
      </c>
      <c r="I150" s="105"/>
      <c r="J150" s="33"/>
      <c r="K150" s="33"/>
      <c r="L150" s="33"/>
      <c r="M150" s="33"/>
      <c r="N150" s="65"/>
    </row>
    <row r="151" spans="1:16" s="59" customFormat="1" x14ac:dyDescent="0.2">
      <c r="B151" s="134" t="s">
        <v>638</v>
      </c>
      <c r="C151" s="135"/>
      <c r="D151" s="61"/>
      <c r="I151" s="105"/>
      <c r="J151" s="33"/>
      <c r="K151" s="33"/>
      <c r="L151" s="33"/>
      <c r="M151" s="33"/>
      <c r="N151" s="65"/>
    </row>
    <row r="152" spans="1:16" s="59" customFormat="1" x14ac:dyDescent="0.2">
      <c r="B152" s="134"/>
      <c r="C152" s="135"/>
      <c r="D152" s="62"/>
      <c r="I152" s="105"/>
      <c r="J152" s="33"/>
      <c r="K152" s="33"/>
      <c r="L152" s="33"/>
      <c r="M152" s="33"/>
      <c r="N152" s="65"/>
    </row>
    <row r="153" spans="1:16" s="59" customFormat="1" x14ac:dyDescent="0.2">
      <c r="B153" s="134" t="s">
        <v>639</v>
      </c>
      <c r="C153" s="151"/>
      <c r="D153" s="63">
        <v>6.1405495617441455</v>
      </c>
      <c r="I153" s="105"/>
      <c r="J153" s="33"/>
      <c r="K153" s="33"/>
      <c r="L153" s="33"/>
      <c r="M153" s="33"/>
      <c r="N153" s="65"/>
    </row>
    <row r="154" spans="1:16" s="59" customFormat="1" x14ac:dyDescent="0.2">
      <c r="B154" s="134"/>
      <c r="C154" s="135"/>
      <c r="D154" s="62"/>
      <c r="I154" s="105"/>
      <c r="J154" s="33"/>
      <c r="K154" s="33"/>
      <c r="L154" s="33"/>
      <c r="M154" s="33"/>
      <c r="N154" s="65"/>
    </row>
    <row r="155" spans="1:16" s="59" customFormat="1" x14ac:dyDescent="0.2">
      <c r="B155" s="134" t="s">
        <v>640</v>
      </c>
      <c r="C155" s="151"/>
      <c r="D155" s="63">
        <v>0.36939558491866431</v>
      </c>
      <c r="I155" s="105"/>
      <c r="J155" s="33"/>
      <c r="K155" s="33"/>
      <c r="L155" s="33"/>
      <c r="M155" s="33"/>
      <c r="N155" s="65"/>
    </row>
    <row r="156" spans="1:16" s="59" customFormat="1" x14ac:dyDescent="0.2">
      <c r="B156" s="134" t="s">
        <v>641</v>
      </c>
      <c r="C156" s="151"/>
      <c r="D156" s="63">
        <v>0.36939558491866431</v>
      </c>
      <c r="I156" s="105"/>
      <c r="J156" s="33"/>
      <c r="K156" s="33"/>
      <c r="L156" s="33"/>
      <c r="M156" s="33"/>
      <c r="N156" s="65"/>
    </row>
    <row r="157" spans="1:16" s="59" customFormat="1" x14ac:dyDescent="0.2">
      <c r="B157" s="134"/>
      <c r="C157" s="135"/>
      <c r="D157" s="62"/>
      <c r="I157" s="105"/>
      <c r="J157" s="33"/>
      <c r="K157" s="33"/>
      <c r="L157" s="33"/>
      <c r="M157" s="33"/>
      <c r="N157" s="65"/>
    </row>
    <row r="158" spans="1:16" s="59" customFormat="1" ht="14.25" customHeight="1" x14ac:dyDescent="0.2">
      <c r="B158" s="136" t="s">
        <v>642</v>
      </c>
      <c r="C158" s="136"/>
      <c r="D158" s="64" t="s">
        <v>765</v>
      </c>
      <c r="I158" s="105"/>
      <c r="J158" s="33"/>
      <c r="K158" s="33"/>
      <c r="L158" s="33"/>
      <c r="M158" s="33"/>
      <c r="N158" s="65"/>
    </row>
    <row r="159" spans="1:16" s="59" customFormat="1" x14ac:dyDescent="0.2">
      <c r="B159" s="134" t="s">
        <v>643</v>
      </c>
      <c r="C159" s="137"/>
      <c r="D159" s="135"/>
      <c r="I159" s="105"/>
      <c r="J159" s="33"/>
      <c r="K159" s="33"/>
      <c r="L159" s="33"/>
      <c r="M159" s="33"/>
      <c r="N159" s="65"/>
      <c r="O159"/>
      <c r="P159"/>
    </row>
    <row r="160" spans="1:16" x14ac:dyDescent="0.2">
      <c r="I160" s="105"/>
    </row>
    <row r="161" spans="2:9" x14ac:dyDescent="0.2">
      <c r="B161" s="67" t="s">
        <v>644</v>
      </c>
      <c r="I161" s="105"/>
    </row>
    <row r="162" spans="2:9" x14ac:dyDescent="0.2">
      <c r="I162" s="105"/>
    </row>
    <row r="163" spans="2:9" ht="153.75" customHeight="1" x14ac:dyDescent="0.2">
      <c r="I163" s="105"/>
    </row>
    <row r="164" spans="2:9" x14ac:dyDescent="0.2">
      <c r="I164" s="105"/>
    </row>
    <row r="165" spans="2:9" x14ac:dyDescent="0.2">
      <c r="I165" s="105"/>
    </row>
    <row r="166" spans="2:9" x14ac:dyDescent="0.2">
      <c r="B166" s="67" t="s">
        <v>645</v>
      </c>
      <c r="C166" s="68"/>
      <c r="D166" s="67"/>
      <c r="I166" s="105"/>
    </row>
    <row r="167" spans="2:9" x14ac:dyDescent="0.2">
      <c r="B167" s="67" t="s">
        <v>649</v>
      </c>
      <c r="C167" s="68"/>
      <c r="D167" s="67"/>
      <c r="I167" s="105"/>
    </row>
    <row r="168" spans="2:9" x14ac:dyDescent="0.2">
      <c r="D168" s="67"/>
      <c r="I168" s="105"/>
    </row>
    <row r="169" spans="2:9" ht="165" customHeight="1" x14ac:dyDescent="0.2">
      <c r="I169" s="105"/>
    </row>
    <row r="170" spans="2:9" x14ac:dyDescent="0.2">
      <c r="I170" s="105"/>
    </row>
    <row r="171" spans="2:9" x14ac:dyDescent="0.2">
      <c r="I171" s="105"/>
    </row>
    <row r="172" spans="2:9" x14ac:dyDescent="0.2">
      <c r="I172" s="105"/>
    </row>
    <row r="173" spans="2:9" x14ac:dyDescent="0.2">
      <c r="I173" s="105"/>
    </row>
  </sheetData>
  <mergeCells count="26">
    <mergeCell ref="B150:C150"/>
    <mergeCell ref="B151:C151"/>
    <mergeCell ref="B145:C145"/>
    <mergeCell ref="B146:C146"/>
    <mergeCell ref="B143:C143"/>
    <mergeCell ref="B147:C147"/>
    <mergeCell ref="B149:D149"/>
    <mergeCell ref="B129:H129"/>
    <mergeCell ref="B132:D132"/>
    <mergeCell ref="B133:C133"/>
    <mergeCell ref="B134:C134"/>
    <mergeCell ref="B135:C135"/>
    <mergeCell ref="B130:H130"/>
    <mergeCell ref="A1:H1"/>
    <mergeCell ref="A2:H2"/>
    <mergeCell ref="A3:H3"/>
    <mergeCell ref="B127:H127"/>
    <mergeCell ref="B128:H128"/>
    <mergeCell ref="B157:C157"/>
    <mergeCell ref="B158:C158"/>
    <mergeCell ref="B159:D159"/>
    <mergeCell ref="B152:C152"/>
    <mergeCell ref="B153:C153"/>
    <mergeCell ref="B154:C154"/>
    <mergeCell ref="B155:C155"/>
    <mergeCell ref="B156:C156"/>
  </mergeCells>
  <hyperlinks>
    <hyperlink ref="I1" location="Index!B2" display="Index" xr:uid="{8EB7C45C-A85A-43B7-BAFA-BB9C1FCC6CF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F5C3F-3E2F-4976-ACA9-EDC269FFE67D}">
  <sheetPr>
    <outlinePr summaryBelow="0" summaryRight="0"/>
  </sheetPr>
  <dimension ref="A1:T196"/>
  <sheetViews>
    <sheetView showGridLines="0" workbookViewId="0">
      <selection sqref="A1:H1"/>
    </sheetView>
  </sheetViews>
  <sheetFormatPr defaultRowHeight="12.75" x14ac:dyDescent="0.2"/>
  <cols>
    <col min="1" max="1" width="5.85546875" bestFit="1" customWidth="1"/>
    <col min="2" max="2" width="20.85546875" customWidth="1"/>
    <col min="3" max="3" width="55" customWidth="1"/>
    <col min="4" max="4" width="14.7109375" customWidth="1"/>
    <col min="5" max="5" width="9.42578125" bestFit="1" customWidth="1"/>
    <col min="6" max="6" width="10.140625" bestFit="1" customWidth="1"/>
    <col min="7" max="7" width="14" bestFit="1" customWidth="1"/>
    <col min="8" max="8" width="11.140625" customWidth="1"/>
  </cols>
  <sheetData>
    <row r="1" spans="1:9" ht="15" x14ac:dyDescent="0.2">
      <c r="A1" s="138" t="s">
        <v>0</v>
      </c>
      <c r="B1" s="138"/>
      <c r="C1" s="138"/>
      <c r="D1" s="138"/>
      <c r="E1" s="138"/>
      <c r="F1" s="138"/>
      <c r="G1" s="138"/>
      <c r="H1" s="138"/>
      <c r="I1" s="1" t="s">
        <v>628</v>
      </c>
    </row>
    <row r="2" spans="1:9" ht="15" x14ac:dyDescent="0.2">
      <c r="A2" s="138" t="s">
        <v>263</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264</v>
      </c>
      <c r="C28" s="26" t="s">
        <v>265</v>
      </c>
      <c r="D28" s="26" t="s">
        <v>23</v>
      </c>
      <c r="E28" s="27">
        <v>250</v>
      </c>
      <c r="F28" s="28">
        <v>2492.67</v>
      </c>
      <c r="G28" s="29">
        <v>6.5099450000000003E-2</v>
      </c>
      <c r="H28" s="17">
        <v>6.7</v>
      </c>
    </row>
    <row r="29" spans="1:8" x14ac:dyDescent="0.2">
      <c r="A29" s="25">
        <v>2</v>
      </c>
      <c r="B29" s="26" t="s">
        <v>266</v>
      </c>
      <c r="C29" s="26" t="s">
        <v>267</v>
      </c>
      <c r="D29" s="26" t="s">
        <v>23</v>
      </c>
      <c r="E29" s="27">
        <v>2000</v>
      </c>
      <c r="F29" s="28">
        <v>2048.3739999999998</v>
      </c>
      <c r="G29" s="29">
        <v>5.3496059999999998E-2</v>
      </c>
      <c r="H29" s="17">
        <v>7.25</v>
      </c>
    </row>
    <row r="30" spans="1:8" ht="25.5" x14ac:dyDescent="0.2">
      <c r="A30" s="25">
        <v>3</v>
      </c>
      <c r="B30" s="26" t="s">
        <v>24</v>
      </c>
      <c r="C30" s="26" t="s">
        <v>25</v>
      </c>
      <c r="D30" s="26" t="s">
        <v>23</v>
      </c>
      <c r="E30" s="27">
        <v>1500</v>
      </c>
      <c r="F30" s="28">
        <v>1528.4804999999999</v>
      </c>
      <c r="G30" s="29">
        <v>3.9918339999999997E-2</v>
      </c>
      <c r="H30" s="17">
        <v>6.6950000000000003</v>
      </c>
    </row>
    <row r="31" spans="1:8" x14ac:dyDescent="0.2">
      <c r="A31" s="25">
        <v>4</v>
      </c>
      <c r="B31" s="26" t="s">
        <v>268</v>
      </c>
      <c r="C31" s="26" t="s">
        <v>269</v>
      </c>
      <c r="D31" s="26" t="s">
        <v>270</v>
      </c>
      <c r="E31" s="27">
        <v>1500</v>
      </c>
      <c r="F31" s="28">
        <v>1511.2425000000001</v>
      </c>
      <c r="G31" s="29">
        <v>3.9468139999999999E-2</v>
      </c>
      <c r="H31" s="17">
        <v>7.2050000000000001</v>
      </c>
    </row>
    <row r="32" spans="1:8" x14ac:dyDescent="0.2">
      <c r="A32" s="25">
        <v>5</v>
      </c>
      <c r="B32" s="26" t="s">
        <v>271</v>
      </c>
      <c r="C32" s="26" t="s">
        <v>272</v>
      </c>
      <c r="D32" s="26" t="s">
        <v>273</v>
      </c>
      <c r="E32" s="27">
        <v>1500</v>
      </c>
      <c r="F32" s="28">
        <v>1510.4385</v>
      </c>
      <c r="G32" s="29">
        <v>3.944715E-2</v>
      </c>
      <c r="H32" s="17">
        <v>6.9375</v>
      </c>
    </row>
    <row r="33" spans="1:8" x14ac:dyDescent="0.2">
      <c r="A33" s="25">
        <v>6</v>
      </c>
      <c r="B33" s="26" t="s">
        <v>274</v>
      </c>
      <c r="C33" s="26" t="s">
        <v>275</v>
      </c>
      <c r="D33" s="26" t="s">
        <v>28</v>
      </c>
      <c r="E33" s="27">
        <v>1500</v>
      </c>
      <c r="F33" s="28">
        <v>1507.6904999999999</v>
      </c>
      <c r="G33" s="29">
        <v>3.9375380000000001E-2</v>
      </c>
      <c r="H33" s="17">
        <v>6.4349999999999996</v>
      </c>
    </row>
    <row r="34" spans="1:8" x14ac:dyDescent="0.2">
      <c r="A34" s="25">
        <v>7</v>
      </c>
      <c r="B34" s="26" t="s">
        <v>74</v>
      </c>
      <c r="C34" s="26" t="s">
        <v>75</v>
      </c>
      <c r="D34" s="26" t="s">
        <v>28</v>
      </c>
      <c r="E34" s="27">
        <v>1500</v>
      </c>
      <c r="F34" s="28">
        <v>1497.5295000000001</v>
      </c>
      <c r="G34" s="29">
        <v>3.9110010000000001E-2</v>
      </c>
      <c r="H34" s="17">
        <v>6.6</v>
      </c>
    </row>
    <row r="35" spans="1:8" ht="25.5" x14ac:dyDescent="0.2">
      <c r="A35" s="25">
        <v>8</v>
      </c>
      <c r="B35" s="26" t="s">
        <v>72</v>
      </c>
      <c r="C35" s="26" t="s">
        <v>73</v>
      </c>
      <c r="D35" s="26" t="s">
        <v>23</v>
      </c>
      <c r="E35" s="27">
        <v>1000</v>
      </c>
      <c r="F35" s="28">
        <v>1016.348</v>
      </c>
      <c r="G35" s="29">
        <v>2.6543299999999999E-2</v>
      </c>
      <c r="H35" s="17">
        <v>6.625</v>
      </c>
    </row>
    <row r="36" spans="1:8" x14ac:dyDescent="0.2">
      <c r="A36" s="25">
        <v>9</v>
      </c>
      <c r="B36" s="26" t="s">
        <v>276</v>
      </c>
      <c r="C36" s="26" t="s">
        <v>277</v>
      </c>
      <c r="D36" s="26" t="s">
        <v>278</v>
      </c>
      <c r="E36" s="27">
        <v>1000</v>
      </c>
      <c r="F36" s="28">
        <v>1014.186</v>
      </c>
      <c r="G36" s="29">
        <v>2.6486840000000001E-2</v>
      </c>
      <c r="H36" s="17">
        <v>7.78</v>
      </c>
    </row>
    <row r="37" spans="1:8" x14ac:dyDescent="0.2">
      <c r="A37" s="25">
        <v>10</v>
      </c>
      <c r="B37" s="26" t="s">
        <v>279</v>
      </c>
      <c r="C37" s="26" t="s">
        <v>280</v>
      </c>
      <c r="D37" s="26" t="s">
        <v>281</v>
      </c>
      <c r="E37" s="27">
        <v>1000</v>
      </c>
      <c r="F37" s="28">
        <v>1013.26</v>
      </c>
      <c r="G37" s="29">
        <v>2.6462659999999999E-2</v>
      </c>
      <c r="H37" s="17">
        <v>7.2305000000000001</v>
      </c>
    </row>
    <row r="38" spans="1:8" ht="25.5" x14ac:dyDescent="0.2">
      <c r="A38" s="25">
        <v>11</v>
      </c>
      <c r="B38" s="26" t="s">
        <v>282</v>
      </c>
      <c r="C38" s="26" t="s">
        <v>283</v>
      </c>
      <c r="D38" s="26" t="s">
        <v>23</v>
      </c>
      <c r="E38" s="27">
        <v>1000</v>
      </c>
      <c r="F38" s="28">
        <v>1005.403</v>
      </c>
      <c r="G38" s="29">
        <v>2.625746E-2</v>
      </c>
      <c r="H38" s="17">
        <v>6.5495999999999999</v>
      </c>
    </row>
    <row r="39" spans="1:8" x14ac:dyDescent="0.2">
      <c r="A39" s="25">
        <v>12</v>
      </c>
      <c r="B39" s="26" t="s">
        <v>284</v>
      </c>
      <c r="C39" s="26" t="s">
        <v>285</v>
      </c>
      <c r="D39" s="26" t="s">
        <v>286</v>
      </c>
      <c r="E39" s="27">
        <v>1000</v>
      </c>
      <c r="F39" s="28">
        <v>1005.244</v>
      </c>
      <c r="G39" s="29">
        <v>2.6253309999999998E-2</v>
      </c>
      <c r="H39" s="17">
        <v>8.3949999999999996</v>
      </c>
    </row>
    <row r="40" spans="1:8" x14ac:dyDescent="0.2">
      <c r="A40" s="25">
        <v>13</v>
      </c>
      <c r="B40" s="26" t="s">
        <v>287</v>
      </c>
      <c r="C40" s="26" t="s">
        <v>288</v>
      </c>
      <c r="D40" s="26" t="s">
        <v>28</v>
      </c>
      <c r="E40" s="27">
        <v>100</v>
      </c>
      <c r="F40" s="28">
        <v>1005.182</v>
      </c>
      <c r="G40" s="29">
        <v>2.6251690000000001E-2</v>
      </c>
      <c r="H40" s="17">
        <v>6.45</v>
      </c>
    </row>
    <row r="41" spans="1:8" x14ac:dyDescent="0.2">
      <c r="A41" s="25">
        <v>14</v>
      </c>
      <c r="B41" s="26" t="s">
        <v>289</v>
      </c>
      <c r="C41" s="26" t="s">
        <v>290</v>
      </c>
      <c r="D41" s="26" t="s">
        <v>28</v>
      </c>
      <c r="E41" s="27">
        <v>900</v>
      </c>
      <c r="F41" s="28">
        <v>908.95140000000004</v>
      </c>
      <c r="G41" s="29">
        <v>2.3738499999999999E-2</v>
      </c>
      <c r="H41" s="17">
        <v>7.0975000000000001</v>
      </c>
    </row>
    <row r="42" spans="1:8" x14ac:dyDescent="0.2">
      <c r="A42" s="25">
        <v>15</v>
      </c>
      <c r="B42" s="26" t="s">
        <v>291</v>
      </c>
      <c r="C42" s="26" t="s">
        <v>292</v>
      </c>
      <c r="D42" s="26" t="s">
        <v>278</v>
      </c>
      <c r="E42" s="27">
        <v>900</v>
      </c>
      <c r="F42" s="28">
        <v>906.15779999999995</v>
      </c>
      <c r="G42" s="29">
        <v>2.3665539999999999E-2</v>
      </c>
      <c r="H42" s="17">
        <v>7.23</v>
      </c>
    </row>
    <row r="43" spans="1:8" ht="25.5" x14ac:dyDescent="0.2">
      <c r="A43" s="25">
        <v>16</v>
      </c>
      <c r="B43" s="26" t="s">
        <v>76</v>
      </c>
      <c r="C43" s="26" t="s">
        <v>77</v>
      </c>
      <c r="D43" s="26" t="s">
        <v>23</v>
      </c>
      <c r="E43" s="27">
        <v>500</v>
      </c>
      <c r="F43" s="28">
        <v>508.923</v>
      </c>
      <c r="G43" s="29">
        <v>1.3291209999999999E-2</v>
      </c>
      <c r="H43" s="17">
        <v>6.7129000000000003</v>
      </c>
    </row>
    <row r="44" spans="1:8" ht="25.5" x14ac:dyDescent="0.2">
      <c r="A44" s="25">
        <v>17</v>
      </c>
      <c r="B44" s="26" t="s">
        <v>293</v>
      </c>
      <c r="C44" s="26" t="s">
        <v>294</v>
      </c>
      <c r="D44" s="26" t="s">
        <v>28</v>
      </c>
      <c r="E44" s="27">
        <v>500</v>
      </c>
      <c r="F44" s="28">
        <v>508.85649999999998</v>
      </c>
      <c r="G44" s="29">
        <v>1.3289479999999999E-2</v>
      </c>
      <c r="H44" s="17">
        <v>6.62</v>
      </c>
    </row>
    <row r="45" spans="1:8" x14ac:dyDescent="0.2">
      <c r="A45" s="25">
        <v>18</v>
      </c>
      <c r="B45" s="26" t="s">
        <v>295</v>
      </c>
      <c r="C45" s="26" t="s">
        <v>296</v>
      </c>
      <c r="D45" s="26" t="s">
        <v>28</v>
      </c>
      <c r="E45" s="27">
        <v>500</v>
      </c>
      <c r="F45" s="28">
        <v>507.71449999999999</v>
      </c>
      <c r="G45" s="29">
        <v>1.325965E-2</v>
      </c>
      <c r="H45" s="17">
        <v>6.5689000000000002</v>
      </c>
    </row>
    <row r="46" spans="1:8" ht="25.5" x14ac:dyDescent="0.2">
      <c r="A46" s="25">
        <v>19</v>
      </c>
      <c r="B46" s="26" t="s">
        <v>149</v>
      </c>
      <c r="C46" s="26" t="s">
        <v>150</v>
      </c>
      <c r="D46" s="26" t="s">
        <v>28</v>
      </c>
      <c r="E46" s="27">
        <v>500</v>
      </c>
      <c r="F46" s="28">
        <v>506.91250000000002</v>
      </c>
      <c r="G46" s="29">
        <v>1.3238710000000001E-2</v>
      </c>
      <c r="H46" s="17">
        <v>6.6</v>
      </c>
    </row>
    <row r="47" spans="1:8" x14ac:dyDescent="0.2">
      <c r="A47" s="25">
        <v>20</v>
      </c>
      <c r="B47" s="26" t="s">
        <v>297</v>
      </c>
      <c r="C47" s="26" t="s">
        <v>298</v>
      </c>
      <c r="D47" s="26" t="s">
        <v>23</v>
      </c>
      <c r="E47" s="27">
        <v>500</v>
      </c>
      <c r="F47" s="28">
        <v>500.75799999999998</v>
      </c>
      <c r="G47" s="29">
        <v>1.307797E-2</v>
      </c>
      <c r="H47" s="17">
        <v>6.7850000000000001</v>
      </c>
    </row>
    <row r="48" spans="1:8" x14ac:dyDescent="0.2">
      <c r="A48" s="25">
        <v>21</v>
      </c>
      <c r="B48" s="26" t="s">
        <v>299</v>
      </c>
      <c r="C48" s="26" t="s">
        <v>300</v>
      </c>
      <c r="D48" s="26" t="s">
        <v>278</v>
      </c>
      <c r="E48" s="27">
        <v>350</v>
      </c>
      <c r="F48" s="28">
        <v>356.07215000000002</v>
      </c>
      <c r="G48" s="29">
        <v>9.2993099999999999E-3</v>
      </c>
      <c r="H48" s="17">
        <v>7.7267000000000001</v>
      </c>
    </row>
    <row r="49" spans="1:8" x14ac:dyDescent="0.2">
      <c r="A49" s="25">
        <v>22</v>
      </c>
      <c r="B49" s="26" t="s">
        <v>301</v>
      </c>
      <c r="C49" s="26" t="s">
        <v>302</v>
      </c>
      <c r="D49" s="26" t="s">
        <v>303</v>
      </c>
      <c r="E49" s="27">
        <v>300</v>
      </c>
      <c r="F49" s="28">
        <v>300.74430000000001</v>
      </c>
      <c r="G49" s="29">
        <v>7.8543499999999995E-3</v>
      </c>
      <c r="H49" s="17">
        <v>8.6999999999999993</v>
      </c>
    </row>
    <row r="50" spans="1:8" x14ac:dyDescent="0.2">
      <c r="A50" s="18"/>
      <c r="B50" s="18"/>
      <c r="C50" s="19" t="s">
        <v>11</v>
      </c>
      <c r="D50" s="18"/>
      <c r="E50" s="18" t="s">
        <v>12</v>
      </c>
      <c r="F50" s="24">
        <v>23161.138650000001</v>
      </c>
      <c r="G50" s="21">
        <v>0.60488450999999999</v>
      </c>
      <c r="H50" s="17" t="s">
        <v>12</v>
      </c>
    </row>
    <row r="51" spans="1:8" x14ac:dyDescent="0.2">
      <c r="A51" s="18"/>
      <c r="B51" s="18"/>
      <c r="C51" s="22"/>
      <c r="D51" s="18"/>
      <c r="E51" s="18"/>
      <c r="F51" s="23"/>
      <c r="G51" s="23"/>
      <c r="H51" s="17" t="s">
        <v>12</v>
      </c>
    </row>
    <row r="52" spans="1:8" x14ac:dyDescent="0.2">
      <c r="A52" s="18"/>
      <c r="B52" s="18"/>
      <c r="C52" s="19" t="s">
        <v>78</v>
      </c>
      <c r="D52" s="18"/>
      <c r="E52" s="18"/>
      <c r="F52" s="18"/>
      <c r="G52" s="18"/>
      <c r="H52" s="17" t="s">
        <v>12</v>
      </c>
    </row>
    <row r="53" spans="1:8" x14ac:dyDescent="0.2">
      <c r="A53" s="18"/>
      <c r="B53" s="18"/>
      <c r="C53" s="19" t="s">
        <v>11</v>
      </c>
      <c r="D53" s="18"/>
      <c r="E53" s="18" t="s">
        <v>12</v>
      </c>
      <c r="F53" s="20" t="s">
        <v>13</v>
      </c>
      <c r="G53" s="21">
        <v>0</v>
      </c>
      <c r="H53" s="17" t="s">
        <v>12</v>
      </c>
    </row>
    <row r="54" spans="1:8" x14ac:dyDescent="0.2">
      <c r="A54" s="18"/>
      <c r="B54" s="18"/>
      <c r="C54" s="22"/>
      <c r="D54" s="18"/>
      <c r="E54" s="18"/>
      <c r="F54" s="23"/>
      <c r="G54" s="23"/>
      <c r="H54" s="17" t="s">
        <v>12</v>
      </c>
    </row>
    <row r="55" spans="1:8" x14ac:dyDescent="0.2">
      <c r="A55" s="18"/>
      <c r="B55" s="18"/>
      <c r="C55" s="19" t="s">
        <v>79</v>
      </c>
      <c r="D55" s="18"/>
      <c r="E55" s="18"/>
      <c r="F55" s="18"/>
      <c r="G55" s="18"/>
      <c r="H55" s="17" t="s">
        <v>12</v>
      </c>
    </row>
    <row r="56" spans="1:8" x14ac:dyDescent="0.2">
      <c r="A56" s="25">
        <v>1</v>
      </c>
      <c r="B56" s="26" t="s">
        <v>304</v>
      </c>
      <c r="C56" s="26" t="s">
        <v>305</v>
      </c>
      <c r="D56" s="26" t="s">
        <v>82</v>
      </c>
      <c r="E56" s="27">
        <v>500000</v>
      </c>
      <c r="F56" s="28">
        <v>507.72500000000002</v>
      </c>
      <c r="G56" s="29">
        <v>1.325993E-2</v>
      </c>
      <c r="H56" s="17">
        <v>6.5697000000000001</v>
      </c>
    </row>
    <row r="57" spans="1:8" x14ac:dyDescent="0.2">
      <c r="A57" s="18"/>
      <c r="B57" s="18"/>
      <c r="C57" s="19" t="s">
        <v>11</v>
      </c>
      <c r="D57" s="18"/>
      <c r="E57" s="18" t="s">
        <v>12</v>
      </c>
      <c r="F57" s="24">
        <v>507.72500000000002</v>
      </c>
      <c r="G57" s="21">
        <v>1.325993E-2</v>
      </c>
      <c r="H57" s="17" t="s">
        <v>12</v>
      </c>
    </row>
    <row r="58" spans="1:8" x14ac:dyDescent="0.2">
      <c r="A58" s="18"/>
      <c r="B58" s="18"/>
      <c r="C58" s="22"/>
      <c r="D58" s="18"/>
      <c r="E58" s="18"/>
      <c r="F58" s="23"/>
      <c r="G58" s="23"/>
      <c r="H58" s="17" t="s">
        <v>12</v>
      </c>
    </row>
    <row r="59" spans="1:8" x14ac:dyDescent="0.2">
      <c r="A59" s="18"/>
      <c r="B59" s="18"/>
      <c r="C59" s="19" t="s">
        <v>99</v>
      </c>
      <c r="D59" s="18"/>
      <c r="E59" s="18"/>
      <c r="F59" s="23"/>
      <c r="G59" s="23"/>
      <c r="H59" s="17" t="s">
        <v>12</v>
      </c>
    </row>
    <row r="60" spans="1:8" x14ac:dyDescent="0.2">
      <c r="A60" s="18"/>
      <c r="B60" s="18"/>
      <c r="C60" s="19" t="s">
        <v>11</v>
      </c>
      <c r="D60" s="18"/>
      <c r="E60" s="18" t="s">
        <v>12</v>
      </c>
      <c r="F60" s="20" t="s">
        <v>13</v>
      </c>
      <c r="G60" s="21">
        <v>0</v>
      </c>
      <c r="H60" s="17" t="s">
        <v>12</v>
      </c>
    </row>
    <row r="61" spans="1:8" x14ac:dyDescent="0.2">
      <c r="A61" s="18"/>
      <c r="B61" s="18"/>
      <c r="C61" s="22"/>
      <c r="D61" s="18"/>
      <c r="E61" s="18"/>
      <c r="F61" s="23"/>
      <c r="G61" s="23"/>
      <c r="H61" s="17" t="s">
        <v>12</v>
      </c>
    </row>
    <row r="62" spans="1:8" x14ac:dyDescent="0.2">
      <c r="A62" s="18"/>
      <c r="B62" s="18"/>
      <c r="C62" s="19" t="s">
        <v>100</v>
      </c>
      <c r="D62" s="18"/>
      <c r="E62" s="18"/>
      <c r="F62" s="24">
        <v>23668.863649999999</v>
      </c>
      <c r="G62" s="21">
        <v>0.61814444000000002</v>
      </c>
      <c r="H62" s="17" t="s">
        <v>12</v>
      </c>
    </row>
    <row r="63" spans="1:8" x14ac:dyDescent="0.2">
      <c r="A63" s="18"/>
      <c r="B63" s="18"/>
      <c r="C63" s="22"/>
      <c r="D63" s="18"/>
      <c r="E63" s="18"/>
      <c r="F63" s="23"/>
      <c r="G63" s="23"/>
      <c r="H63" s="17" t="s">
        <v>12</v>
      </c>
    </row>
    <row r="64" spans="1:8" x14ac:dyDescent="0.2">
      <c r="A64" s="18"/>
      <c r="B64" s="18"/>
      <c r="C64" s="19" t="s">
        <v>101</v>
      </c>
      <c r="D64" s="18"/>
      <c r="E64" s="18"/>
      <c r="F64" s="23"/>
      <c r="G64" s="23"/>
      <c r="H64" s="17" t="s">
        <v>12</v>
      </c>
    </row>
    <row r="65" spans="1:8" x14ac:dyDescent="0.2">
      <c r="A65" s="18"/>
      <c r="B65" s="18"/>
      <c r="C65" s="19" t="s">
        <v>102</v>
      </c>
      <c r="D65" s="18"/>
      <c r="E65" s="18"/>
      <c r="F65" s="23"/>
      <c r="G65" s="23"/>
      <c r="H65" s="17" t="s">
        <v>12</v>
      </c>
    </row>
    <row r="66" spans="1:8" x14ac:dyDescent="0.2">
      <c r="A66" s="25">
        <v>1</v>
      </c>
      <c r="B66" s="26" t="s">
        <v>306</v>
      </c>
      <c r="C66" s="26" t="s">
        <v>307</v>
      </c>
      <c r="D66" s="26" t="s">
        <v>185</v>
      </c>
      <c r="E66" s="27">
        <v>500</v>
      </c>
      <c r="F66" s="28">
        <v>2472.665</v>
      </c>
      <c r="G66" s="29">
        <v>6.4576999999999996E-2</v>
      </c>
      <c r="H66" s="17">
        <v>6.0223000000000004</v>
      </c>
    </row>
    <row r="67" spans="1:8" x14ac:dyDescent="0.2">
      <c r="A67" s="25">
        <v>2</v>
      </c>
      <c r="B67" s="26" t="s">
        <v>197</v>
      </c>
      <c r="C67" s="26" t="s">
        <v>198</v>
      </c>
      <c r="D67" s="26" t="s">
        <v>157</v>
      </c>
      <c r="E67" s="27">
        <v>300</v>
      </c>
      <c r="F67" s="28">
        <v>1473.0705</v>
      </c>
      <c r="G67" s="29">
        <v>3.8471230000000002E-2</v>
      </c>
      <c r="H67" s="17">
        <v>5.9050000000000002</v>
      </c>
    </row>
    <row r="68" spans="1:8" x14ac:dyDescent="0.2">
      <c r="A68" s="25">
        <v>3</v>
      </c>
      <c r="B68" s="26" t="s">
        <v>308</v>
      </c>
      <c r="C68" s="26" t="s">
        <v>309</v>
      </c>
      <c r="D68" s="26" t="s">
        <v>157</v>
      </c>
      <c r="E68" s="27">
        <v>200</v>
      </c>
      <c r="F68" s="28">
        <v>989.10599999999999</v>
      </c>
      <c r="G68" s="29">
        <v>2.5831839999999998E-2</v>
      </c>
      <c r="H68" s="17">
        <v>6.0002000000000004</v>
      </c>
    </row>
    <row r="69" spans="1:8" x14ac:dyDescent="0.2">
      <c r="A69" s="25">
        <v>4</v>
      </c>
      <c r="B69" s="26" t="s">
        <v>191</v>
      </c>
      <c r="C69" s="26" t="s">
        <v>192</v>
      </c>
      <c r="D69" s="26" t="s">
        <v>157</v>
      </c>
      <c r="E69" s="27">
        <v>200</v>
      </c>
      <c r="F69" s="28">
        <v>985.95899999999995</v>
      </c>
      <c r="G69" s="29">
        <v>2.5749649999999999E-2</v>
      </c>
      <c r="H69" s="17">
        <v>5.9066000000000001</v>
      </c>
    </row>
    <row r="70" spans="1:8" x14ac:dyDescent="0.2">
      <c r="A70" s="25">
        <v>5</v>
      </c>
      <c r="B70" s="26" t="s">
        <v>193</v>
      </c>
      <c r="C70" s="26" t="s">
        <v>194</v>
      </c>
      <c r="D70" s="26" t="s">
        <v>157</v>
      </c>
      <c r="E70" s="27">
        <v>200</v>
      </c>
      <c r="F70" s="28">
        <v>985.93100000000004</v>
      </c>
      <c r="G70" s="29">
        <v>2.5748920000000002E-2</v>
      </c>
      <c r="H70" s="17">
        <v>5.9185999999999996</v>
      </c>
    </row>
    <row r="71" spans="1:8" x14ac:dyDescent="0.2">
      <c r="A71" s="25">
        <v>6</v>
      </c>
      <c r="B71" s="26" t="s">
        <v>155</v>
      </c>
      <c r="C71" s="26" t="s">
        <v>156</v>
      </c>
      <c r="D71" s="26" t="s">
        <v>157</v>
      </c>
      <c r="E71" s="27">
        <v>200</v>
      </c>
      <c r="F71" s="28">
        <v>982.73</v>
      </c>
      <c r="G71" s="29">
        <v>2.566533E-2</v>
      </c>
      <c r="H71" s="17">
        <v>5.8849999999999998</v>
      </c>
    </row>
    <row r="72" spans="1:8" x14ac:dyDescent="0.2">
      <c r="A72" s="25">
        <v>7</v>
      </c>
      <c r="B72" s="26" t="s">
        <v>195</v>
      </c>
      <c r="C72" s="26" t="s">
        <v>196</v>
      </c>
      <c r="D72" s="26" t="s">
        <v>185</v>
      </c>
      <c r="E72" s="27">
        <v>200</v>
      </c>
      <c r="F72" s="28">
        <v>940.99800000000005</v>
      </c>
      <c r="G72" s="29">
        <v>2.457544E-2</v>
      </c>
      <c r="H72" s="17">
        <v>6.375</v>
      </c>
    </row>
    <row r="73" spans="1:8" x14ac:dyDescent="0.2">
      <c r="A73" s="25">
        <v>8</v>
      </c>
      <c r="B73" s="26" t="s">
        <v>310</v>
      </c>
      <c r="C73" s="26" t="s">
        <v>311</v>
      </c>
      <c r="D73" s="26" t="s">
        <v>190</v>
      </c>
      <c r="E73" s="27">
        <v>100</v>
      </c>
      <c r="F73" s="28">
        <v>483.04300000000001</v>
      </c>
      <c r="G73" s="29">
        <v>1.2615319999999999E-2</v>
      </c>
      <c r="H73" s="17">
        <v>6.22</v>
      </c>
    </row>
    <row r="74" spans="1:8" x14ac:dyDescent="0.2">
      <c r="A74" s="18"/>
      <c r="B74" s="18"/>
      <c r="C74" s="19" t="s">
        <v>11</v>
      </c>
      <c r="D74" s="18"/>
      <c r="E74" s="18" t="s">
        <v>12</v>
      </c>
      <c r="F74" s="24">
        <v>9313.5025000000005</v>
      </c>
      <c r="G74" s="21">
        <v>0.24323473000000001</v>
      </c>
      <c r="H74" s="17" t="s">
        <v>12</v>
      </c>
    </row>
    <row r="75" spans="1:8" x14ac:dyDescent="0.2">
      <c r="A75" s="18"/>
      <c r="B75" s="18"/>
      <c r="C75" s="22"/>
      <c r="D75" s="18"/>
      <c r="E75" s="18"/>
      <c r="F75" s="23"/>
      <c r="G75" s="23"/>
      <c r="H75" s="17" t="s">
        <v>12</v>
      </c>
    </row>
    <row r="76" spans="1:8" x14ac:dyDescent="0.2">
      <c r="A76" s="18"/>
      <c r="B76" s="18"/>
      <c r="C76" s="19" t="s">
        <v>103</v>
      </c>
      <c r="D76" s="18"/>
      <c r="E76" s="18"/>
      <c r="F76" s="23"/>
      <c r="G76" s="23"/>
      <c r="H76" s="17" t="s">
        <v>12</v>
      </c>
    </row>
    <row r="77" spans="1:8" x14ac:dyDescent="0.2">
      <c r="A77" s="25">
        <v>1</v>
      </c>
      <c r="B77" s="26" t="s">
        <v>312</v>
      </c>
      <c r="C77" s="26" t="s">
        <v>313</v>
      </c>
      <c r="D77" s="26" t="s">
        <v>157</v>
      </c>
      <c r="E77" s="27">
        <v>140</v>
      </c>
      <c r="F77" s="28">
        <v>687.19770000000005</v>
      </c>
      <c r="G77" s="29">
        <v>1.7947100000000001E-2</v>
      </c>
      <c r="H77" s="17">
        <v>8.3949999999999996</v>
      </c>
    </row>
    <row r="78" spans="1:8" x14ac:dyDescent="0.2">
      <c r="A78" s="18"/>
      <c r="B78" s="18"/>
      <c r="C78" s="19" t="s">
        <v>11</v>
      </c>
      <c r="D78" s="18"/>
      <c r="E78" s="18" t="s">
        <v>12</v>
      </c>
      <c r="F78" s="24">
        <v>687.19770000000005</v>
      </c>
      <c r="G78" s="21">
        <v>1.7947100000000001E-2</v>
      </c>
      <c r="H78" s="17" t="s">
        <v>12</v>
      </c>
    </row>
    <row r="79" spans="1:8" x14ac:dyDescent="0.2">
      <c r="A79" s="18"/>
      <c r="B79" s="18"/>
      <c r="C79" s="22"/>
      <c r="D79" s="18"/>
      <c r="E79" s="18"/>
      <c r="F79" s="23"/>
      <c r="G79" s="23"/>
      <c r="H79" s="17" t="s">
        <v>12</v>
      </c>
    </row>
    <row r="80" spans="1:8" x14ac:dyDescent="0.2">
      <c r="A80" s="18"/>
      <c r="B80" s="18"/>
      <c r="C80" s="19" t="s">
        <v>104</v>
      </c>
      <c r="D80" s="18"/>
      <c r="E80" s="18"/>
      <c r="F80" s="23"/>
      <c r="G80" s="23"/>
      <c r="H80" s="17" t="s">
        <v>12</v>
      </c>
    </row>
    <row r="81" spans="1:16" x14ac:dyDescent="0.2">
      <c r="A81" s="25">
        <v>1</v>
      </c>
      <c r="B81" s="26" t="s">
        <v>314</v>
      </c>
      <c r="C81" s="26" t="s">
        <v>315</v>
      </c>
      <c r="D81" s="26" t="s">
        <v>82</v>
      </c>
      <c r="E81" s="27">
        <v>2500000</v>
      </c>
      <c r="F81" s="28">
        <v>2471.1849999999999</v>
      </c>
      <c r="G81" s="29">
        <v>6.453834E-2</v>
      </c>
      <c r="H81" s="17">
        <v>5.32</v>
      </c>
    </row>
    <row r="82" spans="1:16" x14ac:dyDescent="0.2">
      <c r="A82" s="18"/>
      <c r="B82" s="18"/>
      <c r="C82" s="19" t="s">
        <v>11</v>
      </c>
      <c r="D82" s="18"/>
      <c r="E82" s="18" t="s">
        <v>12</v>
      </c>
      <c r="F82" s="24">
        <v>2471.1849999999999</v>
      </c>
      <c r="G82" s="21">
        <v>6.453834E-2</v>
      </c>
      <c r="H82" s="17" t="s">
        <v>12</v>
      </c>
    </row>
    <row r="83" spans="1:16" x14ac:dyDescent="0.2">
      <c r="A83" s="18"/>
      <c r="B83" s="18"/>
      <c r="C83" s="22"/>
      <c r="D83" s="18"/>
      <c r="E83" s="18"/>
      <c r="F83" s="23"/>
      <c r="G83" s="23"/>
      <c r="H83" s="17" t="s">
        <v>12</v>
      </c>
    </row>
    <row r="84" spans="1:16" x14ac:dyDescent="0.2">
      <c r="A84" s="18"/>
      <c r="B84" s="18"/>
      <c r="C84" s="19" t="s">
        <v>105</v>
      </c>
      <c r="D84" s="18"/>
      <c r="E84" s="18"/>
      <c r="F84" s="23"/>
      <c r="G84" s="23"/>
      <c r="H84" s="17" t="s">
        <v>12</v>
      </c>
    </row>
    <row r="85" spans="1:16" x14ac:dyDescent="0.2">
      <c r="A85" s="25">
        <v>1</v>
      </c>
      <c r="B85" s="26"/>
      <c r="C85" s="26" t="s">
        <v>106</v>
      </c>
      <c r="D85" s="26"/>
      <c r="E85" s="30"/>
      <c r="F85" s="28">
        <v>1399.234110005</v>
      </c>
      <c r="G85" s="29">
        <v>3.6542890000000001E-2</v>
      </c>
      <c r="H85" s="17">
        <v>5.41</v>
      </c>
    </row>
    <row r="86" spans="1:16" x14ac:dyDescent="0.2">
      <c r="A86" s="18"/>
      <c r="B86" s="18"/>
      <c r="C86" s="19" t="s">
        <v>11</v>
      </c>
      <c r="D86" s="18"/>
      <c r="E86" s="18" t="s">
        <v>12</v>
      </c>
      <c r="F86" s="24">
        <v>1399.234110005</v>
      </c>
      <c r="G86" s="21">
        <v>3.6542890000000001E-2</v>
      </c>
      <c r="H86" s="17" t="s">
        <v>12</v>
      </c>
    </row>
    <row r="87" spans="1:16" x14ac:dyDescent="0.2">
      <c r="A87" s="18"/>
      <c r="B87" s="18"/>
      <c r="C87" s="22"/>
      <c r="D87" s="18"/>
      <c r="E87" s="18"/>
      <c r="F87" s="23"/>
      <c r="G87" s="23"/>
      <c r="H87" s="17" t="s">
        <v>12</v>
      </c>
    </row>
    <row r="88" spans="1:16" x14ac:dyDescent="0.2">
      <c r="A88" s="18"/>
      <c r="B88" s="18"/>
      <c r="C88" s="19" t="s">
        <v>107</v>
      </c>
      <c r="D88" s="18"/>
      <c r="E88" s="18"/>
      <c r="F88" s="24">
        <v>13871.119310005</v>
      </c>
      <c r="G88" s="21">
        <v>0.36226306000000003</v>
      </c>
      <c r="H88" s="17" t="s">
        <v>12</v>
      </c>
    </row>
    <row r="89" spans="1:16" x14ac:dyDescent="0.2">
      <c r="A89" s="18"/>
      <c r="B89" s="18"/>
      <c r="C89" s="23"/>
      <c r="D89" s="18"/>
      <c r="E89" s="18"/>
      <c r="F89" s="18"/>
      <c r="G89" s="18"/>
      <c r="H89" s="17" t="s">
        <v>12</v>
      </c>
    </row>
    <row r="90" spans="1:16" x14ac:dyDescent="0.2">
      <c r="A90" s="18"/>
      <c r="B90" s="18"/>
      <c r="C90" s="19" t="s">
        <v>108</v>
      </c>
      <c r="D90" s="18"/>
      <c r="E90" s="18"/>
      <c r="F90" s="18"/>
      <c r="G90" s="18"/>
      <c r="H90" s="17" t="s">
        <v>12</v>
      </c>
    </row>
    <row r="91" spans="1:16" x14ac:dyDescent="0.2">
      <c r="A91" s="18"/>
      <c r="B91" s="18"/>
      <c r="C91" s="19" t="s">
        <v>109</v>
      </c>
      <c r="D91" s="18"/>
      <c r="E91" s="18"/>
      <c r="F91" s="18"/>
      <c r="G91" s="18"/>
      <c r="H91" s="17" t="s">
        <v>12</v>
      </c>
    </row>
    <row r="92" spans="1:16" x14ac:dyDescent="0.2">
      <c r="A92" s="18"/>
      <c r="B92" s="18"/>
      <c r="C92" s="19" t="s">
        <v>11</v>
      </c>
      <c r="D92" s="18"/>
      <c r="E92" s="18" t="s">
        <v>12</v>
      </c>
      <c r="F92" s="20" t="s">
        <v>13</v>
      </c>
      <c r="G92" s="21">
        <v>0</v>
      </c>
      <c r="H92" s="17" t="s">
        <v>12</v>
      </c>
    </row>
    <row r="93" spans="1:16" x14ac:dyDescent="0.2">
      <c r="A93" s="15"/>
      <c r="B93" s="15"/>
      <c r="C93" s="31"/>
      <c r="D93" s="15"/>
      <c r="E93" s="15"/>
      <c r="F93" s="32"/>
      <c r="G93" s="32"/>
      <c r="H93" s="17" t="s">
        <v>12</v>
      </c>
    </row>
    <row r="94" spans="1:16" x14ac:dyDescent="0.2">
      <c r="A94" s="15"/>
      <c r="B94" s="15"/>
      <c r="C94" s="16" t="s">
        <v>629</v>
      </c>
      <c r="D94" s="15"/>
      <c r="E94" s="15"/>
      <c r="F94" s="32"/>
      <c r="G94" s="32"/>
      <c r="H94" s="17"/>
      <c r="J94" s="33"/>
      <c r="K94" s="33"/>
      <c r="L94" s="33"/>
      <c r="M94" s="33"/>
      <c r="N94" s="34"/>
      <c r="O94" s="34"/>
      <c r="P94" s="34"/>
    </row>
    <row r="95" spans="1:16" x14ac:dyDescent="0.2">
      <c r="A95" s="35">
        <v>1</v>
      </c>
      <c r="B95" s="36" t="s">
        <v>110</v>
      </c>
      <c r="C95" s="36" t="s">
        <v>111</v>
      </c>
      <c r="D95" s="36"/>
      <c r="E95" s="37">
        <v>1043.4449999999999</v>
      </c>
      <c r="F95" s="38">
        <v>119.930186495</v>
      </c>
      <c r="G95" s="39">
        <v>3.1321399999999998E-3</v>
      </c>
      <c r="H95" s="17"/>
    </row>
    <row r="96" spans="1:16" x14ac:dyDescent="0.2">
      <c r="A96" s="15"/>
      <c r="B96" s="15"/>
      <c r="C96" s="16" t="s">
        <v>11</v>
      </c>
      <c r="D96" s="15"/>
      <c r="E96" s="15" t="s">
        <v>12</v>
      </c>
      <c r="F96" s="40">
        <f>SUM(F95)</f>
        <v>119.930186495</v>
      </c>
      <c r="G96" s="41">
        <f>SUM(G95)</f>
        <v>3.1321399999999998E-3</v>
      </c>
      <c r="H96" s="17"/>
    </row>
    <row r="97" spans="1:8" x14ac:dyDescent="0.2">
      <c r="A97" s="18"/>
      <c r="B97" s="18"/>
      <c r="C97" s="22"/>
      <c r="D97" s="18"/>
      <c r="E97" s="18"/>
      <c r="F97" s="23"/>
      <c r="G97" s="23"/>
      <c r="H97" s="17" t="s">
        <v>12</v>
      </c>
    </row>
    <row r="98" spans="1:8" x14ac:dyDescent="0.2">
      <c r="A98" s="18"/>
      <c r="B98" s="18"/>
      <c r="C98" s="19" t="s">
        <v>112</v>
      </c>
      <c r="D98" s="18"/>
      <c r="E98" s="18"/>
      <c r="F98" s="18"/>
      <c r="G98" s="18"/>
      <c r="H98" s="17" t="s">
        <v>12</v>
      </c>
    </row>
    <row r="99" spans="1:8" x14ac:dyDescent="0.2">
      <c r="A99" s="18"/>
      <c r="B99" s="18"/>
      <c r="C99" s="19" t="s">
        <v>113</v>
      </c>
      <c r="D99" s="18"/>
      <c r="E99" s="18"/>
      <c r="F99" s="18"/>
      <c r="G99" s="18"/>
      <c r="H99" s="17" t="s">
        <v>12</v>
      </c>
    </row>
    <row r="100" spans="1:8" x14ac:dyDescent="0.2">
      <c r="A100" s="18"/>
      <c r="B100" s="18"/>
      <c r="C100" s="19" t="s">
        <v>11</v>
      </c>
      <c r="D100" s="18"/>
      <c r="E100" s="18" t="s">
        <v>12</v>
      </c>
      <c r="F100" s="20" t="s">
        <v>13</v>
      </c>
      <c r="G100" s="21">
        <v>0</v>
      </c>
      <c r="H100" s="17" t="s">
        <v>12</v>
      </c>
    </row>
    <row r="101" spans="1:8" x14ac:dyDescent="0.2">
      <c r="A101" s="18"/>
      <c r="B101" s="18"/>
      <c r="C101" s="22"/>
      <c r="D101" s="18"/>
      <c r="E101" s="18"/>
      <c r="F101" s="23"/>
      <c r="G101" s="23"/>
      <c r="H101" s="17" t="s">
        <v>12</v>
      </c>
    </row>
    <row r="102" spans="1:8" x14ac:dyDescent="0.2">
      <c r="A102" s="18"/>
      <c r="B102" s="18"/>
      <c r="C102" s="19" t="s">
        <v>114</v>
      </c>
      <c r="D102" s="18"/>
      <c r="E102" s="18"/>
      <c r="F102" s="23"/>
      <c r="G102" s="23"/>
      <c r="H102" s="17" t="s">
        <v>12</v>
      </c>
    </row>
    <row r="103" spans="1:8" x14ac:dyDescent="0.2">
      <c r="A103" s="18"/>
      <c r="B103" s="18"/>
      <c r="C103" s="19" t="s">
        <v>11</v>
      </c>
      <c r="D103" s="18"/>
      <c r="E103" s="18" t="s">
        <v>12</v>
      </c>
      <c r="F103" s="20" t="s">
        <v>13</v>
      </c>
      <c r="G103" s="21">
        <v>0</v>
      </c>
      <c r="H103" s="17" t="s">
        <v>12</v>
      </c>
    </row>
    <row r="104" spans="1:8" x14ac:dyDescent="0.2">
      <c r="A104" s="18"/>
      <c r="B104" s="26"/>
      <c r="C104" s="26"/>
      <c r="D104" s="19"/>
      <c r="E104" s="18"/>
      <c r="F104" s="26"/>
      <c r="G104" s="30"/>
      <c r="H104" s="17" t="s">
        <v>12</v>
      </c>
    </row>
    <row r="105" spans="1:8" x14ac:dyDescent="0.2">
      <c r="A105" s="30"/>
      <c r="B105" s="26"/>
      <c r="C105" s="26" t="s">
        <v>115</v>
      </c>
      <c r="D105" s="26"/>
      <c r="E105" s="30"/>
      <c r="F105" s="28">
        <v>630.27082582000003</v>
      </c>
      <c r="G105" s="29">
        <v>1.646038E-2</v>
      </c>
      <c r="H105" s="17" t="s">
        <v>12</v>
      </c>
    </row>
    <row r="106" spans="1:8" x14ac:dyDescent="0.2">
      <c r="A106" s="22"/>
      <c r="B106" s="22"/>
      <c r="C106" s="19" t="s">
        <v>116</v>
      </c>
      <c r="D106" s="23"/>
      <c r="E106" s="23"/>
      <c r="F106" s="24">
        <v>38290.183972320003</v>
      </c>
      <c r="G106" s="42">
        <v>1.0000000200000001</v>
      </c>
      <c r="H106" s="17" t="s">
        <v>12</v>
      </c>
    </row>
    <row r="107" spans="1:8" x14ac:dyDescent="0.2">
      <c r="A107" s="43"/>
      <c r="B107" s="43"/>
      <c r="C107" s="43"/>
      <c r="D107" s="44"/>
      <c r="E107" s="44"/>
      <c r="F107" s="44"/>
      <c r="G107" s="44"/>
    </row>
    <row r="108" spans="1:8" x14ac:dyDescent="0.2">
      <c r="A108" s="45"/>
      <c r="B108" s="139" t="s">
        <v>630</v>
      </c>
      <c r="C108" s="139"/>
      <c r="D108" s="139"/>
      <c r="E108" s="139"/>
      <c r="F108" s="139"/>
      <c r="G108" s="139"/>
      <c r="H108" s="139"/>
    </row>
    <row r="109" spans="1:8" x14ac:dyDescent="0.2">
      <c r="A109" s="45"/>
      <c r="B109" s="139" t="s">
        <v>631</v>
      </c>
      <c r="C109" s="139"/>
      <c r="D109" s="139"/>
      <c r="E109" s="139"/>
      <c r="F109" s="139"/>
      <c r="G109" s="139"/>
      <c r="H109" s="139"/>
    </row>
    <row r="110" spans="1:8" x14ac:dyDescent="0.2">
      <c r="A110" s="45"/>
      <c r="B110" s="139" t="s">
        <v>632</v>
      </c>
      <c r="C110" s="139"/>
      <c r="D110" s="139"/>
      <c r="E110" s="139"/>
      <c r="F110" s="139"/>
      <c r="G110" s="139"/>
      <c r="H110" s="139"/>
    </row>
    <row r="111" spans="1:8" x14ac:dyDescent="0.2">
      <c r="A111" s="45"/>
      <c r="B111" s="45"/>
      <c r="C111" s="45"/>
      <c r="D111" s="47"/>
      <c r="E111" s="47"/>
      <c r="F111" s="47"/>
      <c r="G111" s="47"/>
    </row>
    <row r="112" spans="1:8" x14ac:dyDescent="0.2">
      <c r="A112" s="45"/>
      <c r="B112" s="140" t="s">
        <v>117</v>
      </c>
      <c r="C112" s="141"/>
      <c r="D112" s="142"/>
      <c r="E112" s="48"/>
      <c r="F112" s="47"/>
      <c r="G112" s="47"/>
    </row>
    <row r="113" spans="1:10" ht="27" customHeight="1" x14ac:dyDescent="0.2">
      <c r="A113" s="45"/>
      <c r="B113" s="143" t="s">
        <v>118</v>
      </c>
      <c r="C113" s="144"/>
      <c r="D113" s="106" t="s">
        <v>650</v>
      </c>
      <c r="E113" s="48"/>
      <c r="F113" s="47"/>
      <c r="G113" s="47"/>
    </row>
    <row r="114" spans="1:10" x14ac:dyDescent="0.2">
      <c r="A114" s="45"/>
      <c r="B114" s="143" t="s">
        <v>120</v>
      </c>
      <c r="C114" s="144"/>
      <c r="D114" s="16" t="s">
        <v>119</v>
      </c>
      <c r="E114" s="48"/>
      <c r="F114" s="47"/>
      <c r="G114" s="47"/>
    </row>
    <row r="115" spans="1:10" x14ac:dyDescent="0.2">
      <c r="A115" s="45"/>
      <c r="B115" s="143" t="s">
        <v>121</v>
      </c>
      <c r="C115" s="144"/>
      <c r="D115" s="32" t="s">
        <v>12</v>
      </c>
      <c r="E115" s="48"/>
      <c r="F115" s="47"/>
      <c r="G115" s="47"/>
    </row>
    <row r="116" spans="1:10" x14ac:dyDescent="0.2">
      <c r="A116" s="49"/>
      <c r="B116" s="50" t="s">
        <v>12</v>
      </c>
      <c r="C116" s="50" t="s">
        <v>633</v>
      </c>
      <c r="D116" s="50" t="s">
        <v>122</v>
      </c>
      <c r="E116" s="49"/>
      <c r="F116" s="49"/>
      <c r="G116" s="49"/>
    </row>
    <row r="117" spans="1:10" x14ac:dyDescent="0.2">
      <c r="A117" s="51"/>
      <c r="B117" s="52" t="s">
        <v>123</v>
      </c>
      <c r="C117" s="53">
        <v>45961</v>
      </c>
      <c r="D117" s="53">
        <v>45991</v>
      </c>
      <c r="E117" s="51"/>
      <c r="F117" s="51"/>
      <c r="G117" s="51"/>
    </row>
    <row r="118" spans="1:10" x14ac:dyDescent="0.2">
      <c r="A118" s="51"/>
      <c r="B118" s="26" t="s">
        <v>124</v>
      </c>
      <c r="C118" s="54">
        <v>3796.4647</v>
      </c>
      <c r="D118" s="54">
        <v>3816.9238999999998</v>
      </c>
      <c r="E118" s="51"/>
      <c r="F118" s="55"/>
      <c r="G118" s="56"/>
    </row>
    <row r="119" spans="1:10" ht="25.5" x14ac:dyDescent="0.2">
      <c r="A119" s="51"/>
      <c r="B119" s="26" t="s">
        <v>750</v>
      </c>
      <c r="C119" s="54">
        <v>1110.6405999999999</v>
      </c>
      <c r="D119" s="54">
        <v>1116.6261</v>
      </c>
      <c r="E119" s="51"/>
      <c r="F119" s="55"/>
      <c r="G119" s="56"/>
    </row>
    <row r="120" spans="1:10" x14ac:dyDescent="0.2">
      <c r="A120" s="51"/>
      <c r="B120" s="26" t="s">
        <v>125</v>
      </c>
      <c r="C120" s="54">
        <v>3531.8719000000001</v>
      </c>
      <c r="D120" s="54">
        <v>3548.7179999999998</v>
      </c>
      <c r="E120" s="51"/>
      <c r="F120" s="55"/>
      <c r="G120" s="56"/>
    </row>
    <row r="121" spans="1:10" ht="25.5" x14ac:dyDescent="0.2">
      <c r="A121" s="51"/>
      <c r="B121" s="26" t="s">
        <v>751</v>
      </c>
      <c r="C121" s="54">
        <v>1094.7925</v>
      </c>
      <c r="D121" s="54">
        <v>1100.0142000000001</v>
      </c>
      <c r="E121" s="51"/>
      <c r="F121" s="55"/>
      <c r="G121" s="56"/>
    </row>
    <row r="122" spans="1:10" x14ac:dyDescent="0.2">
      <c r="A122" s="51"/>
      <c r="B122" s="51"/>
      <c r="C122" s="51"/>
      <c r="D122" s="51"/>
      <c r="E122" s="51"/>
      <c r="F122" s="51"/>
      <c r="G122" s="51"/>
    </row>
    <row r="123" spans="1:10" x14ac:dyDescent="0.2">
      <c r="A123" s="51"/>
      <c r="B123" s="146" t="s">
        <v>634</v>
      </c>
      <c r="C123" s="147"/>
      <c r="D123" s="16" t="s">
        <v>119</v>
      </c>
      <c r="E123" s="51"/>
      <c r="F123" s="51"/>
      <c r="G123" s="51"/>
    </row>
    <row r="124" spans="1:10" x14ac:dyDescent="0.2">
      <c r="A124" s="51"/>
      <c r="B124" s="57"/>
      <c r="C124" s="57"/>
      <c r="D124" s="57"/>
      <c r="E124" s="51"/>
      <c r="F124" s="51"/>
      <c r="G124" s="51"/>
    </row>
    <row r="125" spans="1:10" x14ac:dyDescent="0.2">
      <c r="A125" s="49"/>
      <c r="B125" s="143" t="s">
        <v>126</v>
      </c>
      <c r="C125" s="144"/>
      <c r="D125" s="16" t="s">
        <v>119</v>
      </c>
      <c r="E125" s="58"/>
      <c r="F125" s="49"/>
      <c r="G125" s="49"/>
    </row>
    <row r="126" spans="1:10" x14ac:dyDescent="0.2">
      <c r="A126" s="49"/>
      <c r="B126" s="143" t="s">
        <v>127</v>
      </c>
      <c r="C126" s="144"/>
      <c r="D126" s="16" t="s">
        <v>119</v>
      </c>
      <c r="E126" s="58"/>
      <c r="F126" s="49"/>
      <c r="G126" s="49"/>
    </row>
    <row r="127" spans="1:10" x14ac:dyDescent="0.2">
      <c r="A127" s="49"/>
      <c r="B127" s="143" t="s">
        <v>635</v>
      </c>
      <c r="C127" s="144"/>
      <c r="D127" s="16" t="s">
        <v>119</v>
      </c>
      <c r="E127" s="58"/>
      <c r="F127" s="49"/>
      <c r="G127" s="49"/>
    </row>
    <row r="128" spans="1:10" x14ac:dyDescent="0.2">
      <c r="A128" s="49"/>
      <c r="B128" s="46"/>
      <c r="C128" s="46"/>
      <c r="D128" s="133"/>
      <c r="E128" s="49"/>
      <c r="F128" s="49"/>
      <c r="G128" s="49"/>
      <c r="J128" s="14"/>
    </row>
    <row r="129" spans="1:20" s="59" customFormat="1" x14ac:dyDescent="0.2">
      <c r="B129" s="148" t="s">
        <v>636</v>
      </c>
      <c r="C129" s="149"/>
      <c r="D129" s="150"/>
      <c r="I129"/>
      <c r="J129" s="14"/>
      <c r="K129" s="33"/>
      <c r="L129" s="33"/>
      <c r="M129" s="33"/>
      <c r="N129" s="33"/>
      <c r="O129" s="65"/>
    </row>
    <row r="130" spans="1:20" s="59" customFormat="1" ht="25.5" x14ac:dyDescent="0.2">
      <c r="B130" s="145" t="s">
        <v>637</v>
      </c>
      <c r="C130" s="145"/>
      <c r="D130" s="60" t="s">
        <v>263</v>
      </c>
      <c r="I130"/>
      <c r="J130" s="14"/>
      <c r="K130" s="33"/>
      <c r="L130" s="33"/>
      <c r="M130" s="33"/>
      <c r="N130" s="33"/>
      <c r="O130" s="65"/>
    </row>
    <row r="131" spans="1:20" s="59" customFormat="1" x14ac:dyDescent="0.2">
      <c r="B131" s="136" t="s">
        <v>638</v>
      </c>
      <c r="C131" s="136"/>
      <c r="D131" s="61"/>
      <c r="I131"/>
      <c r="J131" s="14"/>
      <c r="K131" s="33"/>
      <c r="L131" s="33"/>
      <c r="M131" s="33"/>
      <c r="N131" s="33"/>
      <c r="O131" s="65"/>
    </row>
    <row r="132" spans="1:20" s="59" customFormat="1" x14ac:dyDescent="0.2">
      <c r="B132" s="136"/>
      <c r="C132" s="136"/>
      <c r="D132" s="62"/>
      <c r="I132"/>
      <c r="J132" s="14"/>
      <c r="K132" s="33"/>
      <c r="L132" s="33"/>
      <c r="M132" s="33"/>
      <c r="N132" s="33"/>
      <c r="O132" s="65"/>
    </row>
    <row r="133" spans="1:20" s="59" customFormat="1" x14ac:dyDescent="0.2">
      <c r="B133" s="136" t="s">
        <v>639</v>
      </c>
      <c r="C133" s="136"/>
      <c r="D133" s="63">
        <v>6.5939251029099237</v>
      </c>
      <c r="I133"/>
      <c r="J133" s="14"/>
      <c r="K133" s="33"/>
      <c r="L133" s="33"/>
      <c r="M133" s="33"/>
      <c r="N133" s="33"/>
      <c r="O133" s="65"/>
    </row>
    <row r="134" spans="1:20" s="59" customFormat="1" x14ac:dyDescent="0.2">
      <c r="B134" s="136"/>
      <c r="C134" s="136"/>
      <c r="D134" s="62"/>
      <c r="I134"/>
      <c r="J134" s="14"/>
      <c r="K134" s="33"/>
      <c r="L134" s="33"/>
      <c r="M134" s="33"/>
      <c r="N134" s="33"/>
      <c r="O134" s="65"/>
      <c r="P134"/>
      <c r="Q134"/>
    </row>
    <row r="135" spans="1:20" s="59" customFormat="1" x14ac:dyDescent="0.2">
      <c r="B135" s="136" t="s">
        <v>640</v>
      </c>
      <c r="C135" s="136"/>
      <c r="D135" s="63">
        <v>0.95003274862460485</v>
      </c>
      <c r="I135"/>
      <c r="J135" s="14"/>
      <c r="K135" s="33"/>
      <c r="L135" s="33"/>
      <c r="M135" s="33"/>
      <c r="N135" s="33"/>
      <c r="O135" s="65"/>
      <c r="P135"/>
      <c r="Q135"/>
    </row>
    <row r="136" spans="1:20" s="59" customFormat="1" x14ac:dyDescent="0.2">
      <c r="B136" s="136" t="s">
        <v>651</v>
      </c>
      <c r="C136" s="136"/>
      <c r="D136" s="63">
        <v>1.0060337342949937</v>
      </c>
      <c r="I136"/>
      <c r="J136" s="14"/>
      <c r="K136" s="33"/>
      <c r="L136" s="33"/>
      <c r="M136" s="33"/>
      <c r="N136" s="33"/>
      <c r="O136"/>
      <c r="P136"/>
      <c r="Q136"/>
    </row>
    <row r="137" spans="1:20" s="59" customFormat="1" x14ac:dyDescent="0.2">
      <c r="B137" s="136"/>
      <c r="C137" s="136"/>
      <c r="D137" s="62"/>
      <c r="I137"/>
      <c r="J137" s="14"/>
      <c r="K137" s="33"/>
      <c r="L137" s="33"/>
      <c r="M137" s="33"/>
      <c r="N137" s="33"/>
      <c r="O137"/>
      <c r="P137"/>
      <c r="Q137"/>
    </row>
    <row r="138" spans="1:20" s="59" customFormat="1" x14ac:dyDescent="0.2">
      <c r="B138" s="136" t="s">
        <v>642</v>
      </c>
      <c r="C138" s="136"/>
      <c r="D138" s="64" t="s">
        <v>765</v>
      </c>
      <c r="I138"/>
      <c r="J138" s="14"/>
      <c r="K138" s="33"/>
      <c r="L138" s="33"/>
      <c r="M138" s="33"/>
      <c r="N138" s="33"/>
      <c r="O138" s="65"/>
    </row>
    <row r="139" spans="1:20" s="59" customFormat="1" x14ac:dyDescent="0.2">
      <c r="B139" s="134" t="s">
        <v>643</v>
      </c>
      <c r="C139" s="137"/>
      <c r="D139" s="135"/>
      <c r="I139"/>
      <c r="J139" s="14"/>
      <c r="K139" s="33"/>
      <c r="L139" s="33"/>
      <c r="M139" s="33"/>
      <c r="N139" s="33"/>
      <c r="O139"/>
      <c r="P139"/>
      <c r="Q139"/>
      <c r="R139"/>
      <c r="S139"/>
      <c r="T139"/>
    </row>
    <row r="140" spans="1:20" x14ac:dyDescent="0.2">
      <c r="A140" s="57"/>
      <c r="B140" s="57"/>
      <c r="C140" s="57"/>
      <c r="D140" s="57"/>
      <c r="E140" s="57"/>
      <c r="F140" s="57"/>
      <c r="G140" s="57"/>
      <c r="J140" s="14"/>
    </row>
    <row r="141" spans="1:20" s="59" customFormat="1" x14ac:dyDescent="0.2">
      <c r="B141" s="122" t="s">
        <v>766</v>
      </c>
      <c r="C141" s="122"/>
      <c r="D141" s="122"/>
      <c r="E141" s="122"/>
      <c r="F141" s="122"/>
      <c r="G141" s="122"/>
      <c r="H141" s="122"/>
      <c r="I141"/>
      <c r="J141" s="14"/>
      <c r="K141" s="33"/>
      <c r="L141" s="33"/>
      <c r="M141" s="33"/>
      <c r="N141" s="33"/>
      <c r="O141" s="65"/>
    </row>
    <row r="142" spans="1:20" s="59" customFormat="1" ht="6.75" customHeight="1" x14ac:dyDescent="0.2">
      <c r="B142" s="122"/>
      <c r="C142" s="122"/>
      <c r="D142" s="122"/>
      <c r="E142" s="122"/>
      <c r="F142" s="122"/>
      <c r="G142" s="122"/>
      <c r="H142" s="122"/>
      <c r="I142"/>
      <c r="J142" s="14"/>
      <c r="K142" s="33"/>
      <c r="L142" s="33"/>
      <c r="M142" s="33"/>
      <c r="N142" s="33"/>
      <c r="O142" s="65"/>
    </row>
    <row r="143" spans="1:20" ht="13.5" x14ac:dyDescent="0.25">
      <c r="B143" s="79" t="s">
        <v>652</v>
      </c>
      <c r="C143" s="79" t="s">
        <v>653</v>
      </c>
      <c r="D143" s="174" t="s">
        <v>654</v>
      </c>
      <c r="E143" s="174"/>
      <c r="F143" s="174"/>
      <c r="G143" s="171" t="s">
        <v>655</v>
      </c>
      <c r="H143" s="171"/>
      <c r="J143" s="14"/>
      <c r="K143" s="33"/>
      <c r="L143" s="33"/>
      <c r="M143" s="33"/>
      <c r="N143" s="33"/>
      <c r="P143" s="33"/>
    </row>
    <row r="144" spans="1:20" ht="13.5" x14ac:dyDescent="0.25">
      <c r="B144" s="78" t="s">
        <v>656</v>
      </c>
      <c r="C144" s="77" t="s">
        <v>657</v>
      </c>
      <c r="D144" s="173">
        <v>0</v>
      </c>
      <c r="E144" s="173"/>
      <c r="F144" s="173"/>
      <c r="G144" s="173">
        <v>0</v>
      </c>
      <c r="H144" s="173"/>
      <c r="J144" s="14"/>
      <c r="K144" s="33"/>
      <c r="L144" s="33"/>
      <c r="M144" s="33"/>
      <c r="N144" s="33"/>
      <c r="P144" s="33"/>
    </row>
    <row r="145" spans="2:16" ht="13.5" x14ac:dyDescent="0.25">
      <c r="B145" s="78" t="s">
        <v>658</v>
      </c>
      <c r="C145" s="77" t="s">
        <v>659</v>
      </c>
      <c r="D145" s="173">
        <v>0</v>
      </c>
      <c r="E145" s="173"/>
      <c r="F145" s="173"/>
      <c r="G145" s="173">
        <v>0</v>
      </c>
      <c r="H145" s="173"/>
      <c r="J145" s="14"/>
      <c r="K145" s="33"/>
      <c r="L145" s="33"/>
      <c r="M145" s="33"/>
      <c r="N145" s="33"/>
      <c r="P145" s="33"/>
    </row>
    <row r="146" spans="2:16" ht="13.5" x14ac:dyDescent="0.25">
      <c r="B146" s="78" t="s">
        <v>660</v>
      </c>
      <c r="C146" s="77" t="s">
        <v>661</v>
      </c>
      <c r="D146" s="173">
        <v>0</v>
      </c>
      <c r="E146" s="173"/>
      <c r="F146" s="173"/>
      <c r="G146" s="173">
        <v>0</v>
      </c>
      <c r="H146" s="173"/>
      <c r="J146" s="14"/>
      <c r="K146" s="33"/>
      <c r="L146" s="33"/>
      <c r="M146" s="33"/>
      <c r="N146" s="33"/>
      <c r="P146" s="33"/>
    </row>
    <row r="147" spans="2:16" ht="13.5" x14ac:dyDescent="0.25">
      <c r="B147" s="78"/>
      <c r="C147" s="78"/>
      <c r="D147" s="170"/>
      <c r="E147" s="170"/>
      <c r="F147" s="170"/>
      <c r="G147" s="170"/>
      <c r="H147" s="170"/>
      <c r="J147" s="14"/>
      <c r="K147" s="33"/>
      <c r="L147" s="33"/>
      <c r="M147" s="33"/>
      <c r="N147" s="33"/>
      <c r="P147" s="33"/>
    </row>
    <row r="148" spans="2:16" ht="13.5" x14ac:dyDescent="0.25">
      <c r="B148" s="171" t="s">
        <v>662</v>
      </c>
      <c r="C148" s="171"/>
      <c r="D148" s="171"/>
      <c r="E148" s="171"/>
      <c r="F148" s="171"/>
      <c r="G148" s="171"/>
      <c r="H148" s="171"/>
      <c r="J148" s="14"/>
      <c r="K148" s="33"/>
      <c r="L148" s="33"/>
      <c r="M148" s="33"/>
      <c r="N148" s="33"/>
      <c r="P148" s="33"/>
    </row>
    <row r="149" spans="2:16" ht="13.5" customHeight="1" x14ac:dyDescent="0.2">
      <c r="B149" s="172" t="s">
        <v>652</v>
      </c>
      <c r="C149" s="172" t="s">
        <v>653</v>
      </c>
      <c r="D149" s="172" t="s">
        <v>663</v>
      </c>
      <c r="E149" s="172"/>
      <c r="F149" s="172"/>
      <c r="G149" s="172"/>
      <c r="H149" s="156" t="s">
        <v>664</v>
      </c>
      <c r="I149" s="156" t="s">
        <v>665</v>
      </c>
      <c r="J149" s="157" t="s">
        <v>666</v>
      </c>
      <c r="K149" s="33"/>
      <c r="L149" s="33"/>
      <c r="M149" s="33"/>
      <c r="N149" s="33"/>
      <c r="O149" s="33"/>
      <c r="P149" s="33"/>
    </row>
    <row r="150" spans="2:16" ht="94.5" customHeight="1" x14ac:dyDescent="0.2">
      <c r="B150" s="172"/>
      <c r="C150" s="172"/>
      <c r="D150" s="74" t="s">
        <v>667</v>
      </c>
      <c r="E150" s="74" t="s">
        <v>668</v>
      </c>
      <c r="F150" s="74" t="s">
        <v>669</v>
      </c>
      <c r="G150" s="74" t="s">
        <v>670</v>
      </c>
      <c r="H150" s="156"/>
      <c r="I150" s="156"/>
      <c r="J150" s="158"/>
      <c r="K150" s="33"/>
      <c r="L150" s="33"/>
      <c r="M150" s="33"/>
      <c r="N150" s="33"/>
      <c r="O150" s="33"/>
      <c r="P150" s="33"/>
    </row>
    <row r="151" spans="2:16" ht="13.5" x14ac:dyDescent="0.25">
      <c r="B151" s="78" t="s">
        <v>656</v>
      </c>
      <c r="C151" s="77" t="s">
        <v>657</v>
      </c>
      <c r="D151" s="80">
        <v>1500</v>
      </c>
      <c r="E151" s="80">
        <v>99.850684900000005</v>
      </c>
      <c r="F151" s="131">
        <v>36.275342200000004</v>
      </c>
      <c r="G151" s="124">
        <v>1636.1260271000001</v>
      </c>
      <c r="H151" s="2">
        <v>726.67232000000001</v>
      </c>
      <c r="I151" s="2">
        <f>1250521/10^5</f>
        <v>12.50521</v>
      </c>
      <c r="J151" s="2">
        <f>H151+I151</f>
        <v>739.17753000000005</v>
      </c>
      <c r="K151" s="33"/>
      <c r="L151" s="33"/>
      <c r="M151" s="33"/>
      <c r="N151" s="33"/>
      <c r="O151" s="33"/>
      <c r="P151" s="33"/>
    </row>
    <row r="152" spans="2:16" ht="13.5" x14ac:dyDescent="0.25">
      <c r="B152" s="78" t="s">
        <v>658</v>
      </c>
      <c r="C152" s="77" t="s">
        <v>659</v>
      </c>
      <c r="D152" s="80">
        <v>2517.2199999999998</v>
      </c>
      <c r="E152" s="80">
        <v>183.25361600000002</v>
      </c>
      <c r="F152" s="131">
        <v>45.813405699999997</v>
      </c>
      <c r="G152" s="124">
        <v>2746.2870217</v>
      </c>
      <c r="H152" s="2">
        <v>1225.53333</v>
      </c>
      <c r="I152" s="2">
        <f>2109013/10^5</f>
        <v>21.090129999999998</v>
      </c>
      <c r="J152" s="2">
        <f>H152+I152</f>
        <v>1246.62346</v>
      </c>
      <c r="K152" s="33"/>
      <c r="L152" s="33"/>
      <c r="M152" s="33"/>
      <c r="N152" s="33"/>
      <c r="O152" s="33"/>
      <c r="P152" s="33"/>
    </row>
    <row r="153" spans="2:16" ht="13.5" x14ac:dyDescent="0.25">
      <c r="B153" s="78" t="s">
        <v>660</v>
      </c>
      <c r="C153" s="77" t="s">
        <v>661</v>
      </c>
      <c r="D153" s="80">
        <v>4882.25</v>
      </c>
      <c r="E153" s="80">
        <v>323.21163799999999</v>
      </c>
      <c r="F153" s="131">
        <v>117.42144879999999</v>
      </c>
      <c r="G153" s="124">
        <v>5322.8830868000005</v>
      </c>
      <c r="H153" s="2">
        <v>2364.0489899999998</v>
      </c>
      <c r="I153" s="2">
        <f>4068280/10^5</f>
        <v>40.6828</v>
      </c>
      <c r="J153" s="2">
        <f>H153+I153</f>
        <v>2404.7317899999998</v>
      </c>
      <c r="K153" s="33"/>
      <c r="L153" s="33"/>
      <c r="M153" s="33"/>
      <c r="N153" s="33"/>
      <c r="O153" s="33"/>
      <c r="P153" s="33"/>
    </row>
    <row r="154" spans="2:16" ht="13.5" x14ac:dyDescent="0.25">
      <c r="B154" s="125"/>
      <c r="C154" s="126"/>
      <c r="D154" s="132"/>
      <c r="E154" s="132"/>
      <c r="F154" s="5"/>
      <c r="G154" s="128"/>
      <c r="H154" s="3"/>
      <c r="I154" s="3"/>
      <c r="J154" s="3"/>
      <c r="K154" s="33"/>
      <c r="L154" s="33"/>
      <c r="M154" s="33"/>
      <c r="N154" s="33"/>
      <c r="O154" s="33"/>
      <c r="P154" s="33"/>
    </row>
    <row r="155" spans="2:16" ht="13.5" customHeight="1" x14ac:dyDescent="0.2">
      <c r="B155" s="159" t="s">
        <v>652</v>
      </c>
      <c r="C155" s="159" t="s">
        <v>653</v>
      </c>
      <c r="D155" s="162" t="s">
        <v>663</v>
      </c>
      <c r="E155" s="163"/>
      <c r="F155" s="164"/>
      <c r="G155" s="165" t="s">
        <v>671</v>
      </c>
      <c r="H155" s="166"/>
      <c r="I155" s="167"/>
      <c r="J155" s="33"/>
      <c r="K155" s="33"/>
      <c r="L155" s="33"/>
      <c r="M155" s="33"/>
      <c r="N155" s="33"/>
      <c r="O155" s="33"/>
    </row>
    <row r="156" spans="2:16" ht="46.5" customHeight="1" x14ac:dyDescent="0.2">
      <c r="B156" s="160"/>
      <c r="C156" s="160"/>
      <c r="D156" s="157" t="s">
        <v>672</v>
      </c>
      <c r="E156" s="157" t="s">
        <v>673</v>
      </c>
      <c r="F156" s="157" t="s">
        <v>674</v>
      </c>
      <c r="G156" s="168" t="s">
        <v>675</v>
      </c>
      <c r="H156" s="169"/>
      <c r="I156" s="157" t="s">
        <v>676</v>
      </c>
      <c r="J156" s="33"/>
      <c r="K156" s="33"/>
      <c r="L156" s="33"/>
      <c r="M156" s="33"/>
      <c r="N156" s="33"/>
      <c r="O156" s="33"/>
    </row>
    <row r="157" spans="2:16" ht="21" customHeight="1" x14ac:dyDescent="0.2">
      <c r="B157" s="161"/>
      <c r="C157" s="161"/>
      <c r="D157" s="158"/>
      <c r="E157" s="158"/>
      <c r="F157" s="158"/>
      <c r="G157" s="74" t="s">
        <v>677</v>
      </c>
      <c r="H157" s="74" t="s">
        <v>678</v>
      </c>
      <c r="I157" s="158"/>
      <c r="J157" s="33"/>
      <c r="K157" s="33"/>
      <c r="L157" s="33"/>
      <c r="M157" s="33"/>
      <c r="N157" s="33"/>
      <c r="O157" s="33"/>
    </row>
    <row r="158" spans="2:16" ht="13.5" x14ac:dyDescent="0.25">
      <c r="B158" s="78" t="s">
        <v>679</v>
      </c>
      <c r="C158" s="77" t="s">
        <v>680</v>
      </c>
      <c r="D158" s="123">
        <v>293.30880000000002</v>
      </c>
      <c r="E158" s="4">
        <v>6.6912000000000003</v>
      </c>
      <c r="F158" s="124">
        <f>D158+E158</f>
        <v>300</v>
      </c>
      <c r="G158" s="2">
        <v>12.699082800000001</v>
      </c>
      <c r="H158" s="2">
        <v>8</v>
      </c>
      <c r="I158" s="2">
        <f>G158+H158</f>
        <v>20.699082799999999</v>
      </c>
      <c r="J158" s="33"/>
      <c r="K158" s="33"/>
      <c r="L158" s="33"/>
      <c r="M158" s="33"/>
      <c r="N158" s="33"/>
      <c r="O158" s="33"/>
    </row>
    <row r="159" spans="2:16" ht="6.75" customHeight="1" x14ac:dyDescent="0.25">
      <c r="B159" s="125"/>
      <c r="C159" s="126"/>
      <c r="D159" s="127"/>
      <c r="E159" s="5"/>
      <c r="F159" s="128"/>
      <c r="G159" s="3"/>
      <c r="H159" s="3"/>
      <c r="I159" s="3"/>
      <c r="J159" s="33"/>
      <c r="K159" s="33"/>
      <c r="L159" s="33"/>
      <c r="M159" s="33"/>
      <c r="N159" s="33"/>
      <c r="O159" s="33"/>
    </row>
    <row r="160" spans="2:16" ht="45" customHeight="1" x14ac:dyDescent="0.2">
      <c r="B160" s="155" t="s">
        <v>681</v>
      </c>
      <c r="C160" s="155"/>
      <c r="D160" s="155"/>
      <c r="E160" s="155"/>
      <c r="F160" s="155"/>
      <c r="G160" s="155"/>
      <c r="H160" s="155"/>
      <c r="I160" s="155"/>
      <c r="J160" s="129"/>
      <c r="K160" s="33"/>
      <c r="L160" s="33"/>
      <c r="M160" s="33"/>
      <c r="N160" s="33"/>
      <c r="O160" s="33"/>
    </row>
    <row r="161" spans="2:16" ht="13.5" x14ac:dyDescent="0.25">
      <c r="B161" s="83" t="s">
        <v>682</v>
      </c>
      <c r="I161" s="33"/>
      <c r="J161" s="14"/>
      <c r="K161" s="33"/>
      <c r="L161" s="33"/>
      <c r="M161" s="33"/>
      <c r="N161" s="33"/>
      <c r="O161" s="33"/>
      <c r="P161" s="33"/>
    </row>
    <row r="162" spans="2:16" x14ac:dyDescent="0.2">
      <c r="B162" s="33"/>
      <c r="C162" s="33"/>
      <c r="D162" s="33"/>
      <c r="E162" s="33"/>
      <c r="F162" s="33"/>
      <c r="G162" s="33"/>
      <c r="H162" s="33"/>
      <c r="I162" s="33"/>
      <c r="J162" s="14"/>
      <c r="K162" s="33"/>
      <c r="L162" s="33"/>
      <c r="M162" s="33"/>
      <c r="N162" s="33"/>
      <c r="O162" s="33"/>
      <c r="P162" s="33"/>
    </row>
    <row r="163" spans="2:16" x14ac:dyDescent="0.2">
      <c r="B163" s="84" t="s">
        <v>683</v>
      </c>
      <c r="C163" s="33"/>
      <c r="D163" s="33"/>
      <c r="E163" s="33"/>
      <c r="F163" s="33"/>
      <c r="G163" s="33"/>
      <c r="H163" s="33"/>
      <c r="I163" s="33"/>
      <c r="J163" s="14"/>
      <c r="K163" s="33"/>
      <c r="L163" s="33"/>
      <c r="M163" s="33"/>
      <c r="N163" s="33"/>
      <c r="O163" s="33"/>
      <c r="P163" s="33"/>
    </row>
    <row r="164" spans="2:16" x14ac:dyDescent="0.2">
      <c r="B164" s="33"/>
      <c r="C164" s="33"/>
      <c r="D164" s="33"/>
      <c r="E164" s="33"/>
      <c r="F164" s="33"/>
      <c r="G164" s="33"/>
      <c r="H164" s="33"/>
      <c r="I164" s="33"/>
      <c r="J164" s="14"/>
      <c r="K164" s="33"/>
      <c r="L164" s="33"/>
      <c r="M164" s="33"/>
      <c r="N164" s="33"/>
      <c r="O164" s="33"/>
      <c r="P164" s="33"/>
    </row>
    <row r="165" spans="2:16" x14ac:dyDescent="0.2">
      <c r="B165" s="84" t="s">
        <v>684</v>
      </c>
      <c r="C165" s="33"/>
      <c r="D165" s="33"/>
      <c r="E165" s="33"/>
      <c r="F165" s="33"/>
      <c r="G165" s="33"/>
      <c r="H165" s="33"/>
      <c r="I165" s="33"/>
      <c r="J165" s="14"/>
      <c r="K165" s="33"/>
      <c r="L165" s="33"/>
      <c r="M165" s="33"/>
      <c r="N165" s="33"/>
      <c r="O165" s="33"/>
      <c r="P165" s="33"/>
    </row>
    <row r="166" spans="2:16" x14ac:dyDescent="0.2">
      <c r="J166" s="14"/>
    </row>
    <row r="167" spans="2:16" x14ac:dyDescent="0.2">
      <c r="B167" s="84" t="s">
        <v>685</v>
      </c>
      <c r="J167" s="14"/>
      <c r="K167" s="33"/>
      <c r="L167" s="33"/>
      <c r="M167" s="33"/>
      <c r="N167" s="33"/>
      <c r="O167" s="33"/>
    </row>
    <row r="168" spans="2:16" x14ac:dyDescent="0.2">
      <c r="B168" s="84"/>
      <c r="J168" s="14"/>
      <c r="K168" s="33"/>
      <c r="L168" s="33"/>
      <c r="M168" s="33"/>
      <c r="N168" s="33"/>
      <c r="O168" s="33"/>
    </row>
    <row r="169" spans="2:16" x14ac:dyDescent="0.2">
      <c r="B169" s="84" t="s">
        <v>686</v>
      </c>
      <c r="J169" s="14"/>
      <c r="K169" s="33"/>
      <c r="L169" s="33"/>
      <c r="M169" s="33"/>
      <c r="N169" s="33"/>
      <c r="O169" s="33"/>
    </row>
    <row r="170" spans="2:16" x14ac:dyDescent="0.2">
      <c r="B170" s="84"/>
      <c r="J170" s="14"/>
      <c r="K170" s="33"/>
      <c r="L170" s="33"/>
      <c r="M170" s="33"/>
      <c r="N170" s="33"/>
      <c r="O170" s="33"/>
    </row>
    <row r="171" spans="2:16" x14ac:dyDescent="0.2">
      <c r="B171" s="84" t="s">
        <v>687</v>
      </c>
      <c r="J171" s="14"/>
      <c r="K171" s="33"/>
      <c r="L171" s="33"/>
      <c r="M171" s="33"/>
      <c r="N171" s="33"/>
      <c r="O171" s="33"/>
    </row>
    <row r="172" spans="2:16" x14ac:dyDescent="0.2">
      <c r="B172" s="84"/>
      <c r="J172" s="14"/>
      <c r="K172" s="33"/>
      <c r="L172" s="33"/>
      <c r="M172" s="33"/>
      <c r="N172" s="33"/>
      <c r="O172" s="33"/>
    </row>
    <row r="173" spans="2:16" x14ac:dyDescent="0.2">
      <c r="B173" s="84" t="s">
        <v>688</v>
      </c>
      <c r="J173" s="14"/>
    </row>
    <row r="174" spans="2:16" x14ac:dyDescent="0.2">
      <c r="J174" s="14"/>
    </row>
    <row r="175" spans="2:16" x14ac:dyDescent="0.2">
      <c r="B175" s="67" t="s">
        <v>644</v>
      </c>
    </row>
    <row r="177" spans="2:4" ht="153.75" customHeight="1" x14ac:dyDescent="0.2"/>
    <row r="180" spans="2:4" x14ac:dyDescent="0.2">
      <c r="B180" s="67" t="s">
        <v>645</v>
      </c>
      <c r="C180" s="68"/>
      <c r="D180" s="67"/>
    </row>
    <row r="181" spans="2:4" x14ac:dyDescent="0.2">
      <c r="B181" s="67" t="s">
        <v>689</v>
      </c>
      <c r="D181" s="67"/>
    </row>
    <row r="182" spans="2:4" ht="180" customHeight="1" x14ac:dyDescent="0.2"/>
    <row r="190" spans="2:4" ht="13.9" customHeight="1" x14ac:dyDescent="0.2"/>
    <row r="193" customFormat="1" x14ac:dyDescent="0.2"/>
    <row r="194" customFormat="1" x14ac:dyDescent="0.2"/>
    <row r="195" customFormat="1" x14ac:dyDescent="0.2"/>
    <row r="196" customFormat="1" x14ac:dyDescent="0.2"/>
  </sheetData>
  <mergeCells count="52">
    <mergeCell ref="B130:C130"/>
    <mergeCell ref="B131:C131"/>
    <mergeCell ref="B125:C125"/>
    <mergeCell ref="B126:C126"/>
    <mergeCell ref="B123:C123"/>
    <mergeCell ref="B127:C127"/>
    <mergeCell ref="B129:D129"/>
    <mergeCell ref="B110:H110"/>
    <mergeCell ref="B112:D112"/>
    <mergeCell ref="B113:C113"/>
    <mergeCell ref="B114:C114"/>
    <mergeCell ref="B115:C115"/>
    <mergeCell ref="A1:H1"/>
    <mergeCell ref="A2:H2"/>
    <mergeCell ref="A3:H3"/>
    <mergeCell ref="B108:H108"/>
    <mergeCell ref="B109:H109"/>
    <mergeCell ref="B132:C132"/>
    <mergeCell ref="B133:C133"/>
    <mergeCell ref="B134:C134"/>
    <mergeCell ref="B135:C135"/>
    <mergeCell ref="B136:C136"/>
    <mergeCell ref="B137:C137"/>
    <mergeCell ref="B138:C138"/>
    <mergeCell ref="B139:D139"/>
    <mergeCell ref="D143:F143"/>
    <mergeCell ref="G143:H143"/>
    <mergeCell ref="D144:F144"/>
    <mergeCell ref="G144:H144"/>
    <mergeCell ref="D145:F145"/>
    <mergeCell ref="G145:H145"/>
    <mergeCell ref="D146:F146"/>
    <mergeCell ref="G146:H146"/>
    <mergeCell ref="D147:F147"/>
    <mergeCell ref="G147:H147"/>
    <mergeCell ref="B148:H148"/>
    <mergeCell ref="B149:B150"/>
    <mergeCell ref="C149:C150"/>
    <mergeCell ref="D149:G149"/>
    <mergeCell ref="H149:H150"/>
    <mergeCell ref="B160:I160"/>
    <mergeCell ref="I149:I150"/>
    <mergeCell ref="J149:J150"/>
    <mergeCell ref="B155:B157"/>
    <mergeCell ref="C155:C157"/>
    <mergeCell ref="D155:F155"/>
    <mergeCell ref="G155:I155"/>
    <mergeCell ref="D156:D157"/>
    <mergeCell ref="E156:E157"/>
    <mergeCell ref="F156:F157"/>
    <mergeCell ref="G156:H156"/>
    <mergeCell ref="I156:I157"/>
  </mergeCells>
  <hyperlinks>
    <hyperlink ref="I1" location="Index!B2" display="Index" xr:uid="{8D773007-58A4-42DA-8B98-2C1929368BF3}"/>
    <hyperlink ref="B163" r:id="rId1" xr:uid="{0231E2F7-A11F-4080-9091-3E8A473B2739}"/>
    <hyperlink ref="B165" r:id="rId2" xr:uid="{4D930A65-6B54-42E9-8CFC-A603A5D52872}"/>
    <hyperlink ref="B167" r:id="rId3" xr:uid="{EEC73D22-B0A8-4E08-A1BC-B6EEE3B18BA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5FB21-9726-447F-9FE7-4DCA6DA21D01}">
  <sheetPr>
    <outlinePr summaryBelow="0" summaryRight="0"/>
  </sheetPr>
  <dimension ref="A1:R229"/>
  <sheetViews>
    <sheetView showGridLines="0" workbookViewId="0">
      <selection sqref="A1:H1"/>
    </sheetView>
  </sheetViews>
  <sheetFormatPr defaultRowHeight="12.75" x14ac:dyDescent="0.2"/>
  <cols>
    <col min="1" max="1" width="5.85546875" bestFit="1" customWidth="1"/>
    <col min="2" max="2" width="20.85546875" customWidth="1"/>
    <col min="3" max="3" width="55" customWidth="1"/>
    <col min="4" max="4" width="14.7109375" customWidth="1"/>
    <col min="5" max="5" width="10.42578125" bestFit="1" customWidth="1"/>
    <col min="6" max="6" width="10.140625" bestFit="1" customWidth="1"/>
    <col min="7" max="7" width="14" bestFit="1" customWidth="1"/>
    <col min="8" max="8" width="11.140625" customWidth="1"/>
  </cols>
  <sheetData>
    <row r="1" spans="1:9" ht="15" x14ac:dyDescent="0.2">
      <c r="A1" s="138" t="s">
        <v>0</v>
      </c>
      <c r="B1" s="138"/>
      <c r="C1" s="138"/>
      <c r="D1" s="138"/>
      <c r="E1" s="138"/>
      <c r="F1" s="138"/>
      <c r="G1" s="138"/>
      <c r="H1" s="138"/>
      <c r="I1" s="1" t="s">
        <v>628</v>
      </c>
    </row>
    <row r="2" spans="1:9" ht="15" x14ac:dyDescent="0.2">
      <c r="A2" s="138" t="s">
        <v>316</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18"/>
      <c r="B28" s="18"/>
      <c r="C28" s="19" t="s">
        <v>11</v>
      </c>
      <c r="D28" s="18"/>
      <c r="E28" s="18" t="s">
        <v>12</v>
      </c>
      <c r="F28" s="20" t="s">
        <v>13</v>
      </c>
      <c r="G28" s="21">
        <v>0</v>
      </c>
      <c r="H28" s="17" t="s">
        <v>12</v>
      </c>
    </row>
    <row r="29" spans="1:8" x14ac:dyDescent="0.2">
      <c r="A29" s="18"/>
      <c r="B29" s="18"/>
      <c r="C29" s="22"/>
      <c r="D29" s="18"/>
      <c r="E29" s="18"/>
      <c r="F29" s="23"/>
      <c r="G29" s="23"/>
      <c r="H29" s="17" t="s">
        <v>12</v>
      </c>
    </row>
    <row r="30" spans="1:8" x14ac:dyDescent="0.2">
      <c r="A30" s="18"/>
      <c r="B30" s="18"/>
      <c r="C30" s="19" t="s">
        <v>78</v>
      </c>
      <c r="D30" s="18"/>
      <c r="E30" s="18"/>
      <c r="F30" s="18"/>
      <c r="G30" s="18"/>
      <c r="H30" s="17" t="s">
        <v>12</v>
      </c>
    </row>
    <row r="31" spans="1:8" x14ac:dyDescent="0.2">
      <c r="A31" s="18"/>
      <c r="B31" s="18"/>
      <c r="C31" s="19" t="s">
        <v>11</v>
      </c>
      <c r="D31" s="18"/>
      <c r="E31" s="18" t="s">
        <v>12</v>
      </c>
      <c r="F31" s="20" t="s">
        <v>13</v>
      </c>
      <c r="G31" s="21">
        <v>0</v>
      </c>
      <c r="H31" s="17" t="s">
        <v>12</v>
      </c>
    </row>
    <row r="32" spans="1:8" x14ac:dyDescent="0.2">
      <c r="A32" s="18"/>
      <c r="B32" s="18"/>
      <c r="C32" s="22"/>
      <c r="D32" s="18"/>
      <c r="E32" s="18"/>
      <c r="F32" s="23"/>
      <c r="G32" s="23"/>
      <c r="H32" s="17" t="s">
        <v>12</v>
      </c>
    </row>
    <row r="33" spans="1:8" x14ac:dyDescent="0.2">
      <c r="A33" s="18"/>
      <c r="B33" s="18"/>
      <c r="C33" s="19" t="s">
        <v>79</v>
      </c>
      <c r="D33" s="18"/>
      <c r="E33" s="18"/>
      <c r="F33" s="18"/>
      <c r="G33" s="18"/>
      <c r="H33" s="17" t="s">
        <v>12</v>
      </c>
    </row>
    <row r="34" spans="1:8" x14ac:dyDescent="0.2">
      <c r="A34" s="18"/>
      <c r="B34" s="18"/>
      <c r="C34" s="19" t="s">
        <v>11</v>
      </c>
      <c r="D34" s="18"/>
      <c r="E34" s="18" t="s">
        <v>12</v>
      </c>
      <c r="F34" s="20" t="s">
        <v>13</v>
      </c>
      <c r="G34" s="21">
        <v>0</v>
      </c>
      <c r="H34" s="17" t="s">
        <v>12</v>
      </c>
    </row>
    <row r="35" spans="1:8" x14ac:dyDescent="0.2">
      <c r="A35" s="18"/>
      <c r="B35" s="18"/>
      <c r="C35" s="22"/>
      <c r="D35" s="18"/>
      <c r="E35" s="18"/>
      <c r="F35" s="23"/>
      <c r="G35" s="23"/>
      <c r="H35" s="17" t="s">
        <v>12</v>
      </c>
    </row>
    <row r="36" spans="1:8" x14ac:dyDescent="0.2">
      <c r="A36" s="18"/>
      <c r="B36" s="18"/>
      <c r="C36" s="19" t="s">
        <v>99</v>
      </c>
      <c r="D36" s="18"/>
      <c r="E36" s="18"/>
      <c r="F36" s="23"/>
      <c r="G36" s="23"/>
      <c r="H36" s="17" t="s">
        <v>12</v>
      </c>
    </row>
    <row r="37" spans="1:8" x14ac:dyDescent="0.2">
      <c r="A37" s="18"/>
      <c r="B37" s="18"/>
      <c r="C37" s="19" t="s">
        <v>11</v>
      </c>
      <c r="D37" s="18"/>
      <c r="E37" s="18" t="s">
        <v>12</v>
      </c>
      <c r="F37" s="20" t="s">
        <v>13</v>
      </c>
      <c r="G37" s="21">
        <v>0</v>
      </c>
      <c r="H37" s="17" t="s">
        <v>12</v>
      </c>
    </row>
    <row r="38" spans="1:8" x14ac:dyDescent="0.2">
      <c r="A38" s="18"/>
      <c r="B38" s="18"/>
      <c r="C38" s="22"/>
      <c r="D38" s="18"/>
      <c r="E38" s="18"/>
      <c r="F38" s="23"/>
      <c r="G38" s="23"/>
      <c r="H38" s="17" t="s">
        <v>12</v>
      </c>
    </row>
    <row r="39" spans="1:8" x14ac:dyDescent="0.2">
      <c r="A39" s="18"/>
      <c r="B39" s="18"/>
      <c r="C39" s="19" t="s">
        <v>100</v>
      </c>
      <c r="D39" s="18"/>
      <c r="E39" s="18"/>
      <c r="F39" s="24">
        <v>0</v>
      </c>
      <c r="G39" s="21">
        <v>0</v>
      </c>
      <c r="H39" s="17" t="s">
        <v>12</v>
      </c>
    </row>
    <row r="40" spans="1:8" x14ac:dyDescent="0.2">
      <c r="A40" s="18"/>
      <c r="B40" s="18"/>
      <c r="C40" s="22"/>
      <c r="D40" s="18"/>
      <c r="E40" s="18"/>
      <c r="F40" s="23"/>
      <c r="G40" s="23"/>
      <c r="H40" s="17" t="s">
        <v>12</v>
      </c>
    </row>
    <row r="41" spans="1:8" x14ac:dyDescent="0.2">
      <c r="A41" s="18"/>
      <c r="B41" s="18"/>
      <c r="C41" s="19" t="s">
        <v>101</v>
      </c>
      <c r="D41" s="18"/>
      <c r="E41" s="18"/>
      <c r="F41" s="23"/>
      <c r="G41" s="23"/>
      <c r="H41" s="17" t="s">
        <v>12</v>
      </c>
    </row>
    <row r="42" spans="1:8" x14ac:dyDescent="0.2">
      <c r="A42" s="18"/>
      <c r="B42" s="18"/>
      <c r="C42" s="19" t="s">
        <v>102</v>
      </c>
      <c r="D42" s="18"/>
      <c r="E42" s="18"/>
      <c r="F42" s="23"/>
      <c r="G42" s="23"/>
      <c r="H42" s="17" t="s">
        <v>12</v>
      </c>
    </row>
    <row r="43" spans="1:8" x14ac:dyDescent="0.2">
      <c r="A43" s="25">
        <v>1</v>
      </c>
      <c r="B43" s="26" t="s">
        <v>317</v>
      </c>
      <c r="C43" s="26" t="s">
        <v>318</v>
      </c>
      <c r="D43" s="26" t="s">
        <v>190</v>
      </c>
      <c r="E43" s="27">
        <v>2500</v>
      </c>
      <c r="F43" s="28">
        <v>12458.075000000001</v>
      </c>
      <c r="G43" s="29">
        <v>1.8420479999999999E-2</v>
      </c>
      <c r="H43" s="17">
        <v>5.8501000000000003</v>
      </c>
    </row>
    <row r="44" spans="1:8" x14ac:dyDescent="0.2">
      <c r="A44" s="25">
        <v>2</v>
      </c>
      <c r="B44" s="26" t="s">
        <v>319</v>
      </c>
      <c r="C44" s="26" t="s">
        <v>320</v>
      </c>
      <c r="D44" s="26" t="s">
        <v>157</v>
      </c>
      <c r="E44" s="27">
        <v>2500</v>
      </c>
      <c r="F44" s="28">
        <v>12366.875</v>
      </c>
      <c r="G44" s="29">
        <v>1.8285630000000001E-2</v>
      </c>
      <c r="H44" s="17">
        <v>6.0449999999999999</v>
      </c>
    </row>
    <row r="45" spans="1:8" x14ac:dyDescent="0.2">
      <c r="A45" s="25">
        <v>3</v>
      </c>
      <c r="B45" s="26" t="s">
        <v>321</v>
      </c>
      <c r="C45" s="26" t="s">
        <v>322</v>
      </c>
      <c r="D45" s="26" t="s">
        <v>190</v>
      </c>
      <c r="E45" s="27">
        <v>2000</v>
      </c>
      <c r="F45" s="28">
        <v>9993.65</v>
      </c>
      <c r="G45" s="29">
        <v>1.4776589999999999E-2</v>
      </c>
      <c r="H45" s="17">
        <v>5.7995000000000001</v>
      </c>
    </row>
    <row r="46" spans="1:8" x14ac:dyDescent="0.2">
      <c r="A46" s="25">
        <v>4</v>
      </c>
      <c r="B46" s="26" t="s">
        <v>323</v>
      </c>
      <c r="C46" s="26" t="s">
        <v>324</v>
      </c>
      <c r="D46" s="26" t="s">
        <v>157</v>
      </c>
      <c r="E46" s="27">
        <v>2000</v>
      </c>
      <c r="F46" s="28">
        <v>9993.5400000000009</v>
      </c>
      <c r="G46" s="29">
        <v>1.477642E-2</v>
      </c>
      <c r="H46" s="17">
        <v>5.8987999999999996</v>
      </c>
    </row>
    <row r="47" spans="1:8" x14ac:dyDescent="0.2">
      <c r="A47" s="25">
        <v>5</v>
      </c>
      <c r="B47" s="26" t="s">
        <v>325</v>
      </c>
      <c r="C47" s="26" t="s">
        <v>326</v>
      </c>
      <c r="D47" s="26" t="s">
        <v>190</v>
      </c>
      <c r="E47" s="27">
        <v>2000</v>
      </c>
      <c r="F47" s="28">
        <v>9985.6</v>
      </c>
      <c r="G47" s="29">
        <v>1.4764680000000001E-2</v>
      </c>
      <c r="H47" s="17">
        <v>5.8498000000000001</v>
      </c>
    </row>
    <row r="48" spans="1:8" x14ac:dyDescent="0.2">
      <c r="A48" s="25">
        <v>6</v>
      </c>
      <c r="B48" s="26" t="s">
        <v>327</v>
      </c>
      <c r="C48" s="26" t="s">
        <v>328</v>
      </c>
      <c r="D48" s="26" t="s">
        <v>157</v>
      </c>
      <c r="E48" s="27">
        <v>2000</v>
      </c>
      <c r="F48" s="28">
        <v>9971</v>
      </c>
      <c r="G48" s="29">
        <v>1.47431E-2</v>
      </c>
      <c r="H48" s="17">
        <v>5.8990999999999998</v>
      </c>
    </row>
    <row r="49" spans="1:8" x14ac:dyDescent="0.2">
      <c r="A49" s="25">
        <v>7</v>
      </c>
      <c r="B49" s="26" t="s">
        <v>329</v>
      </c>
      <c r="C49" s="26" t="s">
        <v>330</v>
      </c>
      <c r="D49" s="26" t="s">
        <v>157</v>
      </c>
      <c r="E49" s="27">
        <v>2000</v>
      </c>
      <c r="F49" s="28">
        <v>9966.4599999999991</v>
      </c>
      <c r="G49" s="29">
        <v>1.473638E-2</v>
      </c>
      <c r="H49" s="17">
        <v>5.8501000000000003</v>
      </c>
    </row>
    <row r="50" spans="1:8" x14ac:dyDescent="0.2">
      <c r="A50" s="25">
        <v>8</v>
      </c>
      <c r="B50" s="26" t="s">
        <v>331</v>
      </c>
      <c r="C50" s="26" t="s">
        <v>332</v>
      </c>
      <c r="D50" s="26" t="s">
        <v>185</v>
      </c>
      <c r="E50" s="27">
        <v>2000</v>
      </c>
      <c r="F50" s="28">
        <v>9960.09</v>
      </c>
      <c r="G50" s="29">
        <v>1.4726960000000001E-2</v>
      </c>
      <c r="H50" s="17">
        <v>5.85</v>
      </c>
    </row>
    <row r="51" spans="1:8" x14ac:dyDescent="0.2">
      <c r="A51" s="25">
        <v>9</v>
      </c>
      <c r="B51" s="26" t="s">
        <v>333</v>
      </c>
      <c r="C51" s="26" t="s">
        <v>334</v>
      </c>
      <c r="D51" s="26" t="s">
        <v>157</v>
      </c>
      <c r="E51" s="27">
        <v>2000</v>
      </c>
      <c r="F51" s="28">
        <v>9953.74</v>
      </c>
      <c r="G51" s="29">
        <v>1.4717569999999999E-2</v>
      </c>
      <c r="H51" s="17">
        <v>5.8498999999999999</v>
      </c>
    </row>
    <row r="52" spans="1:8" x14ac:dyDescent="0.2">
      <c r="A52" s="25">
        <v>10</v>
      </c>
      <c r="B52" s="26" t="s">
        <v>335</v>
      </c>
      <c r="C52" s="26" t="s">
        <v>336</v>
      </c>
      <c r="D52" s="26" t="s">
        <v>157</v>
      </c>
      <c r="E52" s="27">
        <v>2000</v>
      </c>
      <c r="F52" s="28">
        <v>9915.9</v>
      </c>
      <c r="G52" s="29">
        <v>1.466162E-2</v>
      </c>
      <c r="H52" s="17">
        <v>6.07</v>
      </c>
    </row>
    <row r="53" spans="1:8" x14ac:dyDescent="0.2">
      <c r="A53" s="25">
        <v>11</v>
      </c>
      <c r="B53" s="26" t="s">
        <v>337</v>
      </c>
      <c r="C53" s="26" t="s">
        <v>338</v>
      </c>
      <c r="D53" s="26" t="s">
        <v>157</v>
      </c>
      <c r="E53" s="27">
        <v>2000</v>
      </c>
      <c r="F53" s="28">
        <v>9873.7000000000007</v>
      </c>
      <c r="G53" s="29">
        <v>1.4599229999999999E-2</v>
      </c>
      <c r="H53" s="17">
        <v>5.91</v>
      </c>
    </row>
    <row r="54" spans="1:8" x14ac:dyDescent="0.2">
      <c r="A54" s="25">
        <v>12</v>
      </c>
      <c r="B54" s="26" t="s">
        <v>339</v>
      </c>
      <c r="C54" s="26" t="s">
        <v>340</v>
      </c>
      <c r="D54" s="26" t="s">
        <v>185</v>
      </c>
      <c r="E54" s="27">
        <v>2000</v>
      </c>
      <c r="F54" s="28">
        <v>9865.98</v>
      </c>
      <c r="G54" s="29">
        <v>1.458781E-2</v>
      </c>
      <c r="H54" s="17">
        <v>5.9024999999999999</v>
      </c>
    </row>
    <row r="55" spans="1:8" x14ac:dyDescent="0.2">
      <c r="A55" s="25">
        <v>13</v>
      </c>
      <c r="B55" s="26" t="s">
        <v>341</v>
      </c>
      <c r="C55" s="26" t="s">
        <v>342</v>
      </c>
      <c r="D55" s="26" t="s">
        <v>157</v>
      </c>
      <c r="E55" s="27">
        <v>2000</v>
      </c>
      <c r="F55" s="28">
        <v>9862.66</v>
      </c>
      <c r="G55" s="29">
        <v>1.4582899999999999E-2</v>
      </c>
      <c r="H55" s="17">
        <v>5.91</v>
      </c>
    </row>
    <row r="56" spans="1:8" x14ac:dyDescent="0.2">
      <c r="A56" s="25">
        <v>14</v>
      </c>
      <c r="B56" s="26" t="s">
        <v>343</v>
      </c>
      <c r="C56" s="26" t="s">
        <v>344</v>
      </c>
      <c r="D56" s="26" t="s">
        <v>157</v>
      </c>
      <c r="E56" s="27">
        <v>2000</v>
      </c>
      <c r="F56" s="28">
        <v>9862.02</v>
      </c>
      <c r="G56" s="29">
        <v>1.458196E-2</v>
      </c>
      <c r="H56" s="17">
        <v>5.87</v>
      </c>
    </row>
    <row r="57" spans="1:8" x14ac:dyDescent="0.2">
      <c r="A57" s="25">
        <v>15</v>
      </c>
      <c r="B57" s="26" t="s">
        <v>345</v>
      </c>
      <c r="C57" s="26" t="s">
        <v>346</v>
      </c>
      <c r="D57" s="26" t="s">
        <v>157</v>
      </c>
      <c r="E57" s="27">
        <v>2000</v>
      </c>
      <c r="F57" s="28">
        <v>9861.74</v>
      </c>
      <c r="G57" s="29">
        <v>1.458154E-2</v>
      </c>
      <c r="H57" s="17">
        <v>5.8819999999999997</v>
      </c>
    </row>
    <row r="58" spans="1:8" x14ac:dyDescent="0.2">
      <c r="A58" s="25">
        <v>16</v>
      </c>
      <c r="B58" s="26" t="s">
        <v>347</v>
      </c>
      <c r="C58" s="26" t="s">
        <v>348</v>
      </c>
      <c r="D58" s="26" t="s">
        <v>157</v>
      </c>
      <c r="E58" s="27">
        <v>1500</v>
      </c>
      <c r="F58" s="28">
        <v>7495.1925000000001</v>
      </c>
      <c r="G58" s="29">
        <v>1.1082369999999999E-2</v>
      </c>
      <c r="H58" s="17">
        <v>5.8517999999999999</v>
      </c>
    </row>
    <row r="59" spans="1:8" x14ac:dyDescent="0.2">
      <c r="A59" s="25">
        <v>17</v>
      </c>
      <c r="B59" s="26" t="s">
        <v>349</v>
      </c>
      <c r="C59" s="26" t="s">
        <v>350</v>
      </c>
      <c r="D59" s="26" t="s">
        <v>185</v>
      </c>
      <c r="E59" s="27">
        <v>1500</v>
      </c>
      <c r="F59" s="28">
        <v>7474.8450000000003</v>
      </c>
      <c r="G59" s="29">
        <v>1.1052289999999999E-2</v>
      </c>
      <c r="H59" s="17">
        <v>5.85</v>
      </c>
    </row>
    <row r="60" spans="1:8" x14ac:dyDescent="0.2">
      <c r="A60" s="25">
        <v>18</v>
      </c>
      <c r="B60" s="26" t="s">
        <v>351</v>
      </c>
      <c r="C60" s="26" t="s">
        <v>352</v>
      </c>
      <c r="D60" s="26" t="s">
        <v>185</v>
      </c>
      <c r="E60" s="27">
        <v>1500</v>
      </c>
      <c r="F60" s="28">
        <v>7420.4250000000002</v>
      </c>
      <c r="G60" s="29">
        <v>1.097182E-2</v>
      </c>
      <c r="H60" s="17">
        <v>6.0223000000000004</v>
      </c>
    </row>
    <row r="61" spans="1:8" x14ac:dyDescent="0.2">
      <c r="A61" s="25">
        <v>19</v>
      </c>
      <c r="B61" s="26" t="s">
        <v>306</v>
      </c>
      <c r="C61" s="26" t="s">
        <v>307</v>
      </c>
      <c r="D61" s="26" t="s">
        <v>185</v>
      </c>
      <c r="E61" s="27">
        <v>1500</v>
      </c>
      <c r="F61" s="28">
        <v>7417.9949999999999</v>
      </c>
      <c r="G61" s="29">
        <v>1.0968230000000001E-2</v>
      </c>
      <c r="H61" s="17">
        <v>6.0223000000000004</v>
      </c>
    </row>
    <row r="62" spans="1:8" x14ac:dyDescent="0.2">
      <c r="A62" s="25">
        <v>20</v>
      </c>
      <c r="B62" s="26" t="s">
        <v>353</v>
      </c>
      <c r="C62" s="26" t="s">
        <v>354</v>
      </c>
      <c r="D62" s="26" t="s">
        <v>157</v>
      </c>
      <c r="E62" s="27">
        <v>1500</v>
      </c>
      <c r="F62" s="28">
        <v>7401.42</v>
      </c>
      <c r="G62" s="29">
        <v>1.0943720000000001E-2</v>
      </c>
      <c r="H62" s="17">
        <v>6.0019</v>
      </c>
    </row>
    <row r="63" spans="1:8" x14ac:dyDescent="0.2">
      <c r="A63" s="25">
        <v>21</v>
      </c>
      <c r="B63" s="26" t="s">
        <v>355</v>
      </c>
      <c r="C63" s="26" t="s">
        <v>356</v>
      </c>
      <c r="D63" s="26" t="s">
        <v>157</v>
      </c>
      <c r="E63" s="27">
        <v>1000</v>
      </c>
      <c r="F63" s="28">
        <v>4997.6000000000004</v>
      </c>
      <c r="G63" s="29">
        <v>7.3894399999999997E-3</v>
      </c>
      <c r="H63" s="17">
        <v>5.8493000000000004</v>
      </c>
    </row>
    <row r="64" spans="1:8" x14ac:dyDescent="0.2">
      <c r="A64" s="25">
        <v>22</v>
      </c>
      <c r="B64" s="26" t="s">
        <v>357</v>
      </c>
      <c r="C64" s="26" t="s">
        <v>358</v>
      </c>
      <c r="D64" s="26" t="s">
        <v>185</v>
      </c>
      <c r="E64" s="27">
        <v>1000</v>
      </c>
      <c r="F64" s="28">
        <v>4992.8</v>
      </c>
      <c r="G64" s="29">
        <v>7.3823400000000003E-3</v>
      </c>
      <c r="H64" s="17">
        <v>5.85</v>
      </c>
    </row>
    <row r="65" spans="1:8" x14ac:dyDescent="0.2">
      <c r="A65" s="25">
        <v>23</v>
      </c>
      <c r="B65" s="26" t="s">
        <v>359</v>
      </c>
      <c r="C65" s="26" t="s">
        <v>360</v>
      </c>
      <c r="D65" s="26" t="s">
        <v>157</v>
      </c>
      <c r="E65" s="27">
        <v>1000</v>
      </c>
      <c r="F65" s="28">
        <v>4992.6149999999998</v>
      </c>
      <c r="G65" s="29">
        <v>7.3820700000000001E-3</v>
      </c>
      <c r="H65" s="17">
        <v>5.9995000000000003</v>
      </c>
    </row>
    <row r="66" spans="1:8" x14ac:dyDescent="0.2">
      <c r="A66" s="25">
        <v>24</v>
      </c>
      <c r="B66" s="26" t="s">
        <v>361</v>
      </c>
      <c r="C66" s="26" t="s">
        <v>362</v>
      </c>
      <c r="D66" s="26" t="s">
        <v>157</v>
      </c>
      <c r="E66" s="27">
        <v>1000</v>
      </c>
      <c r="F66" s="28">
        <v>4991.93</v>
      </c>
      <c r="G66" s="29">
        <v>7.3810600000000001E-3</v>
      </c>
      <c r="H66" s="17">
        <v>5.9009999999999998</v>
      </c>
    </row>
    <row r="67" spans="1:8" x14ac:dyDescent="0.2">
      <c r="A67" s="25">
        <v>25</v>
      </c>
      <c r="B67" s="26" t="s">
        <v>363</v>
      </c>
      <c r="C67" s="26" t="s">
        <v>364</v>
      </c>
      <c r="D67" s="26" t="s">
        <v>157</v>
      </c>
      <c r="E67" s="27">
        <v>1000</v>
      </c>
      <c r="F67" s="28">
        <v>4991.2</v>
      </c>
      <c r="G67" s="29">
        <v>7.3799800000000004E-3</v>
      </c>
      <c r="H67" s="17">
        <v>5.8506999999999998</v>
      </c>
    </row>
    <row r="68" spans="1:8" x14ac:dyDescent="0.2">
      <c r="A68" s="25">
        <v>26</v>
      </c>
      <c r="B68" s="26" t="s">
        <v>365</v>
      </c>
      <c r="C68" s="26" t="s">
        <v>366</v>
      </c>
      <c r="D68" s="26" t="s">
        <v>185</v>
      </c>
      <c r="E68" s="27">
        <v>1000</v>
      </c>
      <c r="F68" s="28">
        <v>4991.2</v>
      </c>
      <c r="G68" s="29">
        <v>7.3799800000000004E-3</v>
      </c>
      <c r="H68" s="17">
        <v>5.85</v>
      </c>
    </row>
    <row r="69" spans="1:8" x14ac:dyDescent="0.2">
      <c r="A69" s="25">
        <v>27</v>
      </c>
      <c r="B69" s="26" t="s">
        <v>367</v>
      </c>
      <c r="C69" s="26" t="s">
        <v>368</v>
      </c>
      <c r="D69" s="26" t="s">
        <v>157</v>
      </c>
      <c r="E69" s="27">
        <v>1000</v>
      </c>
      <c r="F69" s="28">
        <v>4979.88</v>
      </c>
      <c r="G69" s="29">
        <v>7.3632400000000001E-3</v>
      </c>
      <c r="H69" s="17">
        <v>5.8994</v>
      </c>
    </row>
    <row r="70" spans="1:8" x14ac:dyDescent="0.2">
      <c r="A70" s="25">
        <v>28</v>
      </c>
      <c r="B70" s="26" t="s">
        <v>369</v>
      </c>
      <c r="C70" s="26" t="s">
        <v>370</v>
      </c>
      <c r="D70" s="26" t="s">
        <v>157</v>
      </c>
      <c r="E70" s="27">
        <v>1000</v>
      </c>
      <c r="F70" s="28">
        <v>4964.3549999999996</v>
      </c>
      <c r="G70" s="29">
        <v>7.3402800000000002E-3</v>
      </c>
      <c r="H70" s="17">
        <v>6.0951000000000004</v>
      </c>
    </row>
    <row r="71" spans="1:8" x14ac:dyDescent="0.2">
      <c r="A71" s="25">
        <v>29</v>
      </c>
      <c r="B71" s="26" t="s">
        <v>371</v>
      </c>
      <c r="C71" s="26" t="s">
        <v>372</v>
      </c>
      <c r="D71" s="26" t="s">
        <v>157</v>
      </c>
      <c r="E71" s="27">
        <v>1000</v>
      </c>
      <c r="F71" s="28">
        <v>4963.0450000000001</v>
      </c>
      <c r="G71" s="29">
        <v>7.3383500000000004E-3</v>
      </c>
      <c r="H71" s="17">
        <v>6.04</v>
      </c>
    </row>
    <row r="72" spans="1:8" x14ac:dyDescent="0.2">
      <c r="A72" s="25">
        <v>30</v>
      </c>
      <c r="B72" s="26" t="s">
        <v>373</v>
      </c>
      <c r="C72" s="26" t="s">
        <v>374</v>
      </c>
      <c r="D72" s="26" t="s">
        <v>185</v>
      </c>
      <c r="E72" s="27">
        <v>1000</v>
      </c>
      <c r="F72" s="28">
        <v>4962.0249999999996</v>
      </c>
      <c r="G72" s="29">
        <v>7.3368399999999999E-3</v>
      </c>
      <c r="H72" s="17">
        <v>6.0723000000000003</v>
      </c>
    </row>
    <row r="73" spans="1:8" x14ac:dyDescent="0.2">
      <c r="A73" s="25">
        <v>31</v>
      </c>
      <c r="B73" s="26" t="s">
        <v>375</v>
      </c>
      <c r="C73" s="26" t="s">
        <v>376</v>
      </c>
      <c r="D73" s="26" t="s">
        <v>157</v>
      </c>
      <c r="E73" s="27">
        <v>1000</v>
      </c>
      <c r="F73" s="28">
        <v>4959.5550000000003</v>
      </c>
      <c r="G73" s="29">
        <v>7.3331899999999998E-3</v>
      </c>
      <c r="H73" s="17">
        <v>6.0750000000000002</v>
      </c>
    </row>
    <row r="74" spans="1:8" ht="25.5" x14ac:dyDescent="0.2">
      <c r="A74" s="25">
        <v>32</v>
      </c>
      <c r="B74" s="26" t="s">
        <v>377</v>
      </c>
      <c r="C74" s="26" t="s">
        <v>378</v>
      </c>
      <c r="D74" s="26" t="s">
        <v>157</v>
      </c>
      <c r="E74" s="27">
        <v>1000</v>
      </c>
      <c r="F74" s="28">
        <v>4958.6350000000002</v>
      </c>
      <c r="G74" s="29">
        <v>7.3318300000000001E-3</v>
      </c>
      <c r="H74" s="17">
        <v>6.09</v>
      </c>
    </row>
    <row r="75" spans="1:8" x14ac:dyDescent="0.2">
      <c r="A75" s="25">
        <v>33</v>
      </c>
      <c r="B75" s="26" t="s">
        <v>379</v>
      </c>
      <c r="C75" s="26" t="s">
        <v>380</v>
      </c>
      <c r="D75" s="26" t="s">
        <v>157</v>
      </c>
      <c r="E75" s="27">
        <v>1000</v>
      </c>
      <c r="F75" s="28">
        <v>4952.59</v>
      </c>
      <c r="G75" s="29">
        <v>7.3228900000000003E-3</v>
      </c>
      <c r="H75" s="17">
        <v>6.1299000000000001</v>
      </c>
    </row>
    <row r="76" spans="1:8" x14ac:dyDescent="0.2">
      <c r="A76" s="25">
        <v>34</v>
      </c>
      <c r="B76" s="26" t="s">
        <v>381</v>
      </c>
      <c r="C76" s="26" t="s">
        <v>382</v>
      </c>
      <c r="D76" s="26" t="s">
        <v>190</v>
      </c>
      <c r="E76" s="27">
        <v>1000</v>
      </c>
      <c r="F76" s="28">
        <v>4947.62</v>
      </c>
      <c r="G76" s="29">
        <v>7.3155399999999997E-3</v>
      </c>
      <c r="H76" s="17">
        <v>6.0380000000000003</v>
      </c>
    </row>
    <row r="77" spans="1:8" x14ac:dyDescent="0.2">
      <c r="A77" s="25">
        <v>35</v>
      </c>
      <c r="B77" s="26" t="s">
        <v>223</v>
      </c>
      <c r="C77" s="26" t="s">
        <v>224</v>
      </c>
      <c r="D77" s="26" t="s">
        <v>157</v>
      </c>
      <c r="E77" s="27">
        <v>1000</v>
      </c>
      <c r="F77" s="28">
        <v>4945.08</v>
      </c>
      <c r="G77" s="29">
        <v>7.3117800000000004E-3</v>
      </c>
      <c r="H77" s="17">
        <v>6.0502000000000002</v>
      </c>
    </row>
    <row r="78" spans="1:8" x14ac:dyDescent="0.2">
      <c r="A78" s="25">
        <v>36</v>
      </c>
      <c r="B78" s="26" t="s">
        <v>383</v>
      </c>
      <c r="C78" s="26" t="s">
        <v>384</v>
      </c>
      <c r="D78" s="26" t="s">
        <v>157</v>
      </c>
      <c r="E78" s="27">
        <v>1000</v>
      </c>
      <c r="F78" s="28">
        <v>4940.32</v>
      </c>
      <c r="G78" s="29">
        <v>7.3047399999999997E-3</v>
      </c>
      <c r="H78" s="17">
        <v>6.0400999999999998</v>
      </c>
    </row>
    <row r="79" spans="1:8" x14ac:dyDescent="0.2">
      <c r="A79" s="25">
        <v>37</v>
      </c>
      <c r="B79" s="26" t="s">
        <v>385</v>
      </c>
      <c r="C79" s="26" t="s">
        <v>386</v>
      </c>
      <c r="D79" s="26" t="s">
        <v>157</v>
      </c>
      <c r="E79" s="27">
        <v>1000</v>
      </c>
      <c r="F79" s="28">
        <v>4937.9849999999997</v>
      </c>
      <c r="G79" s="29">
        <v>7.3012900000000002E-3</v>
      </c>
      <c r="H79" s="17">
        <v>5.8769999999999998</v>
      </c>
    </row>
    <row r="80" spans="1:8" x14ac:dyDescent="0.2">
      <c r="A80" s="25">
        <v>38</v>
      </c>
      <c r="B80" s="26" t="s">
        <v>387</v>
      </c>
      <c r="C80" s="26" t="s">
        <v>388</v>
      </c>
      <c r="D80" s="26" t="s">
        <v>157</v>
      </c>
      <c r="E80" s="27">
        <v>1000</v>
      </c>
      <c r="F80" s="28">
        <v>4937.2849999999999</v>
      </c>
      <c r="G80" s="29">
        <v>7.3002600000000003E-3</v>
      </c>
      <c r="H80" s="17">
        <v>5.8689999999999998</v>
      </c>
    </row>
    <row r="81" spans="1:8" x14ac:dyDescent="0.2">
      <c r="A81" s="25">
        <v>39</v>
      </c>
      <c r="B81" s="26" t="s">
        <v>221</v>
      </c>
      <c r="C81" s="26" t="s">
        <v>222</v>
      </c>
      <c r="D81" s="26" t="s">
        <v>157</v>
      </c>
      <c r="E81" s="27">
        <v>1000</v>
      </c>
      <c r="F81" s="28">
        <v>4932.4399999999996</v>
      </c>
      <c r="G81" s="29">
        <v>7.2930900000000003E-3</v>
      </c>
      <c r="H81" s="17">
        <v>5.8819999999999997</v>
      </c>
    </row>
    <row r="82" spans="1:8" x14ac:dyDescent="0.2">
      <c r="A82" s="25">
        <v>40</v>
      </c>
      <c r="B82" s="26" t="s">
        <v>389</v>
      </c>
      <c r="C82" s="26" t="s">
        <v>390</v>
      </c>
      <c r="D82" s="26" t="s">
        <v>157</v>
      </c>
      <c r="E82" s="27">
        <v>500</v>
      </c>
      <c r="F82" s="28">
        <v>2498.8074999999999</v>
      </c>
      <c r="G82" s="29">
        <v>3.6947299999999998E-3</v>
      </c>
      <c r="H82" s="17">
        <v>5.8098999999999998</v>
      </c>
    </row>
    <row r="83" spans="1:8" x14ac:dyDescent="0.2">
      <c r="A83" s="18"/>
      <c r="B83" s="18"/>
      <c r="C83" s="19" t="s">
        <v>11</v>
      </c>
      <c r="D83" s="18"/>
      <c r="E83" s="18" t="s">
        <v>12</v>
      </c>
      <c r="F83" s="24">
        <v>287937.875</v>
      </c>
      <c r="G83" s="21">
        <v>0.42574422000000001</v>
      </c>
      <c r="H83" s="17" t="s">
        <v>12</v>
      </c>
    </row>
    <row r="84" spans="1:8" x14ac:dyDescent="0.2">
      <c r="A84" s="18"/>
      <c r="B84" s="18"/>
      <c r="C84" s="22"/>
      <c r="D84" s="18"/>
      <c r="E84" s="18"/>
      <c r="F84" s="23"/>
      <c r="G84" s="23"/>
      <c r="H84" s="17" t="s">
        <v>12</v>
      </c>
    </row>
    <row r="85" spans="1:8" x14ac:dyDescent="0.2">
      <c r="A85" s="18"/>
      <c r="B85" s="18"/>
      <c r="C85" s="19" t="s">
        <v>103</v>
      </c>
      <c r="D85" s="18"/>
      <c r="E85" s="18"/>
      <c r="F85" s="23"/>
      <c r="G85" s="23"/>
      <c r="H85" s="17" t="s">
        <v>12</v>
      </c>
    </row>
    <row r="86" spans="1:8" x14ac:dyDescent="0.2">
      <c r="A86" s="25">
        <v>1</v>
      </c>
      <c r="B86" s="26" t="s">
        <v>391</v>
      </c>
      <c r="C86" s="26" t="s">
        <v>392</v>
      </c>
      <c r="D86" s="26" t="s">
        <v>190</v>
      </c>
      <c r="E86" s="27">
        <v>2000</v>
      </c>
      <c r="F86" s="28">
        <v>9984</v>
      </c>
      <c r="G86" s="29">
        <v>1.4762320000000001E-2</v>
      </c>
      <c r="H86" s="17">
        <v>5.85</v>
      </c>
    </row>
    <row r="87" spans="1:8" x14ac:dyDescent="0.2">
      <c r="A87" s="25">
        <v>2</v>
      </c>
      <c r="B87" s="26" t="s">
        <v>393</v>
      </c>
      <c r="C87" s="26" t="s">
        <v>394</v>
      </c>
      <c r="D87" s="26" t="s">
        <v>157</v>
      </c>
      <c r="E87" s="27">
        <v>2000</v>
      </c>
      <c r="F87" s="28">
        <v>9972.17</v>
      </c>
      <c r="G87" s="29">
        <v>1.474483E-2</v>
      </c>
      <c r="H87" s="17">
        <v>6.3669000000000002</v>
      </c>
    </row>
    <row r="88" spans="1:8" x14ac:dyDescent="0.2">
      <c r="A88" s="25">
        <v>3</v>
      </c>
      <c r="B88" s="26" t="s">
        <v>395</v>
      </c>
      <c r="C88" s="26" t="s">
        <v>396</v>
      </c>
      <c r="D88" s="26" t="s">
        <v>157</v>
      </c>
      <c r="E88" s="27">
        <v>2000</v>
      </c>
      <c r="F88" s="28">
        <v>9970.9599999999991</v>
      </c>
      <c r="G88" s="29">
        <v>1.4743040000000001E-2</v>
      </c>
      <c r="H88" s="17">
        <v>5.9055999999999997</v>
      </c>
    </row>
    <row r="89" spans="1:8" x14ac:dyDescent="0.2">
      <c r="A89" s="25">
        <v>4</v>
      </c>
      <c r="B89" s="26" t="s">
        <v>397</v>
      </c>
      <c r="C89" s="26" t="s">
        <v>398</v>
      </c>
      <c r="D89" s="26" t="s">
        <v>157</v>
      </c>
      <c r="E89" s="27">
        <v>2000</v>
      </c>
      <c r="F89" s="28">
        <v>9970.82</v>
      </c>
      <c r="G89" s="29">
        <v>1.474283E-2</v>
      </c>
      <c r="H89" s="17">
        <v>5.9348999999999998</v>
      </c>
    </row>
    <row r="90" spans="1:8" x14ac:dyDescent="0.2">
      <c r="A90" s="25">
        <v>5</v>
      </c>
      <c r="B90" s="26" t="s">
        <v>399</v>
      </c>
      <c r="C90" s="26" t="s">
        <v>400</v>
      </c>
      <c r="D90" s="26" t="s">
        <v>157</v>
      </c>
      <c r="E90" s="27">
        <v>2000</v>
      </c>
      <c r="F90" s="28">
        <v>9970.23</v>
      </c>
      <c r="G90" s="29">
        <v>1.474196E-2</v>
      </c>
      <c r="H90" s="17">
        <v>6.4103000000000003</v>
      </c>
    </row>
    <row r="91" spans="1:8" x14ac:dyDescent="0.2">
      <c r="A91" s="25">
        <v>6</v>
      </c>
      <c r="B91" s="26" t="s">
        <v>401</v>
      </c>
      <c r="C91" s="26" t="s">
        <v>402</v>
      </c>
      <c r="D91" s="26" t="s">
        <v>157</v>
      </c>
      <c r="E91" s="27">
        <v>2000</v>
      </c>
      <c r="F91" s="28">
        <v>9962.77</v>
      </c>
      <c r="G91" s="29">
        <v>1.473093E-2</v>
      </c>
      <c r="H91" s="17">
        <v>6.4947999999999997</v>
      </c>
    </row>
    <row r="92" spans="1:8" x14ac:dyDescent="0.2">
      <c r="A92" s="25">
        <v>7</v>
      </c>
      <c r="B92" s="26" t="s">
        <v>403</v>
      </c>
      <c r="C92" s="26" t="s">
        <v>404</v>
      </c>
      <c r="D92" s="26" t="s">
        <v>157</v>
      </c>
      <c r="E92" s="27">
        <v>2000</v>
      </c>
      <c r="F92" s="28">
        <v>9879.3799999999992</v>
      </c>
      <c r="G92" s="29">
        <v>1.460763E-2</v>
      </c>
      <c r="H92" s="17">
        <v>6.1048999999999998</v>
      </c>
    </row>
    <row r="93" spans="1:8" x14ac:dyDescent="0.2">
      <c r="A93" s="25">
        <v>8</v>
      </c>
      <c r="B93" s="26" t="s">
        <v>405</v>
      </c>
      <c r="C93" s="26" t="s">
        <v>406</v>
      </c>
      <c r="D93" s="26" t="s">
        <v>157</v>
      </c>
      <c r="E93" s="27">
        <v>2000</v>
      </c>
      <c r="F93" s="28">
        <v>9872.31</v>
      </c>
      <c r="G93" s="29">
        <v>1.459717E-2</v>
      </c>
      <c r="H93" s="17">
        <v>6.0525000000000002</v>
      </c>
    </row>
    <row r="94" spans="1:8" x14ac:dyDescent="0.2">
      <c r="A94" s="25">
        <v>9</v>
      </c>
      <c r="B94" s="26" t="s">
        <v>407</v>
      </c>
      <c r="C94" s="26" t="s">
        <v>408</v>
      </c>
      <c r="D94" s="26" t="s">
        <v>157</v>
      </c>
      <c r="E94" s="27">
        <v>1900</v>
      </c>
      <c r="F94" s="28">
        <v>9452.8989999999994</v>
      </c>
      <c r="G94" s="29">
        <v>1.397703E-2</v>
      </c>
      <c r="H94" s="17">
        <v>6.4947999999999997</v>
      </c>
    </row>
    <row r="95" spans="1:8" x14ac:dyDescent="0.2">
      <c r="A95" s="25">
        <v>10</v>
      </c>
      <c r="B95" s="26" t="s">
        <v>409</v>
      </c>
      <c r="C95" s="26" t="s">
        <v>410</v>
      </c>
      <c r="D95" s="26" t="s">
        <v>157</v>
      </c>
      <c r="E95" s="27">
        <v>1500</v>
      </c>
      <c r="F95" s="28">
        <v>7486.8</v>
      </c>
      <c r="G95" s="29">
        <v>1.106996E-2</v>
      </c>
      <c r="H95" s="17">
        <v>5.8505000000000003</v>
      </c>
    </row>
    <row r="96" spans="1:8" x14ac:dyDescent="0.2">
      <c r="A96" s="25">
        <v>11</v>
      </c>
      <c r="B96" s="26" t="s">
        <v>411</v>
      </c>
      <c r="C96" s="26" t="s">
        <v>412</v>
      </c>
      <c r="D96" s="26" t="s">
        <v>157</v>
      </c>
      <c r="E96" s="27">
        <v>1500</v>
      </c>
      <c r="F96" s="28">
        <v>7472.9549999999999</v>
      </c>
      <c r="G96" s="29">
        <v>1.104949E-2</v>
      </c>
      <c r="H96" s="17">
        <v>6.0056000000000003</v>
      </c>
    </row>
    <row r="97" spans="1:8" x14ac:dyDescent="0.2">
      <c r="A97" s="25">
        <v>12</v>
      </c>
      <c r="B97" s="26" t="s">
        <v>413</v>
      </c>
      <c r="C97" s="26" t="s">
        <v>414</v>
      </c>
      <c r="D97" s="26" t="s">
        <v>157</v>
      </c>
      <c r="E97" s="27">
        <v>1500</v>
      </c>
      <c r="F97" s="28">
        <v>7471.95</v>
      </c>
      <c r="G97" s="29">
        <v>1.104801E-2</v>
      </c>
      <c r="H97" s="17">
        <v>6.5250000000000004</v>
      </c>
    </row>
    <row r="98" spans="1:8" x14ac:dyDescent="0.2">
      <c r="A98" s="25">
        <v>13</v>
      </c>
      <c r="B98" s="26" t="s">
        <v>415</v>
      </c>
      <c r="C98" s="26" t="s">
        <v>416</v>
      </c>
      <c r="D98" s="26" t="s">
        <v>190</v>
      </c>
      <c r="E98" s="27">
        <v>1500</v>
      </c>
      <c r="F98" s="28">
        <v>7444.7624999999998</v>
      </c>
      <c r="G98" s="29">
        <v>1.100781E-2</v>
      </c>
      <c r="H98" s="17">
        <v>6.1550000000000002</v>
      </c>
    </row>
    <row r="99" spans="1:8" x14ac:dyDescent="0.2">
      <c r="A99" s="25">
        <v>14</v>
      </c>
      <c r="B99" s="26" t="s">
        <v>417</v>
      </c>
      <c r="C99" s="26" t="s">
        <v>418</v>
      </c>
      <c r="D99" s="26" t="s">
        <v>190</v>
      </c>
      <c r="E99" s="27">
        <v>1500</v>
      </c>
      <c r="F99" s="28">
        <v>7433.4075000000003</v>
      </c>
      <c r="G99" s="29">
        <v>1.0991020000000001E-2</v>
      </c>
      <c r="H99" s="17">
        <v>6.17</v>
      </c>
    </row>
    <row r="100" spans="1:8" x14ac:dyDescent="0.2">
      <c r="A100" s="25">
        <v>15</v>
      </c>
      <c r="B100" s="26" t="s">
        <v>419</v>
      </c>
      <c r="C100" s="26" t="s">
        <v>420</v>
      </c>
      <c r="D100" s="26" t="s">
        <v>190</v>
      </c>
      <c r="E100" s="27">
        <v>1500</v>
      </c>
      <c r="F100" s="28">
        <v>7418.0474999999997</v>
      </c>
      <c r="G100" s="29">
        <v>1.096831E-2</v>
      </c>
      <c r="H100" s="17">
        <v>6.11</v>
      </c>
    </row>
    <row r="101" spans="1:8" x14ac:dyDescent="0.2">
      <c r="A101" s="25">
        <v>16</v>
      </c>
      <c r="B101" s="26" t="s">
        <v>421</v>
      </c>
      <c r="C101" s="26" t="s">
        <v>422</v>
      </c>
      <c r="D101" s="26" t="s">
        <v>157</v>
      </c>
      <c r="E101" s="27">
        <v>1500</v>
      </c>
      <c r="F101" s="28">
        <v>7402.29</v>
      </c>
      <c r="G101" s="29">
        <v>1.094501E-2</v>
      </c>
      <c r="H101" s="17">
        <v>6.6</v>
      </c>
    </row>
    <row r="102" spans="1:8" x14ac:dyDescent="0.2">
      <c r="A102" s="25">
        <v>17</v>
      </c>
      <c r="B102" s="26" t="s">
        <v>423</v>
      </c>
      <c r="C102" s="26" t="s">
        <v>424</v>
      </c>
      <c r="D102" s="26" t="s">
        <v>157</v>
      </c>
      <c r="E102" s="27">
        <v>1400</v>
      </c>
      <c r="F102" s="28">
        <v>6917.6379999999999</v>
      </c>
      <c r="G102" s="29">
        <v>1.02284E-2</v>
      </c>
      <c r="H102" s="17">
        <v>6.79</v>
      </c>
    </row>
    <row r="103" spans="1:8" x14ac:dyDescent="0.2">
      <c r="A103" s="25">
        <v>18</v>
      </c>
      <c r="B103" s="26" t="s">
        <v>425</v>
      </c>
      <c r="C103" s="26" t="s">
        <v>426</v>
      </c>
      <c r="D103" s="26" t="s">
        <v>157</v>
      </c>
      <c r="E103" s="27">
        <v>1000</v>
      </c>
      <c r="F103" s="28">
        <v>4997.6049999999996</v>
      </c>
      <c r="G103" s="29">
        <v>7.3894499999999997E-3</v>
      </c>
      <c r="H103" s="17">
        <v>5.8296999999999999</v>
      </c>
    </row>
    <row r="104" spans="1:8" x14ac:dyDescent="0.2">
      <c r="A104" s="25">
        <v>19</v>
      </c>
      <c r="B104" s="26" t="s">
        <v>427</v>
      </c>
      <c r="C104" s="26" t="s">
        <v>428</v>
      </c>
      <c r="D104" s="26" t="s">
        <v>157</v>
      </c>
      <c r="E104" s="27">
        <v>1000</v>
      </c>
      <c r="F104" s="28">
        <v>4992.7749999999996</v>
      </c>
      <c r="G104" s="29">
        <v>7.3822999999999996E-3</v>
      </c>
      <c r="H104" s="17">
        <v>5.8696000000000002</v>
      </c>
    </row>
    <row r="105" spans="1:8" x14ac:dyDescent="0.2">
      <c r="A105" s="25">
        <v>20</v>
      </c>
      <c r="B105" s="26" t="s">
        <v>429</v>
      </c>
      <c r="C105" s="26" t="s">
        <v>430</v>
      </c>
      <c r="D105" s="26" t="s">
        <v>157</v>
      </c>
      <c r="E105" s="27">
        <v>1000</v>
      </c>
      <c r="F105" s="28">
        <v>4992.12</v>
      </c>
      <c r="G105" s="29">
        <v>7.3813400000000001E-3</v>
      </c>
      <c r="H105" s="17">
        <v>6.4039000000000001</v>
      </c>
    </row>
    <row r="106" spans="1:8" x14ac:dyDescent="0.2">
      <c r="A106" s="25">
        <v>21</v>
      </c>
      <c r="B106" s="26" t="s">
        <v>431</v>
      </c>
      <c r="C106" s="26" t="s">
        <v>432</v>
      </c>
      <c r="D106" s="26" t="s">
        <v>157</v>
      </c>
      <c r="E106" s="27">
        <v>1000</v>
      </c>
      <c r="F106" s="28">
        <v>4991.8649999999998</v>
      </c>
      <c r="G106" s="29">
        <v>7.3809599999999998E-3</v>
      </c>
      <c r="H106" s="17">
        <v>6.6098999999999997</v>
      </c>
    </row>
    <row r="107" spans="1:8" x14ac:dyDescent="0.2">
      <c r="A107" s="25">
        <v>22</v>
      </c>
      <c r="B107" s="26" t="s">
        <v>433</v>
      </c>
      <c r="C107" s="26" t="s">
        <v>434</v>
      </c>
      <c r="D107" s="26" t="s">
        <v>157</v>
      </c>
      <c r="E107" s="27">
        <v>1000</v>
      </c>
      <c r="F107" s="28">
        <v>4987.835</v>
      </c>
      <c r="G107" s="29">
        <v>7.3749999999999996E-3</v>
      </c>
      <c r="H107" s="17">
        <v>5.9348999999999998</v>
      </c>
    </row>
    <row r="108" spans="1:8" x14ac:dyDescent="0.2">
      <c r="A108" s="25">
        <v>23</v>
      </c>
      <c r="B108" s="26" t="s">
        <v>435</v>
      </c>
      <c r="C108" s="26" t="s">
        <v>436</v>
      </c>
      <c r="D108" s="26" t="s">
        <v>157</v>
      </c>
      <c r="E108" s="27">
        <v>1000</v>
      </c>
      <c r="F108" s="28">
        <v>4984.3649999999998</v>
      </c>
      <c r="G108" s="29">
        <v>7.3698699999999997E-3</v>
      </c>
      <c r="H108" s="17">
        <v>6.7350000000000003</v>
      </c>
    </row>
    <row r="109" spans="1:8" x14ac:dyDescent="0.2">
      <c r="A109" s="25">
        <v>24</v>
      </c>
      <c r="B109" s="26" t="s">
        <v>437</v>
      </c>
      <c r="C109" s="26" t="s">
        <v>438</v>
      </c>
      <c r="D109" s="26" t="s">
        <v>157</v>
      </c>
      <c r="E109" s="27">
        <v>1000</v>
      </c>
      <c r="F109" s="28">
        <v>4978.7150000000001</v>
      </c>
      <c r="G109" s="29">
        <v>7.3615199999999999E-3</v>
      </c>
      <c r="H109" s="17">
        <v>6.7850000000000001</v>
      </c>
    </row>
    <row r="110" spans="1:8" x14ac:dyDescent="0.2">
      <c r="A110" s="25">
        <v>25</v>
      </c>
      <c r="B110" s="26" t="s">
        <v>439</v>
      </c>
      <c r="C110" s="26" t="s">
        <v>440</v>
      </c>
      <c r="D110" s="26" t="s">
        <v>157</v>
      </c>
      <c r="E110" s="27">
        <v>1000</v>
      </c>
      <c r="F110" s="28">
        <v>4951.7299999999996</v>
      </c>
      <c r="G110" s="29">
        <v>7.32162E-3</v>
      </c>
      <c r="H110" s="17">
        <v>6.1349</v>
      </c>
    </row>
    <row r="111" spans="1:8" x14ac:dyDescent="0.2">
      <c r="A111" s="25">
        <v>26</v>
      </c>
      <c r="B111" s="26" t="s">
        <v>441</v>
      </c>
      <c r="C111" s="26" t="s">
        <v>442</v>
      </c>
      <c r="D111" s="26" t="s">
        <v>190</v>
      </c>
      <c r="E111" s="27">
        <v>1000</v>
      </c>
      <c r="F111" s="28">
        <v>4947</v>
      </c>
      <c r="G111" s="29">
        <v>7.31462E-3</v>
      </c>
      <c r="H111" s="17">
        <v>6.11</v>
      </c>
    </row>
    <row r="112" spans="1:8" x14ac:dyDescent="0.2">
      <c r="A112" s="25">
        <v>27</v>
      </c>
      <c r="B112" s="26" t="s">
        <v>443</v>
      </c>
      <c r="C112" s="26" t="s">
        <v>444</v>
      </c>
      <c r="D112" s="26" t="s">
        <v>157</v>
      </c>
      <c r="E112" s="27">
        <v>1000</v>
      </c>
      <c r="F112" s="28">
        <v>4946.1899999999996</v>
      </c>
      <c r="G112" s="29">
        <v>7.3134200000000002E-3</v>
      </c>
      <c r="H112" s="17">
        <v>6.2050000000000001</v>
      </c>
    </row>
    <row r="113" spans="1:8" ht="25.5" x14ac:dyDescent="0.2">
      <c r="A113" s="25">
        <v>28</v>
      </c>
      <c r="B113" s="26" t="s">
        <v>445</v>
      </c>
      <c r="C113" s="26" t="s">
        <v>446</v>
      </c>
      <c r="D113" s="26" t="s">
        <v>157</v>
      </c>
      <c r="E113" s="27">
        <v>1000</v>
      </c>
      <c r="F113" s="28">
        <v>4945.1000000000004</v>
      </c>
      <c r="G113" s="29">
        <v>7.3118100000000002E-3</v>
      </c>
      <c r="H113" s="17">
        <v>6.0483000000000002</v>
      </c>
    </row>
    <row r="114" spans="1:8" x14ac:dyDescent="0.2">
      <c r="A114" s="25">
        <v>29</v>
      </c>
      <c r="B114" s="26" t="s">
        <v>447</v>
      </c>
      <c r="C114" s="26" t="s">
        <v>448</v>
      </c>
      <c r="D114" s="26" t="s">
        <v>157</v>
      </c>
      <c r="E114" s="27">
        <v>1000</v>
      </c>
      <c r="F114" s="28">
        <v>4937.415</v>
      </c>
      <c r="G114" s="29">
        <v>7.30045E-3</v>
      </c>
      <c r="H114" s="17">
        <v>6.2526000000000002</v>
      </c>
    </row>
    <row r="115" spans="1:8" x14ac:dyDescent="0.2">
      <c r="A115" s="25">
        <v>30</v>
      </c>
      <c r="B115" s="26" t="s">
        <v>449</v>
      </c>
      <c r="C115" s="26" t="s">
        <v>450</v>
      </c>
      <c r="D115" s="26" t="s">
        <v>157</v>
      </c>
      <c r="E115" s="27">
        <v>1000</v>
      </c>
      <c r="F115" s="28">
        <v>4934.91</v>
      </c>
      <c r="G115" s="29">
        <v>7.2967500000000003E-3</v>
      </c>
      <c r="H115" s="17">
        <v>6.5949999999999998</v>
      </c>
    </row>
    <row r="116" spans="1:8" x14ac:dyDescent="0.2">
      <c r="A116" s="25">
        <v>31</v>
      </c>
      <c r="B116" s="26" t="s">
        <v>451</v>
      </c>
      <c r="C116" s="26" t="s">
        <v>452</v>
      </c>
      <c r="D116" s="26" t="s">
        <v>157</v>
      </c>
      <c r="E116" s="27">
        <v>1000</v>
      </c>
      <c r="F116" s="28">
        <v>4934.7150000000001</v>
      </c>
      <c r="G116" s="29">
        <v>7.2964600000000003E-3</v>
      </c>
      <c r="H116" s="17">
        <v>6.6150000000000002</v>
      </c>
    </row>
    <row r="117" spans="1:8" x14ac:dyDescent="0.2">
      <c r="A117" s="25">
        <v>32</v>
      </c>
      <c r="B117" s="26" t="s">
        <v>453</v>
      </c>
      <c r="C117" s="26" t="s">
        <v>454</v>
      </c>
      <c r="D117" s="26" t="s">
        <v>157</v>
      </c>
      <c r="E117" s="27">
        <v>1000</v>
      </c>
      <c r="F117" s="28">
        <v>4934.25</v>
      </c>
      <c r="G117" s="29">
        <v>7.29577E-3</v>
      </c>
      <c r="H117" s="17">
        <v>6.7549999999999999</v>
      </c>
    </row>
    <row r="118" spans="1:8" x14ac:dyDescent="0.2">
      <c r="A118" s="25">
        <v>33</v>
      </c>
      <c r="B118" s="26" t="s">
        <v>455</v>
      </c>
      <c r="C118" s="26" t="s">
        <v>456</v>
      </c>
      <c r="D118" s="26" t="s">
        <v>157</v>
      </c>
      <c r="E118" s="27">
        <v>1000</v>
      </c>
      <c r="F118" s="28">
        <v>4930.4799999999996</v>
      </c>
      <c r="G118" s="29">
        <v>7.2902000000000002E-3</v>
      </c>
      <c r="H118" s="17">
        <v>6.9550000000000001</v>
      </c>
    </row>
    <row r="119" spans="1:8" x14ac:dyDescent="0.2">
      <c r="A119" s="25">
        <v>34</v>
      </c>
      <c r="B119" s="26" t="s">
        <v>457</v>
      </c>
      <c r="C119" s="26" t="s">
        <v>458</v>
      </c>
      <c r="D119" s="26" t="s">
        <v>157</v>
      </c>
      <c r="E119" s="27">
        <v>1000</v>
      </c>
      <c r="F119" s="28">
        <v>4928.6850000000004</v>
      </c>
      <c r="G119" s="29">
        <v>7.2875400000000003E-3</v>
      </c>
      <c r="H119" s="17">
        <v>6.52</v>
      </c>
    </row>
    <row r="120" spans="1:8" x14ac:dyDescent="0.2">
      <c r="A120" s="25">
        <v>35</v>
      </c>
      <c r="B120" s="26" t="s">
        <v>459</v>
      </c>
      <c r="C120" s="26" t="s">
        <v>460</v>
      </c>
      <c r="D120" s="26" t="s">
        <v>157</v>
      </c>
      <c r="E120" s="27">
        <v>1000</v>
      </c>
      <c r="F120" s="28">
        <v>4926.4799999999996</v>
      </c>
      <c r="G120" s="29">
        <v>7.2842799999999997E-3</v>
      </c>
      <c r="H120" s="17">
        <v>6.7249999999999996</v>
      </c>
    </row>
    <row r="121" spans="1:8" x14ac:dyDescent="0.2">
      <c r="A121" s="25">
        <v>36</v>
      </c>
      <c r="B121" s="26" t="s">
        <v>461</v>
      </c>
      <c r="C121" s="26" t="s">
        <v>462</v>
      </c>
      <c r="D121" s="26" t="s">
        <v>157</v>
      </c>
      <c r="E121" s="27">
        <v>1000</v>
      </c>
      <c r="F121" s="28">
        <v>4926.2650000000003</v>
      </c>
      <c r="G121" s="29">
        <v>7.2839599999999999E-3</v>
      </c>
      <c r="H121" s="17">
        <v>6.7450999999999999</v>
      </c>
    </row>
    <row r="122" spans="1:8" x14ac:dyDescent="0.2">
      <c r="A122" s="25">
        <v>37</v>
      </c>
      <c r="B122" s="26" t="s">
        <v>463</v>
      </c>
      <c r="C122" s="26" t="s">
        <v>464</v>
      </c>
      <c r="D122" s="26" t="s">
        <v>157</v>
      </c>
      <c r="E122" s="27">
        <v>1000</v>
      </c>
      <c r="F122" s="28">
        <v>4920.4799999999996</v>
      </c>
      <c r="G122" s="29">
        <v>7.2754100000000004E-3</v>
      </c>
      <c r="H122" s="17">
        <v>6.78</v>
      </c>
    </row>
    <row r="123" spans="1:8" x14ac:dyDescent="0.2">
      <c r="A123" s="25">
        <v>38</v>
      </c>
      <c r="B123" s="26" t="s">
        <v>465</v>
      </c>
      <c r="C123" s="26" t="s">
        <v>466</v>
      </c>
      <c r="D123" s="26" t="s">
        <v>157</v>
      </c>
      <c r="E123" s="27">
        <v>500</v>
      </c>
      <c r="F123" s="28">
        <v>2496.5749999999998</v>
      </c>
      <c r="G123" s="29">
        <v>3.6914299999999999E-3</v>
      </c>
      <c r="H123" s="17">
        <v>6.2603</v>
      </c>
    </row>
    <row r="124" spans="1:8" x14ac:dyDescent="0.2">
      <c r="A124" s="25">
        <v>39</v>
      </c>
      <c r="B124" s="26" t="s">
        <v>467</v>
      </c>
      <c r="C124" s="26" t="s">
        <v>468</v>
      </c>
      <c r="D124" s="26" t="s">
        <v>157</v>
      </c>
      <c r="E124" s="27">
        <v>500</v>
      </c>
      <c r="F124" s="28">
        <v>2496.5174999999999</v>
      </c>
      <c r="G124" s="29">
        <v>3.69134E-3</v>
      </c>
      <c r="H124" s="17">
        <v>6.3647999999999998</v>
      </c>
    </row>
    <row r="125" spans="1:8" x14ac:dyDescent="0.2">
      <c r="A125" s="18"/>
      <c r="B125" s="18"/>
      <c r="C125" s="19" t="s">
        <v>11</v>
      </c>
      <c r="D125" s="18"/>
      <c r="E125" s="18" t="s">
        <v>12</v>
      </c>
      <c r="F125" s="24">
        <v>252165.462</v>
      </c>
      <c r="G125" s="21">
        <v>0.37285125000000002</v>
      </c>
      <c r="H125" s="17" t="s">
        <v>12</v>
      </c>
    </row>
    <row r="126" spans="1:8" x14ac:dyDescent="0.2">
      <c r="A126" s="18"/>
      <c r="B126" s="18"/>
      <c r="C126" s="22"/>
      <c r="D126" s="18"/>
      <c r="E126" s="18"/>
      <c r="F126" s="23"/>
      <c r="G126" s="23"/>
      <c r="H126" s="17" t="s">
        <v>12</v>
      </c>
    </row>
    <row r="127" spans="1:8" x14ac:dyDescent="0.2">
      <c r="A127" s="18"/>
      <c r="B127" s="18"/>
      <c r="C127" s="19" t="s">
        <v>104</v>
      </c>
      <c r="D127" s="18"/>
      <c r="E127" s="18"/>
      <c r="F127" s="23"/>
      <c r="G127" s="23"/>
      <c r="H127" s="17" t="s">
        <v>12</v>
      </c>
    </row>
    <row r="128" spans="1:8" x14ac:dyDescent="0.2">
      <c r="A128" s="25">
        <v>1</v>
      </c>
      <c r="B128" s="26" t="s">
        <v>469</v>
      </c>
      <c r="C128" s="26" t="s">
        <v>470</v>
      </c>
      <c r="D128" s="26" t="s">
        <v>82</v>
      </c>
      <c r="E128" s="27">
        <v>15000000</v>
      </c>
      <c r="F128" s="28">
        <v>14993.475</v>
      </c>
      <c r="G128" s="29">
        <v>2.2169310000000001E-2</v>
      </c>
      <c r="H128" s="17">
        <v>5.3</v>
      </c>
    </row>
    <row r="129" spans="1:8" x14ac:dyDescent="0.2">
      <c r="A129" s="25">
        <v>2</v>
      </c>
      <c r="B129" s="26" t="s">
        <v>471</v>
      </c>
      <c r="C129" s="26" t="s">
        <v>472</v>
      </c>
      <c r="D129" s="26" t="s">
        <v>82</v>
      </c>
      <c r="E129" s="27">
        <v>15000000</v>
      </c>
      <c r="F129" s="28">
        <v>14870.684999999999</v>
      </c>
      <c r="G129" s="29">
        <v>2.1987759999999999E-2</v>
      </c>
      <c r="H129" s="17">
        <v>5.38</v>
      </c>
    </row>
    <row r="130" spans="1:8" x14ac:dyDescent="0.2">
      <c r="A130" s="25">
        <v>3</v>
      </c>
      <c r="B130" s="26" t="s">
        <v>473</v>
      </c>
      <c r="C130" s="26" t="s">
        <v>474</v>
      </c>
      <c r="D130" s="26" t="s">
        <v>82</v>
      </c>
      <c r="E130" s="27">
        <v>12500000</v>
      </c>
      <c r="F130" s="28">
        <v>12469.3375</v>
      </c>
      <c r="G130" s="29">
        <v>1.8437129999999999E-2</v>
      </c>
      <c r="H130" s="17">
        <v>5.28</v>
      </c>
    </row>
    <row r="131" spans="1:8" x14ac:dyDescent="0.2">
      <c r="A131" s="25">
        <v>4</v>
      </c>
      <c r="B131" s="26" t="s">
        <v>475</v>
      </c>
      <c r="C131" s="26" t="s">
        <v>476</v>
      </c>
      <c r="D131" s="26" t="s">
        <v>82</v>
      </c>
      <c r="E131" s="27">
        <v>12500000</v>
      </c>
      <c r="F131" s="28">
        <v>12404.924999999999</v>
      </c>
      <c r="G131" s="29">
        <v>1.834189E-2</v>
      </c>
      <c r="H131" s="17">
        <v>5.38</v>
      </c>
    </row>
    <row r="132" spans="1:8" x14ac:dyDescent="0.2">
      <c r="A132" s="25">
        <v>5</v>
      </c>
      <c r="B132" s="26" t="s">
        <v>477</v>
      </c>
      <c r="C132" s="26" t="s">
        <v>478</v>
      </c>
      <c r="D132" s="26" t="s">
        <v>82</v>
      </c>
      <c r="E132" s="27">
        <v>10500000</v>
      </c>
      <c r="F132" s="28">
        <v>10495.432500000001</v>
      </c>
      <c r="G132" s="29">
        <v>1.5518519999999999E-2</v>
      </c>
      <c r="H132" s="17">
        <v>5.3</v>
      </c>
    </row>
    <row r="133" spans="1:8" x14ac:dyDescent="0.2">
      <c r="A133" s="25">
        <v>6</v>
      </c>
      <c r="B133" s="26" t="s">
        <v>479</v>
      </c>
      <c r="C133" s="26" t="s">
        <v>480</v>
      </c>
      <c r="D133" s="26" t="s">
        <v>82</v>
      </c>
      <c r="E133" s="27">
        <v>10000000</v>
      </c>
      <c r="F133" s="28">
        <v>9985.64</v>
      </c>
      <c r="G133" s="29">
        <v>1.476474E-2</v>
      </c>
      <c r="H133" s="17">
        <v>5.25</v>
      </c>
    </row>
    <row r="134" spans="1:8" x14ac:dyDescent="0.2">
      <c r="A134" s="25">
        <v>7</v>
      </c>
      <c r="B134" s="26" t="s">
        <v>481</v>
      </c>
      <c r="C134" s="26" t="s">
        <v>482</v>
      </c>
      <c r="D134" s="26" t="s">
        <v>82</v>
      </c>
      <c r="E134" s="27">
        <v>10000000</v>
      </c>
      <c r="F134" s="28">
        <v>9985.64</v>
      </c>
      <c r="G134" s="29">
        <v>1.476474E-2</v>
      </c>
      <c r="H134" s="17">
        <v>5.25</v>
      </c>
    </row>
    <row r="135" spans="1:8" x14ac:dyDescent="0.2">
      <c r="A135" s="25">
        <v>8</v>
      </c>
      <c r="B135" s="26" t="s">
        <v>483</v>
      </c>
      <c r="C135" s="26" t="s">
        <v>484</v>
      </c>
      <c r="D135" s="26" t="s">
        <v>82</v>
      </c>
      <c r="E135" s="27">
        <v>10000000</v>
      </c>
      <c r="F135" s="28">
        <v>9965.73</v>
      </c>
      <c r="G135" s="29">
        <v>1.47353E-2</v>
      </c>
      <c r="H135" s="17">
        <v>5.23</v>
      </c>
    </row>
    <row r="136" spans="1:8" x14ac:dyDescent="0.2">
      <c r="A136" s="25">
        <v>9</v>
      </c>
      <c r="B136" s="26" t="s">
        <v>485</v>
      </c>
      <c r="C136" s="26" t="s">
        <v>486</v>
      </c>
      <c r="D136" s="26" t="s">
        <v>82</v>
      </c>
      <c r="E136" s="27">
        <v>10000000</v>
      </c>
      <c r="F136" s="28">
        <v>9905</v>
      </c>
      <c r="G136" s="29">
        <v>1.464551E-2</v>
      </c>
      <c r="H136" s="17">
        <v>5.3041999999999998</v>
      </c>
    </row>
    <row r="137" spans="1:8" x14ac:dyDescent="0.2">
      <c r="A137" s="25">
        <v>10</v>
      </c>
      <c r="B137" s="26" t="s">
        <v>487</v>
      </c>
      <c r="C137" s="26" t="s">
        <v>488</v>
      </c>
      <c r="D137" s="26" t="s">
        <v>82</v>
      </c>
      <c r="E137" s="27">
        <v>7500000</v>
      </c>
      <c r="F137" s="28">
        <v>7441.8675000000003</v>
      </c>
      <c r="G137" s="29">
        <v>1.1003529999999999E-2</v>
      </c>
      <c r="H137" s="17">
        <v>5.38</v>
      </c>
    </row>
    <row r="138" spans="1:8" x14ac:dyDescent="0.2">
      <c r="A138" s="25">
        <v>11</v>
      </c>
      <c r="B138" s="26" t="s">
        <v>489</v>
      </c>
      <c r="C138" s="26" t="s">
        <v>490</v>
      </c>
      <c r="D138" s="26" t="s">
        <v>82</v>
      </c>
      <c r="E138" s="27">
        <v>5000000</v>
      </c>
      <c r="F138" s="28">
        <v>4981.9849999999997</v>
      </c>
      <c r="G138" s="29">
        <v>7.3663499999999998E-3</v>
      </c>
      <c r="H138" s="17">
        <v>5.28</v>
      </c>
    </row>
    <row r="139" spans="1:8" x14ac:dyDescent="0.2">
      <c r="A139" s="18"/>
      <c r="B139" s="18"/>
      <c r="C139" s="19" t="s">
        <v>11</v>
      </c>
      <c r="D139" s="18"/>
      <c r="E139" s="18" t="s">
        <v>12</v>
      </c>
      <c r="F139" s="24">
        <v>117499.7175</v>
      </c>
      <c r="G139" s="21">
        <v>0.17373478000000001</v>
      </c>
      <c r="H139" s="17" t="s">
        <v>12</v>
      </c>
    </row>
    <row r="140" spans="1:8" x14ac:dyDescent="0.2">
      <c r="A140" s="18"/>
      <c r="B140" s="18"/>
      <c r="C140" s="22"/>
      <c r="D140" s="18"/>
      <c r="E140" s="18"/>
      <c r="F140" s="23"/>
      <c r="G140" s="23"/>
      <c r="H140" s="17" t="s">
        <v>12</v>
      </c>
    </row>
    <row r="141" spans="1:8" x14ac:dyDescent="0.2">
      <c r="A141" s="18"/>
      <c r="B141" s="18"/>
      <c r="C141" s="19" t="s">
        <v>105</v>
      </c>
      <c r="D141" s="18"/>
      <c r="E141" s="18"/>
      <c r="F141" s="23"/>
      <c r="G141" s="23"/>
      <c r="H141" s="17" t="s">
        <v>12</v>
      </c>
    </row>
    <row r="142" spans="1:8" x14ac:dyDescent="0.2">
      <c r="A142" s="25">
        <v>1</v>
      </c>
      <c r="B142" s="26"/>
      <c r="C142" s="26" t="s">
        <v>491</v>
      </c>
      <c r="D142" s="26"/>
      <c r="E142" s="30"/>
      <c r="F142" s="28">
        <v>12599.3080181</v>
      </c>
      <c r="G142" s="29">
        <v>1.8629300000000001E-2</v>
      </c>
      <c r="H142" s="17">
        <v>5.6</v>
      </c>
    </row>
    <row r="143" spans="1:8" x14ac:dyDescent="0.2">
      <c r="A143" s="25">
        <v>2</v>
      </c>
      <c r="B143" s="26"/>
      <c r="C143" s="26" t="s">
        <v>106</v>
      </c>
      <c r="D143" s="26"/>
      <c r="E143" s="30"/>
      <c r="F143" s="28">
        <v>4358.5496989980002</v>
      </c>
      <c r="G143" s="29">
        <v>6.4445400000000003E-3</v>
      </c>
      <c r="H143" s="17">
        <v>5.41</v>
      </c>
    </row>
    <row r="144" spans="1:8" x14ac:dyDescent="0.2">
      <c r="A144" s="18"/>
      <c r="B144" s="18"/>
      <c r="C144" s="19" t="s">
        <v>11</v>
      </c>
      <c r="D144" s="18"/>
      <c r="E144" s="18" t="s">
        <v>12</v>
      </c>
      <c r="F144" s="24">
        <v>16957.857717097999</v>
      </c>
      <c r="G144" s="21">
        <v>2.507384E-2</v>
      </c>
      <c r="H144" s="17" t="s">
        <v>12</v>
      </c>
    </row>
    <row r="145" spans="1:16" x14ac:dyDescent="0.2">
      <c r="A145" s="18"/>
      <c r="B145" s="18"/>
      <c r="C145" s="22"/>
      <c r="D145" s="18"/>
      <c r="E145" s="18"/>
      <c r="F145" s="23"/>
      <c r="G145" s="23"/>
      <c r="H145" s="17" t="s">
        <v>12</v>
      </c>
    </row>
    <row r="146" spans="1:16" x14ac:dyDescent="0.2">
      <c r="A146" s="18"/>
      <c r="B146" s="18"/>
      <c r="C146" s="19" t="s">
        <v>107</v>
      </c>
      <c r="D146" s="18"/>
      <c r="E146" s="18"/>
      <c r="F146" s="24">
        <v>674560.91221709806</v>
      </c>
      <c r="G146" s="21">
        <v>0.99740408999999997</v>
      </c>
      <c r="H146" s="17" t="s">
        <v>12</v>
      </c>
    </row>
    <row r="147" spans="1:16" x14ac:dyDescent="0.2">
      <c r="A147" s="18"/>
      <c r="B147" s="18"/>
      <c r="C147" s="23"/>
      <c r="D147" s="18"/>
      <c r="E147" s="18"/>
      <c r="F147" s="18"/>
      <c r="G147" s="18"/>
      <c r="H147" s="17" t="s">
        <v>12</v>
      </c>
    </row>
    <row r="148" spans="1:16" x14ac:dyDescent="0.2">
      <c r="A148" s="18"/>
      <c r="B148" s="18"/>
      <c r="C148" s="19" t="s">
        <v>108</v>
      </c>
      <c r="D148" s="18"/>
      <c r="E148" s="18"/>
      <c r="F148" s="18"/>
      <c r="G148" s="18"/>
      <c r="H148" s="17" t="s">
        <v>12</v>
      </c>
    </row>
    <row r="149" spans="1:16" x14ac:dyDescent="0.2">
      <c r="A149" s="18"/>
      <c r="B149" s="18"/>
      <c r="C149" s="19" t="s">
        <v>109</v>
      </c>
      <c r="D149" s="18"/>
      <c r="E149" s="18"/>
      <c r="F149" s="18"/>
      <c r="G149" s="18"/>
      <c r="H149" s="17" t="s">
        <v>12</v>
      </c>
    </row>
    <row r="150" spans="1:16" x14ac:dyDescent="0.2">
      <c r="A150" s="18"/>
      <c r="B150" s="18"/>
      <c r="C150" s="19" t="s">
        <v>11</v>
      </c>
      <c r="D150" s="18"/>
      <c r="E150" s="18" t="s">
        <v>12</v>
      </c>
      <c r="F150" s="20" t="s">
        <v>13</v>
      </c>
      <c r="G150" s="21">
        <v>0</v>
      </c>
      <c r="H150" s="17" t="s">
        <v>12</v>
      </c>
    </row>
    <row r="151" spans="1:16" x14ac:dyDescent="0.2">
      <c r="A151" s="15"/>
      <c r="B151" s="15"/>
      <c r="C151" s="31"/>
      <c r="D151" s="15"/>
      <c r="E151" s="15"/>
      <c r="F151" s="32"/>
      <c r="G151" s="32"/>
      <c r="H151" s="17" t="s">
        <v>12</v>
      </c>
    </row>
    <row r="152" spans="1:16" x14ac:dyDescent="0.2">
      <c r="A152" s="15"/>
      <c r="B152" s="15"/>
      <c r="C152" s="16" t="s">
        <v>629</v>
      </c>
      <c r="D152" s="15"/>
      <c r="E152" s="15"/>
      <c r="F152" s="32"/>
      <c r="G152" s="32"/>
      <c r="H152" s="17"/>
      <c r="J152" s="33"/>
      <c r="K152" s="33"/>
      <c r="L152" s="33"/>
      <c r="M152" s="33"/>
      <c r="N152" s="34"/>
      <c r="O152" s="34"/>
      <c r="P152" s="34"/>
    </row>
    <row r="153" spans="1:16" x14ac:dyDescent="0.2">
      <c r="A153" s="35">
        <v>1</v>
      </c>
      <c r="B153" s="36" t="s">
        <v>110</v>
      </c>
      <c r="C153" s="36" t="s">
        <v>111</v>
      </c>
      <c r="D153" s="36"/>
      <c r="E153" s="37">
        <v>13881.0234</v>
      </c>
      <c r="F153" s="38">
        <v>1595.4398411990001</v>
      </c>
      <c r="G153" s="39">
        <v>2.3590099999999999E-3</v>
      </c>
      <c r="H153" s="17"/>
    </row>
    <row r="154" spans="1:16" x14ac:dyDescent="0.2">
      <c r="A154" s="15"/>
      <c r="B154" s="15"/>
      <c r="C154" s="16" t="s">
        <v>11</v>
      </c>
      <c r="D154" s="15"/>
      <c r="E154" s="15" t="s">
        <v>12</v>
      </c>
      <c r="F154" s="40">
        <f>SUM(F153)</f>
        <v>1595.4398411990001</v>
      </c>
      <c r="G154" s="41">
        <f>SUM(G153)</f>
        <v>2.3590099999999999E-3</v>
      </c>
      <c r="H154" s="17"/>
    </row>
    <row r="155" spans="1:16" x14ac:dyDescent="0.2">
      <c r="A155" s="18"/>
      <c r="B155" s="18"/>
      <c r="C155" s="22"/>
      <c r="D155" s="18"/>
      <c r="E155" s="18"/>
      <c r="F155" s="23"/>
      <c r="G155" s="23"/>
      <c r="H155" s="17" t="s">
        <v>12</v>
      </c>
    </row>
    <row r="156" spans="1:16" x14ac:dyDescent="0.2">
      <c r="A156" s="18"/>
      <c r="B156" s="18"/>
      <c r="C156" s="19" t="s">
        <v>112</v>
      </c>
      <c r="D156" s="18"/>
      <c r="E156" s="18"/>
      <c r="F156" s="18"/>
      <c r="G156" s="18"/>
      <c r="H156" s="17" t="s">
        <v>12</v>
      </c>
    </row>
    <row r="157" spans="1:16" x14ac:dyDescent="0.2">
      <c r="A157" s="18"/>
      <c r="B157" s="18"/>
      <c r="C157" s="19" t="s">
        <v>113</v>
      </c>
      <c r="D157" s="18"/>
      <c r="E157" s="18"/>
      <c r="F157" s="18"/>
      <c r="G157" s="18"/>
      <c r="H157" s="17" t="s">
        <v>12</v>
      </c>
    </row>
    <row r="158" spans="1:16" x14ac:dyDescent="0.2">
      <c r="A158" s="18"/>
      <c r="B158" s="18"/>
      <c r="C158" s="19" t="s">
        <v>11</v>
      </c>
      <c r="D158" s="18"/>
      <c r="E158" s="18" t="s">
        <v>12</v>
      </c>
      <c r="F158" s="20" t="s">
        <v>13</v>
      </c>
      <c r="G158" s="21">
        <v>0</v>
      </c>
      <c r="H158" s="17" t="s">
        <v>12</v>
      </c>
    </row>
    <row r="159" spans="1:16" x14ac:dyDescent="0.2">
      <c r="A159" s="18"/>
      <c r="B159" s="18"/>
      <c r="C159" s="22"/>
      <c r="D159" s="18"/>
      <c r="E159" s="18"/>
      <c r="F159" s="23"/>
      <c r="G159" s="23"/>
      <c r="H159" s="17" t="s">
        <v>12</v>
      </c>
    </row>
    <row r="160" spans="1:16" x14ac:dyDescent="0.2">
      <c r="A160" s="18"/>
      <c r="B160" s="18"/>
      <c r="C160" s="19" t="s">
        <v>114</v>
      </c>
      <c r="D160" s="18"/>
      <c r="E160" s="18"/>
      <c r="F160" s="23"/>
      <c r="G160" s="23"/>
      <c r="H160" s="17" t="s">
        <v>12</v>
      </c>
    </row>
    <row r="161" spans="1:9" x14ac:dyDescent="0.2">
      <c r="A161" s="18"/>
      <c r="B161" s="18"/>
      <c r="C161" s="19" t="s">
        <v>11</v>
      </c>
      <c r="D161" s="18"/>
      <c r="E161" s="18" t="s">
        <v>12</v>
      </c>
      <c r="F161" s="20" t="s">
        <v>13</v>
      </c>
      <c r="G161" s="21">
        <v>0</v>
      </c>
      <c r="H161" s="17" t="s">
        <v>12</v>
      </c>
    </row>
    <row r="162" spans="1:9" x14ac:dyDescent="0.2">
      <c r="A162" s="18"/>
      <c r="B162" s="26"/>
      <c r="C162" s="26"/>
      <c r="D162" s="19"/>
      <c r="E162" s="18"/>
      <c r="F162" s="26"/>
      <c r="G162" s="30"/>
      <c r="H162" s="17" t="s">
        <v>12</v>
      </c>
    </row>
    <row r="163" spans="1:9" x14ac:dyDescent="0.2">
      <c r="A163" s="30"/>
      <c r="B163" s="26"/>
      <c r="C163" s="26" t="s">
        <v>115</v>
      </c>
      <c r="D163" s="26"/>
      <c r="E163" s="30"/>
      <c r="F163" s="28">
        <v>160.26259837000001</v>
      </c>
      <c r="G163" s="29">
        <v>2.3696000000000001E-4</v>
      </c>
      <c r="H163" s="17" t="s">
        <v>12</v>
      </c>
    </row>
    <row r="164" spans="1:9" x14ac:dyDescent="0.2">
      <c r="A164" s="22"/>
      <c r="B164" s="22"/>
      <c r="C164" s="19" t="s">
        <v>116</v>
      </c>
      <c r="D164" s="23"/>
      <c r="E164" s="23"/>
      <c r="F164" s="24">
        <v>676316.61465666699</v>
      </c>
      <c r="G164" s="42">
        <v>1.0000000600000001</v>
      </c>
      <c r="H164" s="17" t="s">
        <v>12</v>
      </c>
    </row>
    <row r="165" spans="1:9" x14ac:dyDescent="0.2">
      <c r="A165" s="43"/>
      <c r="B165" s="43"/>
      <c r="C165" s="43"/>
      <c r="D165" s="44"/>
      <c r="E165" s="44"/>
      <c r="F165" s="44"/>
      <c r="G165" s="44"/>
    </row>
    <row r="166" spans="1:9" x14ac:dyDescent="0.2">
      <c r="A166" s="45"/>
      <c r="B166" s="139" t="s">
        <v>630</v>
      </c>
      <c r="C166" s="139"/>
      <c r="D166" s="139"/>
      <c r="E166" s="139"/>
      <c r="F166" s="139"/>
      <c r="G166" s="139"/>
      <c r="H166" s="139"/>
    </row>
    <row r="167" spans="1:9" x14ac:dyDescent="0.2">
      <c r="A167" s="45"/>
      <c r="B167" s="139" t="s">
        <v>631</v>
      </c>
      <c r="C167" s="139"/>
      <c r="D167" s="139"/>
      <c r="E167" s="139"/>
      <c r="F167" s="139"/>
      <c r="G167" s="139"/>
      <c r="H167" s="139"/>
    </row>
    <row r="168" spans="1:9" x14ac:dyDescent="0.2">
      <c r="A168" s="45"/>
      <c r="B168" s="139" t="s">
        <v>632</v>
      </c>
      <c r="C168" s="139"/>
      <c r="D168" s="139"/>
      <c r="E168" s="139"/>
      <c r="F168" s="139"/>
      <c r="G168" s="139"/>
      <c r="H168" s="139"/>
    </row>
    <row r="169" spans="1:9" x14ac:dyDescent="0.2">
      <c r="A169" s="45"/>
      <c r="B169" s="152" t="s">
        <v>690</v>
      </c>
      <c r="C169" s="139"/>
      <c r="D169" s="139"/>
      <c r="E169" s="139"/>
      <c r="F169" s="139"/>
      <c r="G169" s="139"/>
      <c r="H169" s="139"/>
      <c r="I169" s="105"/>
    </row>
    <row r="170" spans="1:9" x14ac:dyDescent="0.2">
      <c r="A170" s="45"/>
      <c r="B170" s="45"/>
      <c r="C170" s="45"/>
      <c r="D170" s="47"/>
      <c r="E170" s="47"/>
      <c r="F170" s="47"/>
      <c r="G170" s="47"/>
    </row>
    <row r="171" spans="1:9" x14ac:dyDescent="0.2">
      <c r="A171" s="45"/>
      <c r="B171" s="140" t="s">
        <v>117</v>
      </c>
      <c r="C171" s="141"/>
      <c r="D171" s="142"/>
      <c r="E171" s="48"/>
      <c r="F171" s="47"/>
      <c r="G171" s="47"/>
    </row>
    <row r="172" spans="1:9" ht="27" customHeight="1" x14ac:dyDescent="0.2">
      <c r="A172" s="45"/>
      <c r="B172" s="143" t="s">
        <v>118</v>
      </c>
      <c r="C172" s="144"/>
      <c r="D172" s="106" t="s">
        <v>650</v>
      </c>
      <c r="E172" s="48"/>
      <c r="F172" s="47"/>
      <c r="G172" s="47"/>
    </row>
    <row r="173" spans="1:9" x14ac:dyDescent="0.2">
      <c r="A173" s="45"/>
      <c r="B173" s="143" t="s">
        <v>120</v>
      </c>
      <c r="C173" s="144"/>
      <c r="D173" s="16" t="s">
        <v>119</v>
      </c>
      <c r="E173" s="48"/>
      <c r="F173" s="47"/>
      <c r="G173" s="47"/>
    </row>
    <row r="174" spans="1:9" x14ac:dyDescent="0.2">
      <c r="A174" s="45"/>
      <c r="B174" s="143" t="s">
        <v>121</v>
      </c>
      <c r="C174" s="144"/>
      <c r="D174" s="32" t="s">
        <v>12</v>
      </c>
      <c r="E174" s="48"/>
      <c r="F174" s="47"/>
      <c r="G174" s="47"/>
    </row>
    <row r="175" spans="1:9" x14ac:dyDescent="0.2">
      <c r="A175" s="49"/>
      <c r="B175" s="50" t="s">
        <v>12</v>
      </c>
      <c r="C175" s="50" t="s">
        <v>633</v>
      </c>
      <c r="D175" s="50" t="s">
        <v>122</v>
      </c>
      <c r="E175" s="49"/>
      <c r="F175" s="49"/>
      <c r="G175" s="49"/>
    </row>
    <row r="176" spans="1:9" x14ac:dyDescent="0.2">
      <c r="A176" s="51"/>
      <c r="B176" s="52" t="s">
        <v>123</v>
      </c>
      <c r="C176" s="53">
        <v>45961</v>
      </c>
      <c r="D176" s="53">
        <v>45991</v>
      </c>
      <c r="E176" s="51"/>
      <c r="F176" s="51"/>
      <c r="G176" s="51"/>
    </row>
    <row r="177" spans="1:15" x14ac:dyDescent="0.2">
      <c r="A177" s="51"/>
      <c r="B177" s="26" t="s">
        <v>124</v>
      </c>
      <c r="C177" s="54">
        <v>2375.4816999999998</v>
      </c>
      <c r="D177" s="54">
        <v>2386.9335000000001</v>
      </c>
      <c r="E177" s="51"/>
      <c r="F177" s="55"/>
      <c r="G177" s="56"/>
    </row>
    <row r="178" spans="1:15" ht="25.5" x14ac:dyDescent="0.2">
      <c r="A178" s="51"/>
      <c r="B178" s="26" t="s">
        <v>750</v>
      </c>
      <c r="C178" s="54">
        <v>1034.7339999999999</v>
      </c>
      <c r="D178" s="54">
        <v>1039.7221</v>
      </c>
      <c r="E178" s="51"/>
      <c r="F178" s="55"/>
      <c r="G178" s="56"/>
    </row>
    <row r="179" spans="1:15" x14ac:dyDescent="0.2">
      <c r="A179" s="51"/>
      <c r="B179" s="26" t="s">
        <v>125</v>
      </c>
      <c r="C179" s="54">
        <v>2346.5340999999999</v>
      </c>
      <c r="D179" s="54">
        <v>2357.4783000000002</v>
      </c>
      <c r="E179" s="51"/>
      <c r="F179" s="55"/>
      <c r="G179" s="56"/>
    </row>
    <row r="180" spans="1:15" ht="25.5" x14ac:dyDescent="0.2">
      <c r="A180" s="51"/>
      <c r="B180" s="26" t="s">
        <v>751</v>
      </c>
      <c r="C180" s="54">
        <v>1033.2706000000001</v>
      </c>
      <c r="D180" s="54">
        <v>1038.0898</v>
      </c>
      <c r="E180" s="51"/>
      <c r="F180" s="55"/>
      <c r="G180" s="56"/>
    </row>
    <row r="181" spans="1:15" x14ac:dyDescent="0.2">
      <c r="A181" s="51"/>
      <c r="B181" s="51"/>
      <c r="C181" s="51"/>
      <c r="D181" s="51"/>
      <c r="E181" s="51"/>
      <c r="F181" s="51"/>
      <c r="G181" s="51"/>
    </row>
    <row r="182" spans="1:15" x14ac:dyDescent="0.2">
      <c r="A182" s="51"/>
      <c r="B182" s="146" t="s">
        <v>634</v>
      </c>
      <c r="C182" s="147"/>
      <c r="D182" s="16" t="s">
        <v>119</v>
      </c>
      <c r="E182" s="51"/>
      <c r="F182" s="51"/>
      <c r="G182" s="51"/>
    </row>
    <row r="183" spans="1:15" x14ac:dyDescent="0.2">
      <c r="A183" s="51"/>
      <c r="B183" s="57"/>
      <c r="C183" s="57"/>
      <c r="D183" s="57"/>
      <c r="E183" s="51"/>
      <c r="F183" s="51"/>
      <c r="G183" s="51"/>
    </row>
    <row r="184" spans="1:15" x14ac:dyDescent="0.2">
      <c r="A184" s="49"/>
      <c r="B184" s="143" t="s">
        <v>126</v>
      </c>
      <c r="C184" s="144"/>
      <c r="D184" s="16" t="s">
        <v>119</v>
      </c>
      <c r="E184" s="58"/>
      <c r="F184" s="49"/>
      <c r="G184" s="49"/>
    </row>
    <row r="185" spans="1:15" x14ac:dyDescent="0.2">
      <c r="A185" s="49"/>
      <c r="B185" s="143" t="s">
        <v>127</v>
      </c>
      <c r="C185" s="144"/>
      <c r="D185" s="16" t="s">
        <v>119</v>
      </c>
      <c r="E185" s="58"/>
      <c r="F185" s="49"/>
      <c r="G185" s="49"/>
    </row>
    <row r="186" spans="1:15" x14ac:dyDescent="0.2">
      <c r="A186" s="49"/>
      <c r="B186" s="143" t="s">
        <v>635</v>
      </c>
      <c r="C186" s="144"/>
      <c r="D186" s="16" t="s">
        <v>119</v>
      </c>
      <c r="E186" s="58"/>
      <c r="F186" s="49"/>
      <c r="G186" s="49"/>
    </row>
    <row r="187" spans="1:15" x14ac:dyDescent="0.2">
      <c r="A187" s="57"/>
      <c r="B187" s="57"/>
      <c r="C187" s="57"/>
      <c r="D187" s="57"/>
      <c r="E187" s="57"/>
      <c r="F187" s="57"/>
      <c r="G187" s="57"/>
      <c r="I187" s="105"/>
      <c r="J187" s="14"/>
    </row>
    <row r="188" spans="1:15" s="59" customFormat="1" x14ac:dyDescent="0.2">
      <c r="B188" s="122" t="s">
        <v>766</v>
      </c>
      <c r="C188" s="122"/>
      <c r="D188" s="122"/>
      <c r="E188" s="122"/>
      <c r="F188" s="122"/>
      <c r="G188" s="122"/>
      <c r="I188" s="105"/>
      <c r="J188" s="14"/>
      <c r="K188" s="33"/>
      <c r="L188" s="33"/>
      <c r="M188" s="33"/>
      <c r="N188" s="33"/>
      <c r="O188"/>
    </row>
    <row r="189" spans="1:15" ht="13.5" customHeight="1" x14ac:dyDescent="0.2">
      <c r="B189" s="159" t="s">
        <v>652</v>
      </c>
      <c r="C189" s="159" t="s">
        <v>653</v>
      </c>
      <c r="D189" s="162" t="s">
        <v>663</v>
      </c>
      <c r="E189" s="163"/>
      <c r="F189" s="164"/>
      <c r="G189" s="165" t="s">
        <v>671</v>
      </c>
      <c r="H189" s="166"/>
      <c r="I189" s="167"/>
      <c r="J189" s="33"/>
      <c r="K189" s="33"/>
      <c r="L189" s="33"/>
      <c r="M189" s="33"/>
      <c r="N189" s="33"/>
      <c r="O189" s="33"/>
    </row>
    <row r="190" spans="1:15" ht="46.5" customHeight="1" x14ac:dyDescent="0.2">
      <c r="B190" s="160"/>
      <c r="C190" s="160"/>
      <c r="D190" s="157" t="s">
        <v>672</v>
      </c>
      <c r="E190" s="157" t="s">
        <v>673</v>
      </c>
      <c r="F190" s="157" t="s">
        <v>674</v>
      </c>
      <c r="G190" s="168" t="s">
        <v>691</v>
      </c>
      <c r="H190" s="169"/>
      <c r="I190" s="157" t="s">
        <v>676</v>
      </c>
      <c r="J190" s="33"/>
      <c r="K190" s="33"/>
      <c r="L190" s="33"/>
      <c r="M190" s="33"/>
      <c r="N190" s="33"/>
      <c r="O190" s="33"/>
    </row>
    <row r="191" spans="1:15" ht="22.5" customHeight="1" x14ac:dyDescent="0.2">
      <c r="B191" s="161"/>
      <c r="C191" s="161"/>
      <c r="D191" s="158"/>
      <c r="E191" s="158"/>
      <c r="F191" s="158"/>
      <c r="G191" s="74" t="s">
        <v>677</v>
      </c>
      <c r="H191" s="74" t="s">
        <v>678</v>
      </c>
      <c r="I191" s="158"/>
      <c r="J191" s="33"/>
      <c r="K191" s="33"/>
      <c r="L191" s="33"/>
      <c r="M191" s="33"/>
      <c r="N191" s="33"/>
      <c r="O191" s="33"/>
    </row>
    <row r="192" spans="1:15" ht="13.5" x14ac:dyDescent="0.25">
      <c r="B192" s="78" t="s">
        <v>679</v>
      </c>
      <c r="C192" s="77" t="s">
        <v>680</v>
      </c>
      <c r="D192" s="123">
        <v>5523.9823999999999</v>
      </c>
      <c r="E192" s="4">
        <v>126.0176</v>
      </c>
      <c r="F192" s="124">
        <f>D192+E192</f>
        <v>5650</v>
      </c>
      <c r="G192" s="2">
        <v>239.15547683099999</v>
      </c>
      <c r="H192" s="2">
        <v>150.66</v>
      </c>
      <c r="I192" s="2">
        <f>G192+H192</f>
        <v>389.81547683099996</v>
      </c>
      <c r="J192" s="33"/>
      <c r="K192" s="33"/>
      <c r="L192" s="33"/>
      <c r="M192" s="33"/>
      <c r="N192" s="33"/>
      <c r="O192" s="33"/>
    </row>
    <row r="193" spans="2:18" ht="6.75" customHeight="1" x14ac:dyDescent="0.25">
      <c r="B193" s="125"/>
      <c r="C193" s="126"/>
      <c r="D193" s="127"/>
      <c r="E193" s="5"/>
      <c r="F193" s="128"/>
      <c r="G193" s="3"/>
      <c r="H193" s="3"/>
      <c r="I193" s="3"/>
      <c r="J193" s="33"/>
      <c r="K193" s="33"/>
      <c r="L193" s="33"/>
      <c r="M193" s="33"/>
      <c r="N193" s="33"/>
      <c r="O193" s="33"/>
    </row>
    <row r="194" spans="2:18" ht="51" customHeight="1" x14ac:dyDescent="0.2">
      <c r="B194" s="155" t="s">
        <v>681</v>
      </c>
      <c r="C194" s="155"/>
      <c r="D194" s="155"/>
      <c r="E194" s="155"/>
      <c r="F194" s="155"/>
      <c r="G194" s="155"/>
      <c r="H194" s="155"/>
      <c r="I194" s="155"/>
      <c r="J194" s="129"/>
      <c r="K194" s="33"/>
      <c r="L194" s="33"/>
      <c r="M194" s="33"/>
      <c r="N194" s="33"/>
      <c r="O194" s="33"/>
    </row>
    <row r="195" spans="2:18" ht="13.5" x14ac:dyDescent="0.25">
      <c r="B195" s="83" t="s">
        <v>682</v>
      </c>
      <c r="I195" s="33"/>
      <c r="J195" s="14"/>
      <c r="K195" s="33"/>
      <c r="L195" s="33"/>
      <c r="M195" s="33"/>
      <c r="N195" s="33"/>
      <c r="O195" s="33"/>
      <c r="P195" s="33"/>
    </row>
    <row r="196" spans="2:18" x14ac:dyDescent="0.2">
      <c r="B196" s="84"/>
      <c r="J196" s="14"/>
      <c r="K196" s="33"/>
      <c r="L196" s="33"/>
      <c r="M196" s="33"/>
      <c r="N196" s="33"/>
      <c r="O196" s="33"/>
    </row>
    <row r="197" spans="2:18" x14ac:dyDescent="0.2">
      <c r="B197" s="84" t="s">
        <v>686</v>
      </c>
      <c r="J197" s="14"/>
      <c r="K197" s="33"/>
      <c r="L197" s="33"/>
      <c r="M197" s="33"/>
      <c r="N197" s="33"/>
      <c r="O197" s="33"/>
    </row>
    <row r="198" spans="2:18" x14ac:dyDescent="0.2">
      <c r="B198" s="84"/>
      <c r="J198" s="14"/>
      <c r="K198" s="33"/>
      <c r="L198" s="33"/>
      <c r="M198" s="33"/>
      <c r="N198" s="33"/>
      <c r="O198" s="33"/>
    </row>
    <row r="199" spans="2:18" x14ac:dyDescent="0.2">
      <c r="B199" s="84" t="s">
        <v>687</v>
      </c>
      <c r="J199" s="14"/>
      <c r="K199" s="33"/>
      <c r="L199" s="33"/>
      <c r="M199" s="33"/>
      <c r="N199" s="33"/>
      <c r="O199" s="33"/>
    </row>
    <row r="200" spans="2:18" x14ac:dyDescent="0.2">
      <c r="B200" s="84"/>
      <c r="J200" s="14"/>
      <c r="K200" s="33"/>
      <c r="L200" s="33"/>
      <c r="M200" s="33"/>
      <c r="N200" s="33"/>
      <c r="O200" s="33"/>
    </row>
    <row r="201" spans="2:18" x14ac:dyDescent="0.2">
      <c r="B201" s="84" t="s">
        <v>688</v>
      </c>
      <c r="J201" s="14"/>
    </row>
    <row r="202" spans="2:18" s="59" customFormat="1" x14ac:dyDescent="0.2">
      <c r="I202" s="105"/>
      <c r="J202" s="14"/>
      <c r="K202" s="33"/>
      <c r="L202" s="33"/>
      <c r="M202" s="33"/>
      <c r="N202" s="33"/>
      <c r="O202"/>
      <c r="R202"/>
    </row>
    <row r="203" spans="2:18" s="59" customFormat="1" x14ac:dyDescent="0.2">
      <c r="B203" s="148" t="s">
        <v>636</v>
      </c>
      <c r="C203" s="149"/>
      <c r="D203" s="150"/>
      <c r="I203" s="105"/>
      <c r="J203" s="14"/>
      <c r="K203" s="33"/>
      <c r="L203" s="33"/>
      <c r="M203" s="33"/>
      <c r="N203" s="33"/>
      <c r="O203"/>
      <c r="R203"/>
    </row>
    <row r="204" spans="2:18" s="59" customFormat="1" ht="25.5" x14ac:dyDescent="0.2">
      <c r="B204" s="145" t="s">
        <v>637</v>
      </c>
      <c r="C204" s="145"/>
      <c r="D204" s="60" t="s">
        <v>316</v>
      </c>
      <c r="I204" s="105"/>
      <c r="J204" s="14"/>
      <c r="K204" s="33"/>
      <c r="L204" s="33"/>
      <c r="M204" s="33"/>
      <c r="N204" s="33"/>
      <c r="O204"/>
      <c r="R204"/>
    </row>
    <row r="205" spans="2:18" s="59" customFormat="1" x14ac:dyDescent="0.2">
      <c r="B205" s="136" t="s">
        <v>638</v>
      </c>
      <c r="C205" s="136"/>
      <c r="D205" s="61"/>
      <c r="I205" s="105"/>
      <c r="J205" s="14"/>
      <c r="K205" s="33"/>
      <c r="L205" s="33"/>
      <c r="M205" s="33"/>
      <c r="N205" s="33"/>
      <c r="O205"/>
      <c r="R205"/>
    </row>
    <row r="206" spans="2:18" s="59" customFormat="1" x14ac:dyDescent="0.2">
      <c r="B206" s="136"/>
      <c r="C206" s="136"/>
      <c r="D206" s="62"/>
      <c r="I206" s="105"/>
      <c r="J206" s="14"/>
      <c r="K206" s="33"/>
      <c r="L206" s="33"/>
      <c r="M206" s="33"/>
      <c r="N206" s="33"/>
      <c r="O206"/>
      <c r="R206"/>
    </row>
    <row r="207" spans="2:18" s="59" customFormat="1" x14ac:dyDescent="0.2">
      <c r="B207" s="136" t="s">
        <v>639</v>
      </c>
      <c r="C207" s="136"/>
      <c r="D207" s="63">
        <v>5.9464394144592889</v>
      </c>
      <c r="I207" s="105"/>
      <c r="J207" s="14"/>
      <c r="K207" s="33"/>
      <c r="L207" s="33"/>
      <c r="M207" s="33"/>
      <c r="N207" s="33"/>
      <c r="O207"/>
      <c r="R207"/>
    </row>
    <row r="208" spans="2:18" s="59" customFormat="1" x14ac:dyDescent="0.2">
      <c r="B208" s="136"/>
      <c r="C208" s="136"/>
      <c r="D208" s="62"/>
      <c r="I208" s="105"/>
      <c r="J208" s="14"/>
      <c r="K208" s="33"/>
      <c r="L208" s="33"/>
      <c r="M208" s="33"/>
      <c r="N208" s="33"/>
      <c r="O208"/>
      <c r="R208"/>
    </row>
    <row r="209" spans="2:18" s="59" customFormat="1" x14ac:dyDescent="0.2">
      <c r="B209" s="136" t="s">
        <v>640</v>
      </c>
      <c r="C209" s="136"/>
      <c r="D209" s="63">
        <v>0.11016113430903474</v>
      </c>
      <c r="I209" s="105"/>
      <c r="J209" s="14"/>
      <c r="K209" s="33"/>
      <c r="L209" s="33"/>
      <c r="M209" s="33"/>
      <c r="N209" s="33"/>
      <c r="O209"/>
      <c r="R209"/>
    </row>
    <row r="210" spans="2:18" s="59" customFormat="1" x14ac:dyDescent="0.2">
      <c r="B210" s="136" t="s">
        <v>641</v>
      </c>
      <c r="C210" s="136"/>
      <c r="D210" s="63">
        <v>0.11016113430903474</v>
      </c>
      <c r="I210" s="105"/>
      <c r="J210" s="14"/>
      <c r="K210" s="33"/>
      <c r="L210" s="33"/>
      <c r="M210" s="33"/>
      <c r="N210" s="33"/>
      <c r="O210"/>
      <c r="R210"/>
    </row>
    <row r="211" spans="2:18" s="59" customFormat="1" x14ac:dyDescent="0.2">
      <c r="B211" s="136"/>
      <c r="C211" s="136"/>
      <c r="D211" s="62"/>
      <c r="I211" s="105"/>
      <c r="J211" s="14"/>
      <c r="K211" s="33"/>
      <c r="L211" s="33"/>
      <c r="M211" s="33"/>
      <c r="N211" s="33"/>
      <c r="O211"/>
      <c r="P211"/>
      <c r="Q211"/>
      <c r="R211"/>
    </row>
    <row r="212" spans="2:18" s="59" customFormat="1" x14ac:dyDescent="0.2">
      <c r="B212" s="136" t="s">
        <v>642</v>
      </c>
      <c r="C212" s="136"/>
      <c r="D212" s="64" t="s">
        <v>765</v>
      </c>
      <c r="I212" s="105"/>
      <c r="J212" s="14"/>
      <c r="K212" s="33"/>
      <c r="L212" s="33"/>
      <c r="M212" s="33"/>
      <c r="N212" s="33"/>
      <c r="O212" s="65"/>
    </row>
    <row r="213" spans="2:18" s="59" customFormat="1" x14ac:dyDescent="0.2">
      <c r="B213" s="134" t="s">
        <v>643</v>
      </c>
      <c r="C213" s="137"/>
      <c r="D213" s="135"/>
      <c r="I213" s="105"/>
      <c r="J213" s="14"/>
      <c r="K213" s="33"/>
      <c r="L213" s="33"/>
      <c r="M213" s="33"/>
      <c r="N213" s="33"/>
      <c r="O213"/>
      <c r="P213"/>
      <c r="Q213"/>
      <c r="R213"/>
    </row>
    <row r="214" spans="2:18" x14ac:dyDescent="0.2">
      <c r="I214" s="105"/>
      <c r="J214" s="14"/>
    </row>
    <row r="215" spans="2:18" x14ac:dyDescent="0.2">
      <c r="B215" s="67" t="s">
        <v>644</v>
      </c>
      <c r="I215" s="105"/>
    </row>
    <row r="216" spans="2:18" x14ac:dyDescent="0.2">
      <c r="I216" s="105"/>
    </row>
    <row r="217" spans="2:18" ht="153.75" customHeight="1" x14ac:dyDescent="0.2">
      <c r="I217" s="105"/>
    </row>
    <row r="218" spans="2:18" x14ac:dyDescent="0.2">
      <c r="I218" s="105"/>
    </row>
    <row r="219" spans="2:18" x14ac:dyDescent="0.2">
      <c r="I219" s="105"/>
    </row>
    <row r="220" spans="2:18" x14ac:dyDescent="0.2">
      <c r="B220" s="67" t="s">
        <v>645</v>
      </c>
      <c r="C220" s="68"/>
      <c r="D220" s="67"/>
      <c r="I220" s="105"/>
    </row>
    <row r="221" spans="2:18" x14ac:dyDescent="0.2">
      <c r="B221" s="67" t="s">
        <v>692</v>
      </c>
      <c r="D221" s="67"/>
      <c r="I221" s="105"/>
    </row>
    <row r="222" spans="2:18" ht="165" customHeight="1" x14ac:dyDescent="0.2">
      <c r="I222" s="105"/>
    </row>
    <row r="223" spans="2:18" x14ac:dyDescent="0.2">
      <c r="I223" s="105"/>
    </row>
    <row r="224" spans="2:18" x14ac:dyDescent="0.2">
      <c r="I224" s="105"/>
      <c r="J224" s="14"/>
    </row>
    <row r="229" customFormat="1" ht="13.9" customHeight="1" x14ac:dyDescent="0.2"/>
  </sheetData>
  <mergeCells count="36">
    <mergeCell ref="B184:C184"/>
    <mergeCell ref="B185:C185"/>
    <mergeCell ref="B182:C182"/>
    <mergeCell ref="B186:C186"/>
    <mergeCell ref="B189:B191"/>
    <mergeCell ref="C189:C191"/>
    <mergeCell ref="B168:H168"/>
    <mergeCell ref="B171:D171"/>
    <mergeCell ref="B172:C172"/>
    <mergeCell ref="B173:C173"/>
    <mergeCell ref="B174:C174"/>
    <mergeCell ref="B169:H169"/>
    <mergeCell ref="A1:H1"/>
    <mergeCell ref="A2:H2"/>
    <mergeCell ref="A3:H3"/>
    <mergeCell ref="B166:H166"/>
    <mergeCell ref="B167:H167"/>
    <mergeCell ref="D189:F189"/>
    <mergeCell ref="G189:I189"/>
    <mergeCell ref="D190:D191"/>
    <mergeCell ref="E190:E191"/>
    <mergeCell ref="F190:F191"/>
    <mergeCell ref="G190:H190"/>
    <mergeCell ref="I190:I191"/>
    <mergeCell ref="B194:I194"/>
    <mergeCell ref="B203:D203"/>
    <mergeCell ref="B204:C204"/>
    <mergeCell ref="B205:C205"/>
    <mergeCell ref="B206:C206"/>
    <mergeCell ref="B212:C212"/>
    <mergeCell ref="B213:D213"/>
    <mergeCell ref="B207:C207"/>
    <mergeCell ref="B208:C208"/>
    <mergeCell ref="B209:C209"/>
    <mergeCell ref="B210:C210"/>
    <mergeCell ref="B211:C211"/>
  </mergeCells>
  <hyperlinks>
    <hyperlink ref="I1" location="Index!B2" display="Index" xr:uid="{F99C890A-7FFE-49C8-B1C4-083EB8037B8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89D-440A-4D7B-A33F-9BF5E812CE29}">
  <sheetPr>
    <outlinePr summaryBelow="0" summaryRight="0"/>
  </sheetPr>
  <dimension ref="A1:S176"/>
  <sheetViews>
    <sheetView showGridLines="0" workbookViewId="0">
      <selection sqref="A1:H1"/>
    </sheetView>
  </sheetViews>
  <sheetFormatPr defaultRowHeight="12.75" x14ac:dyDescent="0.2"/>
  <cols>
    <col min="1" max="1" width="5.85546875" bestFit="1" customWidth="1"/>
    <col min="2" max="2" width="20.85546875" customWidth="1"/>
    <col min="3" max="3" width="55" customWidth="1"/>
    <col min="4" max="4" width="14.7109375" customWidth="1"/>
    <col min="5" max="5" width="11.5703125" customWidth="1"/>
    <col min="6" max="6" width="10.140625" bestFit="1" customWidth="1"/>
    <col min="7" max="7" width="14" bestFit="1" customWidth="1"/>
    <col min="8" max="8" width="11.140625" customWidth="1"/>
  </cols>
  <sheetData>
    <row r="1" spans="1:9" ht="15" x14ac:dyDescent="0.2">
      <c r="A1" s="138" t="s">
        <v>0</v>
      </c>
      <c r="B1" s="138"/>
      <c r="C1" s="138"/>
      <c r="D1" s="138"/>
      <c r="E1" s="138"/>
      <c r="F1" s="138"/>
      <c r="G1" s="138"/>
      <c r="H1" s="138"/>
      <c r="I1" s="1" t="s">
        <v>628</v>
      </c>
    </row>
    <row r="2" spans="1:9" ht="15" x14ac:dyDescent="0.2">
      <c r="A2" s="138" t="s">
        <v>492</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ht="25.5" x14ac:dyDescent="0.2">
      <c r="A28" s="25">
        <v>1</v>
      </c>
      <c r="B28" s="26" t="s">
        <v>31</v>
      </c>
      <c r="C28" s="26" t="s">
        <v>32</v>
      </c>
      <c r="D28" s="26" t="s">
        <v>23</v>
      </c>
      <c r="E28" s="27">
        <v>1000</v>
      </c>
      <c r="F28" s="28">
        <v>1025.77</v>
      </c>
      <c r="G28" s="29">
        <v>5.2967090000000001E-2</v>
      </c>
      <c r="H28" s="17">
        <v>6.7350000000000003</v>
      </c>
    </row>
    <row r="29" spans="1:8" x14ac:dyDescent="0.2">
      <c r="A29" s="25">
        <v>2</v>
      </c>
      <c r="B29" s="26" t="s">
        <v>493</v>
      </c>
      <c r="C29" s="26" t="s">
        <v>494</v>
      </c>
      <c r="D29" s="26" t="s">
        <v>28</v>
      </c>
      <c r="E29" s="27">
        <v>1000</v>
      </c>
      <c r="F29" s="28">
        <v>1023.8630000000001</v>
      </c>
      <c r="G29" s="29">
        <v>5.2868619999999998E-2</v>
      </c>
      <c r="H29" s="17">
        <v>6.6269999999999998</v>
      </c>
    </row>
    <row r="30" spans="1:8" x14ac:dyDescent="0.2">
      <c r="A30" s="25">
        <v>3</v>
      </c>
      <c r="B30" s="26" t="s">
        <v>137</v>
      </c>
      <c r="C30" s="26" t="s">
        <v>138</v>
      </c>
      <c r="D30" s="26" t="s">
        <v>28</v>
      </c>
      <c r="E30" s="27">
        <v>1000</v>
      </c>
      <c r="F30" s="28">
        <v>1020.426</v>
      </c>
      <c r="G30" s="29">
        <v>5.2691139999999997E-2</v>
      </c>
      <c r="H30" s="17">
        <v>6.4950000000000001</v>
      </c>
    </row>
    <row r="31" spans="1:8" x14ac:dyDescent="0.2">
      <c r="A31" s="25">
        <v>4</v>
      </c>
      <c r="B31" s="26" t="s">
        <v>279</v>
      </c>
      <c r="C31" s="26" t="s">
        <v>280</v>
      </c>
      <c r="D31" s="26" t="s">
        <v>281</v>
      </c>
      <c r="E31" s="27">
        <v>1000</v>
      </c>
      <c r="F31" s="28">
        <v>1013.26</v>
      </c>
      <c r="G31" s="29">
        <v>5.2321119999999999E-2</v>
      </c>
      <c r="H31" s="17">
        <v>7.2305000000000001</v>
      </c>
    </row>
    <row r="32" spans="1:8" ht="25.5" x14ac:dyDescent="0.2">
      <c r="A32" s="25">
        <v>5</v>
      </c>
      <c r="B32" s="26" t="s">
        <v>495</v>
      </c>
      <c r="C32" s="26" t="s">
        <v>496</v>
      </c>
      <c r="D32" s="26" t="s">
        <v>278</v>
      </c>
      <c r="E32" s="27">
        <v>500</v>
      </c>
      <c r="F32" s="28">
        <v>515.56449999999995</v>
      </c>
      <c r="G32" s="29">
        <v>2.66219E-2</v>
      </c>
      <c r="H32" s="17">
        <v>7.4349999999999996</v>
      </c>
    </row>
    <row r="33" spans="1:8" x14ac:dyDescent="0.2">
      <c r="A33" s="25">
        <v>6</v>
      </c>
      <c r="B33" s="26" t="s">
        <v>66</v>
      </c>
      <c r="C33" s="26" t="s">
        <v>67</v>
      </c>
      <c r="D33" s="26" t="s">
        <v>23</v>
      </c>
      <c r="E33" s="27">
        <v>50</v>
      </c>
      <c r="F33" s="28">
        <v>510.83199999999999</v>
      </c>
      <c r="G33" s="29">
        <v>2.6377540000000001E-2</v>
      </c>
      <c r="H33" s="17">
        <v>6.82</v>
      </c>
    </row>
    <row r="34" spans="1:8" ht="25.5" x14ac:dyDescent="0.2">
      <c r="A34" s="25">
        <v>7</v>
      </c>
      <c r="B34" s="26" t="s">
        <v>24</v>
      </c>
      <c r="C34" s="26" t="s">
        <v>25</v>
      </c>
      <c r="D34" s="26" t="s">
        <v>23</v>
      </c>
      <c r="E34" s="27">
        <v>500</v>
      </c>
      <c r="F34" s="28">
        <v>509.49349999999998</v>
      </c>
      <c r="G34" s="29">
        <v>2.6308419999999999E-2</v>
      </c>
      <c r="H34" s="17">
        <v>6.6950000000000003</v>
      </c>
    </row>
    <row r="35" spans="1:8" x14ac:dyDescent="0.2">
      <c r="A35" s="25">
        <v>8</v>
      </c>
      <c r="B35" s="26" t="s">
        <v>299</v>
      </c>
      <c r="C35" s="26" t="s">
        <v>300</v>
      </c>
      <c r="D35" s="26" t="s">
        <v>278</v>
      </c>
      <c r="E35" s="27">
        <v>500</v>
      </c>
      <c r="F35" s="28">
        <v>508.67450000000002</v>
      </c>
      <c r="G35" s="29">
        <v>2.6266129999999999E-2</v>
      </c>
      <c r="H35" s="17">
        <v>7.7267000000000001</v>
      </c>
    </row>
    <row r="36" spans="1:8" x14ac:dyDescent="0.2">
      <c r="A36" s="25">
        <v>9</v>
      </c>
      <c r="B36" s="26" t="s">
        <v>295</v>
      </c>
      <c r="C36" s="26" t="s">
        <v>296</v>
      </c>
      <c r="D36" s="26" t="s">
        <v>28</v>
      </c>
      <c r="E36" s="27">
        <v>500</v>
      </c>
      <c r="F36" s="28">
        <v>507.71449999999999</v>
      </c>
      <c r="G36" s="29">
        <v>2.621656E-2</v>
      </c>
      <c r="H36" s="17">
        <v>6.5689000000000002</v>
      </c>
    </row>
    <row r="37" spans="1:8" x14ac:dyDescent="0.2">
      <c r="A37" s="25">
        <v>10</v>
      </c>
      <c r="B37" s="26" t="s">
        <v>135</v>
      </c>
      <c r="C37" s="26" t="s">
        <v>136</v>
      </c>
      <c r="D37" s="26" t="s">
        <v>23</v>
      </c>
      <c r="E37" s="27">
        <v>500</v>
      </c>
      <c r="F37" s="28">
        <v>507.47800000000001</v>
      </c>
      <c r="G37" s="29">
        <v>2.6204350000000001E-2</v>
      </c>
      <c r="H37" s="17">
        <v>6.56</v>
      </c>
    </row>
    <row r="38" spans="1:8" x14ac:dyDescent="0.2">
      <c r="A38" s="25">
        <v>11</v>
      </c>
      <c r="B38" s="26" t="s">
        <v>289</v>
      </c>
      <c r="C38" s="26" t="s">
        <v>290</v>
      </c>
      <c r="D38" s="26" t="s">
        <v>28</v>
      </c>
      <c r="E38" s="27">
        <v>500</v>
      </c>
      <c r="F38" s="28">
        <v>504.97300000000001</v>
      </c>
      <c r="G38" s="29">
        <v>2.6075000000000001E-2</v>
      </c>
      <c r="H38" s="17">
        <v>7.0975000000000001</v>
      </c>
    </row>
    <row r="39" spans="1:8" x14ac:dyDescent="0.2">
      <c r="A39" s="25">
        <v>12</v>
      </c>
      <c r="B39" s="26" t="s">
        <v>497</v>
      </c>
      <c r="C39" s="26" t="s">
        <v>498</v>
      </c>
      <c r="D39" s="26" t="s">
        <v>270</v>
      </c>
      <c r="E39" s="27">
        <v>500</v>
      </c>
      <c r="F39" s="28">
        <v>504.51650000000001</v>
      </c>
      <c r="G39" s="29">
        <v>2.605143E-2</v>
      </c>
      <c r="H39" s="17">
        <v>7.65</v>
      </c>
    </row>
    <row r="40" spans="1:8" x14ac:dyDescent="0.2">
      <c r="A40" s="25">
        <v>13</v>
      </c>
      <c r="B40" s="26" t="s">
        <v>268</v>
      </c>
      <c r="C40" s="26" t="s">
        <v>269</v>
      </c>
      <c r="D40" s="26" t="s">
        <v>270</v>
      </c>
      <c r="E40" s="27">
        <v>500</v>
      </c>
      <c r="F40" s="28">
        <v>503.7475</v>
      </c>
      <c r="G40" s="29">
        <v>2.6011719999999999E-2</v>
      </c>
      <c r="H40" s="17">
        <v>7.2050000000000001</v>
      </c>
    </row>
    <row r="41" spans="1:8" x14ac:dyDescent="0.2">
      <c r="A41" s="25">
        <v>14</v>
      </c>
      <c r="B41" s="26" t="s">
        <v>499</v>
      </c>
      <c r="C41" s="26" t="s">
        <v>500</v>
      </c>
      <c r="D41" s="26" t="s">
        <v>28</v>
      </c>
      <c r="E41" s="27">
        <v>500</v>
      </c>
      <c r="F41" s="28">
        <v>502.72</v>
      </c>
      <c r="G41" s="29">
        <v>2.5958660000000001E-2</v>
      </c>
      <c r="H41" s="17">
        <v>6.49</v>
      </c>
    </row>
    <row r="42" spans="1:8" ht="25.5" x14ac:dyDescent="0.2">
      <c r="A42" s="25">
        <v>15</v>
      </c>
      <c r="B42" s="26" t="s">
        <v>282</v>
      </c>
      <c r="C42" s="26" t="s">
        <v>283</v>
      </c>
      <c r="D42" s="26" t="s">
        <v>23</v>
      </c>
      <c r="E42" s="27">
        <v>500</v>
      </c>
      <c r="F42" s="28">
        <v>502.70150000000001</v>
      </c>
      <c r="G42" s="29">
        <v>2.5957709999999998E-2</v>
      </c>
      <c r="H42" s="17">
        <v>6.5495999999999999</v>
      </c>
    </row>
    <row r="43" spans="1:8" x14ac:dyDescent="0.2">
      <c r="A43" s="25">
        <v>16</v>
      </c>
      <c r="B43" s="26" t="s">
        <v>287</v>
      </c>
      <c r="C43" s="26" t="s">
        <v>288</v>
      </c>
      <c r="D43" s="26" t="s">
        <v>28</v>
      </c>
      <c r="E43" s="27">
        <v>50</v>
      </c>
      <c r="F43" s="28">
        <v>502.59100000000001</v>
      </c>
      <c r="G43" s="29">
        <v>2.5951999999999999E-2</v>
      </c>
      <c r="H43" s="17">
        <v>6.45</v>
      </c>
    </row>
    <row r="44" spans="1:8" x14ac:dyDescent="0.2">
      <c r="A44" s="25">
        <v>17</v>
      </c>
      <c r="B44" s="26" t="s">
        <v>274</v>
      </c>
      <c r="C44" s="26" t="s">
        <v>275</v>
      </c>
      <c r="D44" s="26" t="s">
        <v>28</v>
      </c>
      <c r="E44" s="27">
        <v>500</v>
      </c>
      <c r="F44" s="28">
        <v>502.56349999999998</v>
      </c>
      <c r="G44" s="29">
        <v>2.5950580000000001E-2</v>
      </c>
      <c r="H44" s="17">
        <v>6.4349999999999996</v>
      </c>
    </row>
    <row r="45" spans="1:8" x14ac:dyDescent="0.2">
      <c r="A45" s="25">
        <v>18</v>
      </c>
      <c r="B45" s="26" t="s">
        <v>301</v>
      </c>
      <c r="C45" s="26" t="s">
        <v>302</v>
      </c>
      <c r="D45" s="26" t="s">
        <v>303</v>
      </c>
      <c r="E45" s="27">
        <v>500</v>
      </c>
      <c r="F45" s="28">
        <v>501.2405</v>
      </c>
      <c r="G45" s="29">
        <v>2.5882260000000001E-2</v>
      </c>
      <c r="H45" s="17">
        <v>8.6999999999999993</v>
      </c>
    </row>
    <row r="46" spans="1:8" x14ac:dyDescent="0.2">
      <c r="A46" s="25">
        <v>19</v>
      </c>
      <c r="B46" s="26" t="s">
        <v>501</v>
      </c>
      <c r="C46" s="26" t="s">
        <v>502</v>
      </c>
      <c r="D46" s="26" t="s">
        <v>23</v>
      </c>
      <c r="E46" s="27">
        <v>50</v>
      </c>
      <c r="F46" s="28">
        <v>497.803</v>
      </c>
      <c r="G46" s="29">
        <v>2.570476E-2</v>
      </c>
      <c r="H46" s="17">
        <v>6.68</v>
      </c>
    </row>
    <row r="47" spans="1:8" x14ac:dyDescent="0.2">
      <c r="A47" s="25">
        <v>20</v>
      </c>
      <c r="B47" s="26" t="s">
        <v>271</v>
      </c>
      <c r="C47" s="26" t="s">
        <v>272</v>
      </c>
      <c r="D47" s="26" t="s">
        <v>273</v>
      </c>
      <c r="E47" s="27">
        <v>300</v>
      </c>
      <c r="F47" s="28">
        <v>302.08769999999998</v>
      </c>
      <c r="G47" s="29">
        <v>1.559873E-2</v>
      </c>
      <c r="H47" s="17">
        <v>6.9375</v>
      </c>
    </row>
    <row r="48" spans="1:8" x14ac:dyDescent="0.2">
      <c r="A48" s="18"/>
      <c r="B48" s="18"/>
      <c r="C48" s="19" t="s">
        <v>11</v>
      </c>
      <c r="D48" s="18"/>
      <c r="E48" s="18" t="s">
        <v>12</v>
      </c>
      <c r="F48" s="24">
        <v>11968.020200000001</v>
      </c>
      <c r="G48" s="21">
        <v>0.61798571999999996</v>
      </c>
      <c r="H48" s="17" t="s">
        <v>12</v>
      </c>
    </row>
    <row r="49" spans="1:8" x14ac:dyDescent="0.2">
      <c r="A49" s="18"/>
      <c r="B49" s="18"/>
      <c r="C49" s="22"/>
      <c r="D49" s="18"/>
      <c r="E49" s="18"/>
      <c r="F49" s="23"/>
      <c r="G49" s="23"/>
      <c r="H49" s="17" t="s">
        <v>12</v>
      </c>
    </row>
    <row r="50" spans="1:8" x14ac:dyDescent="0.2">
      <c r="A50" s="18"/>
      <c r="B50" s="18"/>
      <c r="C50" s="19" t="s">
        <v>78</v>
      </c>
      <c r="D50" s="18"/>
      <c r="E50" s="18"/>
      <c r="F50" s="18"/>
      <c r="G50" s="18"/>
      <c r="H50" s="17" t="s">
        <v>12</v>
      </c>
    </row>
    <row r="51" spans="1:8" x14ac:dyDescent="0.2">
      <c r="A51" s="18"/>
      <c r="B51" s="18"/>
      <c r="C51" s="19" t="s">
        <v>11</v>
      </c>
      <c r="D51" s="18"/>
      <c r="E51" s="18" t="s">
        <v>12</v>
      </c>
      <c r="F51" s="20" t="s">
        <v>13</v>
      </c>
      <c r="G51" s="21">
        <v>0</v>
      </c>
      <c r="H51" s="17" t="s">
        <v>12</v>
      </c>
    </row>
    <row r="52" spans="1:8" x14ac:dyDescent="0.2">
      <c r="A52" s="18"/>
      <c r="B52" s="18"/>
      <c r="C52" s="22"/>
      <c r="D52" s="18"/>
      <c r="E52" s="18"/>
      <c r="F52" s="23"/>
      <c r="G52" s="23"/>
      <c r="H52" s="17" t="s">
        <v>12</v>
      </c>
    </row>
    <row r="53" spans="1:8" x14ac:dyDescent="0.2">
      <c r="A53" s="18"/>
      <c r="B53" s="18"/>
      <c r="C53" s="19" t="s">
        <v>79</v>
      </c>
      <c r="D53" s="18"/>
      <c r="E53" s="18"/>
      <c r="F53" s="18"/>
      <c r="G53" s="18"/>
      <c r="H53" s="17" t="s">
        <v>12</v>
      </c>
    </row>
    <row r="54" spans="1:8" x14ac:dyDescent="0.2">
      <c r="A54" s="25">
        <v>1</v>
      </c>
      <c r="B54" s="26" t="s">
        <v>85</v>
      </c>
      <c r="C54" s="26" t="s">
        <v>86</v>
      </c>
      <c r="D54" s="26" t="s">
        <v>82</v>
      </c>
      <c r="E54" s="27">
        <v>2000000</v>
      </c>
      <c r="F54" s="28">
        <v>2026.85</v>
      </c>
      <c r="G54" s="29">
        <v>0.10465927999999999</v>
      </c>
      <c r="H54" s="17">
        <v>6.6940999999999997</v>
      </c>
    </row>
    <row r="55" spans="1:8" x14ac:dyDescent="0.2">
      <c r="A55" s="25">
        <v>2</v>
      </c>
      <c r="B55" s="26" t="s">
        <v>304</v>
      </c>
      <c r="C55" s="26" t="s">
        <v>305</v>
      </c>
      <c r="D55" s="26" t="s">
        <v>82</v>
      </c>
      <c r="E55" s="27">
        <v>1500000</v>
      </c>
      <c r="F55" s="28">
        <v>1523.175</v>
      </c>
      <c r="G55" s="29">
        <v>7.8651299999999993E-2</v>
      </c>
      <c r="H55" s="17">
        <v>6.5697000000000001</v>
      </c>
    </row>
    <row r="56" spans="1:8" x14ac:dyDescent="0.2">
      <c r="A56" s="25">
        <v>3</v>
      </c>
      <c r="B56" s="26" t="s">
        <v>87</v>
      </c>
      <c r="C56" s="26" t="s">
        <v>88</v>
      </c>
      <c r="D56" s="26" t="s">
        <v>82</v>
      </c>
      <c r="E56" s="27">
        <v>500000</v>
      </c>
      <c r="F56" s="28">
        <v>521.99900000000002</v>
      </c>
      <c r="G56" s="29">
        <v>2.6954160000000001E-2</v>
      </c>
      <c r="H56" s="17">
        <v>6.3693999999999997</v>
      </c>
    </row>
    <row r="57" spans="1:8" x14ac:dyDescent="0.2">
      <c r="A57" s="25">
        <v>4</v>
      </c>
      <c r="B57" s="26" t="s">
        <v>503</v>
      </c>
      <c r="C57" s="26" t="s">
        <v>504</v>
      </c>
      <c r="D57" s="26" t="s">
        <v>82</v>
      </c>
      <c r="E57" s="27">
        <v>500000</v>
      </c>
      <c r="F57" s="28">
        <v>516.99950000000001</v>
      </c>
      <c r="G57" s="29">
        <v>2.6696000000000001E-2</v>
      </c>
      <c r="H57" s="17">
        <v>6.6706000000000003</v>
      </c>
    </row>
    <row r="58" spans="1:8" x14ac:dyDescent="0.2">
      <c r="A58" s="25">
        <v>5</v>
      </c>
      <c r="B58" s="26" t="s">
        <v>505</v>
      </c>
      <c r="C58" s="26" t="s">
        <v>506</v>
      </c>
      <c r="D58" s="26" t="s">
        <v>82</v>
      </c>
      <c r="E58" s="27">
        <v>500000</v>
      </c>
      <c r="F58" s="28">
        <v>516.50049999999999</v>
      </c>
      <c r="G58" s="29">
        <v>2.6670240000000001E-2</v>
      </c>
      <c r="H58" s="17">
        <v>6.0717999999999996</v>
      </c>
    </row>
    <row r="59" spans="1:8" x14ac:dyDescent="0.2">
      <c r="A59" s="25">
        <v>6</v>
      </c>
      <c r="B59" s="26" t="s">
        <v>93</v>
      </c>
      <c r="C59" s="26" t="s">
        <v>94</v>
      </c>
      <c r="D59" s="26" t="s">
        <v>82</v>
      </c>
      <c r="E59" s="27">
        <v>500000</v>
      </c>
      <c r="F59" s="28">
        <v>513.35500000000002</v>
      </c>
      <c r="G59" s="29">
        <v>2.650781E-2</v>
      </c>
      <c r="H59" s="17">
        <v>6.9589999999999996</v>
      </c>
    </row>
    <row r="60" spans="1:8" x14ac:dyDescent="0.2">
      <c r="A60" s="25">
        <v>7</v>
      </c>
      <c r="B60" s="26" t="s">
        <v>507</v>
      </c>
      <c r="C60" s="26" t="s">
        <v>508</v>
      </c>
      <c r="D60" s="26" t="s">
        <v>82</v>
      </c>
      <c r="E60" s="27">
        <v>500000</v>
      </c>
      <c r="F60" s="28">
        <v>509.26100000000002</v>
      </c>
      <c r="G60" s="29">
        <v>2.6296409999999999E-2</v>
      </c>
      <c r="H60" s="17">
        <v>7.2653999999999996</v>
      </c>
    </row>
    <row r="61" spans="1:8" x14ac:dyDescent="0.2">
      <c r="A61" s="18"/>
      <c r="B61" s="18"/>
      <c r="C61" s="19" t="s">
        <v>11</v>
      </c>
      <c r="D61" s="18"/>
      <c r="E61" s="18" t="s">
        <v>12</v>
      </c>
      <c r="F61" s="24">
        <v>6128.14</v>
      </c>
      <c r="G61" s="21">
        <v>0.31643520000000003</v>
      </c>
      <c r="H61" s="17" t="s">
        <v>12</v>
      </c>
    </row>
    <row r="62" spans="1:8" x14ac:dyDescent="0.2">
      <c r="A62" s="18"/>
      <c r="B62" s="18"/>
      <c r="C62" s="22"/>
      <c r="D62" s="18"/>
      <c r="E62" s="18"/>
      <c r="F62" s="23"/>
      <c r="G62" s="23"/>
      <c r="H62" s="17" t="s">
        <v>12</v>
      </c>
    </row>
    <row r="63" spans="1:8" x14ac:dyDescent="0.2">
      <c r="A63" s="18"/>
      <c r="B63" s="18"/>
      <c r="C63" s="19" t="s">
        <v>99</v>
      </c>
      <c r="D63" s="18"/>
      <c r="E63" s="18"/>
      <c r="F63" s="23"/>
      <c r="G63" s="23"/>
      <c r="H63" s="17" t="s">
        <v>12</v>
      </c>
    </row>
    <row r="64" spans="1:8" x14ac:dyDescent="0.2">
      <c r="A64" s="18"/>
      <c r="B64" s="18"/>
      <c r="C64" s="19" t="s">
        <v>11</v>
      </c>
      <c r="D64" s="18"/>
      <c r="E64" s="18" t="s">
        <v>12</v>
      </c>
      <c r="F64" s="20" t="s">
        <v>13</v>
      </c>
      <c r="G64" s="21">
        <v>0</v>
      </c>
      <c r="H64" s="17" t="s">
        <v>12</v>
      </c>
    </row>
    <row r="65" spans="1:8" x14ac:dyDescent="0.2">
      <c r="A65" s="18"/>
      <c r="B65" s="18"/>
      <c r="C65" s="22"/>
      <c r="D65" s="18"/>
      <c r="E65" s="18"/>
      <c r="F65" s="23"/>
      <c r="G65" s="23"/>
      <c r="H65" s="17" t="s">
        <v>12</v>
      </c>
    </row>
    <row r="66" spans="1:8" x14ac:dyDescent="0.2">
      <c r="A66" s="18"/>
      <c r="B66" s="18"/>
      <c r="C66" s="19" t="s">
        <v>100</v>
      </c>
      <c r="D66" s="18"/>
      <c r="E66" s="18"/>
      <c r="F66" s="24">
        <v>18096.160199999998</v>
      </c>
      <c r="G66" s="21">
        <v>0.93442091999999999</v>
      </c>
      <c r="H66" s="17" t="s">
        <v>12</v>
      </c>
    </row>
    <row r="67" spans="1:8" x14ac:dyDescent="0.2">
      <c r="A67" s="18"/>
      <c r="B67" s="18"/>
      <c r="C67" s="22"/>
      <c r="D67" s="18"/>
      <c r="E67" s="18"/>
      <c r="F67" s="23"/>
      <c r="G67" s="23"/>
      <c r="H67" s="17" t="s">
        <v>12</v>
      </c>
    </row>
    <row r="68" spans="1:8" x14ac:dyDescent="0.2">
      <c r="A68" s="18"/>
      <c r="B68" s="18"/>
      <c r="C68" s="19" t="s">
        <v>101</v>
      </c>
      <c r="D68" s="18"/>
      <c r="E68" s="18"/>
      <c r="F68" s="23"/>
      <c r="G68" s="23"/>
      <c r="H68" s="17" t="s">
        <v>12</v>
      </c>
    </row>
    <row r="69" spans="1:8" x14ac:dyDescent="0.2">
      <c r="A69" s="18"/>
      <c r="B69" s="18"/>
      <c r="C69" s="19" t="s">
        <v>102</v>
      </c>
      <c r="D69" s="18"/>
      <c r="E69" s="18"/>
      <c r="F69" s="23"/>
      <c r="G69" s="23"/>
      <c r="H69" s="17" t="s">
        <v>12</v>
      </c>
    </row>
    <row r="70" spans="1:8" x14ac:dyDescent="0.2">
      <c r="A70" s="18"/>
      <c r="B70" s="18"/>
      <c r="C70" s="19" t="s">
        <v>11</v>
      </c>
      <c r="D70" s="18"/>
      <c r="E70" s="18" t="s">
        <v>12</v>
      </c>
      <c r="F70" s="20" t="s">
        <v>13</v>
      </c>
      <c r="G70" s="21">
        <v>0</v>
      </c>
      <c r="H70" s="17" t="s">
        <v>12</v>
      </c>
    </row>
    <row r="71" spans="1:8" x14ac:dyDescent="0.2">
      <c r="A71" s="18"/>
      <c r="B71" s="18"/>
      <c r="C71" s="22"/>
      <c r="D71" s="18"/>
      <c r="E71" s="18"/>
      <c r="F71" s="23"/>
      <c r="G71" s="23"/>
      <c r="H71" s="17" t="s">
        <v>12</v>
      </c>
    </row>
    <row r="72" spans="1:8" x14ac:dyDescent="0.2">
      <c r="A72" s="18"/>
      <c r="B72" s="18"/>
      <c r="C72" s="19" t="s">
        <v>103</v>
      </c>
      <c r="D72" s="18"/>
      <c r="E72" s="18"/>
      <c r="F72" s="23"/>
      <c r="G72" s="23"/>
      <c r="H72" s="17" t="s">
        <v>12</v>
      </c>
    </row>
    <row r="73" spans="1:8" x14ac:dyDescent="0.2">
      <c r="A73" s="18"/>
      <c r="B73" s="18"/>
      <c r="C73" s="19" t="s">
        <v>11</v>
      </c>
      <c r="D73" s="18"/>
      <c r="E73" s="18" t="s">
        <v>12</v>
      </c>
      <c r="F73" s="20" t="s">
        <v>13</v>
      </c>
      <c r="G73" s="21">
        <v>0</v>
      </c>
      <c r="H73" s="17" t="s">
        <v>12</v>
      </c>
    </row>
    <row r="74" spans="1:8" x14ac:dyDescent="0.2">
      <c r="A74" s="18"/>
      <c r="B74" s="18"/>
      <c r="C74" s="22"/>
      <c r="D74" s="18"/>
      <c r="E74" s="18"/>
      <c r="F74" s="23"/>
      <c r="G74" s="23"/>
      <c r="H74" s="17" t="s">
        <v>12</v>
      </c>
    </row>
    <row r="75" spans="1:8" x14ac:dyDescent="0.2">
      <c r="A75" s="18"/>
      <c r="B75" s="18"/>
      <c r="C75" s="19" t="s">
        <v>104</v>
      </c>
      <c r="D75" s="18"/>
      <c r="E75" s="18"/>
      <c r="F75" s="23"/>
      <c r="G75" s="23"/>
      <c r="H75" s="17" t="s">
        <v>12</v>
      </c>
    </row>
    <row r="76" spans="1:8" x14ac:dyDescent="0.2">
      <c r="A76" s="18"/>
      <c r="B76" s="18"/>
      <c r="C76" s="19" t="s">
        <v>11</v>
      </c>
      <c r="D76" s="18"/>
      <c r="E76" s="18" t="s">
        <v>12</v>
      </c>
      <c r="F76" s="20" t="s">
        <v>13</v>
      </c>
      <c r="G76" s="21">
        <v>0</v>
      </c>
      <c r="H76" s="17" t="s">
        <v>12</v>
      </c>
    </row>
    <row r="77" spans="1:8" x14ac:dyDescent="0.2">
      <c r="A77" s="18"/>
      <c r="B77" s="18"/>
      <c r="C77" s="22"/>
      <c r="D77" s="18"/>
      <c r="E77" s="18"/>
      <c r="F77" s="23"/>
      <c r="G77" s="23"/>
      <c r="H77" s="17" t="s">
        <v>12</v>
      </c>
    </row>
    <row r="78" spans="1:8" x14ac:dyDescent="0.2">
      <c r="A78" s="18"/>
      <c r="B78" s="18"/>
      <c r="C78" s="19" t="s">
        <v>105</v>
      </c>
      <c r="D78" s="18"/>
      <c r="E78" s="18"/>
      <c r="F78" s="23"/>
      <c r="G78" s="23"/>
      <c r="H78" s="17" t="s">
        <v>12</v>
      </c>
    </row>
    <row r="79" spans="1:8" x14ac:dyDescent="0.2">
      <c r="A79" s="25">
        <v>1</v>
      </c>
      <c r="B79" s="26"/>
      <c r="C79" s="26" t="s">
        <v>106</v>
      </c>
      <c r="D79" s="26"/>
      <c r="E79" s="30"/>
      <c r="F79" s="28">
        <v>630.64602100100001</v>
      </c>
      <c r="G79" s="29">
        <v>3.2564299999999997E-2</v>
      </c>
      <c r="H79" s="17">
        <v>5.41</v>
      </c>
    </row>
    <row r="80" spans="1:8" x14ac:dyDescent="0.2">
      <c r="A80" s="18"/>
      <c r="B80" s="18"/>
      <c r="C80" s="19" t="s">
        <v>11</v>
      </c>
      <c r="D80" s="18"/>
      <c r="E80" s="18" t="s">
        <v>12</v>
      </c>
      <c r="F80" s="24">
        <v>630.64602100100001</v>
      </c>
      <c r="G80" s="21">
        <v>3.2564299999999997E-2</v>
      </c>
      <c r="H80" s="17" t="s">
        <v>12</v>
      </c>
    </row>
    <row r="81" spans="1:16" x14ac:dyDescent="0.2">
      <c r="A81" s="18"/>
      <c r="B81" s="18"/>
      <c r="C81" s="22"/>
      <c r="D81" s="18"/>
      <c r="E81" s="18"/>
      <c r="F81" s="23"/>
      <c r="G81" s="23"/>
      <c r="H81" s="17" t="s">
        <v>12</v>
      </c>
    </row>
    <row r="82" spans="1:16" x14ac:dyDescent="0.2">
      <c r="A82" s="18"/>
      <c r="B82" s="18"/>
      <c r="C82" s="19" t="s">
        <v>107</v>
      </c>
      <c r="D82" s="18"/>
      <c r="E82" s="18"/>
      <c r="F82" s="24">
        <v>630.64602100100001</v>
      </c>
      <c r="G82" s="21">
        <v>3.2564299999999997E-2</v>
      </c>
      <c r="H82" s="17" t="s">
        <v>12</v>
      </c>
    </row>
    <row r="83" spans="1:16" x14ac:dyDescent="0.2">
      <c r="A83" s="18"/>
      <c r="B83" s="18"/>
      <c r="C83" s="23"/>
      <c r="D83" s="18"/>
      <c r="E83" s="18"/>
      <c r="F83" s="18"/>
      <c r="G83" s="18"/>
      <c r="H83" s="17" t="s">
        <v>12</v>
      </c>
    </row>
    <row r="84" spans="1:16" x14ac:dyDescent="0.2">
      <c r="A84" s="18"/>
      <c r="B84" s="18"/>
      <c r="C84" s="19" t="s">
        <v>108</v>
      </c>
      <c r="D84" s="18"/>
      <c r="E84" s="18"/>
      <c r="F84" s="18"/>
      <c r="G84" s="18"/>
      <c r="H84" s="17" t="s">
        <v>12</v>
      </c>
    </row>
    <row r="85" spans="1:16" x14ac:dyDescent="0.2">
      <c r="A85" s="18"/>
      <c r="B85" s="18"/>
      <c r="C85" s="19" t="s">
        <v>109</v>
      </c>
      <c r="D85" s="18"/>
      <c r="E85" s="18"/>
      <c r="F85" s="18"/>
      <c r="G85" s="18"/>
      <c r="H85" s="17" t="s">
        <v>12</v>
      </c>
    </row>
    <row r="86" spans="1:16" x14ac:dyDescent="0.2">
      <c r="A86" s="18"/>
      <c r="B86" s="18"/>
      <c r="C86" s="19" t="s">
        <v>11</v>
      </c>
      <c r="D86" s="18"/>
      <c r="E86" s="18" t="s">
        <v>12</v>
      </c>
      <c r="F86" s="20" t="s">
        <v>13</v>
      </c>
      <c r="G86" s="21">
        <v>0</v>
      </c>
      <c r="H86" s="17" t="s">
        <v>12</v>
      </c>
    </row>
    <row r="87" spans="1:16" x14ac:dyDescent="0.2">
      <c r="A87" s="15"/>
      <c r="B87" s="15"/>
      <c r="C87" s="31"/>
      <c r="D87" s="15"/>
      <c r="E87" s="15"/>
      <c r="F87" s="32"/>
      <c r="G87" s="32"/>
      <c r="H87" s="17" t="s">
        <v>12</v>
      </c>
    </row>
    <row r="88" spans="1:16" x14ac:dyDescent="0.2">
      <c r="A88" s="15"/>
      <c r="B88" s="15"/>
      <c r="C88" s="16" t="s">
        <v>629</v>
      </c>
      <c r="D88" s="15"/>
      <c r="E88" s="15"/>
      <c r="F88" s="32"/>
      <c r="G88" s="32"/>
      <c r="H88" s="17"/>
      <c r="J88" s="33"/>
      <c r="K88" s="33"/>
      <c r="L88" s="33"/>
      <c r="M88" s="33"/>
      <c r="N88" s="34"/>
      <c r="O88" s="34"/>
      <c r="P88" s="34"/>
    </row>
    <row r="89" spans="1:16" x14ac:dyDescent="0.2">
      <c r="A89" s="35">
        <v>1</v>
      </c>
      <c r="B89" s="36" t="s">
        <v>110</v>
      </c>
      <c r="C89" s="36" t="s">
        <v>111</v>
      </c>
      <c r="D89" s="36"/>
      <c r="E89" s="37">
        <v>543.85400000000004</v>
      </c>
      <c r="F89" s="38">
        <v>62.508816129000003</v>
      </c>
      <c r="G89" s="39">
        <v>3.2277299999999998E-3</v>
      </c>
      <c r="H89" s="17"/>
    </row>
    <row r="90" spans="1:16" x14ac:dyDescent="0.2">
      <c r="A90" s="15"/>
      <c r="B90" s="15"/>
      <c r="C90" s="16" t="s">
        <v>11</v>
      </c>
      <c r="D90" s="15"/>
      <c r="E90" s="15" t="s">
        <v>12</v>
      </c>
      <c r="F90" s="40">
        <f>SUM(F89)</f>
        <v>62.508816129000003</v>
      </c>
      <c r="G90" s="41">
        <f>SUM(G89)</f>
        <v>3.2277299999999998E-3</v>
      </c>
      <c r="H90" s="17"/>
    </row>
    <row r="91" spans="1:16" x14ac:dyDescent="0.2">
      <c r="A91" s="18"/>
      <c r="B91" s="18"/>
      <c r="C91" s="22"/>
      <c r="D91" s="18"/>
      <c r="E91" s="18"/>
      <c r="F91" s="23"/>
      <c r="G91" s="23"/>
      <c r="H91" s="17" t="s">
        <v>12</v>
      </c>
    </row>
    <row r="92" spans="1:16" x14ac:dyDescent="0.2">
      <c r="A92" s="18"/>
      <c r="B92" s="18"/>
      <c r="C92" s="19" t="s">
        <v>112</v>
      </c>
      <c r="D92" s="18"/>
      <c r="E92" s="18"/>
      <c r="F92" s="18"/>
      <c r="G92" s="18"/>
      <c r="H92" s="17" t="s">
        <v>12</v>
      </c>
    </row>
    <row r="93" spans="1:16" x14ac:dyDescent="0.2">
      <c r="A93" s="18"/>
      <c r="B93" s="18"/>
      <c r="C93" s="19" t="s">
        <v>113</v>
      </c>
      <c r="D93" s="18"/>
      <c r="E93" s="18"/>
      <c r="F93" s="18"/>
      <c r="G93" s="18"/>
      <c r="H93" s="17" t="s">
        <v>12</v>
      </c>
    </row>
    <row r="94" spans="1:16" x14ac:dyDescent="0.2">
      <c r="A94" s="18"/>
      <c r="B94" s="18"/>
      <c r="C94" s="19" t="s">
        <v>11</v>
      </c>
      <c r="D94" s="18"/>
      <c r="E94" s="18" t="s">
        <v>12</v>
      </c>
      <c r="F94" s="20" t="s">
        <v>13</v>
      </c>
      <c r="G94" s="21">
        <v>0</v>
      </c>
      <c r="H94" s="17" t="s">
        <v>12</v>
      </c>
    </row>
    <row r="95" spans="1:16" x14ac:dyDescent="0.2">
      <c r="A95" s="18"/>
      <c r="B95" s="18"/>
      <c r="C95" s="22"/>
      <c r="D95" s="18"/>
      <c r="E95" s="18"/>
      <c r="F95" s="23"/>
      <c r="G95" s="23"/>
      <c r="H95" s="17" t="s">
        <v>12</v>
      </c>
    </row>
    <row r="96" spans="1:16" x14ac:dyDescent="0.2">
      <c r="A96" s="18"/>
      <c r="B96" s="18"/>
      <c r="C96" s="19" t="s">
        <v>114</v>
      </c>
      <c r="D96" s="18"/>
      <c r="E96" s="18"/>
      <c r="F96" s="23"/>
      <c r="G96" s="23"/>
      <c r="H96" s="17" t="s">
        <v>12</v>
      </c>
    </row>
    <row r="97" spans="1:8" x14ac:dyDescent="0.2">
      <c r="A97" s="18"/>
      <c r="B97" s="18"/>
      <c r="C97" s="19" t="s">
        <v>11</v>
      </c>
      <c r="D97" s="18"/>
      <c r="E97" s="18" t="s">
        <v>12</v>
      </c>
      <c r="F97" s="20" t="s">
        <v>13</v>
      </c>
      <c r="G97" s="21">
        <v>0</v>
      </c>
      <c r="H97" s="17" t="s">
        <v>12</v>
      </c>
    </row>
    <row r="98" spans="1:8" x14ac:dyDescent="0.2">
      <c r="A98" s="18"/>
      <c r="B98" s="26"/>
      <c r="C98" s="26"/>
      <c r="D98" s="19"/>
      <c r="E98" s="18"/>
      <c r="F98" s="26"/>
      <c r="G98" s="30"/>
      <c r="H98" s="17" t="s">
        <v>12</v>
      </c>
    </row>
    <row r="99" spans="1:8" x14ac:dyDescent="0.2">
      <c r="A99" s="30"/>
      <c r="B99" s="26"/>
      <c r="C99" s="26" t="s">
        <v>115</v>
      </c>
      <c r="D99" s="26"/>
      <c r="E99" s="30"/>
      <c r="F99" s="28">
        <v>576.86144824999997</v>
      </c>
      <c r="G99" s="29">
        <v>2.9787060000000001E-2</v>
      </c>
      <c r="H99" s="17" t="s">
        <v>12</v>
      </c>
    </row>
    <row r="100" spans="1:8" x14ac:dyDescent="0.2">
      <c r="A100" s="22"/>
      <c r="B100" s="22"/>
      <c r="C100" s="19" t="s">
        <v>116</v>
      </c>
      <c r="D100" s="23"/>
      <c r="E100" s="23"/>
      <c r="F100" s="24">
        <v>19366.176485380001</v>
      </c>
      <c r="G100" s="42">
        <v>1.0000000099999999</v>
      </c>
      <c r="H100" s="17" t="s">
        <v>12</v>
      </c>
    </row>
    <row r="101" spans="1:8" x14ac:dyDescent="0.2">
      <c r="A101" s="43"/>
      <c r="B101" s="43"/>
      <c r="C101" s="43"/>
      <c r="D101" s="44"/>
      <c r="E101" s="44"/>
      <c r="F101" s="44"/>
      <c r="G101" s="44"/>
    </row>
    <row r="102" spans="1:8" x14ac:dyDescent="0.2">
      <c r="A102" s="45"/>
      <c r="B102" s="139" t="s">
        <v>630</v>
      </c>
      <c r="C102" s="139"/>
      <c r="D102" s="139"/>
      <c r="E102" s="139"/>
      <c r="F102" s="139"/>
      <c r="G102" s="139"/>
      <c r="H102" s="139"/>
    </row>
    <row r="103" spans="1:8" x14ac:dyDescent="0.2">
      <c r="A103" s="45"/>
      <c r="B103" s="139" t="s">
        <v>631</v>
      </c>
      <c r="C103" s="139"/>
      <c r="D103" s="139"/>
      <c r="E103" s="139"/>
      <c r="F103" s="139"/>
      <c r="G103" s="139"/>
      <c r="H103" s="139"/>
    </row>
    <row r="104" spans="1:8" x14ac:dyDescent="0.2">
      <c r="A104" s="45"/>
      <c r="B104" s="139" t="s">
        <v>632</v>
      </c>
      <c r="C104" s="139"/>
      <c r="D104" s="139"/>
      <c r="E104" s="139"/>
      <c r="F104" s="139"/>
      <c r="G104" s="139"/>
      <c r="H104" s="139"/>
    </row>
    <row r="105" spans="1:8" x14ac:dyDescent="0.2">
      <c r="A105" s="45"/>
      <c r="B105" s="45"/>
      <c r="C105" s="45"/>
      <c r="D105" s="47"/>
      <c r="E105" s="47"/>
      <c r="F105" s="47"/>
      <c r="G105" s="47"/>
    </row>
    <row r="106" spans="1:8" x14ac:dyDescent="0.2">
      <c r="A106" s="45"/>
      <c r="B106" s="140" t="s">
        <v>117</v>
      </c>
      <c r="C106" s="141"/>
      <c r="D106" s="142"/>
      <c r="E106" s="48"/>
      <c r="F106" s="47"/>
      <c r="G106" s="47"/>
    </row>
    <row r="107" spans="1:8" ht="27" customHeight="1" x14ac:dyDescent="0.2">
      <c r="A107" s="45"/>
      <c r="B107" s="143" t="s">
        <v>118</v>
      </c>
      <c r="C107" s="144"/>
      <c r="D107" s="106" t="s">
        <v>650</v>
      </c>
      <c r="E107" s="48"/>
      <c r="F107" s="47"/>
      <c r="G107" s="47"/>
    </row>
    <row r="108" spans="1:8" x14ac:dyDescent="0.2">
      <c r="A108" s="45"/>
      <c r="B108" s="143" t="s">
        <v>120</v>
      </c>
      <c r="C108" s="144"/>
      <c r="D108" s="16" t="s">
        <v>119</v>
      </c>
      <c r="E108" s="48"/>
      <c r="F108" s="47"/>
      <c r="G108" s="47"/>
    </row>
    <row r="109" spans="1:8" x14ac:dyDescent="0.2">
      <c r="A109" s="45"/>
      <c r="B109" s="143" t="s">
        <v>121</v>
      </c>
      <c r="C109" s="144"/>
      <c r="D109" s="32" t="s">
        <v>12</v>
      </c>
      <c r="E109" s="48"/>
      <c r="F109" s="47"/>
      <c r="G109" s="47"/>
    </row>
    <row r="110" spans="1:8" x14ac:dyDescent="0.2">
      <c r="A110" s="49"/>
      <c r="B110" s="50" t="s">
        <v>12</v>
      </c>
      <c r="C110" s="50" t="s">
        <v>633</v>
      </c>
      <c r="D110" s="50" t="s">
        <v>122</v>
      </c>
      <c r="E110" s="49"/>
      <c r="F110" s="49"/>
      <c r="G110" s="49"/>
    </row>
    <row r="111" spans="1:8" x14ac:dyDescent="0.2">
      <c r="A111" s="51"/>
      <c r="B111" s="52" t="s">
        <v>123</v>
      </c>
      <c r="C111" s="53">
        <v>45961</v>
      </c>
      <c r="D111" s="53">
        <v>45991</v>
      </c>
      <c r="E111" s="51"/>
      <c r="F111" s="51"/>
      <c r="G111" s="51"/>
    </row>
    <row r="112" spans="1:8" x14ac:dyDescent="0.2">
      <c r="A112" s="51"/>
      <c r="B112" s="26" t="s">
        <v>124</v>
      </c>
      <c r="C112" s="54">
        <v>49.014600000000002</v>
      </c>
      <c r="D112" s="54">
        <v>49.298299999999998</v>
      </c>
      <c r="E112" s="51"/>
      <c r="F112" s="55"/>
      <c r="G112" s="56"/>
    </row>
    <row r="113" spans="1:19" ht="25.5" x14ac:dyDescent="0.2">
      <c r="A113" s="51"/>
      <c r="B113" s="26" t="s">
        <v>750</v>
      </c>
      <c r="C113" s="54">
        <v>13.1249</v>
      </c>
      <c r="D113" s="54">
        <v>13.200799999999999</v>
      </c>
      <c r="E113" s="51"/>
      <c r="F113" s="55"/>
      <c r="G113" s="56"/>
    </row>
    <row r="114" spans="1:19" x14ac:dyDescent="0.2">
      <c r="A114" s="51"/>
      <c r="B114" s="26" t="s">
        <v>125</v>
      </c>
      <c r="C114" s="54">
        <v>45.201500000000003</v>
      </c>
      <c r="D114" s="54">
        <v>45.441099999999999</v>
      </c>
      <c r="E114" s="51"/>
      <c r="F114" s="55"/>
      <c r="G114" s="56"/>
    </row>
    <row r="115" spans="1:19" ht="25.5" x14ac:dyDescent="0.2">
      <c r="A115" s="51"/>
      <c r="B115" s="26" t="s">
        <v>751</v>
      </c>
      <c r="C115" s="54">
        <v>13.0307</v>
      </c>
      <c r="D115" s="54">
        <v>13.0997</v>
      </c>
      <c r="E115" s="51"/>
      <c r="F115" s="55"/>
      <c r="G115" s="56"/>
    </row>
    <row r="116" spans="1:19" x14ac:dyDescent="0.2">
      <c r="A116" s="51"/>
      <c r="B116" s="51"/>
      <c r="C116" s="51"/>
      <c r="D116" s="51"/>
      <c r="E116" s="51"/>
      <c r="F116" s="51"/>
      <c r="G116" s="51"/>
    </row>
    <row r="117" spans="1:19" x14ac:dyDescent="0.2">
      <c r="A117" s="51"/>
      <c r="B117" s="146" t="s">
        <v>634</v>
      </c>
      <c r="C117" s="147"/>
      <c r="D117" s="16" t="s">
        <v>119</v>
      </c>
      <c r="E117" s="51"/>
      <c r="F117" s="51"/>
      <c r="G117" s="51"/>
    </row>
    <row r="118" spans="1:19" x14ac:dyDescent="0.2">
      <c r="A118" s="51"/>
      <c r="B118" s="57"/>
      <c r="C118" s="57"/>
      <c r="D118" s="57"/>
      <c r="E118" s="51"/>
      <c r="F118" s="51"/>
      <c r="G118" s="51"/>
    </row>
    <row r="119" spans="1:19" x14ac:dyDescent="0.2">
      <c r="A119" s="49"/>
      <c r="B119" s="143" t="s">
        <v>126</v>
      </c>
      <c r="C119" s="144"/>
      <c r="D119" s="16" t="s">
        <v>119</v>
      </c>
      <c r="E119" s="58"/>
      <c r="F119" s="49"/>
      <c r="G119" s="49"/>
    </row>
    <row r="120" spans="1:19" x14ac:dyDescent="0.2">
      <c r="A120" s="49"/>
      <c r="B120" s="143" t="s">
        <v>127</v>
      </c>
      <c r="C120" s="144"/>
      <c r="D120" s="16" t="s">
        <v>119</v>
      </c>
      <c r="E120" s="58"/>
      <c r="F120" s="49"/>
      <c r="G120" s="49"/>
    </row>
    <row r="121" spans="1:19" x14ac:dyDescent="0.2">
      <c r="A121" s="49"/>
      <c r="B121" s="143" t="s">
        <v>635</v>
      </c>
      <c r="C121" s="144"/>
      <c r="D121" s="16" t="s">
        <v>119</v>
      </c>
      <c r="E121" s="58"/>
      <c r="F121" s="49"/>
      <c r="G121" s="49"/>
    </row>
    <row r="122" spans="1:19" x14ac:dyDescent="0.2">
      <c r="A122" s="57"/>
      <c r="B122" s="57"/>
      <c r="C122" s="57"/>
      <c r="D122" s="57"/>
      <c r="E122" s="57"/>
      <c r="F122" s="57"/>
      <c r="G122" s="57"/>
      <c r="J122" s="14"/>
    </row>
    <row r="123" spans="1:19" s="59" customFormat="1" x14ac:dyDescent="0.2">
      <c r="B123" s="148" t="s">
        <v>636</v>
      </c>
      <c r="C123" s="149"/>
      <c r="D123" s="150"/>
      <c r="I123"/>
      <c r="J123" s="14"/>
      <c r="K123"/>
      <c r="L123" s="33"/>
      <c r="M123" s="33"/>
      <c r="N123" s="33"/>
      <c r="O123" s="65"/>
      <c r="R123"/>
      <c r="S123"/>
    </row>
    <row r="124" spans="1:19" s="59" customFormat="1" ht="25.5" x14ac:dyDescent="0.2">
      <c r="B124" s="145" t="s">
        <v>637</v>
      </c>
      <c r="C124" s="145"/>
      <c r="D124" s="60" t="s">
        <v>492</v>
      </c>
      <c r="I124"/>
      <c r="J124" s="14"/>
      <c r="K124"/>
      <c r="L124" s="33"/>
      <c r="M124" s="33"/>
      <c r="N124" s="33"/>
      <c r="O124" s="65"/>
      <c r="R124"/>
      <c r="S124"/>
    </row>
    <row r="125" spans="1:19" s="59" customFormat="1" x14ac:dyDescent="0.2">
      <c r="B125" s="136" t="s">
        <v>638</v>
      </c>
      <c r="C125" s="136"/>
      <c r="D125" s="61"/>
      <c r="I125"/>
      <c r="J125" s="14"/>
      <c r="K125"/>
      <c r="L125" s="33"/>
      <c r="M125" s="33"/>
      <c r="N125" s="33"/>
      <c r="O125" s="65"/>
      <c r="R125"/>
      <c r="S125"/>
    </row>
    <row r="126" spans="1:19" s="59" customFormat="1" x14ac:dyDescent="0.2">
      <c r="B126" s="136"/>
      <c r="C126" s="136"/>
      <c r="D126" s="62"/>
      <c r="I126"/>
      <c r="J126" s="14"/>
      <c r="K126"/>
      <c r="L126" s="33"/>
      <c r="M126" s="33"/>
      <c r="N126" s="33"/>
      <c r="O126" s="65"/>
      <c r="R126"/>
      <c r="S126"/>
    </row>
    <row r="127" spans="1:19" s="59" customFormat="1" x14ac:dyDescent="0.2">
      <c r="B127" s="136" t="s">
        <v>639</v>
      </c>
      <c r="C127" s="136"/>
      <c r="D127" s="63">
        <v>6.7892180265617652</v>
      </c>
      <c r="I127"/>
      <c r="J127" s="14"/>
      <c r="K127"/>
      <c r="L127" s="33"/>
      <c r="M127" s="33"/>
      <c r="N127" s="33"/>
      <c r="O127" s="65"/>
    </row>
    <row r="128" spans="1:19" s="59" customFormat="1" x14ac:dyDescent="0.2">
      <c r="B128" s="136"/>
      <c r="C128" s="136"/>
      <c r="D128" s="62"/>
      <c r="I128"/>
      <c r="J128" s="14"/>
      <c r="K128"/>
      <c r="L128" s="33"/>
      <c r="M128" s="33"/>
      <c r="N128" s="33"/>
      <c r="O128" s="65"/>
    </row>
    <row r="129" spans="2:15" s="59" customFormat="1" x14ac:dyDescent="0.2">
      <c r="B129" s="136" t="s">
        <v>640</v>
      </c>
      <c r="C129" s="136"/>
      <c r="D129" s="63">
        <v>2.7724479306758836</v>
      </c>
      <c r="I129"/>
      <c r="J129" s="14"/>
      <c r="K129"/>
      <c r="L129" s="33"/>
      <c r="M129" s="33"/>
      <c r="N129" s="33"/>
      <c r="O129" s="65"/>
    </row>
    <row r="130" spans="2:15" s="59" customFormat="1" x14ac:dyDescent="0.2">
      <c r="B130" s="136" t="s">
        <v>651</v>
      </c>
      <c r="C130" s="136"/>
      <c r="D130" s="63">
        <v>3.3608696127458084</v>
      </c>
      <c r="I130"/>
      <c r="J130" s="14"/>
      <c r="K130"/>
      <c r="L130" s="33"/>
      <c r="M130" s="33"/>
      <c r="N130" s="33"/>
      <c r="O130" s="65"/>
    </row>
    <row r="131" spans="2:15" s="59" customFormat="1" x14ac:dyDescent="0.2">
      <c r="B131" s="136"/>
      <c r="C131" s="136"/>
      <c r="D131" s="62"/>
      <c r="I131"/>
      <c r="J131" s="14"/>
      <c r="K131"/>
      <c r="L131" s="33"/>
      <c r="M131" s="33"/>
      <c r="N131" s="33"/>
      <c r="O131" s="65"/>
    </row>
    <row r="132" spans="2:15" s="59" customFormat="1" x14ac:dyDescent="0.2">
      <c r="B132" s="136" t="s">
        <v>642</v>
      </c>
      <c r="C132" s="136"/>
      <c r="D132" s="64" t="s">
        <v>765</v>
      </c>
      <c r="I132"/>
      <c r="J132" s="14"/>
      <c r="K132" s="33"/>
      <c r="L132" s="33"/>
      <c r="M132" s="33"/>
      <c r="N132" s="33"/>
      <c r="O132" s="65"/>
    </row>
    <row r="133" spans="2:15" s="59" customFormat="1" x14ac:dyDescent="0.2">
      <c r="B133" s="134" t="s">
        <v>643</v>
      </c>
      <c r="C133" s="137"/>
      <c r="D133" s="135"/>
      <c r="I133"/>
      <c r="J133" s="14"/>
      <c r="K133"/>
      <c r="L133" s="33"/>
      <c r="M133" s="33"/>
      <c r="N133" s="33"/>
      <c r="O133" s="65"/>
    </row>
    <row r="134" spans="2:15" x14ac:dyDescent="0.2">
      <c r="J134" s="14"/>
    </row>
    <row r="135" spans="2:15" ht="13.5" x14ac:dyDescent="0.2">
      <c r="B135" s="181" t="s">
        <v>766</v>
      </c>
      <c r="C135" s="181"/>
      <c r="D135" s="181"/>
      <c r="E135" s="181"/>
      <c r="F135" s="181"/>
      <c r="G135" s="181"/>
      <c r="H135" s="181"/>
    </row>
    <row r="136" spans="2:15" ht="13.5" x14ac:dyDescent="0.2">
      <c r="B136" s="130"/>
      <c r="C136" s="130"/>
      <c r="D136" s="130"/>
      <c r="E136" s="130"/>
      <c r="F136" s="130"/>
      <c r="G136" s="130"/>
      <c r="H136" s="130"/>
      <c r="J136" s="33"/>
      <c r="K136" s="33"/>
      <c r="L136" s="33"/>
      <c r="M136" s="33"/>
      <c r="N136" s="33"/>
      <c r="O136" s="33"/>
    </row>
    <row r="137" spans="2:15" ht="13.5" x14ac:dyDescent="0.25">
      <c r="B137" s="79" t="s">
        <v>652</v>
      </c>
      <c r="C137" s="79" t="s">
        <v>653</v>
      </c>
      <c r="D137" s="182" t="s">
        <v>654</v>
      </c>
      <c r="E137" s="183"/>
      <c r="F137" s="184"/>
      <c r="G137" s="185" t="s">
        <v>655</v>
      </c>
      <c r="H137" s="186"/>
      <c r="J137" s="33"/>
      <c r="K137" s="33"/>
      <c r="L137" s="33"/>
      <c r="M137" s="33"/>
      <c r="N137" s="33"/>
      <c r="O137" s="33"/>
    </row>
    <row r="138" spans="2:15" ht="13.5" x14ac:dyDescent="0.25">
      <c r="B138" s="78" t="s">
        <v>660</v>
      </c>
      <c r="C138" s="77" t="s">
        <v>693</v>
      </c>
      <c r="D138" s="178">
        <v>0</v>
      </c>
      <c r="E138" s="179"/>
      <c r="F138" s="180"/>
      <c r="G138" s="178">
        <v>0</v>
      </c>
      <c r="H138" s="180"/>
      <c r="J138" s="33"/>
      <c r="K138" s="33"/>
      <c r="L138" s="33"/>
      <c r="M138" s="33"/>
      <c r="N138" s="33"/>
      <c r="O138" s="33"/>
    </row>
    <row r="139" spans="2:15" ht="13.5" x14ac:dyDescent="0.25">
      <c r="B139" s="78" t="s">
        <v>656</v>
      </c>
      <c r="C139" s="77" t="s">
        <v>694</v>
      </c>
      <c r="D139" s="178">
        <v>0</v>
      </c>
      <c r="E139" s="179"/>
      <c r="F139" s="180"/>
      <c r="G139" s="178">
        <v>0</v>
      </c>
      <c r="H139" s="180"/>
      <c r="J139" s="33"/>
      <c r="K139" s="33"/>
      <c r="L139" s="33"/>
      <c r="M139" s="33"/>
      <c r="N139" s="33"/>
      <c r="O139" s="33"/>
    </row>
    <row r="140" spans="2:15" ht="27" x14ac:dyDescent="0.25">
      <c r="B140" s="78" t="s">
        <v>695</v>
      </c>
      <c r="C140" s="77" t="s">
        <v>696</v>
      </c>
      <c r="D140" s="178">
        <v>0</v>
      </c>
      <c r="E140" s="179"/>
      <c r="F140" s="180"/>
      <c r="G140" s="178">
        <v>0</v>
      </c>
      <c r="H140" s="180"/>
      <c r="J140" s="33"/>
      <c r="K140" s="33"/>
      <c r="L140" s="33"/>
      <c r="M140" s="33"/>
      <c r="N140" s="33"/>
      <c r="O140" s="33"/>
    </row>
    <row r="141" spans="2:15" ht="13.5" x14ac:dyDescent="0.25">
      <c r="B141" s="78" t="s">
        <v>658</v>
      </c>
      <c r="C141" s="77" t="s">
        <v>697</v>
      </c>
      <c r="D141" s="173">
        <v>0</v>
      </c>
      <c r="E141" s="173"/>
      <c r="F141" s="173"/>
      <c r="G141" s="173">
        <v>0</v>
      </c>
      <c r="H141" s="173"/>
      <c r="J141" s="33"/>
      <c r="K141" s="33"/>
      <c r="L141" s="33"/>
      <c r="M141" s="33"/>
      <c r="N141" s="33"/>
      <c r="O141" s="33"/>
    </row>
    <row r="142" spans="2:15" ht="13.5" x14ac:dyDescent="0.25">
      <c r="B142" s="125"/>
      <c r="C142" s="125"/>
      <c r="D142" s="176"/>
      <c r="E142" s="176"/>
      <c r="F142" s="176"/>
      <c r="G142" s="176"/>
      <c r="H142" s="176"/>
      <c r="J142" s="33"/>
      <c r="K142" s="33"/>
      <c r="L142" s="33"/>
      <c r="M142" s="33"/>
      <c r="N142" s="33"/>
      <c r="O142" s="33"/>
    </row>
    <row r="143" spans="2:15" ht="13.5" x14ac:dyDescent="0.25">
      <c r="B143" s="177" t="s">
        <v>662</v>
      </c>
      <c r="C143" s="177"/>
      <c r="D143" s="177"/>
      <c r="E143" s="177"/>
      <c r="F143" s="177"/>
      <c r="G143" s="177"/>
      <c r="H143" s="177"/>
      <c r="J143" s="33"/>
      <c r="K143" s="33"/>
      <c r="L143" s="33"/>
      <c r="M143" s="33"/>
      <c r="N143" s="33"/>
      <c r="O143" s="33"/>
    </row>
    <row r="144" spans="2:15" ht="13.5" x14ac:dyDescent="0.2">
      <c r="B144" s="172" t="s">
        <v>652</v>
      </c>
      <c r="C144" s="172" t="s">
        <v>653</v>
      </c>
      <c r="D144" s="172" t="s">
        <v>698</v>
      </c>
      <c r="E144" s="172"/>
      <c r="F144" s="172"/>
      <c r="G144" s="172"/>
      <c r="H144" s="156" t="s">
        <v>699</v>
      </c>
      <c r="I144" s="156" t="s">
        <v>700</v>
      </c>
      <c r="J144" s="156" t="s">
        <v>701</v>
      </c>
      <c r="K144" s="33"/>
      <c r="L144" s="33"/>
      <c r="M144" s="33"/>
      <c r="N144" s="33"/>
      <c r="O144" s="33"/>
    </row>
    <row r="145" spans="2:15" ht="121.5" x14ac:dyDescent="0.2">
      <c r="B145" s="172"/>
      <c r="C145" s="172"/>
      <c r="D145" s="74" t="s">
        <v>702</v>
      </c>
      <c r="E145" s="74" t="s">
        <v>703</v>
      </c>
      <c r="F145" s="74" t="s">
        <v>704</v>
      </c>
      <c r="G145" s="74" t="s">
        <v>705</v>
      </c>
      <c r="H145" s="156"/>
      <c r="I145" s="156"/>
      <c r="J145" s="156"/>
      <c r="K145" s="33"/>
      <c r="L145" s="33"/>
      <c r="M145" s="33"/>
      <c r="N145" s="33"/>
      <c r="O145" s="33"/>
    </row>
    <row r="146" spans="2:15" ht="13.5" x14ac:dyDescent="0.25">
      <c r="B146" s="78" t="s">
        <v>660</v>
      </c>
      <c r="C146" s="77" t="s">
        <v>693</v>
      </c>
      <c r="D146" s="80">
        <v>3000</v>
      </c>
      <c r="E146" s="80">
        <v>198.60410960000002</v>
      </c>
      <c r="F146" s="131">
        <v>72.152053199999997</v>
      </c>
      <c r="G146" s="124">
        <v>3270.7561627999999</v>
      </c>
      <c r="H146" s="2">
        <v>1452.6372699999999</v>
      </c>
      <c r="I146" s="2">
        <f>2499839/10^5</f>
        <v>24.998390000000001</v>
      </c>
      <c r="J146" s="2">
        <f>H146+I146</f>
        <v>1477.6356599999999</v>
      </c>
      <c r="K146" s="33"/>
      <c r="L146" s="33"/>
      <c r="M146" s="33"/>
      <c r="N146" s="33"/>
      <c r="O146" s="33"/>
    </row>
    <row r="147" spans="2:15" ht="13.5" x14ac:dyDescent="0.25">
      <c r="B147" s="78" t="s">
        <v>656</v>
      </c>
      <c r="C147" s="77" t="s">
        <v>694</v>
      </c>
      <c r="D147" s="80">
        <v>500</v>
      </c>
      <c r="E147" s="80">
        <v>33.283561599999999</v>
      </c>
      <c r="F147" s="131">
        <v>12.091777499999999</v>
      </c>
      <c r="G147" s="124">
        <f>D147+E147+F147</f>
        <v>545.37533910000002</v>
      </c>
      <c r="H147" s="2">
        <v>242.22076999999999</v>
      </c>
      <c r="I147" s="2">
        <f>416840/10^5</f>
        <v>4.1684000000000001</v>
      </c>
      <c r="J147" s="2">
        <f>H147+I147</f>
        <v>246.38916999999998</v>
      </c>
      <c r="K147" s="33"/>
      <c r="L147" s="33"/>
      <c r="M147" s="33"/>
      <c r="N147" s="33"/>
      <c r="O147" s="33"/>
    </row>
    <row r="148" spans="2:15" ht="27" x14ac:dyDescent="0.25">
      <c r="B148" s="78" t="s">
        <v>695</v>
      </c>
      <c r="C148" s="77" t="s">
        <v>706</v>
      </c>
      <c r="D148" s="80">
        <v>2000</v>
      </c>
      <c r="E148" s="80">
        <v>39.762295099999996</v>
      </c>
      <c r="F148" s="131">
        <v>64.029485721917808</v>
      </c>
      <c r="G148" s="124">
        <v>2103.7917808219199</v>
      </c>
      <c r="H148" s="2">
        <v>933.64715000000001</v>
      </c>
      <c r="I148" s="2">
        <f>1606686/10^5</f>
        <v>16.066859999999998</v>
      </c>
      <c r="J148" s="2">
        <f>H148+I148</f>
        <v>949.71401000000003</v>
      </c>
      <c r="K148" s="33"/>
      <c r="L148" s="33"/>
      <c r="M148" s="33"/>
      <c r="N148" s="33"/>
      <c r="O148" s="33"/>
    </row>
    <row r="149" spans="2:15" ht="13.5" x14ac:dyDescent="0.25">
      <c r="B149" s="78" t="s">
        <v>658</v>
      </c>
      <c r="C149" s="77" t="s">
        <v>697</v>
      </c>
      <c r="D149" s="80">
        <v>1882.78</v>
      </c>
      <c r="E149" s="80">
        <v>137.066384</v>
      </c>
      <c r="F149" s="131">
        <v>34.266601500000007</v>
      </c>
      <c r="G149" s="124">
        <v>2054.1129854999999</v>
      </c>
      <c r="H149" s="2">
        <v>916.65184999999997</v>
      </c>
      <c r="I149" s="2">
        <f>1577458/10^5</f>
        <v>15.77458</v>
      </c>
      <c r="J149" s="2">
        <f>H149+I149</f>
        <v>932.42642999999998</v>
      </c>
      <c r="K149" s="33"/>
      <c r="L149" s="33"/>
      <c r="M149" s="33"/>
      <c r="N149" s="33"/>
      <c r="O149" s="33"/>
    </row>
    <row r="150" spans="2:15" ht="13.5" x14ac:dyDescent="0.25">
      <c r="B150" s="125"/>
      <c r="C150" s="126"/>
      <c r="D150" s="132"/>
      <c r="E150" s="132"/>
      <c r="F150" s="5"/>
      <c r="G150" s="128"/>
      <c r="H150" s="3"/>
      <c r="J150" s="14"/>
      <c r="K150" s="33"/>
      <c r="L150" s="33"/>
      <c r="M150" s="33"/>
      <c r="N150" s="33"/>
      <c r="O150" s="33"/>
    </row>
    <row r="151" spans="2:15" ht="39" customHeight="1" x14ac:dyDescent="0.2">
      <c r="B151" s="175" t="s">
        <v>707</v>
      </c>
      <c r="C151" s="175"/>
      <c r="D151" s="175"/>
      <c r="E151" s="175"/>
      <c r="F151" s="175"/>
      <c r="G151" s="175"/>
      <c r="H151" s="175"/>
      <c r="I151" s="175"/>
      <c r="J151" s="14"/>
      <c r="K151" s="33"/>
      <c r="L151" s="33"/>
      <c r="M151" s="33"/>
      <c r="N151" s="33"/>
      <c r="O151" s="33"/>
    </row>
    <row r="152" spans="2:15" x14ac:dyDescent="0.2">
      <c r="B152" s="33"/>
      <c r="C152" s="33"/>
      <c r="D152" s="33"/>
      <c r="E152" s="33"/>
      <c r="F152" s="33"/>
      <c r="G152" s="33"/>
      <c r="H152" s="33"/>
      <c r="J152" s="14"/>
      <c r="K152" s="33"/>
      <c r="L152" s="33"/>
      <c r="M152" s="33"/>
      <c r="N152" s="33"/>
      <c r="O152" s="33"/>
    </row>
    <row r="153" spans="2:15" ht="13.5" x14ac:dyDescent="0.25">
      <c r="B153" s="83" t="s">
        <v>682</v>
      </c>
      <c r="C153" s="33"/>
      <c r="D153" s="33"/>
      <c r="E153" s="33"/>
      <c r="F153" s="33"/>
      <c r="G153" s="33"/>
      <c r="H153" s="33"/>
      <c r="J153" s="14"/>
      <c r="K153" s="33"/>
      <c r="L153" s="33"/>
      <c r="M153" s="33"/>
      <c r="N153" s="33"/>
      <c r="O153" s="33"/>
    </row>
    <row r="154" spans="2:15" x14ac:dyDescent="0.2">
      <c r="B154" s="33"/>
      <c r="C154" s="33"/>
      <c r="D154" s="33"/>
      <c r="E154" s="33"/>
      <c r="F154" s="33"/>
      <c r="G154" s="33"/>
      <c r="H154" s="33"/>
      <c r="I154" s="33"/>
      <c r="J154" s="14"/>
      <c r="K154" s="33"/>
      <c r="L154" s="33"/>
      <c r="M154" s="33"/>
      <c r="N154" s="33"/>
      <c r="O154" s="33"/>
    </row>
    <row r="155" spans="2:15" x14ac:dyDescent="0.2">
      <c r="B155" s="84" t="s">
        <v>683</v>
      </c>
      <c r="C155" s="33"/>
      <c r="D155" s="33"/>
      <c r="E155" s="33"/>
      <c r="F155" s="33"/>
      <c r="G155" s="33"/>
      <c r="H155" s="33"/>
      <c r="I155" s="33"/>
      <c r="J155" s="14"/>
      <c r="K155" s="33"/>
      <c r="L155" s="33"/>
      <c r="M155" s="33"/>
      <c r="N155" s="33"/>
      <c r="O155" s="33"/>
    </row>
    <row r="156" spans="2:15" x14ac:dyDescent="0.2">
      <c r="B156" s="33"/>
      <c r="C156" s="33"/>
      <c r="D156" s="33"/>
      <c r="E156" s="33"/>
      <c r="F156" s="33"/>
      <c r="G156" s="33"/>
      <c r="H156" s="33"/>
      <c r="I156" s="33"/>
      <c r="J156" s="14"/>
      <c r="K156" s="33"/>
      <c r="L156" s="33"/>
      <c r="M156" s="33"/>
      <c r="N156" s="33"/>
      <c r="O156" s="33"/>
    </row>
    <row r="157" spans="2:15" x14ac:dyDescent="0.2">
      <c r="B157" s="84" t="s">
        <v>684</v>
      </c>
      <c r="C157" s="33"/>
      <c r="D157" s="33"/>
      <c r="E157" s="33"/>
      <c r="F157" s="33"/>
      <c r="G157" s="33"/>
      <c r="H157" s="33"/>
      <c r="I157" s="33"/>
      <c r="J157" s="14"/>
      <c r="K157" s="33"/>
      <c r="L157" s="33"/>
      <c r="M157" s="33"/>
      <c r="N157" s="33"/>
      <c r="O157" s="33"/>
    </row>
    <row r="158" spans="2:15" x14ac:dyDescent="0.2">
      <c r="I158" s="33"/>
      <c r="J158" s="14"/>
      <c r="K158" s="33"/>
      <c r="L158" s="33"/>
      <c r="M158" s="33"/>
      <c r="N158" s="33"/>
      <c r="O158" s="33"/>
    </row>
    <row r="159" spans="2:15" x14ac:dyDescent="0.2">
      <c r="B159" s="84" t="s">
        <v>685</v>
      </c>
      <c r="J159" s="14"/>
      <c r="K159" s="33"/>
      <c r="L159" s="33"/>
      <c r="M159" s="33"/>
      <c r="N159" s="33"/>
      <c r="O159" s="33"/>
    </row>
    <row r="160" spans="2:15" x14ac:dyDescent="0.2">
      <c r="I160" s="33"/>
      <c r="J160" s="14"/>
      <c r="K160" s="33"/>
      <c r="L160" s="33"/>
      <c r="M160" s="33"/>
      <c r="N160" s="33"/>
      <c r="O160" s="33"/>
    </row>
    <row r="161" spans="2:10" x14ac:dyDescent="0.2">
      <c r="B161" s="67" t="s">
        <v>644</v>
      </c>
    </row>
    <row r="163" spans="2:10" ht="153.75" customHeight="1" x14ac:dyDescent="0.2"/>
    <row r="166" spans="2:10" x14ac:dyDescent="0.2">
      <c r="B166" s="67" t="s">
        <v>645</v>
      </c>
      <c r="C166" s="68"/>
      <c r="D166" s="67"/>
    </row>
    <row r="167" spans="2:10" x14ac:dyDescent="0.2">
      <c r="B167" s="67" t="s">
        <v>708</v>
      </c>
      <c r="D167" s="67"/>
    </row>
    <row r="168" spans="2:10" ht="165" customHeight="1" x14ac:dyDescent="0.2"/>
    <row r="170" spans="2:10" x14ac:dyDescent="0.2">
      <c r="J170" s="14"/>
    </row>
    <row r="174" spans="2:10" ht="13.9" customHeight="1" x14ac:dyDescent="0.2"/>
    <row r="175" spans="2:10" ht="13.9" customHeight="1" x14ac:dyDescent="0.2"/>
    <row r="176" spans="2:10" ht="13.9" customHeight="1" x14ac:dyDescent="0.2"/>
  </sheetData>
  <mergeCells count="46">
    <mergeCell ref="B124:C124"/>
    <mergeCell ref="B125:C125"/>
    <mergeCell ref="B119:C119"/>
    <mergeCell ref="B120:C120"/>
    <mergeCell ref="B117:C117"/>
    <mergeCell ref="B121:C121"/>
    <mergeCell ref="B123:D123"/>
    <mergeCell ref="B104:H104"/>
    <mergeCell ref="B106:D106"/>
    <mergeCell ref="B107:C107"/>
    <mergeCell ref="B108:C108"/>
    <mergeCell ref="B109:C109"/>
    <mergeCell ref="A1:H1"/>
    <mergeCell ref="A2:H2"/>
    <mergeCell ref="A3:H3"/>
    <mergeCell ref="B102:H102"/>
    <mergeCell ref="B103:H103"/>
    <mergeCell ref="B126:C126"/>
    <mergeCell ref="B127:C127"/>
    <mergeCell ref="B128:C128"/>
    <mergeCell ref="B129:C129"/>
    <mergeCell ref="B130:C130"/>
    <mergeCell ref="B131:C131"/>
    <mergeCell ref="B132:C132"/>
    <mergeCell ref="B133:D133"/>
    <mergeCell ref="B135:H135"/>
    <mergeCell ref="D137:F137"/>
    <mergeCell ref="G137:H137"/>
    <mergeCell ref="D138:F138"/>
    <mergeCell ref="G138:H138"/>
    <mergeCell ref="D139:F139"/>
    <mergeCell ref="G139:H139"/>
    <mergeCell ref="D140:F140"/>
    <mergeCell ref="G140:H140"/>
    <mergeCell ref="D141:F141"/>
    <mergeCell ref="G141:H141"/>
    <mergeCell ref="D142:F142"/>
    <mergeCell ref="G142:H142"/>
    <mergeCell ref="B143:H143"/>
    <mergeCell ref="J144:J145"/>
    <mergeCell ref="B151:I151"/>
    <mergeCell ref="B144:B145"/>
    <mergeCell ref="C144:C145"/>
    <mergeCell ref="D144:G144"/>
    <mergeCell ref="H144:H145"/>
    <mergeCell ref="I144:I145"/>
  </mergeCells>
  <hyperlinks>
    <hyperlink ref="I1" location="Index!B2" display="Index" xr:uid="{507E1F27-4EF5-41C9-A6E2-8086231DC2DD}"/>
    <hyperlink ref="B155" r:id="rId1" xr:uid="{095586A4-AB8F-41A4-B1EE-B6BEB3E235F6}"/>
    <hyperlink ref="B157" r:id="rId2" xr:uid="{DBC07961-A60E-4DE1-95CF-50D4B3D15801}"/>
    <hyperlink ref="B159" r:id="rId3" xr:uid="{98901365-D6E1-4813-88F5-F193BF7E494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9D378-39E8-4D8B-8345-A06D55CF5AD0}">
  <sheetPr>
    <outlinePr summaryBelow="0" summaryRight="0"/>
  </sheetPr>
  <dimension ref="A1:Q213"/>
  <sheetViews>
    <sheetView showGridLines="0" workbookViewId="0">
      <selection sqref="A1:H1"/>
    </sheetView>
  </sheetViews>
  <sheetFormatPr defaultRowHeight="12.75" x14ac:dyDescent="0.2"/>
  <cols>
    <col min="1" max="1" width="5.85546875" bestFit="1" customWidth="1"/>
    <col min="2" max="2" width="20.85546875" customWidth="1"/>
    <col min="3" max="3" width="55" customWidth="1"/>
    <col min="4" max="4" width="14.7109375" customWidth="1"/>
    <col min="5" max="5" width="9.42578125" bestFit="1" customWidth="1"/>
    <col min="6" max="6" width="10.140625" bestFit="1" customWidth="1"/>
    <col min="7" max="7" width="14" bestFit="1" customWidth="1"/>
    <col min="8" max="8" width="11.7109375" bestFit="1" customWidth="1"/>
    <col min="9" max="9" width="9" bestFit="1" customWidth="1"/>
  </cols>
  <sheetData>
    <row r="1" spans="1:9" ht="15" x14ac:dyDescent="0.2">
      <c r="A1" s="138" t="s">
        <v>0</v>
      </c>
      <c r="B1" s="138"/>
      <c r="C1" s="138"/>
      <c r="D1" s="138"/>
      <c r="E1" s="138"/>
      <c r="F1" s="138"/>
      <c r="G1" s="138"/>
      <c r="H1" s="138"/>
      <c r="I1" s="1" t="s">
        <v>628</v>
      </c>
    </row>
    <row r="2" spans="1:9" ht="15" x14ac:dyDescent="0.2">
      <c r="A2" s="138" t="s">
        <v>509</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274</v>
      </c>
      <c r="C28" s="26" t="s">
        <v>275</v>
      </c>
      <c r="D28" s="26" t="s">
        <v>28</v>
      </c>
      <c r="E28" s="27">
        <v>8000</v>
      </c>
      <c r="F28" s="28">
        <v>8041.0159999999996</v>
      </c>
      <c r="G28" s="29">
        <v>3.4034479999999999E-2</v>
      </c>
      <c r="H28" s="17">
        <v>6.4349999999999996</v>
      </c>
    </row>
    <row r="29" spans="1:8" ht="25.5" x14ac:dyDescent="0.2">
      <c r="A29" s="25">
        <v>2</v>
      </c>
      <c r="B29" s="26" t="s">
        <v>510</v>
      </c>
      <c r="C29" s="26" t="s">
        <v>511</v>
      </c>
      <c r="D29" s="26" t="s">
        <v>23</v>
      </c>
      <c r="E29" s="27">
        <v>7500</v>
      </c>
      <c r="F29" s="28">
        <v>7540.1324999999997</v>
      </c>
      <c r="G29" s="29">
        <v>3.1914440000000002E-2</v>
      </c>
      <c r="H29" s="17">
        <v>6.57</v>
      </c>
    </row>
    <row r="30" spans="1:8" x14ac:dyDescent="0.2">
      <c r="A30" s="25">
        <v>3</v>
      </c>
      <c r="B30" s="26" t="s">
        <v>512</v>
      </c>
      <c r="C30" s="26" t="s">
        <v>513</v>
      </c>
      <c r="D30" s="26" t="s">
        <v>28</v>
      </c>
      <c r="E30" s="27">
        <v>5000</v>
      </c>
      <c r="F30" s="28">
        <v>5022.3549999999996</v>
      </c>
      <c r="G30" s="29">
        <v>2.1257669999999999E-2</v>
      </c>
      <c r="H30" s="17">
        <v>6.2549999999999999</v>
      </c>
    </row>
    <row r="31" spans="1:8" x14ac:dyDescent="0.2">
      <c r="A31" s="25">
        <v>4</v>
      </c>
      <c r="B31" s="26" t="s">
        <v>297</v>
      </c>
      <c r="C31" s="26" t="s">
        <v>298</v>
      </c>
      <c r="D31" s="26" t="s">
        <v>23</v>
      </c>
      <c r="E31" s="27">
        <v>4500</v>
      </c>
      <c r="F31" s="28">
        <v>4506.8220000000001</v>
      </c>
      <c r="G31" s="29">
        <v>1.9075620000000001E-2</v>
      </c>
      <c r="H31" s="17">
        <v>6.7850000000000001</v>
      </c>
    </row>
    <row r="32" spans="1:8" x14ac:dyDescent="0.2">
      <c r="A32" s="25">
        <v>5</v>
      </c>
      <c r="B32" s="26" t="s">
        <v>301</v>
      </c>
      <c r="C32" s="26" t="s">
        <v>302</v>
      </c>
      <c r="D32" s="26" t="s">
        <v>303</v>
      </c>
      <c r="E32" s="27">
        <v>3100</v>
      </c>
      <c r="F32" s="28">
        <v>3107.6911</v>
      </c>
      <c r="G32" s="29">
        <v>1.3153639999999999E-2</v>
      </c>
      <c r="H32" s="17">
        <v>8.6999999999999993</v>
      </c>
    </row>
    <row r="33" spans="1:8" x14ac:dyDescent="0.2">
      <c r="A33" s="25">
        <v>6</v>
      </c>
      <c r="B33" s="26" t="s">
        <v>268</v>
      </c>
      <c r="C33" s="26" t="s">
        <v>269</v>
      </c>
      <c r="D33" s="26" t="s">
        <v>270</v>
      </c>
      <c r="E33" s="27">
        <v>3000</v>
      </c>
      <c r="F33" s="28">
        <v>3022.4850000000001</v>
      </c>
      <c r="G33" s="29">
        <v>1.2793000000000001E-2</v>
      </c>
      <c r="H33" s="17">
        <v>7.2050000000000001</v>
      </c>
    </row>
    <row r="34" spans="1:8" x14ac:dyDescent="0.2">
      <c r="A34" s="25">
        <v>7</v>
      </c>
      <c r="B34" s="26" t="s">
        <v>514</v>
      </c>
      <c r="C34" s="26" t="s">
        <v>515</v>
      </c>
      <c r="D34" s="26" t="s">
        <v>270</v>
      </c>
      <c r="E34" s="27">
        <v>2500</v>
      </c>
      <c r="F34" s="28">
        <v>2542.0949999999998</v>
      </c>
      <c r="G34" s="29">
        <v>1.0759700000000001E-2</v>
      </c>
      <c r="H34" s="17">
        <v>7.7283999999999997</v>
      </c>
    </row>
    <row r="35" spans="1:8" ht="25.5" x14ac:dyDescent="0.2">
      <c r="A35" s="25">
        <v>8</v>
      </c>
      <c r="B35" s="26" t="s">
        <v>149</v>
      </c>
      <c r="C35" s="26" t="s">
        <v>150</v>
      </c>
      <c r="D35" s="26" t="s">
        <v>28</v>
      </c>
      <c r="E35" s="27">
        <v>2500</v>
      </c>
      <c r="F35" s="28">
        <v>2534.5625</v>
      </c>
      <c r="G35" s="29">
        <v>1.0727810000000001E-2</v>
      </c>
      <c r="H35" s="17">
        <v>6.6</v>
      </c>
    </row>
    <row r="36" spans="1:8" x14ac:dyDescent="0.2">
      <c r="A36" s="25">
        <v>9</v>
      </c>
      <c r="B36" s="26" t="s">
        <v>516</v>
      </c>
      <c r="C36" s="26" t="s">
        <v>517</v>
      </c>
      <c r="D36" s="26" t="s">
        <v>23</v>
      </c>
      <c r="E36" s="27">
        <v>250</v>
      </c>
      <c r="F36" s="28">
        <v>2525.8525</v>
      </c>
      <c r="G36" s="29">
        <v>1.0690949999999999E-2</v>
      </c>
      <c r="H36" s="17">
        <v>6.5</v>
      </c>
    </row>
    <row r="37" spans="1:8" x14ac:dyDescent="0.2">
      <c r="A37" s="25">
        <v>10</v>
      </c>
      <c r="B37" s="26" t="s">
        <v>518</v>
      </c>
      <c r="C37" s="26" t="s">
        <v>519</v>
      </c>
      <c r="D37" s="26" t="s">
        <v>23</v>
      </c>
      <c r="E37" s="27">
        <v>250</v>
      </c>
      <c r="F37" s="28">
        <v>2524.3874999999998</v>
      </c>
      <c r="G37" s="29">
        <v>1.068475E-2</v>
      </c>
      <c r="H37" s="17">
        <v>7.02</v>
      </c>
    </row>
    <row r="38" spans="1:8" ht="25.5" x14ac:dyDescent="0.2">
      <c r="A38" s="25">
        <v>11</v>
      </c>
      <c r="B38" s="26" t="s">
        <v>520</v>
      </c>
      <c r="C38" s="26" t="s">
        <v>521</v>
      </c>
      <c r="D38" s="26" t="s">
        <v>23</v>
      </c>
      <c r="E38" s="27">
        <v>2500</v>
      </c>
      <c r="F38" s="28">
        <v>2517.37</v>
      </c>
      <c r="G38" s="29">
        <v>1.0655039999999999E-2</v>
      </c>
      <c r="H38" s="17">
        <v>6.55</v>
      </c>
    </row>
    <row r="39" spans="1:8" ht="25.5" x14ac:dyDescent="0.2">
      <c r="A39" s="25">
        <v>12</v>
      </c>
      <c r="B39" s="26" t="s">
        <v>522</v>
      </c>
      <c r="C39" s="26" t="s">
        <v>523</v>
      </c>
      <c r="D39" s="26" t="s">
        <v>28</v>
      </c>
      <c r="E39" s="27">
        <v>2500</v>
      </c>
      <c r="F39" s="28">
        <v>2514.2725</v>
      </c>
      <c r="G39" s="29">
        <v>1.0641930000000001E-2</v>
      </c>
      <c r="H39" s="17">
        <v>6.5750000000000002</v>
      </c>
    </row>
    <row r="40" spans="1:8" ht="25.5" x14ac:dyDescent="0.2">
      <c r="A40" s="25">
        <v>13</v>
      </c>
      <c r="B40" s="26" t="s">
        <v>524</v>
      </c>
      <c r="C40" s="26" t="s">
        <v>525</v>
      </c>
      <c r="D40" s="26" t="s">
        <v>23</v>
      </c>
      <c r="E40" s="27">
        <v>2500</v>
      </c>
      <c r="F40" s="28">
        <v>2513.9625000000001</v>
      </c>
      <c r="G40" s="29">
        <v>1.064062E-2</v>
      </c>
      <c r="H40" s="17">
        <v>6.55</v>
      </c>
    </row>
    <row r="41" spans="1:8" x14ac:dyDescent="0.2">
      <c r="A41" s="25">
        <v>14</v>
      </c>
      <c r="B41" s="26" t="s">
        <v>526</v>
      </c>
      <c r="C41" s="26" t="s">
        <v>527</v>
      </c>
      <c r="D41" s="26" t="s">
        <v>23</v>
      </c>
      <c r="E41" s="27">
        <v>250</v>
      </c>
      <c r="F41" s="28">
        <v>2509.58</v>
      </c>
      <c r="G41" s="29">
        <v>1.0622070000000001E-2</v>
      </c>
      <c r="H41" s="17">
        <v>6.52</v>
      </c>
    </row>
    <row r="42" spans="1:8" ht="25.5" x14ac:dyDescent="0.2">
      <c r="A42" s="25">
        <v>15</v>
      </c>
      <c r="B42" s="26" t="s">
        <v>293</v>
      </c>
      <c r="C42" s="26" t="s">
        <v>294</v>
      </c>
      <c r="D42" s="26" t="s">
        <v>28</v>
      </c>
      <c r="E42" s="27">
        <v>2000</v>
      </c>
      <c r="F42" s="28">
        <v>2035.4259999999999</v>
      </c>
      <c r="G42" s="29">
        <v>8.6151600000000002E-3</v>
      </c>
      <c r="H42" s="17">
        <v>6.62</v>
      </c>
    </row>
    <row r="43" spans="1:8" x14ac:dyDescent="0.2">
      <c r="A43" s="25">
        <v>16</v>
      </c>
      <c r="B43" s="26" t="s">
        <v>271</v>
      </c>
      <c r="C43" s="26" t="s">
        <v>272</v>
      </c>
      <c r="D43" s="26" t="s">
        <v>273</v>
      </c>
      <c r="E43" s="27">
        <v>1600</v>
      </c>
      <c r="F43" s="28">
        <v>1611.1343999999999</v>
      </c>
      <c r="G43" s="29">
        <v>6.8193000000000004E-3</v>
      </c>
      <c r="H43" s="17">
        <v>6.9375</v>
      </c>
    </row>
    <row r="44" spans="1:8" x14ac:dyDescent="0.2">
      <c r="A44" s="25">
        <v>17</v>
      </c>
      <c r="B44" s="26" t="s">
        <v>299</v>
      </c>
      <c r="C44" s="26" t="s">
        <v>300</v>
      </c>
      <c r="D44" s="26" t="s">
        <v>278</v>
      </c>
      <c r="E44" s="27">
        <v>1500</v>
      </c>
      <c r="F44" s="28">
        <v>1526.0235</v>
      </c>
      <c r="G44" s="29">
        <v>6.45906E-3</v>
      </c>
      <c r="H44" s="17">
        <v>7.7267000000000001</v>
      </c>
    </row>
    <row r="45" spans="1:8" x14ac:dyDescent="0.2">
      <c r="A45" s="25">
        <v>18</v>
      </c>
      <c r="B45" s="26" t="s">
        <v>295</v>
      </c>
      <c r="C45" s="26" t="s">
        <v>296</v>
      </c>
      <c r="D45" s="26" t="s">
        <v>28</v>
      </c>
      <c r="E45" s="27">
        <v>1500</v>
      </c>
      <c r="F45" s="28">
        <v>1523.1434999999999</v>
      </c>
      <c r="G45" s="29">
        <v>6.4468700000000004E-3</v>
      </c>
      <c r="H45" s="17">
        <v>6.5689000000000002</v>
      </c>
    </row>
    <row r="46" spans="1:8" x14ac:dyDescent="0.2">
      <c r="A46" s="25">
        <v>19</v>
      </c>
      <c r="B46" s="26" t="s">
        <v>528</v>
      </c>
      <c r="C46" s="26" t="s">
        <v>529</v>
      </c>
      <c r="D46" s="26" t="s">
        <v>23</v>
      </c>
      <c r="E46" s="27">
        <v>150</v>
      </c>
      <c r="F46" s="28">
        <v>1505.856</v>
      </c>
      <c r="G46" s="29">
        <v>6.3737000000000004E-3</v>
      </c>
      <c r="H46" s="17">
        <v>6.97</v>
      </c>
    </row>
    <row r="47" spans="1:8" ht="25.5" x14ac:dyDescent="0.2">
      <c r="A47" s="25">
        <v>20</v>
      </c>
      <c r="B47" s="26" t="s">
        <v>530</v>
      </c>
      <c r="C47" s="26" t="s">
        <v>531</v>
      </c>
      <c r="D47" s="26" t="s">
        <v>278</v>
      </c>
      <c r="E47" s="27">
        <v>1300</v>
      </c>
      <c r="F47" s="28">
        <v>1301.6445000000001</v>
      </c>
      <c r="G47" s="29">
        <v>5.5093499999999997E-3</v>
      </c>
      <c r="H47" s="17">
        <v>7.24</v>
      </c>
    </row>
    <row r="48" spans="1:8" ht="25.5" x14ac:dyDescent="0.2">
      <c r="A48" s="25">
        <v>21</v>
      </c>
      <c r="B48" s="26" t="s">
        <v>282</v>
      </c>
      <c r="C48" s="26" t="s">
        <v>283</v>
      </c>
      <c r="D48" s="26" t="s">
        <v>23</v>
      </c>
      <c r="E48" s="27">
        <v>1000</v>
      </c>
      <c r="F48" s="28">
        <v>1005.403</v>
      </c>
      <c r="G48" s="29">
        <v>4.2554799999999999E-3</v>
      </c>
      <c r="H48" s="17">
        <v>6.5495999999999999</v>
      </c>
    </row>
    <row r="49" spans="1:8" x14ac:dyDescent="0.2">
      <c r="A49" s="25">
        <v>22</v>
      </c>
      <c r="B49" s="26" t="s">
        <v>266</v>
      </c>
      <c r="C49" s="26" t="s">
        <v>267</v>
      </c>
      <c r="D49" s="26" t="s">
        <v>23</v>
      </c>
      <c r="E49" s="27">
        <v>500</v>
      </c>
      <c r="F49" s="28">
        <v>512.09349999999995</v>
      </c>
      <c r="G49" s="29">
        <v>2.1674900000000002E-3</v>
      </c>
      <c r="H49" s="17">
        <v>7.25</v>
      </c>
    </row>
    <row r="50" spans="1:8" x14ac:dyDescent="0.2">
      <c r="A50" s="18"/>
      <c r="B50" s="18"/>
      <c r="C50" s="19" t="s">
        <v>11</v>
      </c>
      <c r="D50" s="18"/>
      <c r="E50" s="18" t="s">
        <v>12</v>
      </c>
      <c r="F50" s="24">
        <v>62443.308499999999</v>
      </c>
      <c r="G50" s="21">
        <v>0.26429813000000002</v>
      </c>
      <c r="H50" s="17" t="s">
        <v>12</v>
      </c>
    </row>
    <row r="51" spans="1:8" x14ac:dyDescent="0.2">
      <c r="A51" s="18"/>
      <c r="B51" s="18"/>
      <c r="C51" s="22"/>
      <c r="D51" s="18"/>
      <c r="E51" s="18"/>
      <c r="F51" s="23"/>
      <c r="G51" s="23"/>
      <c r="H51" s="17" t="s">
        <v>12</v>
      </c>
    </row>
    <row r="52" spans="1:8" x14ac:dyDescent="0.2">
      <c r="A52" s="18"/>
      <c r="B52" s="18"/>
      <c r="C52" s="19" t="s">
        <v>78</v>
      </c>
      <c r="D52" s="18"/>
      <c r="E52" s="18"/>
      <c r="F52" s="18"/>
      <c r="G52" s="18"/>
      <c r="H52" s="17" t="s">
        <v>12</v>
      </c>
    </row>
    <row r="53" spans="1:8" x14ac:dyDescent="0.2">
      <c r="A53" s="18"/>
      <c r="B53" s="18"/>
      <c r="C53" s="19" t="s">
        <v>11</v>
      </c>
      <c r="D53" s="18"/>
      <c r="E53" s="18" t="s">
        <v>12</v>
      </c>
      <c r="F53" s="20" t="s">
        <v>13</v>
      </c>
      <c r="G53" s="21">
        <v>0</v>
      </c>
      <c r="H53" s="17" t="s">
        <v>12</v>
      </c>
    </row>
    <row r="54" spans="1:8" x14ac:dyDescent="0.2">
      <c r="A54" s="18"/>
      <c r="B54" s="18"/>
      <c r="C54" s="22"/>
      <c r="D54" s="18"/>
      <c r="E54" s="18"/>
      <c r="F54" s="23"/>
      <c r="G54" s="23"/>
      <c r="H54" s="17" t="s">
        <v>12</v>
      </c>
    </row>
    <row r="55" spans="1:8" x14ac:dyDescent="0.2">
      <c r="A55" s="18"/>
      <c r="B55" s="18"/>
      <c r="C55" s="19" t="s">
        <v>79</v>
      </c>
      <c r="D55" s="18"/>
      <c r="E55" s="18"/>
      <c r="F55" s="18"/>
      <c r="G55" s="18"/>
      <c r="H55" s="17" t="s">
        <v>12</v>
      </c>
    </row>
    <row r="56" spans="1:8" x14ac:dyDescent="0.2">
      <c r="A56" s="25">
        <v>1</v>
      </c>
      <c r="B56" s="26" t="s">
        <v>532</v>
      </c>
      <c r="C56" s="26" t="s">
        <v>533</v>
      </c>
      <c r="D56" s="26" t="s">
        <v>82</v>
      </c>
      <c r="E56" s="27">
        <v>2500000</v>
      </c>
      <c r="F56" s="28">
        <v>2545.375</v>
      </c>
      <c r="G56" s="29">
        <v>1.077358E-2</v>
      </c>
      <c r="H56" s="17">
        <v>6.085</v>
      </c>
    </row>
    <row r="57" spans="1:8" x14ac:dyDescent="0.2">
      <c r="A57" s="25">
        <v>2</v>
      </c>
      <c r="B57" s="26" t="s">
        <v>534</v>
      </c>
      <c r="C57" s="26" t="s">
        <v>535</v>
      </c>
      <c r="D57" s="26" t="s">
        <v>82</v>
      </c>
      <c r="E57" s="27">
        <v>1500000</v>
      </c>
      <c r="F57" s="28">
        <v>1519.77</v>
      </c>
      <c r="G57" s="29">
        <v>6.4325900000000002E-3</v>
      </c>
      <c r="H57" s="17">
        <v>5.7748999999999997</v>
      </c>
    </row>
    <row r="58" spans="1:8" x14ac:dyDescent="0.2">
      <c r="A58" s="18"/>
      <c r="B58" s="18"/>
      <c r="C58" s="19" t="s">
        <v>11</v>
      </c>
      <c r="D58" s="18"/>
      <c r="E58" s="18" t="s">
        <v>12</v>
      </c>
      <c r="F58" s="24">
        <v>4065.145</v>
      </c>
      <c r="G58" s="21">
        <v>1.720617E-2</v>
      </c>
      <c r="H58" s="17" t="s">
        <v>12</v>
      </c>
    </row>
    <row r="59" spans="1:8" x14ac:dyDescent="0.2">
      <c r="A59" s="18"/>
      <c r="B59" s="18"/>
      <c r="C59" s="22"/>
      <c r="D59" s="18"/>
      <c r="E59" s="18"/>
      <c r="F59" s="23"/>
      <c r="G59" s="23"/>
      <c r="H59" s="17" t="s">
        <v>12</v>
      </c>
    </row>
    <row r="60" spans="1:8" x14ac:dyDescent="0.2">
      <c r="A60" s="18"/>
      <c r="B60" s="18"/>
      <c r="C60" s="19" t="s">
        <v>99</v>
      </c>
      <c r="D60" s="18"/>
      <c r="E60" s="18"/>
      <c r="F60" s="23"/>
      <c r="G60" s="23"/>
      <c r="H60" s="17" t="s">
        <v>12</v>
      </c>
    </row>
    <row r="61" spans="1:8" x14ac:dyDescent="0.2">
      <c r="A61" s="18"/>
      <c r="B61" s="18"/>
      <c r="C61" s="19" t="s">
        <v>11</v>
      </c>
      <c r="D61" s="18"/>
      <c r="E61" s="18" t="s">
        <v>12</v>
      </c>
      <c r="F61" s="20" t="s">
        <v>13</v>
      </c>
      <c r="G61" s="21">
        <v>0</v>
      </c>
      <c r="H61" s="17" t="s">
        <v>12</v>
      </c>
    </row>
    <row r="62" spans="1:8" x14ac:dyDescent="0.2">
      <c r="A62" s="18"/>
      <c r="B62" s="18"/>
      <c r="C62" s="22"/>
      <c r="D62" s="18"/>
      <c r="E62" s="18"/>
      <c r="F62" s="23"/>
      <c r="G62" s="23"/>
      <c r="H62" s="17" t="s">
        <v>12</v>
      </c>
    </row>
    <row r="63" spans="1:8" x14ac:dyDescent="0.2">
      <c r="A63" s="18"/>
      <c r="B63" s="18"/>
      <c r="C63" s="19" t="s">
        <v>100</v>
      </c>
      <c r="D63" s="18"/>
      <c r="E63" s="18"/>
      <c r="F63" s="24">
        <v>66508.453500000003</v>
      </c>
      <c r="G63" s="21">
        <v>0.28150429999999999</v>
      </c>
      <c r="H63" s="17" t="s">
        <v>12</v>
      </c>
    </row>
    <row r="64" spans="1:8" x14ac:dyDescent="0.2">
      <c r="A64" s="18"/>
      <c r="B64" s="18"/>
      <c r="C64" s="22"/>
      <c r="D64" s="18"/>
      <c r="E64" s="18"/>
      <c r="F64" s="23"/>
      <c r="G64" s="23"/>
      <c r="H64" s="17" t="s">
        <v>12</v>
      </c>
    </row>
    <row r="65" spans="1:8" x14ac:dyDescent="0.2">
      <c r="A65" s="18"/>
      <c r="B65" s="18"/>
      <c r="C65" s="19" t="s">
        <v>101</v>
      </c>
      <c r="D65" s="18"/>
      <c r="E65" s="18"/>
      <c r="F65" s="23"/>
      <c r="G65" s="23"/>
      <c r="H65" s="17" t="s">
        <v>12</v>
      </c>
    </row>
    <row r="66" spans="1:8" x14ac:dyDescent="0.2">
      <c r="A66" s="18"/>
      <c r="B66" s="18"/>
      <c r="C66" s="19" t="s">
        <v>102</v>
      </c>
      <c r="D66" s="18"/>
      <c r="E66" s="18"/>
      <c r="F66" s="23"/>
      <c r="G66" s="23"/>
      <c r="H66" s="17" t="s">
        <v>12</v>
      </c>
    </row>
    <row r="67" spans="1:8" x14ac:dyDescent="0.2">
      <c r="A67" s="25">
        <v>1</v>
      </c>
      <c r="B67" s="26" t="s">
        <v>308</v>
      </c>
      <c r="C67" s="26" t="s">
        <v>309</v>
      </c>
      <c r="D67" s="26" t="s">
        <v>157</v>
      </c>
      <c r="E67" s="27">
        <v>1800</v>
      </c>
      <c r="F67" s="28">
        <v>8901.9539999999997</v>
      </c>
      <c r="G67" s="29">
        <v>3.7678490000000002E-2</v>
      </c>
      <c r="H67" s="17">
        <v>6.0002000000000004</v>
      </c>
    </row>
    <row r="68" spans="1:8" x14ac:dyDescent="0.2">
      <c r="A68" s="25">
        <v>2</v>
      </c>
      <c r="B68" s="26" t="s">
        <v>536</v>
      </c>
      <c r="C68" s="26" t="s">
        <v>537</v>
      </c>
      <c r="D68" s="26" t="s">
        <v>157</v>
      </c>
      <c r="E68" s="27">
        <v>1500</v>
      </c>
      <c r="F68" s="28">
        <v>7421.5950000000003</v>
      </c>
      <c r="G68" s="29">
        <v>3.1412710000000003E-2</v>
      </c>
      <c r="H68" s="17">
        <v>6.0250000000000004</v>
      </c>
    </row>
    <row r="69" spans="1:8" x14ac:dyDescent="0.2">
      <c r="A69" s="25">
        <v>3</v>
      </c>
      <c r="B69" s="26" t="s">
        <v>538</v>
      </c>
      <c r="C69" s="26" t="s">
        <v>539</v>
      </c>
      <c r="D69" s="26" t="s">
        <v>157</v>
      </c>
      <c r="E69" s="27">
        <v>1000</v>
      </c>
      <c r="F69" s="28">
        <v>4996.7049999999999</v>
      </c>
      <c r="G69" s="29">
        <v>2.1149100000000001E-2</v>
      </c>
      <c r="H69" s="17">
        <v>6.0201000000000002</v>
      </c>
    </row>
    <row r="70" spans="1:8" x14ac:dyDescent="0.2">
      <c r="A70" s="25">
        <v>4</v>
      </c>
      <c r="B70" s="26" t="s">
        <v>540</v>
      </c>
      <c r="C70" s="26" t="s">
        <v>541</v>
      </c>
      <c r="D70" s="26" t="s">
        <v>157</v>
      </c>
      <c r="E70" s="27">
        <v>1000</v>
      </c>
      <c r="F70" s="28">
        <v>4947.0550000000003</v>
      </c>
      <c r="G70" s="29">
        <v>2.0938950000000001E-2</v>
      </c>
      <c r="H70" s="17">
        <v>6.01</v>
      </c>
    </row>
    <row r="71" spans="1:8" x14ac:dyDescent="0.2">
      <c r="A71" s="25">
        <v>5</v>
      </c>
      <c r="B71" s="26" t="s">
        <v>319</v>
      </c>
      <c r="C71" s="26" t="s">
        <v>320</v>
      </c>
      <c r="D71" s="26" t="s">
        <v>157</v>
      </c>
      <c r="E71" s="27">
        <v>1000</v>
      </c>
      <c r="F71" s="28">
        <v>4946.75</v>
      </c>
      <c r="G71" s="29">
        <v>2.093766E-2</v>
      </c>
      <c r="H71" s="17">
        <v>6.0449999999999999</v>
      </c>
    </row>
    <row r="72" spans="1:8" x14ac:dyDescent="0.2">
      <c r="A72" s="25">
        <v>6</v>
      </c>
      <c r="B72" s="26" t="s">
        <v>542</v>
      </c>
      <c r="C72" s="26" t="s">
        <v>543</v>
      </c>
      <c r="D72" s="26" t="s">
        <v>157</v>
      </c>
      <c r="E72" s="27">
        <v>1000</v>
      </c>
      <c r="F72" s="28">
        <v>4944.9799999999996</v>
      </c>
      <c r="G72" s="29">
        <v>2.0930170000000001E-2</v>
      </c>
      <c r="H72" s="17">
        <v>6.2480000000000002</v>
      </c>
    </row>
    <row r="73" spans="1:8" x14ac:dyDescent="0.2">
      <c r="A73" s="25">
        <v>7</v>
      </c>
      <c r="B73" s="26" t="s">
        <v>387</v>
      </c>
      <c r="C73" s="26" t="s">
        <v>388</v>
      </c>
      <c r="D73" s="26" t="s">
        <v>157</v>
      </c>
      <c r="E73" s="27">
        <v>1000</v>
      </c>
      <c r="F73" s="28">
        <v>4937.2849999999999</v>
      </c>
      <c r="G73" s="29">
        <v>2.0897599999999999E-2</v>
      </c>
      <c r="H73" s="17">
        <v>5.8689999999999998</v>
      </c>
    </row>
    <row r="74" spans="1:8" x14ac:dyDescent="0.2">
      <c r="A74" s="25">
        <v>8</v>
      </c>
      <c r="B74" s="26" t="s">
        <v>544</v>
      </c>
      <c r="C74" s="26" t="s">
        <v>545</v>
      </c>
      <c r="D74" s="26" t="s">
        <v>157</v>
      </c>
      <c r="E74" s="27">
        <v>1000</v>
      </c>
      <c r="F74" s="28">
        <v>4919.6149999999998</v>
      </c>
      <c r="G74" s="29">
        <v>2.0822810000000001E-2</v>
      </c>
      <c r="H74" s="17">
        <v>5.9050000000000002</v>
      </c>
    </row>
    <row r="75" spans="1:8" x14ac:dyDescent="0.2">
      <c r="A75" s="25">
        <v>9</v>
      </c>
      <c r="B75" s="26" t="s">
        <v>333</v>
      </c>
      <c r="C75" s="26" t="s">
        <v>334</v>
      </c>
      <c r="D75" s="26" t="s">
        <v>157</v>
      </c>
      <c r="E75" s="27">
        <v>800</v>
      </c>
      <c r="F75" s="28">
        <v>3981.4960000000001</v>
      </c>
      <c r="G75" s="29">
        <v>1.6852120000000002E-2</v>
      </c>
      <c r="H75" s="17">
        <v>5.8498999999999999</v>
      </c>
    </row>
    <row r="76" spans="1:8" x14ac:dyDescent="0.2">
      <c r="A76" s="25">
        <v>10</v>
      </c>
      <c r="B76" s="26" t="s">
        <v>225</v>
      </c>
      <c r="C76" s="26" t="s">
        <v>226</v>
      </c>
      <c r="D76" s="26" t="s">
        <v>157</v>
      </c>
      <c r="E76" s="27">
        <v>800</v>
      </c>
      <c r="F76" s="28">
        <v>3761.9760000000001</v>
      </c>
      <c r="G76" s="29">
        <v>1.592298E-2</v>
      </c>
      <c r="H76" s="17">
        <v>6.415</v>
      </c>
    </row>
    <row r="77" spans="1:8" x14ac:dyDescent="0.2">
      <c r="A77" s="25">
        <v>11</v>
      </c>
      <c r="B77" s="26" t="s">
        <v>219</v>
      </c>
      <c r="C77" s="26" t="s">
        <v>220</v>
      </c>
      <c r="D77" s="26" t="s">
        <v>157</v>
      </c>
      <c r="E77" s="27">
        <v>700</v>
      </c>
      <c r="F77" s="28">
        <v>3469.123</v>
      </c>
      <c r="G77" s="29">
        <v>1.4683440000000001E-2</v>
      </c>
      <c r="H77" s="17">
        <v>6.13</v>
      </c>
    </row>
    <row r="78" spans="1:8" x14ac:dyDescent="0.2">
      <c r="A78" s="25">
        <v>12</v>
      </c>
      <c r="B78" s="26" t="s">
        <v>221</v>
      </c>
      <c r="C78" s="26" t="s">
        <v>222</v>
      </c>
      <c r="D78" s="26" t="s">
        <v>157</v>
      </c>
      <c r="E78" s="27">
        <v>700</v>
      </c>
      <c r="F78" s="28">
        <v>3452.7080000000001</v>
      </c>
      <c r="G78" s="29">
        <v>1.461396E-2</v>
      </c>
      <c r="H78" s="17">
        <v>5.8819999999999997</v>
      </c>
    </row>
    <row r="79" spans="1:8" x14ac:dyDescent="0.2">
      <c r="A79" s="25">
        <v>13</v>
      </c>
      <c r="B79" s="26" t="s">
        <v>188</v>
      </c>
      <c r="C79" s="26" t="s">
        <v>189</v>
      </c>
      <c r="D79" s="26" t="s">
        <v>190</v>
      </c>
      <c r="E79" s="27">
        <v>600</v>
      </c>
      <c r="F79" s="28">
        <v>2912.643</v>
      </c>
      <c r="G79" s="29">
        <v>1.232808E-2</v>
      </c>
      <c r="H79" s="17">
        <v>6.22</v>
      </c>
    </row>
    <row r="80" spans="1:8" x14ac:dyDescent="0.2">
      <c r="A80" s="25">
        <v>14</v>
      </c>
      <c r="B80" s="26" t="s">
        <v>546</v>
      </c>
      <c r="C80" s="26" t="s">
        <v>547</v>
      </c>
      <c r="D80" s="26" t="s">
        <v>157</v>
      </c>
      <c r="E80" s="27">
        <v>500</v>
      </c>
      <c r="F80" s="28">
        <v>2498.8074999999999</v>
      </c>
      <c r="G80" s="29">
        <v>1.0576479999999999E-2</v>
      </c>
      <c r="H80" s="17">
        <v>5.8066000000000004</v>
      </c>
    </row>
    <row r="81" spans="1:8" x14ac:dyDescent="0.2">
      <c r="A81" s="25">
        <v>15</v>
      </c>
      <c r="B81" s="26" t="s">
        <v>369</v>
      </c>
      <c r="C81" s="26" t="s">
        <v>370</v>
      </c>
      <c r="D81" s="26" t="s">
        <v>157</v>
      </c>
      <c r="E81" s="27">
        <v>500</v>
      </c>
      <c r="F81" s="28">
        <v>2482.1774999999998</v>
      </c>
      <c r="G81" s="29">
        <v>1.0506089999999999E-2</v>
      </c>
      <c r="H81" s="17">
        <v>6.0951000000000004</v>
      </c>
    </row>
    <row r="82" spans="1:8" x14ac:dyDescent="0.2">
      <c r="A82" s="25">
        <v>16</v>
      </c>
      <c r="B82" s="26" t="s">
        <v>306</v>
      </c>
      <c r="C82" s="26" t="s">
        <v>307</v>
      </c>
      <c r="D82" s="26" t="s">
        <v>185</v>
      </c>
      <c r="E82" s="27">
        <v>500</v>
      </c>
      <c r="F82" s="28">
        <v>2472.665</v>
      </c>
      <c r="G82" s="29">
        <v>1.0465830000000001E-2</v>
      </c>
      <c r="H82" s="17">
        <v>6.0223000000000004</v>
      </c>
    </row>
    <row r="83" spans="1:8" x14ac:dyDescent="0.2">
      <c r="A83" s="25">
        <v>17</v>
      </c>
      <c r="B83" s="26" t="s">
        <v>548</v>
      </c>
      <c r="C83" s="26" t="s">
        <v>549</v>
      </c>
      <c r="D83" s="26" t="s">
        <v>185</v>
      </c>
      <c r="E83" s="27">
        <v>500</v>
      </c>
      <c r="F83" s="28">
        <v>2466.1849999999999</v>
      </c>
      <c r="G83" s="29">
        <v>1.04384E-2</v>
      </c>
      <c r="H83" s="17">
        <v>5.8880999999999997</v>
      </c>
    </row>
    <row r="84" spans="1:8" x14ac:dyDescent="0.2">
      <c r="A84" s="25">
        <v>18</v>
      </c>
      <c r="B84" s="26" t="s">
        <v>201</v>
      </c>
      <c r="C84" s="26" t="s">
        <v>202</v>
      </c>
      <c r="D84" s="26" t="s">
        <v>157</v>
      </c>
      <c r="E84" s="27">
        <v>500</v>
      </c>
      <c r="F84" s="28">
        <v>2465.9675000000002</v>
      </c>
      <c r="G84" s="29">
        <v>1.0437480000000001E-2</v>
      </c>
      <c r="H84" s="17">
        <v>5.9969000000000001</v>
      </c>
    </row>
    <row r="85" spans="1:8" ht="25.5" x14ac:dyDescent="0.2">
      <c r="A85" s="25">
        <v>19</v>
      </c>
      <c r="B85" s="26" t="s">
        <v>550</v>
      </c>
      <c r="C85" s="26" t="s">
        <v>551</v>
      </c>
      <c r="D85" s="26" t="s">
        <v>157</v>
      </c>
      <c r="E85" s="27">
        <v>500</v>
      </c>
      <c r="F85" s="28">
        <v>2460.4274999999998</v>
      </c>
      <c r="G85" s="29">
        <v>1.0414029999999999E-2</v>
      </c>
      <c r="H85" s="17">
        <v>5.93</v>
      </c>
    </row>
    <row r="86" spans="1:8" x14ac:dyDescent="0.2">
      <c r="A86" s="25">
        <v>20</v>
      </c>
      <c r="B86" s="26" t="s">
        <v>552</v>
      </c>
      <c r="C86" s="26" t="s">
        <v>553</v>
      </c>
      <c r="D86" s="26" t="s">
        <v>157</v>
      </c>
      <c r="E86" s="27">
        <v>500</v>
      </c>
      <c r="F86" s="28">
        <v>2460.0650000000001</v>
      </c>
      <c r="G86" s="29">
        <v>1.041249E-2</v>
      </c>
      <c r="H86" s="17">
        <v>5.9250999999999996</v>
      </c>
    </row>
    <row r="87" spans="1:8" x14ac:dyDescent="0.2">
      <c r="A87" s="25">
        <v>21</v>
      </c>
      <c r="B87" s="26" t="s">
        <v>207</v>
      </c>
      <c r="C87" s="26" t="s">
        <v>208</v>
      </c>
      <c r="D87" s="26" t="s">
        <v>157</v>
      </c>
      <c r="E87" s="27">
        <v>500</v>
      </c>
      <c r="F87" s="28">
        <v>2459.62</v>
      </c>
      <c r="G87" s="29">
        <v>1.0410610000000001E-2</v>
      </c>
      <c r="H87" s="17">
        <v>5.875</v>
      </c>
    </row>
    <row r="88" spans="1:8" x14ac:dyDescent="0.2">
      <c r="A88" s="25">
        <v>22</v>
      </c>
      <c r="B88" s="26" t="s">
        <v>209</v>
      </c>
      <c r="C88" s="26" t="s">
        <v>210</v>
      </c>
      <c r="D88" s="26" t="s">
        <v>157</v>
      </c>
      <c r="E88" s="27">
        <v>500</v>
      </c>
      <c r="F88" s="28">
        <v>2459.4850000000001</v>
      </c>
      <c r="G88" s="29">
        <v>1.0410040000000001E-2</v>
      </c>
      <c r="H88" s="17">
        <v>5.8949999999999996</v>
      </c>
    </row>
    <row r="89" spans="1:8" ht="25.5" x14ac:dyDescent="0.2">
      <c r="A89" s="25">
        <v>23</v>
      </c>
      <c r="B89" s="26" t="s">
        <v>554</v>
      </c>
      <c r="C89" s="26" t="s">
        <v>555</v>
      </c>
      <c r="D89" s="26" t="s">
        <v>157</v>
      </c>
      <c r="E89" s="27">
        <v>500</v>
      </c>
      <c r="F89" s="28">
        <v>2459.2474999999999</v>
      </c>
      <c r="G89" s="29">
        <v>1.040903E-2</v>
      </c>
      <c r="H89" s="17">
        <v>5.93</v>
      </c>
    </row>
    <row r="90" spans="1:8" x14ac:dyDescent="0.2">
      <c r="A90" s="25">
        <v>24</v>
      </c>
      <c r="B90" s="26" t="s">
        <v>211</v>
      </c>
      <c r="C90" s="26" t="s">
        <v>212</v>
      </c>
      <c r="D90" s="26" t="s">
        <v>157</v>
      </c>
      <c r="E90" s="27">
        <v>500</v>
      </c>
      <c r="F90" s="28">
        <v>2429.7449999999999</v>
      </c>
      <c r="G90" s="29">
        <v>1.0284160000000001E-2</v>
      </c>
      <c r="H90" s="17">
        <v>6.2450000000000001</v>
      </c>
    </row>
    <row r="91" spans="1:8" x14ac:dyDescent="0.2">
      <c r="A91" s="25">
        <v>25</v>
      </c>
      <c r="B91" s="26" t="s">
        <v>556</v>
      </c>
      <c r="C91" s="26" t="s">
        <v>557</v>
      </c>
      <c r="D91" s="26" t="s">
        <v>157</v>
      </c>
      <c r="E91" s="27">
        <v>500</v>
      </c>
      <c r="F91" s="28">
        <v>2426.08</v>
      </c>
      <c r="G91" s="29">
        <v>1.0268650000000001E-2</v>
      </c>
      <c r="H91" s="17">
        <v>6.3550000000000004</v>
      </c>
    </row>
    <row r="92" spans="1:8" x14ac:dyDescent="0.2">
      <c r="A92" s="25">
        <v>26</v>
      </c>
      <c r="B92" s="26" t="s">
        <v>181</v>
      </c>
      <c r="C92" s="26" t="s">
        <v>182</v>
      </c>
      <c r="D92" s="26" t="s">
        <v>157</v>
      </c>
      <c r="E92" s="27">
        <v>500</v>
      </c>
      <c r="F92" s="28">
        <v>2381.8225000000002</v>
      </c>
      <c r="G92" s="29">
        <v>1.008132E-2</v>
      </c>
      <c r="H92" s="17">
        <v>6.3768000000000002</v>
      </c>
    </row>
    <row r="93" spans="1:8" x14ac:dyDescent="0.2">
      <c r="A93" s="25">
        <v>27</v>
      </c>
      <c r="B93" s="26" t="s">
        <v>310</v>
      </c>
      <c r="C93" s="26" t="s">
        <v>311</v>
      </c>
      <c r="D93" s="26" t="s">
        <v>190</v>
      </c>
      <c r="E93" s="27">
        <v>400</v>
      </c>
      <c r="F93" s="28">
        <v>1932.172</v>
      </c>
      <c r="G93" s="29">
        <v>8.1781300000000005E-3</v>
      </c>
      <c r="H93" s="17">
        <v>6.22</v>
      </c>
    </row>
    <row r="94" spans="1:8" x14ac:dyDescent="0.2">
      <c r="A94" s="25">
        <v>28</v>
      </c>
      <c r="B94" s="26" t="s">
        <v>223</v>
      </c>
      <c r="C94" s="26" t="s">
        <v>224</v>
      </c>
      <c r="D94" s="26" t="s">
        <v>157</v>
      </c>
      <c r="E94" s="27">
        <v>300</v>
      </c>
      <c r="F94" s="28">
        <v>1483.5239999999999</v>
      </c>
      <c r="G94" s="29">
        <v>6.2791799999999997E-3</v>
      </c>
      <c r="H94" s="17">
        <v>6.0502000000000002</v>
      </c>
    </row>
    <row r="95" spans="1:8" x14ac:dyDescent="0.2">
      <c r="A95" s="18"/>
      <c r="B95" s="18"/>
      <c r="C95" s="19" t="s">
        <v>11</v>
      </c>
      <c r="D95" s="18"/>
      <c r="E95" s="18" t="s">
        <v>12</v>
      </c>
      <c r="F95" s="24">
        <v>98931.876000000004</v>
      </c>
      <c r="G95" s="21">
        <v>0.41873999000000001</v>
      </c>
      <c r="H95" s="17" t="s">
        <v>12</v>
      </c>
    </row>
    <row r="96" spans="1:8" x14ac:dyDescent="0.2">
      <c r="A96" s="18"/>
      <c r="B96" s="18"/>
      <c r="C96" s="22"/>
      <c r="D96" s="18"/>
      <c r="E96" s="18"/>
      <c r="F96" s="23"/>
      <c r="G96" s="23"/>
      <c r="H96" s="17" t="s">
        <v>12</v>
      </c>
    </row>
    <row r="97" spans="1:8" x14ac:dyDescent="0.2">
      <c r="A97" s="18"/>
      <c r="B97" s="18"/>
      <c r="C97" s="19" t="s">
        <v>103</v>
      </c>
      <c r="D97" s="18"/>
      <c r="E97" s="18"/>
      <c r="F97" s="23"/>
      <c r="G97" s="23"/>
      <c r="H97" s="17" t="s">
        <v>12</v>
      </c>
    </row>
    <row r="98" spans="1:8" x14ac:dyDescent="0.2">
      <c r="A98" s="25">
        <v>1</v>
      </c>
      <c r="B98" s="26" t="s">
        <v>255</v>
      </c>
      <c r="C98" s="26" t="s">
        <v>256</v>
      </c>
      <c r="D98" s="26" t="s">
        <v>157</v>
      </c>
      <c r="E98" s="27">
        <v>1100</v>
      </c>
      <c r="F98" s="28">
        <v>5425.6949999999997</v>
      </c>
      <c r="G98" s="29">
        <v>2.2964849999999998E-2</v>
      </c>
      <c r="H98" s="17">
        <v>6.7549999999999999</v>
      </c>
    </row>
    <row r="99" spans="1:8" x14ac:dyDescent="0.2">
      <c r="A99" s="25">
        <v>2</v>
      </c>
      <c r="B99" s="26" t="s">
        <v>558</v>
      </c>
      <c r="C99" s="26" t="s">
        <v>559</v>
      </c>
      <c r="D99" s="26" t="s">
        <v>157</v>
      </c>
      <c r="E99" s="27">
        <v>1000</v>
      </c>
      <c r="F99" s="28">
        <v>4931.9849999999997</v>
      </c>
      <c r="G99" s="29">
        <v>2.0875169999999998E-2</v>
      </c>
      <c r="H99" s="17">
        <v>5.9219999999999997</v>
      </c>
    </row>
    <row r="100" spans="1:8" x14ac:dyDescent="0.2">
      <c r="A100" s="25">
        <v>3</v>
      </c>
      <c r="B100" s="26" t="s">
        <v>560</v>
      </c>
      <c r="C100" s="26" t="s">
        <v>561</v>
      </c>
      <c r="D100" s="26" t="s">
        <v>157</v>
      </c>
      <c r="E100" s="27">
        <v>1000</v>
      </c>
      <c r="F100" s="28">
        <v>4902.0649999999996</v>
      </c>
      <c r="G100" s="29">
        <v>2.0748530000000001E-2</v>
      </c>
      <c r="H100" s="17">
        <v>6.8150000000000004</v>
      </c>
    </row>
    <row r="101" spans="1:8" x14ac:dyDescent="0.2">
      <c r="A101" s="25">
        <v>4</v>
      </c>
      <c r="B101" s="26" t="s">
        <v>562</v>
      </c>
      <c r="C101" s="26" t="s">
        <v>563</v>
      </c>
      <c r="D101" s="26" t="s">
        <v>157</v>
      </c>
      <c r="E101" s="27">
        <v>1000</v>
      </c>
      <c r="F101" s="28">
        <v>4832.83</v>
      </c>
      <c r="G101" s="29">
        <v>2.0455480000000002E-2</v>
      </c>
      <c r="H101" s="17">
        <v>6.6449999999999996</v>
      </c>
    </row>
    <row r="102" spans="1:8" x14ac:dyDescent="0.2">
      <c r="A102" s="25">
        <v>5</v>
      </c>
      <c r="B102" s="26" t="s">
        <v>312</v>
      </c>
      <c r="C102" s="26" t="s">
        <v>313</v>
      </c>
      <c r="D102" s="26" t="s">
        <v>157</v>
      </c>
      <c r="E102" s="27">
        <v>860</v>
      </c>
      <c r="F102" s="28">
        <v>4221.3572999999997</v>
      </c>
      <c r="G102" s="29">
        <v>1.7867359999999999E-2</v>
      </c>
      <c r="H102" s="17">
        <v>8.3949999999999996</v>
      </c>
    </row>
    <row r="103" spans="1:8" ht="25.5" x14ac:dyDescent="0.2">
      <c r="A103" s="25">
        <v>6</v>
      </c>
      <c r="B103" s="26" t="s">
        <v>257</v>
      </c>
      <c r="C103" s="26" t="s">
        <v>258</v>
      </c>
      <c r="D103" s="26" t="s">
        <v>157</v>
      </c>
      <c r="E103" s="27">
        <v>600</v>
      </c>
      <c r="F103" s="28">
        <v>2906.7869999999998</v>
      </c>
      <c r="G103" s="29">
        <v>1.230329E-2</v>
      </c>
      <c r="H103" s="17">
        <v>6.8051000000000004</v>
      </c>
    </row>
    <row r="104" spans="1:8" x14ac:dyDescent="0.2">
      <c r="A104" s="25">
        <v>7</v>
      </c>
      <c r="B104" s="26" t="s">
        <v>245</v>
      </c>
      <c r="C104" s="26" t="s">
        <v>246</v>
      </c>
      <c r="D104" s="26" t="s">
        <v>157</v>
      </c>
      <c r="E104" s="27">
        <v>500</v>
      </c>
      <c r="F104" s="28">
        <v>2468.2674999999999</v>
      </c>
      <c r="G104" s="29">
        <v>1.044721E-2</v>
      </c>
      <c r="H104" s="17">
        <v>5.94</v>
      </c>
    </row>
    <row r="105" spans="1:8" x14ac:dyDescent="0.2">
      <c r="A105" s="25">
        <v>8</v>
      </c>
      <c r="B105" s="26" t="s">
        <v>249</v>
      </c>
      <c r="C105" s="26" t="s">
        <v>250</v>
      </c>
      <c r="D105" s="26" t="s">
        <v>157</v>
      </c>
      <c r="E105" s="27">
        <v>500</v>
      </c>
      <c r="F105" s="28">
        <v>2460.4625000000001</v>
      </c>
      <c r="G105" s="29">
        <v>1.041418E-2</v>
      </c>
      <c r="H105" s="17">
        <v>6.82</v>
      </c>
    </row>
    <row r="106" spans="1:8" ht="25.5" x14ac:dyDescent="0.2">
      <c r="A106" s="25">
        <v>9</v>
      </c>
      <c r="B106" s="26" t="s">
        <v>564</v>
      </c>
      <c r="C106" s="26" t="s">
        <v>565</v>
      </c>
      <c r="D106" s="26" t="s">
        <v>157</v>
      </c>
      <c r="E106" s="27">
        <v>500</v>
      </c>
      <c r="F106" s="28">
        <v>2419.6999999999998</v>
      </c>
      <c r="G106" s="29">
        <v>1.024165E-2</v>
      </c>
      <c r="H106" s="17">
        <v>6.8051000000000004</v>
      </c>
    </row>
    <row r="107" spans="1:8" x14ac:dyDescent="0.2">
      <c r="A107" s="25">
        <v>10</v>
      </c>
      <c r="B107" s="26" t="s">
        <v>239</v>
      </c>
      <c r="C107" s="26" t="s">
        <v>240</v>
      </c>
      <c r="D107" s="26" t="s">
        <v>157</v>
      </c>
      <c r="E107" s="27">
        <v>300</v>
      </c>
      <c r="F107" s="28">
        <v>1494.3</v>
      </c>
      <c r="G107" s="29">
        <v>6.3247900000000003E-3</v>
      </c>
      <c r="H107" s="17">
        <v>6.6303000000000001</v>
      </c>
    </row>
    <row r="108" spans="1:8" x14ac:dyDescent="0.2">
      <c r="A108" s="25">
        <v>11</v>
      </c>
      <c r="B108" s="26" t="s">
        <v>237</v>
      </c>
      <c r="C108" s="26" t="s">
        <v>238</v>
      </c>
      <c r="D108" s="26" t="s">
        <v>157</v>
      </c>
      <c r="E108" s="27">
        <v>200</v>
      </c>
      <c r="F108" s="28">
        <v>983.625</v>
      </c>
      <c r="G108" s="29">
        <v>4.1633E-3</v>
      </c>
      <c r="H108" s="17">
        <v>6.6050000000000004</v>
      </c>
    </row>
    <row r="109" spans="1:8" x14ac:dyDescent="0.2">
      <c r="A109" s="18"/>
      <c r="B109" s="18"/>
      <c r="C109" s="19" t="s">
        <v>11</v>
      </c>
      <c r="D109" s="18"/>
      <c r="E109" s="18" t="s">
        <v>12</v>
      </c>
      <c r="F109" s="24">
        <v>37047.0743</v>
      </c>
      <c r="G109" s="21">
        <v>0.15680580999999999</v>
      </c>
      <c r="H109" s="17" t="s">
        <v>12</v>
      </c>
    </row>
    <row r="110" spans="1:8" x14ac:dyDescent="0.2">
      <c r="A110" s="18"/>
      <c r="B110" s="18"/>
      <c r="C110" s="22"/>
      <c r="D110" s="18"/>
      <c r="E110" s="18"/>
      <c r="F110" s="23"/>
      <c r="G110" s="23"/>
      <c r="H110" s="17" t="s">
        <v>12</v>
      </c>
    </row>
    <row r="111" spans="1:8" x14ac:dyDescent="0.2">
      <c r="A111" s="18"/>
      <c r="B111" s="18"/>
      <c r="C111" s="19" t="s">
        <v>104</v>
      </c>
      <c r="D111" s="18"/>
      <c r="E111" s="18"/>
      <c r="F111" s="23"/>
      <c r="G111" s="23"/>
      <c r="H111" s="17" t="s">
        <v>12</v>
      </c>
    </row>
    <row r="112" spans="1:8" x14ac:dyDescent="0.2">
      <c r="A112" s="25">
        <v>1</v>
      </c>
      <c r="B112" s="26" t="s">
        <v>566</v>
      </c>
      <c r="C112" s="26" t="s">
        <v>567</v>
      </c>
      <c r="D112" s="26" t="s">
        <v>82</v>
      </c>
      <c r="E112" s="27">
        <v>7500000</v>
      </c>
      <c r="F112" s="28">
        <v>7406.085</v>
      </c>
      <c r="G112" s="29">
        <v>3.1347069999999998E-2</v>
      </c>
      <c r="H112" s="17">
        <v>5.32</v>
      </c>
    </row>
    <row r="113" spans="1:16" x14ac:dyDescent="0.2">
      <c r="A113" s="25">
        <v>2</v>
      </c>
      <c r="B113" s="26" t="s">
        <v>259</v>
      </c>
      <c r="C113" s="26" t="s">
        <v>260</v>
      </c>
      <c r="D113" s="26" t="s">
        <v>82</v>
      </c>
      <c r="E113" s="27">
        <v>6700000</v>
      </c>
      <c r="F113" s="28">
        <v>6636.35</v>
      </c>
      <c r="G113" s="29">
        <v>2.8089079999999999E-2</v>
      </c>
      <c r="H113" s="17">
        <v>5.3041999999999998</v>
      </c>
    </row>
    <row r="114" spans="1:16" x14ac:dyDescent="0.2">
      <c r="A114" s="25">
        <v>3</v>
      </c>
      <c r="B114" s="26" t="s">
        <v>481</v>
      </c>
      <c r="C114" s="26" t="s">
        <v>482</v>
      </c>
      <c r="D114" s="26" t="s">
        <v>82</v>
      </c>
      <c r="E114" s="27">
        <v>5000000</v>
      </c>
      <c r="F114" s="28">
        <v>4992.82</v>
      </c>
      <c r="G114" s="29">
        <v>2.1132660000000001E-2</v>
      </c>
      <c r="H114" s="17">
        <v>5.25</v>
      </c>
    </row>
    <row r="115" spans="1:16" x14ac:dyDescent="0.2">
      <c r="A115" s="25">
        <v>4</v>
      </c>
      <c r="B115" s="26" t="s">
        <v>568</v>
      </c>
      <c r="C115" s="26" t="s">
        <v>569</v>
      </c>
      <c r="D115" s="26" t="s">
        <v>82</v>
      </c>
      <c r="E115" s="27">
        <v>2500000</v>
      </c>
      <c r="F115" s="28">
        <v>2473.7550000000001</v>
      </c>
      <c r="G115" s="29">
        <v>1.0470439999999999E-2</v>
      </c>
      <c r="H115" s="17">
        <v>5.3047000000000004</v>
      </c>
    </row>
    <row r="116" spans="1:16" x14ac:dyDescent="0.2">
      <c r="A116" s="18"/>
      <c r="B116" s="18"/>
      <c r="C116" s="19" t="s">
        <v>11</v>
      </c>
      <c r="D116" s="18"/>
      <c r="E116" s="18" t="s">
        <v>12</v>
      </c>
      <c r="F116" s="24">
        <v>21509.01</v>
      </c>
      <c r="G116" s="21">
        <v>9.1039250000000002E-2</v>
      </c>
      <c r="H116" s="17" t="s">
        <v>12</v>
      </c>
    </row>
    <row r="117" spans="1:16" x14ac:dyDescent="0.2">
      <c r="A117" s="18"/>
      <c r="B117" s="18"/>
      <c r="C117" s="22"/>
      <c r="D117" s="18"/>
      <c r="E117" s="18"/>
      <c r="F117" s="23"/>
      <c r="G117" s="23"/>
      <c r="H117" s="17" t="s">
        <v>12</v>
      </c>
    </row>
    <row r="118" spans="1:16" x14ac:dyDescent="0.2">
      <c r="A118" s="18"/>
      <c r="B118" s="18"/>
      <c r="C118" s="19" t="s">
        <v>105</v>
      </c>
      <c r="D118" s="18"/>
      <c r="E118" s="18"/>
      <c r="F118" s="23"/>
      <c r="G118" s="23"/>
      <c r="H118" s="17" t="s">
        <v>12</v>
      </c>
    </row>
    <row r="119" spans="1:16" x14ac:dyDescent="0.2">
      <c r="A119" s="25">
        <v>1</v>
      </c>
      <c r="B119" s="26"/>
      <c r="C119" s="26" t="s">
        <v>106</v>
      </c>
      <c r="D119" s="26"/>
      <c r="E119" s="30"/>
      <c r="F119" s="28">
        <v>12400.360410044001</v>
      </c>
      <c r="G119" s="29">
        <v>5.2485879999999999E-2</v>
      </c>
      <c r="H119" s="17">
        <v>5.41</v>
      </c>
    </row>
    <row r="120" spans="1:16" x14ac:dyDescent="0.2">
      <c r="A120" s="18"/>
      <c r="B120" s="18"/>
      <c r="C120" s="19" t="s">
        <v>11</v>
      </c>
      <c r="D120" s="18"/>
      <c r="E120" s="18" t="s">
        <v>12</v>
      </c>
      <c r="F120" s="24">
        <v>12400.360410044001</v>
      </c>
      <c r="G120" s="21">
        <v>5.2485879999999999E-2</v>
      </c>
      <c r="H120" s="17" t="s">
        <v>12</v>
      </c>
    </row>
    <row r="121" spans="1:16" x14ac:dyDescent="0.2">
      <c r="A121" s="18"/>
      <c r="B121" s="18"/>
      <c r="C121" s="22"/>
      <c r="D121" s="18"/>
      <c r="E121" s="18"/>
      <c r="F121" s="23"/>
      <c r="G121" s="23"/>
      <c r="H121" s="17" t="s">
        <v>12</v>
      </c>
    </row>
    <row r="122" spans="1:16" x14ac:dyDescent="0.2">
      <c r="A122" s="18"/>
      <c r="B122" s="18"/>
      <c r="C122" s="19" t="s">
        <v>107</v>
      </c>
      <c r="D122" s="18"/>
      <c r="E122" s="18"/>
      <c r="F122" s="24">
        <v>169888.320710044</v>
      </c>
      <c r="G122" s="21">
        <v>0.71907093</v>
      </c>
      <c r="H122" s="17" t="s">
        <v>12</v>
      </c>
    </row>
    <row r="123" spans="1:16" x14ac:dyDescent="0.2">
      <c r="A123" s="18"/>
      <c r="B123" s="18"/>
      <c r="C123" s="23"/>
      <c r="D123" s="18"/>
      <c r="E123" s="18"/>
      <c r="F123" s="18"/>
      <c r="G123" s="18"/>
      <c r="H123" s="17" t="s">
        <v>12</v>
      </c>
    </row>
    <row r="124" spans="1:16" x14ac:dyDescent="0.2">
      <c r="A124" s="18"/>
      <c r="B124" s="18"/>
      <c r="C124" s="19" t="s">
        <v>108</v>
      </c>
      <c r="D124" s="18"/>
      <c r="E124" s="18"/>
      <c r="F124" s="18"/>
      <c r="G124" s="18"/>
      <c r="H124" s="17" t="s">
        <v>12</v>
      </c>
    </row>
    <row r="125" spans="1:16" x14ac:dyDescent="0.2">
      <c r="A125" s="18"/>
      <c r="B125" s="18"/>
      <c r="C125" s="19" t="s">
        <v>109</v>
      </c>
      <c r="D125" s="18"/>
      <c r="E125" s="18"/>
      <c r="F125" s="18"/>
      <c r="G125" s="18"/>
      <c r="H125" s="17" t="s">
        <v>12</v>
      </c>
    </row>
    <row r="126" spans="1:16" x14ac:dyDescent="0.2">
      <c r="A126" s="18"/>
      <c r="B126" s="18"/>
      <c r="C126" s="19" t="s">
        <v>11</v>
      </c>
      <c r="D126" s="18"/>
      <c r="E126" s="18" t="s">
        <v>12</v>
      </c>
      <c r="F126" s="20" t="s">
        <v>13</v>
      </c>
      <c r="G126" s="21">
        <v>0</v>
      </c>
      <c r="H126" s="17" t="s">
        <v>12</v>
      </c>
    </row>
    <row r="127" spans="1:16" x14ac:dyDescent="0.2">
      <c r="A127" s="15"/>
      <c r="B127" s="15"/>
      <c r="C127" s="31"/>
      <c r="D127" s="15"/>
      <c r="E127" s="15"/>
      <c r="F127" s="32"/>
      <c r="G127" s="32"/>
      <c r="H127" s="17" t="s">
        <v>12</v>
      </c>
    </row>
    <row r="128" spans="1:16" x14ac:dyDescent="0.2">
      <c r="A128" s="15"/>
      <c r="B128" s="15"/>
      <c r="C128" s="16" t="s">
        <v>629</v>
      </c>
      <c r="D128" s="15"/>
      <c r="E128" s="15"/>
      <c r="F128" s="32"/>
      <c r="G128" s="32"/>
      <c r="H128" s="17"/>
      <c r="J128" s="33"/>
      <c r="K128" s="33"/>
      <c r="L128" s="33"/>
      <c r="M128" s="33"/>
      <c r="N128" s="34"/>
      <c r="O128" s="34"/>
      <c r="P128" s="34"/>
    </row>
    <row r="129" spans="1:8" x14ac:dyDescent="0.2">
      <c r="A129" s="35">
        <v>1</v>
      </c>
      <c r="B129" s="36" t="s">
        <v>110</v>
      </c>
      <c r="C129" s="36" t="s">
        <v>111</v>
      </c>
      <c r="D129" s="36"/>
      <c r="E129" s="37">
        <v>5925.4179999999997</v>
      </c>
      <c r="F129" s="38">
        <v>681.04834063999999</v>
      </c>
      <c r="G129" s="39">
        <v>2.8826099999999999E-3</v>
      </c>
      <c r="H129" s="17"/>
    </row>
    <row r="130" spans="1:8" x14ac:dyDescent="0.2">
      <c r="A130" s="15"/>
      <c r="B130" s="15"/>
      <c r="C130" s="16" t="s">
        <v>11</v>
      </c>
      <c r="D130" s="15"/>
      <c r="E130" s="15" t="s">
        <v>12</v>
      </c>
      <c r="F130" s="40">
        <f>SUM(F129)</f>
        <v>681.04834063999999</v>
      </c>
      <c r="G130" s="41">
        <f>SUM(G129)</f>
        <v>2.8826099999999999E-3</v>
      </c>
      <c r="H130" s="17"/>
    </row>
    <row r="131" spans="1:8" x14ac:dyDescent="0.2">
      <c r="A131" s="18"/>
      <c r="B131" s="18"/>
      <c r="C131" s="22"/>
      <c r="D131" s="18"/>
      <c r="E131" s="18"/>
      <c r="F131" s="23"/>
      <c r="G131" s="23"/>
      <c r="H131" s="17" t="s">
        <v>12</v>
      </c>
    </row>
    <row r="132" spans="1:8" x14ac:dyDescent="0.2">
      <c r="A132" s="18"/>
      <c r="B132" s="18"/>
      <c r="C132" s="19" t="s">
        <v>112</v>
      </c>
      <c r="D132" s="18"/>
      <c r="E132" s="18"/>
      <c r="F132" s="18"/>
      <c r="G132" s="18"/>
      <c r="H132" s="17" t="s">
        <v>12</v>
      </c>
    </row>
    <row r="133" spans="1:8" x14ac:dyDescent="0.2">
      <c r="A133" s="18"/>
      <c r="B133" s="18"/>
      <c r="C133" s="19" t="s">
        <v>113</v>
      </c>
      <c r="D133" s="18"/>
      <c r="E133" s="18"/>
      <c r="F133" s="18"/>
      <c r="G133" s="18"/>
      <c r="H133" s="17" t="s">
        <v>12</v>
      </c>
    </row>
    <row r="134" spans="1:8" x14ac:dyDescent="0.2">
      <c r="A134" s="18"/>
      <c r="B134" s="18"/>
      <c r="C134" s="19" t="s">
        <v>11</v>
      </c>
      <c r="D134" s="18"/>
      <c r="E134" s="18" t="s">
        <v>12</v>
      </c>
      <c r="F134" s="20" t="s">
        <v>13</v>
      </c>
      <c r="G134" s="21">
        <v>0</v>
      </c>
      <c r="H134" s="17" t="s">
        <v>12</v>
      </c>
    </row>
    <row r="135" spans="1:8" x14ac:dyDescent="0.2">
      <c r="A135" s="18"/>
      <c r="B135" s="18"/>
      <c r="C135" s="22"/>
      <c r="D135" s="18"/>
      <c r="E135" s="18"/>
      <c r="F135" s="23"/>
      <c r="G135" s="23"/>
      <c r="H135" s="17" t="s">
        <v>12</v>
      </c>
    </row>
    <row r="136" spans="1:8" x14ac:dyDescent="0.2">
      <c r="A136" s="18"/>
      <c r="B136" s="18"/>
      <c r="C136" s="19" t="s">
        <v>114</v>
      </c>
      <c r="D136" s="18"/>
      <c r="E136" s="18"/>
      <c r="F136" s="23"/>
      <c r="G136" s="23"/>
      <c r="H136" s="17" t="s">
        <v>12</v>
      </c>
    </row>
    <row r="137" spans="1:8" x14ac:dyDescent="0.2">
      <c r="A137" s="18"/>
      <c r="B137" s="18"/>
      <c r="C137" s="19" t="s">
        <v>11</v>
      </c>
      <c r="D137" s="18"/>
      <c r="E137" s="18" t="s">
        <v>12</v>
      </c>
      <c r="F137" s="20" t="s">
        <v>13</v>
      </c>
      <c r="G137" s="21">
        <v>0</v>
      </c>
      <c r="H137" s="17" t="s">
        <v>12</v>
      </c>
    </row>
    <row r="138" spans="1:8" x14ac:dyDescent="0.2">
      <c r="A138" s="15"/>
      <c r="B138" s="15"/>
      <c r="C138" s="31"/>
      <c r="D138" s="15"/>
      <c r="E138" s="15"/>
      <c r="F138" s="32"/>
      <c r="G138" s="32"/>
      <c r="H138" s="99" t="s">
        <v>12</v>
      </c>
    </row>
    <row r="139" spans="1:8" x14ac:dyDescent="0.2">
      <c r="A139" s="100"/>
      <c r="B139" s="100"/>
      <c r="C139" s="101" t="s">
        <v>709</v>
      </c>
      <c r="D139" s="102"/>
      <c r="E139" s="103"/>
      <c r="F139" s="103"/>
      <c r="G139" s="102"/>
      <c r="H139" s="103" t="s">
        <v>12</v>
      </c>
    </row>
    <row r="140" spans="1:8" ht="25.5" x14ac:dyDescent="0.2">
      <c r="A140" s="35"/>
      <c r="B140" s="36"/>
      <c r="C140" s="36" t="s">
        <v>710</v>
      </c>
      <c r="D140" s="36"/>
      <c r="E140" s="104">
        <v>2500000</v>
      </c>
      <c r="F140" s="38">
        <f>-38500/10^5</f>
        <v>-0.38500000000000001</v>
      </c>
      <c r="G140" s="39" t="s">
        <v>711</v>
      </c>
      <c r="H140" s="17" t="s">
        <v>12</v>
      </c>
    </row>
    <row r="141" spans="1:8" ht="25.5" x14ac:dyDescent="0.2">
      <c r="A141" s="35"/>
      <c r="B141" s="36"/>
      <c r="C141" s="36" t="s">
        <v>712</v>
      </c>
      <c r="D141" s="36"/>
      <c r="E141" s="104">
        <v>2500000</v>
      </c>
      <c r="F141" s="38">
        <f>-369500/10^5</f>
        <v>-3.6949999999999998</v>
      </c>
      <c r="G141" s="39" t="s">
        <v>711</v>
      </c>
      <c r="H141" s="17" t="s">
        <v>12</v>
      </c>
    </row>
    <row r="142" spans="1:8" ht="25.5" x14ac:dyDescent="0.2">
      <c r="A142" s="35"/>
      <c r="B142" s="36"/>
      <c r="C142" s="36" t="s">
        <v>713</v>
      </c>
      <c r="D142" s="36"/>
      <c r="E142" s="104">
        <v>2500000</v>
      </c>
      <c r="F142" s="38">
        <f>-351750/10^5</f>
        <v>-3.5175000000000001</v>
      </c>
      <c r="G142" s="39" t="s">
        <v>711</v>
      </c>
      <c r="H142" s="17" t="s">
        <v>12</v>
      </c>
    </row>
    <row r="143" spans="1:8" ht="25.5" x14ac:dyDescent="0.2">
      <c r="A143" s="35"/>
      <c r="B143" s="36"/>
      <c r="C143" s="36" t="s">
        <v>714</v>
      </c>
      <c r="D143" s="36"/>
      <c r="E143" s="104">
        <v>2500000</v>
      </c>
      <c r="F143" s="38">
        <f>9750/10^5</f>
        <v>9.7500000000000003E-2</v>
      </c>
      <c r="G143" s="39" t="s">
        <v>711</v>
      </c>
      <c r="H143" s="17" t="s">
        <v>12</v>
      </c>
    </row>
    <row r="144" spans="1:8" x14ac:dyDescent="0.2">
      <c r="A144" s="18"/>
      <c r="B144" s="18"/>
      <c r="C144" s="22"/>
      <c r="D144" s="18"/>
      <c r="E144" s="18"/>
      <c r="F144" s="23"/>
      <c r="G144" s="23"/>
      <c r="H144" s="17" t="s">
        <v>12</v>
      </c>
    </row>
    <row r="145" spans="1:9" x14ac:dyDescent="0.2">
      <c r="A145" s="30"/>
      <c r="B145" s="26"/>
      <c r="C145" s="26" t="s">
        <v>115</v>
      </c>
      <c r="D145" s="26"/>
      <c r="E145" s="30"/>
      <c r="F145" s="28">
        <f>-10809.44401057+2500+2500+2500+2500</f>
        <v>-809.44401056999959</v>
      </c>
      <c r="G145" s="29">
        <f>F145/F146</f>
        <v>-3.4260602752840714E-3</v>
      </c>
      <c r="H145" s="17" t="s">
        <v>12</v>
      </c>
    </row>
    <row r="146" spans="1:9" x14ac:dyDescent="0.2">
      <c r="A146" s="22"/>
      <c r="B146" s="22"/>
      <c r="C146" s="19" t="s">
        <v>116</v>
      </c>
      <c r="D146" s="23"/>
      <c r="E146" s="23"/>
      <c r="F146" s="24">
        <f>F145+F143+F142+F141+F140+F130+F122+F63+F24</f>
        <v>236260.878540114</v>
      </c>
      <c r="G146" s="42">
        <f>G145+G130+G122+G63+G24</f>
        <v>1.000031779724716</v>
      </c>
      <c r="H146" s="17" t="s">
        <v>12</v>
      </c>
    </row>
    <row r="147" spans="1:9" x14ac:dyDescent="0.2">
      <c r="A147" s="43"/>
      <c r="B147" s="43"/>
      <c r="C147" s="43"/>
      <c r="D147" s="44"/>
      <c r="E147" s="44"/>
      <c r="F147" s="44"/>
      <c r="G147" s="44"/>
    </row>
    <row r="148" spans="1:9" x14ac:dyDescent="0.2">
      <c r="A148" s="45"/>
      <c r="B148" s="139" t="s">
        <v>630</v>
      </c>
      <c r="C148" s="139"/>
      <c r="D148" s="139"/>
      <c r="E148" s="139"/>
      <c r="F148" s="139"/>
      <c r="G148" s="139"/>
      <c r="H148" s="139"/>
    </row>
    <row r="149" spans="1:9" x14ac:dyDescent="0.2">
      <c r="A149" s="45"/>
      <c r="B149" s="139" t="s">
        <v>631</v>
      </c>
      <c r="C149" s="139"/>
      <c r="D149" s="139"/>
      <c r="E149" s="139"/>
      <c r="F149" s="139"/>
      <c r="G149" s="139"/>
      <c r="H149" s="139"/>
    </row>
    <row r="150" spans="1:9" x14ac:dyDescent="0.2">
      <c r="A150" s="45"/>
      <c r="B150" s="139" t="s">
        <v>632</v>
      </c>
      <c r="C150" s="139"/>
      <c r="D150" s="139"/>
      <c r="E150" s="139"/>
      <c r="F150" s="139"/>
      <c r="G150" s="139"/>
      <c r="H150" s="139"/>
    </row>
    <row r="151" spans="1:9" ht="66" customHeight="1" x14ac:dyDescent="0.2">
      <c r="A151" s="45"/>
      <c r="B151" s="187" t="s">
        <v>715</v>
      </c>
      <c r="C151" s="187"/>
      <c r="D151" s="187"/>
      <c r="E151" s="187"/>
      <c r="F151" s="187"/>
      <c r="G151" s="187"/>
      <c r="H151" s="187"/>
      <c r="I151" s="105"/>
    </row>
    <row r="152" spans="1:9" x14ac:dyDescent="0.2">
      <c r="A152" s="45"/>
      <c r="B152" s="45"/>
      <c r="C152" s="45"/>
      <c r="D152" s="47"/>
      <c r="E152" s="47"/>
      <c r="F152" s="47"/>
      <c r="G152" s="47"/>
    </row>
    <row r="153" spans="1:9" x14ac:dyDescent="0.2">
      <c r="A153" s="45"/>
      <c r="B153" s="140" t="s">
        <v>117</v>
      </c>
      <c r="C153" s="141"/>
      <c r="D153" s="142"/>
      <c r="E153" s="48"/>
      <c r="F153" s="47"/>
      <c r="G153" s="47"/>
    </row>
    <row r="154" spans="1:9" ht="27" customHeight="1" x14ac:dyDescent="0.2">
      <c r="A154" s="45"/>
      <c r="B154" s="143" t="s">
        <v>118</v>
      </c>
      <c r="C154" s="144"/>
      <c r="D154" s="106" t="s">
        <v>716</v>
      </c>
      <c r="E154" s="48"/>
      <c r="F154" s="47"/>
      <c r="G154" s="47"/>
    </row>
    <row r="155" spans="1:9" x14ac:dyDescent="0.2">
      <c r="A155" s="45"/>
      <c r="B155" s="143" t="s">
        <v>120</v>
      </c>
      <c r="C155" s="144"/>
      <c r="D155" s="16" t="s">
        <v>119</v>
      </c>
      <c r="E155" s="48"/>
      <c r="F155" s="47"/>
      <c r="G155" s="47"/>
    </row>
    <row r="156" spans="1:9" x14ac:dyDescent="0.2">
      <c r="A156" s="45"/>
      <c r="B156" s="143" t="s">
        <v>121</v>
      </c>
      <c r="C156" s="144"/>
      <c r="D156" s="32" t="s">
        <v>12</v>
      </c>
      <c r="E156" s="48"/>
      <c r="F156" s="47"/>
      <c r="G156" s="47"/>
    </row>
    <row r="157" spans="1:9" x14ac:dyDescent="0.2">
      <c r="A157" s="49"/>
      <c r="B157" s="50" t="s">
        <v>12</v>
      </c>
      <c r="C157" s="50" t="s">
        <v>633</v>
      </c>
      <c r="D157" s="50" t="s">
        <v>122</v>
      </c>
      <c r="E157" s="49"/>
      <c r="F157" s="49"/>
      <c r="G157" s="49"/>
    </row>
    <row r="158" spans="1:9" x14ac:dyDescent="0.2">
      <c r="A158" s="51"/>
      <c r="B158" s="52" t="s">
        <v>123</v>
      </c>
      <c r="C158" s="53">
        <v>45961</v>
      </c>
      <c r="D158" s="53">
        <v>45991</v>
      </c>
      <c r="E158" s="51"/>
      <c r="F158" s="51"/>
      <c r="G158" s="51"/>
    </row>
    <row r="159" spans="1:9" x14ac:dyDescent="0.2">
      <c r="A159" s="51"/>
      <c r="B159" s="26" t="s">
        <v>124</v>
      </c>
      <c r="C159" s="54">
        <v>2992.9528</v>
      </c>
      <c r="D159" s="54">
        <v>3008.4567000000002</v>
      </c>
      <c r="E159" s="51"/>
      <c r="F159" s="55"/>
      <c r="G159" s="56"/>
    </row>
    <row r="160" spans="1:9" ht="25.5" x14ac:dyDescent="0.2">
      <c r="A160" s="51"/>
      <c r="B160" s="26" t="s">
        <v>750</v>
      </c>
      <c r="C160" s="54">
        <v>1077.7994000000001</v>
      </c>
      <c r="D160" s="54">
        <v>1083.3825999999999</v>
      </c>
      <c r="E160" s="51"/>
      <c r="F160" s="55"/>
      <c r="G160" s="56"/>
    </row>
    <row r="161" spans="1:15" x14ac:dyDescent="0.2">
      <c r="A161" s="51"/>
      <c r="B161" s="26" t="s">
        <v>125</v>
      </c>
      <c r="C161" s="54">
        <v>2732.5535</v>
      </c>
      <c r="D161" s="54">
        <v>2743.8879999999999</v>
      </c>
      <c r="E161" s="51"/>
      <c r="F161" s="55"/>
      <c r="G161" s="56"/>
    </row>
    <row r="162" spans="1:15" ht="25.5" x14ac:dyDescent="0.2">
      <c r="A162" s="51"/>
      <c r="B162" s="26" t="s">
        <v>751</v>
      </c>
      <c r="C162" s="54">
        <v>1067.7988</v>
      </c>
      <c r="D162" s="54">
        <v>1072.2280000000001</v>
      </c>
      <c r="E162" s="51"/>
      <c r="F162" s="55"/>
      <c r="G162" s="56"/>
    </row>
    <row r="163" spans="1:15" x14ac:dyDescent="0.2">
      <c r="A163" s="51"/>
      <c r="B163" s="51"/>
      <c r="C163" s="51"/>
      <c r="D163" s="51"/>
      <c r="E163" s="51"/>
      <c r="F163" s="51"/>
      <c r="G163" s="51"/>
    </row>
    <row r="164" spans="1:15" x14ac:dyDescent="0.2">
      <c r="A164" s="51"/>
      <c r="B164" s="146" t="s">
        <v>634</v>
      </c>
      <c r="C164" s="147"/>
      <c r="D164" s="16" t="s">
        <v>119</v>
      </c>
      <c r="E164" s="51"/>
      <c r="F164" s="51"/>
      <c r="G164" s="51"/>
    </row>
    <row r="165" spans="1:15" x14ac:dyDescent="0.2">
      <c r="A165" s="51"/>
      <c r="B165" s="57"/>
      <c r="C165" s="57"/>
      <c r="D165" s="57"/>
      <c r="E165" s="51"/>
      <c r="F165" s="51"/>
      <c r="G165" s="51"/>
    </row>
    <row r="166" spans="1:15" ht="25.5" x14ac:dyDescent="0.2">
      <c r="A166" s="49"/>
      <c r="B166" s="143" t="s">
        <v>126</v>
      </c>
      <c r="C166" s="144"/>
      <c r="D166" s="106" t="s">
        <v>650</v>
      </c>
      <c r="E166" s="58"/>
      <c r="F166" s="49"/>
      <c r="G166" s="49"/>
      <c r="I166" s="105"/>
    </row>
    <row r="167" spans="1:15" x14ac:dyDescent="0.2">
      <c r="A167" s="49"/>
      <c r="B167" s="143" t="s">
        <v>127</v>
      </c>
      <c r="C167" s="144"/>
      <c r="D167" s="16" t="s">
        <v>119</v>
      </c>
      <c r="E167" s="58"/>
      <c r="F167" s="49"/>
      <c r="G167" s="49"/>
      <c r="I167" s="105"/>
    </row>
    <row r="168" spans="1:15" x14ac:dyDescent="0.2">
      <c r="A168" s="49"/>
      <c r="B168" s="143" t="s">
        <v>635</v>
      </c>
      <c r="C168" s="144"/>
      <c r="D168" s="16" t="s">
        <v>119</v>
      </c>
      <c r="E168" s="58"/>
      <c r="F168" s="49"/>
      <c r="G168" s="49"/>
      <c r="I168" s="105"/>
      <c r="J168" s="14"/>
    </row>
    <row r="169" spans="1:15" ht="12.75" customHeight="1" x14ac:dyDescent="0.2">
      <c r="A169" s="57"/>
      <c r="B169" s="57"/>
      <c r="C169" s="57"/>
      <c r="D169" s="57"/>
      <c r="E169" s="57"/>
      <c r="F169" s="57"/>
      <c r="G169" s="57"/>
      <c r="I169" s="105"/>
      <c r="J169" s="14"/>
    </row>
    <row r="170" spans="1:15" ht="13.5" x14ac:dyDescent="0.25">
      <c r="A170" s="57"/>
      <c r="B170" s="107" t="s">
        <v>767</v>
      </c>
      <c r="C170" s="57"/>
      <c r="D170" s="57"/>
      <c r="E170" s="57"/>
      <c r="F170" s="57"/>
      <c r="G170" s="57"/>
      <c r="H170" s="57"/>
      <c r="I170" s="105"/>
      <c r="J170" s="14"/>
    </row>
    <row r="171" spans="1:15" s="14" customFormat="1" ht="51" x14ac:dyDescent="0.2">
      <c r="A171" s="108"/>
      <c r="B171" s="109" t="s">
        <v>717</v>
      </c>
      <c r="C171" s="109" t="s">
        <v>718</v>
      </c>
      <c r="D171" s="110" t="s">
        <v>719</v>
      </c>
      <c r="E171" s="110" t="s">
        <v>720</v>
      </c>
      <c r="F171" s="109" t="s">
        <v>721</v>
      </c>
      <c r="G171" s="109" t="s">
        <v>722</v>
      </c>
      <c r="H171" s="109" t="s">
        <v>8</v>
      </c>
      <c r="I171" s="111"/>
    </row>
    <row r="172" spans="1:15" s="65" customFormat="1" ht="25.5" x14ac:dyDescent="0.2">
      <c r="A172" s="112"/>
      <c r="B172" s="113" t="s">
        <v>723</v>
      </c>
      <c r="C172" s="113" t="s">
        <v>724</v>
      </c>
      <c r="D172" s="114" t="s">
        <v>725</v>
      </c>
      <c r="E172" s="115" t="s">
        <v>726</v>
      </c>
      <c r="F172" s="116">
        <v>2500</v>
      </c>
      <c r="G172" s="117">
        <v>46002</v>
      </c>
      <c r="H172" s="118">
        <f>F172/$F$146</f>
        <v>1.0581523337455687E-2</v>
      </c>
      <c r="I172" s="119"/>
      <c r="J172" s="14"/>
    </row>
    <row r="173" spans="1:15" s="65" customFormat="1" ht="25.5" x14ac:dyDescent="0.2">
      <c r="A173" s="112"/>
      <c r="B173" s="113" t="s">
        <v>723</v>
      </c>
      <c r="C173" s="113" t="s">
        <v>727</v>
      </c>
      <c r="D173" s="114" t="s">
        <v>725</v>
      </c>
      <c r="E173" s="115" t="s">
        <v>726</v>
      </c>
      <c r="F173" s="116">
        <v>2500</v>
      </c>
      <c r="G173" s="117">
        <v>46087</v>
      </c>
      <c r="H173" s="118">
        <f>H172</f>
        <v>1.0581523337455687E-2</v>
      </c>
      <c r="I173" s="119"/>
      <c r="J173" s="14"/>
    </row>
    <row r="174" spans="1:15" s="65" customFormat="1" ht="25.5" x14ac:dyDescent="0.2">
      <c r="A174" s="112"/>
      <c r="B174" s="113" t="s">
        <v>723</v>
      </c>
      <c r="C174" s="113" t="s">
        <v>728</v>
      </c>
      <c r="D174" s="114" t="s">
        <v>725</v>
      </c>
      <c r="E174" s="115" t="s">
        <v>726</v>
      </c>
      <c r="F174" s="116">
        <v>2500</v>
      </c>
      <c r="G174" s="117">
        <v>46101</v>
      </c>
      <c r="H174" s="118">
        <f>H173</f>
        <v>1.0581523337455687E-2</v>
      </c>
      <c r="I174" s="119"/>
      <c r="J174" s="14"/>
    </row>
    <row r="175" spans="1:15" s="65" customFormat="1" ht="25.5" x14ac:dyDescent="0.2">
      <c r="A175" s="112"/>
      <c r="B175" s="113" t="s">
        <v>723</v>
      </c>
      <c r="C175" s="113" t="s">
        <v>728</v>
      </c>
      <c r="D175" s="114" t="s">
        <v>725</v>
      </c>
      <c r="E175" s="115" t="s">
        <v>726</v>
      </c>
      <c r="F175" s="116">
        <v>2500</v>
      </c>
      <c r="G175" s="117">
        <v>46168</v>
      </c>
      <c r="H175" s="118">
        <f>H174</f>
        <v>1.0581523337455687E-2</v>
      </c>
      <c r="I175" s="119"/>
      <c r="J175" s="14"/>
    </row>
    <row r="176" spans="1:15" s="68" customFormat="1" x14ac:dyDescent="0.2">
      <c r="A176" s="57"/>
      <c r="B176" s="57"/>
      <c r="C176" s="57"/>
      <c r="D176" s="57"/>
      <c r="E176" s="57"/>
      <c r="F176" s="57"/>
      <c r="G176" s="57"/>
      <c r="H176"/>
      <c r="I176" s="120"/>
      <c r="J176" s="121"/>
      <c r="K176" s="121"/>
      <c r="L176" s="121"/>
      <c r="M176" s="121"/>
      <c r="N176" s="121"/>
      <c r="O176" s="121"/>
    </row>
    <row r="177" spans="1:16" x14ac:dyDescent="0.2">
      <c r="A177" s="59"/>
      <c r="B177" s="122" t="s">
        <v>768</v>
      </c>
      <c r="C177" s="122"/>
      <c r="D177" s="122"/>
      <c r="E177" s="122"/>
      <c r="F177" s="122"/>
      <c r="G177" s="122"/>
      <c r="H177" s="59"/>
      <c r="I177" s="105"/>
      <c r="J177" s="14"/>
    </row>
    <row r="178" spans="1:16" ht="13.5" customHeight="1" x14ac:dyDescent="0.2">
      <c r="B178" s="159" t="s">
        <v>652</v>
      </c>
      <c r="C178" s="159" t="s">
        <v>653</v>
      </c>
      <c r="D178" s="162" t="s">
        <v>663</v>
      </c>
      <c r="E178" s="163"/>
      <c r="F178" s="164"/>
      <c r="G178" s="165" t="s">
        <v>671</v>
      </c>
      <c r="H178" s="166"/>
      <c r="I178" s="167"/>
      <c r="J178" s="33"/>
      <c r="K178" s="33"/>
      <c r="L178" s="33"/>
      <c r="M178" s="33"/>
      <c r="N178" s="33"/>
      <c r="O178" s="33"/>
    </row>
    <row r="179" spans="1:16" ht="46.5" customHeight="1" x14ac:dyDescent="0.2">
      <c r="B179" s="160"/>
      <c r="C179" s="160"/>
      <c r="D179" s="157" t="s">
        <v>672</v>
      </c>
      <c r="E179" s="157" t="s">
        <v>673</v>
      </c>
      <c r="F179" s="157" t="s">
        <v>674</v>
      </c>
      <c r="G179" s="168" t="s">
        <v>691</v>
      </c>
      <c r="H179" s="169"/>
      <c r="I179" s="157" t="s">
        <v>676</v>
      </c>
      <c r="J179" s="33"/>
      <c r="K179" s="33"/>
      <c r="L179" s="33"/>
      <c r="M179" s="33"/>
      <c r="N179" s="33"/>
      <c r="O179" s="33"/>
    </row>
    <row r="180" spans="1:16" ht="21" customHeight="1" x14ac:dyDescent="0.2">
      <c r="B180" s="161"/>
      <c r="C180" s="161"/>
      <c r="D180" s="158"/>
      <c r="E180" s="158"/>
      <c r="F180" s="158"/>
      <c r="G180" s="74" t="s">
        <v>677</v>
      </c>
      <c r="H180" s="74" t="s">
        <v>678</v>
      </c>
      <c r="I180" s="158"/>
      <c r="J180" s="33"/>
      <c r="K180" s="33"/>
      <c r="L180" s="33"/>
      <c r="M180" s="33"/>
      <c r="N180" s="33"/>
      <c r="O180" s="33"/>
    </row>
    <row r="181" spans="1:16" ht="13.5" x14ac:dyDescent="0.25">
      <c r="B181" s="78" t="s">
        <v>679</v>
      </c>
      <c r="C181" s="77" t="s">
        <v>680</v>
      </c>
      <c r="D181" s="123">
        <v>488.84800000000001</v>
      </c>
      <c r="E181" s="4">
        <v>11.151999999999999</v>
      </c>
      <c r="F181" s="124">
        <f>D181+E181</f>
        <v>500</v>
      </c>
      <c r="G181" s="2">
        <v>21.175720568999996</v>
      </c>
      <c r="H181" s="2">
        <v>13.34</v>
      </c>
      <c r="I181" s="2">
        <f>G181+H181</f>
        <v>34.515720568999996</v>
      </c>
      <c r="J181" s="33"/>
      <c r="K181" s="33"/>
      <c r="L181" s="33"/>
      <c r="M181" s="33"/>
      <c r="N181" s="33"/>
      <c r="O181" s="33"/>
    </row>
    <row r="182" spans="1:16" ht="6.75" customHeight="1" x14ac:dyDescent="0.25">
      <c r="B182" s="125"/>
      <c r="C182" s="126"/>
      <c r="D182" s="127"/>
      <c r="E182" s="5"/>
      <c r="F182" s="128"/>
      <c r="G182" s="3"/>
      <c r="H182" s="3"/>
      <c r="I182" s="3"/>
      <c r="J182" s="33"/>
      <c r="K182" s="33"/>
      <c r="L182" s="33"/>
      <c r="M182" s="33"/>
      <c r="N182" s="33"/>
      <c r="O182" s="33"/>
    </row>
    <row r="183" spans="1:16" ht="51" customHeight="1" x14ac:dyDescent="0.2">
      <c r="B183" s="155" t="s">
        <v>681</v>
      </c>
      <c r="C183" s="155"/>
      <c r="D183" s="155"/>
      <c r="E183" s="155"/>
      <c r="F183" s="155"/>
      <c r="G183" s="155"/>
      <c r="H183" s="155"/>
      <c r="I183" s="155"/>
      <c r="J183" s="129"/>
      <c r="K183" s="33"/>
      <c r="L183" s="33"/>
      <c r="M183" s="33"/>
      <c r="N183" s="33"/>
      <c r="O183" s="33"/>
    </row>
    <row r="184" spans="1:16" ht="13.5" x14ac:dyDescent="0.25">
      <c r="B184" s="83" t="s">
        <v>682</v>
      </c>
      <c r="I184" s="33"/>
      <c r="J184" s="14"/>
      <c r="K184" s="33"/>
      <c r="L184" s="33"/>
      <c r="M184" s="33"/>
      <c r="N184" s="33"/>
      <c r="O184" s="33"/>
      <c r="P184" s="33"/>
    </row>
    <row r="185" spans="1:16" ht="7.5" customHeight="1" x14ac:dyDescent="0.2">
      <c r="B185" s="84"/>
      <c r="J185" s="14"/>
      <c r="K185" s="33"/>
      <c r="L185" s="33"/>
      <c r="M185" s="33"/>
      <c r="N185" s="33"/>
      <c r="O185" s="33"/>
    </row>
    <row r="186" spans="1:16" x14ac:dyDescent="0.2">
      <c r="B186" s="84" t="s">
        <v>686</v>
      </c>
      <c r="J186" s="14"/>
      <c r="K186" s="33"/>
      <c r="L186" s="33"/>
      <c r="M186" s="33"/>
      <c r="N186" s="33"/>
      <c r="O186" s="33"/>
    </row>
    <row r="187" spans="1:16" x14ac:dyDescent="0.2">
      <c r="B187" s="84"/>
      <c r="J187" s="14"/>
      <c r="K187" s="33"/>
      <c r="L187" s="33"/>
      <c r="M187" s="33"/>
      <c r="N187" s="33"/>
      <c r="O187" s="33"/>
    </row>
    <row r="188" spans="1:16" x14ac:dyDescent="0.2">
      <c r="B188" s="84" t="s">
        <v>687</v>
      </c>
      <c r="J188" s="14"/>
      <c r="K188" s="33"/>
      <c r="L188" s="33"/>
      <c r="M188" s="33"/>
      <c r="N188" s="33"/>
      <c r="O188" s="33"/>
    </row>
    <row r="189" spans="1:16" x14ac:dyDescent="0.2">
      <c r="B189" s="84"/>
      <c r="J189" s="14"/>
      <c r="K189" s="33"/>
      <c r="L189" s="33"/>
      <c r="M189" s="33"/>
      <c r="N189" s="33"/>
      <c r="O189" s="33"/>
    </row>
    <row r="190" spans="1:16" x14ac:dyDescent="0.2">
      <c r="B190" s="84" t="s">
        <v>688</v>
      </c>
      <c r="J190" s="14"/>
    </row>
    <row r="191" spans="1:16" s="59" customFormat="1" x14ac:dyDescent="0.2">
      <c r="I191" s="105"/>
      <c r="J191" s="14"/>
      <c r="K191" s="33"/>
      <c r="L191" s="33"/>
      <c r="M191" s="33"/>
      <c r="N191" s="33"/>
      <c r="O191" s="65"/>
    </row>
    <row r="192" spans="1:16" s="59" customFormat="1" x14ac:dyDescent="0.2">
      <c r="B192" s="148" t="s">
        <v>636</v>
      </c>
      <c r="C192" s="149"/>
      <c r="D192" s="150"/>
      <c r="I192" s="105"/>
      <c r="J192" s="14"/>
      <c r="K192" s="33"/>
      <c r="L192" s="33"/>
      <c r="M192" s="33"/>
      <c r="N192" s="33"/>
      <c r="O192" s="65"/>
    </row>
    <row r="193" spans="1:17" s="59" customFormat="1" ht="38.25" x14ac:dyDescent="0.2">
      <c r="B193" s="145" t="s">
        <v>637</v>
      </c>
      <c r="C193" s="145"/>
      <c r="D193" s="60" t="s">
        <v>509</v>
      </c>
      <c r="I193" s="105"/>
      <c r="J193" s="14"/>
      <c r="K193" s="33"/>
      <c r="L193" s="33"/>
      <c r="M193" s="33"/>
      <c r="N193" s="33"/>
      <c r="O193" s="65"/>
    </row>
    <row r="194" spans="1:17" s="59" customFormat="1" x14ac:dyDescent="0.2">
      <c r="B194" s="136" t="s">
        <v>638</v>
      </c>
      <c r="C194" s="136"/>
      <c r="D194" s="61"/>
      <c r="I194" s="105"/>
      <c r="J194" s="14"/>
      <c r="K194" s="33"/>
      <c r="L194" s="33"/>
      <c r="M194" s="33"/>
      <c r="N194" s="33"/>
      <c r="O194" s="65"/>
    </row>
    <row r="195" spans="1:17" s="59" customFormat="1" x14ac:dyDescent="0.2">
      <c r="B195" s="136"/>
      <c r="C195" s="136"/>
      <c r="D195" s="62"/>
      <c r="I195" s="105"/>
      <c r="J195" s="14"/>
      <c r="K195" s="33"/>
      <c r="L195" s="33"/>
      <c r="M195" s="33"/>
      <c r="N195" s="33"/>
      <c r="O195" s="65"/>
    </row>
    <row r="196" spans="1:17" s="59" customFormat="1" x14ac:dyDescent="0.2">
      <c r="B196" s="136" t="s">
        <v>639</v>
      </c>
      <c r="C196" s="136"/>
      <c r="D196" s="63">
        <v>6.2717842057427333</v>
      </c>
      <c r="I196" s="105"/>
      <c r="J196" s="14"/>
      <c r="K196" s="33"/>
      <c r="L196" s="33"/>
      <c r="M196" s="33"/>
      <c r="N196" s="33"/>
      <c r="O196" s="65"/>
    </row>
    <row r="197" spans="1:17" s="59" customFormat="1" x14ac:dyDescent="0.2">
      <c r="B197" s="136"/>
      <c r="C197" s="136"/>
      <c r="D197" s="62"/>
      <c r="I197" s="105"/>
      <c r="J197" s="14"/>
      <c r="K197" s="33"/>
      <c r="L197" s="33"/>
      <c r="M197" s="33"/>
      <c r="N197" s="33"/>
      <c r="O197" s="65"/>
    </row>
    <row r="198" spans="1:17" s="59" customFormat="1" x14ac:dyDescent="0.2">
      <c r="B198" s="136" t="s">
        <v>640</v>
      </c>
      <c r="C198" s="136"/>
      <c r="D198" s="63">
        <v>0.4625647018875873</v>
      </c>
      <c r="I198" s="105"/>
      <c r="J198" s="14"/>
      <c r="K198" s="33"/>
      <c r="L198" s="33"/>
      <c r="M198" s="33"/>
      <c r="N198" s="33"/>
      <c r="O198" s="65"/>
    </row>
    <row r="199" spans="1:17" s="59" customFormat="1" x14ac:dyDescent="0.2">
      <c r="B199" s="136" t="s">
        <v>641</v>
      </c>
      <c r="C199" s="136"/>
      <c r="D199" s="63">
        <v>0.47489758921741909</v>
      </c>
      <c r="I199" s="105"/>
      <c r="J199" s="14"/>
      <c r="K199" s="33"/>
      <c r="L199" s="33"/>
      <c r="M199" s="33"/>
      <c r="N199" s="33"/>
      <c r="O199" s="65"/>
    </row>
    <row r="200" spans="1:17" s="59" customFormat="1" x14ac:dyDescent="0.2">
      <c r="B200" s="136"/>
      <c r="C200" s="136"/>
      <c r="D200" s="62"/>
      <c r="I200" s="105"/>
      <c r="J200" s="14"/>
      <c r="K200" s="33"/>
      <c r="L200" s="33"/>
      <c r="M200" s="33"/>
      <c r="N200" s="33"/>
      <c r="O200" s="65"/>
    </row>
    <row r="201" spans="1:17" s="59" customFormat="1" x14ac:dyDescent="0.2">
      <c r="B201" s="136" t="s">
        <v>642</v>
      </c>
      <c r="C201" s="136"/>
      <c r="D201" s="64" t="s">
        <v>765</v>
      </c>
      <c r="I201" s="105"/>
      <c r="J201" s="14"/>
      <c r="K201" s="33"/>
      <c r="L201" s="33"/>
      <c r="M201" s="33"/>
      <c r="N201" s="33"/>
      <c r="O201" s="65"/>
    </row>
    <row r="202" spans="1:17" s="59" customFormat="1" x14ac:dyDescent="0.2">
      <c r="B202" s="134" t="s">
        <v>643</v>
      </c>
      <c r="C202" s="137"/>
      <c r="D202" s="135"/>
      <c r="I202" s="105"/>
      <c r="J202" s="14"/>
      <c r="K202" s="33"/>
      <c r="L202" s="33"/>
      <c r="M202" s="33"/>
      <c r="N202" s="33"/>
      <c r="O202" s="65"/>
    </row>
    <row r="203" spans="1:17" s="59" customFormat="1" x14ac:dyDescent="0.2">
      <c r="B203" s="46"/>
      <c r="C203" s="46"/>
      <c r="D203" s="46"/>
      <c r="I203" s="105"/>
      <c r="J203" s="14"/>
      <c r="K203" s="33"/>
      <c r="L203" s="33"/>
      <c r="M203" s="33"/>
      <c r="N203" s="33"/>
      <c r="O203" s="65"/>
    </row>
    <row r="204" spans="1:17" s="59" customFormat="1" x14ac:dyDescent="0.2">
      <c r="A204"/>
      <c r="B204" s="67" t="s">
        <v>644</v>
      </c>
      <c r="C204"/>
      <c r="D204"/>
      <c r="E204"/>
      <c r="F204"/>
      <c r="G204"/>
      <c r="H204"/>
      <c r="I204" s="105"/>
      <c r="J204" s="14"/>
      <c r="K204" s="33"/>
      <c r="L204" s="33"/>
      <c r="M204" s="33"/>
      <c r="N204" s="33"/>
      <c r="O204" s="65"/>
      <c r="P204"/>
      <c r="Q204"/>
    </row>
    <row r="205" spans="1:17" x14ac:dyDescent="0.2">
      <c r="I205" s="105"/>
    </row>
    <row r="206" spans="1:17" ht="153.75" customHeight="1" x14ac:dyDescent="0.2">
      <c r="I206" s="105"/>
    </row>
    <row r="207" spans="1:17" ht="25.5" customHeight="1" x14ac:dyDescent="0.2">
      <c r="I207" s="105"/>
    </row>
    <row r="208" spans="1:17" x14ac:dyDescent="0.2">
      <c r="B208" s="67" t="s">
        <v>645</v>
      </c>
      <c r="C208" s="68"/>
      <c r="D208" s="67"/>
      <c r="I208" s="105"/>
    </row>
    <row r="209" spans="2:9" x14ac:dyDescent="0.2">
      <c r="B209" s="67" t="s">
        <v>729</v>
      </c>
      <c r="D209" s="67"/>
      <c r="I209" s="105"/>
    </row>
    <row r="210" spans="2:9" x14ac:dyDescent="0.2">
      <c r="I210" s="105"/>
    </row>
    <row r="211" spans="2:9" x14ac:dyDescent="0.2">
      <c r="I211" s="105"/>
    </row>
    <row r="212" spans="2:9" ht="165" customHeight="1" x14ac:dyDescent="0.2">
      <c r="I212" s="105"/>
    </row>
    <row r="213" spans="2:9" x14ac:dyDescent="0.2">
      <c r="I213" s="105"/>
    </row>
  </sheetData>
  <mergeCells count="36">
    <mergeCell ref="B166:C166"/>
    <mergeCell ref="B167:C167"/>
    <mergeCell ref="B164:C164"/>
    <mergeCell ref="B168:C168"/>
    <mergeCell ref="B150:H150"/>
    <mergeCell ref="B153:D153"/>
    <mergeCell ref="B154:C154"/>
    <mergeCell ref="B155:C155"/>
    <mergeCell ref="B156:C156"/>
    <mergeCell ref="B151:H151"/>
    <mergeCell ref="A1:H1"/>
    <mergeCell ref="A2:H2"/>
    <mergeCell ref="A3:H3"/>
    <mergeCell ref="B148:H148"/>
    <mergeCell ref="B149:H149"/>
    <mergeCell ref="B178:B180"/>
    <mergeCell ref="C178:C180"/>
    <mergeCell ref="D178:F178"/>
    <mergeCell ref="G178:I178"/>
    <mergeCell ref="D179:D180"/>
    <mergeCell ref="E179:E180"/>
    <mergeCell ref="F179:F180"/>
    <mergeCell ref="G179:H179"/>
    <mergeCell ref="I179:I180"/>
    <mergeCell ref="B183:I183"/>
    <mergeCell ref="B192:D192"/>
    <mergeCell ref="B193:C193"/>
    <mergeCell ref="B194:C194"/>
    <mergeCell ref="B195:C195"/>
    <mergeCell ref="B201:C201"/>
    <mergeCell ref="B202:D202"/>
    <mergeCell ref="B196:C196"/>
    <mergeCell ref="B197:C197"/>
    <mergeCell ref="B198:C198"/>
    <mergeCell ref="B199:C199"/>
    <mergeCell ref="B200:C200"/>
  </mergeCells>
  <hyperlinks>
    <hyperlink ref="I1" location="Index!B2" display="Index" xr:uid="{5DDBFDAC-14A8-4816-8743-2C5D0C6260C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8FE0B-5FB1-4901-8CC9-3B8C43C92FCA}">
  <sheetPr>
    <outlinePr summaryBelow="0" summaryRight="0"/>
  </sheetPr>
  <dimension ref="A1:P137"/>
  <sheetViews>
    <sheetView showGridLines="0" workbookViewId="0">
      <selection sqref="A1:H1"/>
    </sheetView>
  </sheetViews>
  <sheetFormatPr defaultRowHeight="12.75" x14ac:dyDescent="0.2"/>
  <cols>
    <col min="1" max="1" width="5.85546875" bestFit="1" customWidth="1"/>
    <col min="2" max="2" width="20.85546875" customWidth="1"/>
    <col min="3" max="3" width="55" customWidth="1"/>
    <col min="4" max="4" width="14.7109375" customWidth="1"/>
    <col min="5" max="5" width="8.7109375" bestFit="1" customWidth="1"/>
    <col min="6" max="6" width="10.140625" bestFit="1" customWidth="1"/>
    <col min="7" max="7" width="14" bestFit="1" customWidth="1"/>
    <col min="8" max="8" width="11.140625" customWidth="1"/>
  </cols>
  <sheetData>
    <row r="1" spans="1:9" ht="15" x14ac:dyDescent="0.2">
      <c r="A1" s="138" t="s">
        <v>0</v>
      </c>
      <c r="B1" s="138"/>
      <c r="C1" s="138"/>
      <c r="D1" s="138"/>
      <c r="E1" s="138"/>
      <c r="F1" s="138"/>
      <c r="G1" s="138"/>
      <c r="H1" s="138"/>
      <c r="I1" s="1" t="s">
        <v>628</v>
      </c>
    </row>
    <row r="2" spans="1:9" ht="15" x14ac:dyDescent="0.2">
      <c r="A2" s="138" t="s">
        <v>570</v>
      </c>
      <c r="B2" s="138"/>
      <c r="C2" s="138"/>
      <c r="D2" s="138"/>
      <c r="E2" s="138"/>
      <c r="F2" s="138"/>
      <c r="G2" s="138"/>
      <c r="H2" s="138"/>
    </row>
    <row r="3" spans="1:9" ht="15" x14ac:dyDescent="0.2">
      <c r="A3" s="138" t="s">
        <v>770</v>
      </c>
      <c r="B3" s="138"/>
      <c r="C3" s="138"/>
      <c r="D3" s="138"/>
      <c r="E3" s="138"/>
      <c r="F3" s="138"/>
      <c r="G3" s="138"/>
      <c r="H3" s="138"/>
    </row>
    <row r="4" spans="1:9" s="14" customFormat="1" ht="30" x14ac:dyDescent="0.2">
      <c r="A4" s="12" t="s">
        <v>2</v>
      </c>
      <c r="B4" s="12" t="s">
        <v>3</v>
      </c>
      <c r="C4" s="12" t="s">
        <v>4</v>
      </c>
      <c r="D4" s="12" t="s">
        <v>5</v>
      </c>
      <c r="E4" s="12" t="s">
        <v>6</v>
      </c>
      <c r="F4" s="12" t="s">
        <v>7</v>
      </c>
      <c r="G4" s="12" t="s">
        <v>8</v>
      </c>
      <c r="H4" s="13" t="s">
        <v>627</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ht="25.5" x14ac:dyDescent="0.2">
      <c r="A28" s="25">
        <v>1</v>
      </c>
      <c r="B28" s="26" t="s">
        <v>530</v>
      </c>
      <c r="C28" s="26" t="s">
        <v>531</v>
      </c>
      <c r="D28" s="26" t="s">
        <v>278</v>
      </c>
      <c r="E28" s="27">
        <v>200</v>
      </c>
      <c r="F28" s="28">
        <v>200.25299999999999</v>
      </c>
      <c r="G28" s="29">
        <v>5.5051330000000002E-2</v>
      </c>
      <c r="H28" s="17">
        <v>7.24</v>
      </c>
    </row>
    <row r="29" spans="1:8" x14ac:dyDescent="0.2">
      <c r="A29" s="25">
        <v>2</v>
      </c>
      <c r="B29" s="26" t="s">
        <v>62</v>
      </c>
      <c r="C29" s="26" t="s">
        <v>63</v>
      </c>
      <c r="D29" s="26" t="s">
        <v>28</v>
      </c>
      <c r="E29" s="27">
        <v>200</v>
      </c>
      <c r="F29" s="28">
        <v>199.74299999999999</v>
      </c>
      <c r="G29" s="29">
        <v>5.4911120000000001E-2</v>
      </c>
      <c r="H29" s="17">
        <v>6.6520000000000001</v>
      </c>
    </row>
    <row r="30" spans="1:8" x14ac:dyDescent="0.2">
      <c r="A30" s="25">
        <v>3</v>
      </c>
      <c r="B30" s="26" t="s">
        <v>299</v>
      </c>
      <c r="C30" s="26" t="s">
        <v>300</v>
      </c>
      <c r="D30" s="26" t="s">
        <v>278</v>
      </c>
      <c r="E30" s="27">
        <v>150</v>
      </c>
      <c r="F30" s="28">
        <v>152.60235</v>
      </c>
      <c r="G30" s="29">
        <v>4.1951740000000001E-2</v>
      </c>
      <c r="H30" s="17">
        <v>7.7267000000000001</v>
      </c>
    </row>
    <row r="31" spans="1:8" ht="25.5" x14ac:dyDescent="0.2">
      <c r="A31" s="25">
        <v>4</v>
      </c>
      <c r="B31" s="26" t="s">
        <v>76</v>
      </c>
      <c r="C31" s="26" t="s">
        <v>77</v>
      </c>
      <c r="D31" s="26" t="s">
        <v>23</v>
      </c>
      <c r="E31" s="27">
        <v>100</v>
      </c>
      <c r="F31" s="28">
        <v>101.7846</v>
      </c>
      <c r="G31" s="29">
        <v>2.7981490000000001E-2</v>
      </c>
      <c r="H31" s="17">
        <v>6.7129000000000003</v>
      </c>
    </row>
    <row r="32" spans="1:8" x14ac:dyDescent="0.2">
      <c r="A32" s="25">
        <v>5</v>
      </c>
      <c r="B32" s="26" t="s">
        <v>289</v>
      </c>
      <c r="C32" s="26" t="s">
        <v>290</v>
      </c>
      <c r="D32" s="26" t="s">
        <v>28</v>
      </c>
      <c r="E32" s="27">
        <v>100</v>
      </c>
      <c r="F32" s="28">
        <v>100.99460000000001</v>
      </c>
      <c r="G32" s="29">
        <v>2.776431E-2</v>
      </c>
      <c r="H32" s="17">
        <v>7.0975000000000001</v>
      </c>
    </row>
    <row r="33" spans="1:8" x14ac:dyDescent="0.2">
      <c r="A33" s="25">
        <v>6</v>
      </c>
      <c r="B33" s="26" t="s">
        <v>271</v>
      </c>
      <c r="C33" s="26" t="s">
        <v>272</v>
      </c>
      <c r="D33" s="26" t="s">
        <v>273</v>
      </c>
      <c r="E33" s="27">
        <v>100</v>
      </c>
      <c r="F33" s="28">
        <v>100.69589999999999</v>
      </c>
      <c r="G33" s="29">
        <v>2.7682200000000001E-2</v>
      </c>
      <c r="H33" s="17">
        <v>6.9375</v>
      </c>
    </row>
    <row r="34" spans="1:8" x14ac:dyDescent="0.2">
      <c r="A34" s="25">
        <v>7</v>
      </c>
      <c r="B34" s="26" t="s">
        <v>291</v>
      </c>
      <c r="C34" s="26" t="s">
        <v>292</v>
      </c>
      <c r="D34" s="26" t="s">
        <v>278</v>
      </c>
      <c r="E34" s="27">
        <v>100</v>
      </c>
      <c r="F34" s="28">
        <v>100.6842</v>
      </c>
      <c r="G34" s="29">
        <v>2.7678979999999999E-2</v>
      </c>
      <c r="H34" s="17">
        <v>7.23</v>
      </c>
    </row>
    <row r="35" spans="1:8" x14ac:dyDescent="0.2">
      <c r="A35" s="25">
        <v>8</v>
      </c>
      <c r="B35" s="26" t="s">
        <v>60</v>
      </c>
      <c r="C35" s="26" t="s">
        <v>61</v>
      </c>
      <c r="D35" s="26" t="s">
        <v>23</v>
      </c>
      <c r="E35" s="27">
        <v>100</v>
      </c>
      <c r="F35" s="28">
        <v>100.51690000000001</v>
      </c>
      <c r="G35" s="29">
        <v>2.763299E-2</v>
      </c>
      <c r="H35" s="17">
        <v>7.1449999999999996</v>
      </c>
    </row>
    <row r="36" spans="1:8" x14ac:dyDescent="0.2">
      <c r="A36" s="25">
        <v>9</v>
      </c>
      <c r="B36" s="26" t="s">
        <v>301</v>
      </c>
      <c r="C36" s="26" t="s">
        <v>302</v>
      </c>
      <c r="D36" s="26" t="s">
        <v>303</v>
      </c>
      <c r="E36" s="27">
        <v>100</v>
      </c>
      <c r="F36" s="28">
        <v>100.24809999999999</v>
      </c>
      <c r="G36" s="29">
        <v>2.7559090000000001E-2</v>
      </c>
      <c r="H36" s="17">
        <v>8.6999999999999993</v>
      </c>
    </row>
    <row r="37" spans="1:8" x14ac:dyDescent="0.2">
      <c r="A37" s="25">
        <v>10</v>
      </c>
      <c r="B37" s="26" t="s">
        <v>74</v>
      </c>
      <c r="C37" s="26" t="s">
        <v>75</v>
      </c>
      <c r="D37" s="26" t="s">
        <v>28</v>
      </c>
      <c r="E37" s="27">
        <v>100</v>
      </c>
      <c r="F37" s="28">
        <v>99.835300000000004</v>
      </c>
      <c r="G37" s="29">
        <v>2.7445609999999999E-2</v>
      </c>
      <c r="H37" s="17">
        <v>6.6</v>
      </c>
    </row>
    <row r="38" spans="1:8" x14ac:dyDescent="0.2">
      <c r="A38" s="18"/>
      <c r="B38" s="18"/>
      <c r="C38" s="19" t="s">
        <v>11</v>
      </c>
      <c r="D38" s="18"/>
      <c r="E38" s="18" t="s">
        <v>12</v>
      </c>
      <c r="F38" s="24">
        <v>1257.3579500000001</v>
      </c>
      <c r="G38" s="21">
        <v>0.34565886000000001</v>
      </c>
      <c r="H38" s="17" t="s">
        <v>12</v>
      </c>
    </row>
    <row r="39" spans="1:8" x14ac:dyDescent="0.2">
      <c r="A39" s="18"/>
      <c r="B39" s="18"/>
      <c r="C39" s="22"/>
      <c r="D39" s="18"/>
      <c r="E39" s="18"/>
      <c r="F39" s="23"/>
      <c r="G39" s="23"/>
      <c r="H39" s="17" t="s">
        <v>12</v>
      </c>
    </row>
    <row r="40" spans="1:8" x14ac:dyDescent="0.2">
      <c r="A40" s="18"/>
      <c r="B40" s="18"/>
      <c r="C40" s="19" t="s">
        <v>78</v>
      </c>
      <c r="D40" s="18"/>
      <c r="E40" s="18"/>
      <c r="F40" s="18"/>
      <c r="G40" s="18"/>
      <c r="H40" s="17" t="s">
        <v>12</v>
      </c>
    </row>
    <row r="41" spans="1:8" x14ac:dyDescent="0.2">
      <c r="A41" s="18"/>
      <c r="B41" s="18"/>
      <c r="C41" s="19" t="s">
        <v>11</v>
      </c>
      <c r="D41" s="18"/>
      <c r="E41" s="18" t="s">
        <v>12</v>
      </c>
      <c r="F41" s="20" t="s">
        <v>13</v>
      </c>
      <c r="G41" s="21">
        <v>0</v>
      </c>
      <c r="H41" s="17" t="s">
        <v>12</v>
      </c>
    </row>
    <row r="42" spans="1:8" x14ac:dyDescent="0.2">
      <c r="A42" s="18"/>
      <c r="B42" s="18"/>
      <c r="C42" s="22"/>
      <c r="D42" s="18"/>
      <c r="E42" s="18"/>
      <c r="F42" s="23"/>
      <c r="G42" s="23"/>
      <c r="H42" s="17" t="s">
        <v>12</v>
      </c>
    </row>
    <row r="43" spans="1:8" x14ac:dyDescent="0.2">
      <c r="A43" s="18"/>
      <c r="B43" s="18"/>
      <c r="C43" s="19" t="s">
        <v>79</v>
      </c>
      <c r="D43" s="18"/>
      <c r="E43" s="18"/>
      <c r="F43" s="18"/>
      <c r="G43" s="18"/>
      <c r="H43" s="17" t="s">
        <v>12</v>
      </c>
    </row>
    <row r="44" spans="1:8" x14ac:dyDescent="0.2">
      <c r="A44" s="25">
        <v>1</v>
      </c>
      <c r="B44" s="26" t="s">
        <v>85</v>
      </c>
      <c r="C44" s="26" t="s">
        <v>86</v>
      </c>
      <c r="D44" s="26" t="s">
        <v>82</v>
      </c>
      <c r="E44" s="27">
        <v>1000000</v>
      </c>
      <c r="F44" s="28">
        <v>1013.425</v>
      </c>
      <c r="G44" s="29">
        <v>0.27859952999999998</v>
      </c>
      <c r="H44" s="17">
        <v>6.6940999999999997</v>
      </c>
    </row>
    <row r="45" spans="1:8" x14ac:dyDescent="0.2">
      <c r="A45" s="25">
        <v>2</v>
      </c>
      <c r="B45" s="26" t="s">
        <v>304</v>
      </c>
      <c r="C45" s="26" t="s">
        <v>305</v>
      </c>
      <c r="D45" s="26" t="s">
        <v>82</v>
      </c>
      <c r="E45" s="27">
        <v>500000</v>
      </c>
      <c r="F45" s="28">
        <v>507.72500000000002</v>
      </c>
      <c r="G45" s="29">
        <v>0.13957811000000001</v>
      </c>
      <c r="H45" s="17">
        <v>6.5697000000000001</v>
      </c>
    </row>
    <row r="46" spans="1:8" x14ac:dyDescent="0.2">
      <c r="A46" s="25">
        <v>3</v>
      </c>
      <c r="B46" s="26" t="s">
        <v>507</v>
      </c>
      <c r="C46" s="26" t="s">
        <v>508</v>
      </c>
      <c r="D46" s="26" t="s">
        <v>82</v>
      </c>
      <c r="E46" s="27">
        <v>230000</v>
      </c>
      <c r="F46" s="28">
        <v>234.26006000000001</v>
      </c>
      <c r="G46" s="29">
        <v>6.4400170000000007E-2</v>
      </c>
      <c r="H46" s="17">
        <v>7.2653999999999996</v>
      </c>
    </row>
    <row r="47" spans="1:8" x14ac:dyDescent="0.2">
      <c r="A47" s="25">
        <v>4</v>
      </c>
      <c r="B47" s="26" t="s">
        <v>80</v>
      </c>
      <c r="C47" s="26" t="s">
        <v>81</v>
      </c>
      <c r="D47" s="26" t="s">
        <v>82</v>
      </c>
      <c r="E47" s="27">
        <v>200000</v>
      </c>
      <c r="F47" s="28">
        <v>199.66040000000001</v>
      </c>
      <c r="G47" s="29">
        <v>5.488842E-2</v>
      </c>
      <c r="H47" s="17">
        <v>6.6078000000000001</v>
      </c>
    </row>
    <row r="48" spans="1:8" x14ac:dyDescent="0.2">
      <c r="A48" s="18"/>
      <c r="B48" s="18"/>
      <c r="C48" s="19" t="s">
        <v>11</v>
      </c>
      <c r="D48" s="18"/>
      <c r="E48" s="18" t="s">
        <v>12</v>
      </c>
      <c r="F48" s="24">
        <v>1955.0704599999999</v>
      </c>
      <c r="G48" s="21">
        <v>0.53746623000000004</v>
      </c>
      <c r="H48" s="17" t="s">
        <v>12</v>
      </c>
    </row>
    <row r="49" spans="1:8" x14ac:dyDescent="0.2">
      <c r="A49" s="18"/>
      <c r="B49" s="18"/>
      <c r="C49" s="22"/>
      <c r="D49" s="18"/>
      <c r="E49" s="18"/>
      <c r="F49" s="23"/>
      <c r="G49" s="23"/>
      <c r="H49" s="17" t="s">
        <v>12</v>
      </c>
    </row>
    <row r="50" spans="1:8" x14ac:dyDescent="0.2">
      <c r="A50" s="18"/>
      <c r="B50" s="18"/>
      <c r="C50" s="19" t="s">
        <v>99</v>
      </c>
      <c r="D50" s="18"/>
      <c r="E50" s="18"/>
      <c r="F50" s="23"/>
      <c r="G50" s="23"/>
      <c r="H50" s="17" t="s">
        <v>12</v>
      </c>
    </row>
    <row r="51" spans="1:8" x14ac:dyDescent="0.2">
      <c r="A51" s="18"/>
      <c r="B51" s="18"/>
      <c r="C51" s="19" t="s">
        <v>11</v>
      </c>
      <c r="D51" s="18"/>
      <c r="E51" s="18" t="s">
        <v>12</v>
      </c>
      <c r="F51" s="20" t="s">
        <v>13</v>
      </c>
      <c r="G51" s="21">
        <v>0</v>
      </c>
      <c r="H51" s="17" t="s">
        <v>12</v>
      </c>
    </row>
    <row r="52" spans="1:8" x14ac:dyDescent="0.2">
      <c r="A52" s="18"/>
      <c r="B52" s="18"/>
      <c r="C52" s="22"/>
      <c r="D52" s="18"/>
      <c r="E52" s="18"/>
      <c r="F52" s="23"/>
      <c r="G52" s="23"/>
      <c r="H52" s="17" t="s">
        <v>12</v>
      </c>
    </row>
    <row r="53" spans="1:8" x14ac:dyDescent="0.2">
      <c r="A53" s="18"/>
      <c r="B53" s="18"/>
      <c r="C53" s="19" t="s">
        <v>100</v>
      </c>
      <c r="D53" s="18"/>
      <c r="E53" s="18"/>
      <c r="F53" s="24">
        <v>3212.42841</v>
      </c>
      <c r="G53" s="21">
        <v>0.88312508999999995</v>
      </c>
      <c r="H53" s="17" t="s">
        <v>12</v>
      </c>
    </row>
    <row r="54" spans="1:8" x14ac:dyDescent="0.2">
      <c r="A54" s="18"/>
      <c r="B54" s="18"/>
      <c r="C54" s="22"/>
      <c r="D54" s="18"/>
      <c r="E54" s="18"/>
      <c r="F54" s="23"/>
      <c r="G54" s="23"/>
      <c r="H54" s="17" t="s">
        <v>12</v>
      </c>
    </row>
    <row r="55" spans="1:8" x14ac:dyDescent="0.2">
      <c r="A55" s="18"/>
      <c r="B55" s="18"/>
      <c r="C55" s="19" t="s">
        <v>101</v>
      </c>
      <c r="D55" s="18"/>
      <c r="E55" s="18"/>
      <c r="F55" s="23"/>
      <c r="G55" s="23"/>
      <c r="H55" s="17" t="s">
        <v>12</v>
      </c>
    </row>
    <row r="56" spans="1:8" x14ac:dyDescent="0.2">
      <c r="A56" s="18"/>
      <c r="B56" s="18"/>
      <c r="C56" s="19" t="s">
        <v>102</v>
      </c>
      <c r="D56" s="18"/>
      <c r="E56" s="18"/>
      <c r="F56" s="23"/>
      <c r="G56" s="23"/>
      <c r="H56" s="17" t="s">
        <v>12</v>
      </c>
    </row>
    <row r="57" spans="1:8" x14ac:dyDescent="0.2">
      <c r="A57" s="18"/>
      <c r="B57" s="18"/>
      <c r="C57" s="19" t="s">
        <v>11</v>
      </c>
      <c r="D57" s="18"/>
      <c r="E57" s="18" t="s">
        <v>12</v>
      </c>
      <c r="F57" s="20" t="s">
        <v>13</v>
      </c>
      <c r="G57" s="21">
        <v>0</v>
      </c>
      <c r="H57" s="17" t="s">
        <v>12</v>
      </c>
    </row>
    <row r="58" spans="1:8" x14ac:dyDescent="0.2">
      <c r="A58" s="18"/>
      <c r="B58" s="18"/>
      <c r="C58" s="22"/>
      <c r="D58" s="18"/>
      <c r="E58" s="18"/>
      <c r="F58" s="23"/>
      <c r="G58" s="23"/>
      <c r="H58" s="17" t="s">
        <v>12</v>
      </c>
    </row>
    <row r="59" spans="1:8" x14ac:dyDescent="0.2">
      <c r="A59" s="18"/>
      <c r="B59" s="18"/>
      <c r="C59" s="19" t="s">
        <v>103</v>
      </c>
      <c r="D59" s="18"/>
      <c r="E59" s="18"/>
      <c r="F59" s="23"/>
      <c r="G59" s="23"/>
      <c r="H59" s="17" t="s">
        <v>12</v>
      </c>
    </row>
    <row r="60" spans="1:8" x14ac:dyDescent="0.2">
      <c r="A60" s="18"/>
      <c r="B60" s="18"/>
      <c r="C60" s="19" t="s">
        <v>11</v>
      </c>
      <c r="D60" s="18"/>
      <c r="E60" s="18" t="s">
        <v>12</v>
      </c>
      <c r="F60" s="20" t="s">
        <v>13</v>
      </c>
      <c r="G60" s="21">
        <v>0</v>
      </c>
      <c r="H60" s="17" t="s">
        <v>12</v>
      </c>
    </row>
    <row r="61" spans="1:8" x14ac:dyDescent="0.2">
      <c r="A61" s="18"/>
      <c r="B61" s="18"/>
      <c r="C61" s="22"/>
      <c r="D61" s="18"/>
      <c r="E61" s="18"/>
      <c r="F61" s="23"/>
      <c r="G61" s="23"/>
      <c r="H61" s="17" t="s">
        <v>12</v>
      </c>
    </row>
    <row r="62" spans="1:8" x14ac:dyDescent="0.2">
      <c r="A62" s="18"/>
      <c r="B62" s="18"/>
      <c r="C62" s="19" t="s">
        <v>104</v>
      </c>
      <c r="D62" s="18"/>
      <c r="E62" s="18"/>
      <c r="F62" s="23"/>
      <c r="G62" s="23"/>
      <c r="H62" s="17" t="s">
        <v>12</v>
      </c>
    </row>
    <row r="63" spans="1:8" x14ac:dyDescent="0.2">
      <c r="A63" s="18"/>
      <c r="B63" s="18"/>
      <c r="C63" s="19" t="s">
        <v>11</v>
      </c>
      <c r="D63" s="18"/>
      <c r="E63" s="18" t="s">
        <v>12</v>
      </c>
      <c r="F63" s="20" t="s">
        <v>13</v>
      </c>
      <c r="G63" s="21">
        <v>0</v>
      </c>
      <c r="H63" s="17" t="s">
        <v>12</v>
      </c>
    </row>
    <row r="64" spans="1:8" x14ac:dyDescent="0.2">
      <c r="A64" s="18"/>
      <c r="B64" s="18"/>
      <c r="C64" s="22"/>
      <c r="D64" s="18"/>
      <c r="E64" s="18"/>
      <c r="F64" s="23"/>
      <c r="G64" s="23"/>
      <c r="H64" s="17" t="s">
        <v>12</v>
      </c>
    </row>
    <row r="65" spans="1:16" x14ac:dyDescent="0.2">
      <c r="A65" s="18"/>
      <c r="B65" s="18"/>
      <c r="C65" s="19" t="s">
        <v>105</v>
      </c>
      <c r="D65" s="18"/>
      <c r="E65" s="18"/>
      <c r="F65" s="23"/>
      <c r="G65" s="23"/>
      <c r="H65" s="17" t="s">
        <v>12</v>
      </c>
    </row>
    <row r="66" spans="1:16" x14ac:dyDescent="0.2">
      <c r="A66" s="25">
        <v>1</v>
      </c>
      <c r="B66" s="26"/>
      <c r="C66" s="26" t="s">
        <v>106</v>
      </c>
      <c r="D66" s="26"/>
      <c r="E66" s="30"/>
      <c r="F66" s="28">
        <v>332.10932400199999</v>
      </c>
      <c r="G66" s="29">
        <v>9.12998E-2</v>
      </c>
      <c r="H66" s="17">
        <v>5.41</v>
      </c>
    </row>
    <row r="67" spans="1:16" x14ac:dyDescent="0.2">
      <c r="A67" s="18"/>
      <c r="B67" s="18"/>
      <c r="C67" s="19" t="s">
        <v>11</v>
      </c>
      <c r="D67" s="18"/>
      <c r="E67" s="18" t="s">
        <v>12</v>
      </c>
      <c r="F67" s="24">
        <v>332.10932400199999</v>
      </c>
      <c r="G67" s="21">
        <v>9.12998E-2</v>
      </c>
      <c r="H67" s="17" t="s">
        <v>12</v>
      </c>
    </row>
    <row r="68" spans="1:16" x14ac:dyDescent="0.2">
      <c r="A68" s="18"/>
      <c r="B68" s="18"/>
      <c r="C68" s="22"/>
      <c r="D68" s="18"/>
      <c r="E68" s="18"/>
      <c r="F68" s="23"/>
      <c r="G68" s="23"/>
      <c r="H68" s="17" t="s">
        <v>12</v>
      </c>
    </row>
    <row r="69" spans="1:16" x14ac:dyDescent="0.2">
      <c r="A69" s="18"/>
      <c r="B69" s="18"/>
      <c r="C69" s="19" t="s">
        <v>107</v>
      </c>
      <c r="D69" s="18"/>
      <c r="E69" s="18"/>
      <c r="F69" s="24">
        <v>332.10932400199999</v>
      </c>
      <c r="G69" s="21">
        <v>9.12998E-2</v>
      </c>
      <c r="H69" s="17" t="s">
        <v>12</v>
      </c>
    </row>
    <row r="70" spans="1:16" x14ac:dyDescent="0.2">
      <c r="A70" s="18"/>
      <c r="B70" s="18"/>
      <c r="C70" s="23"/>
      <c r="D70" s="18"/>
      <c r="E70" s="18"/>
      <c r="F70" s="18"/>
      <c r="G70" s="18"/>
      <c r="H70" s="17" t="s">
        <v>12</v>
      </c>
    </row>
    <row r="71" spans="1:16" x14ac:dyDescent="0.2">
      <c r="A71" s="18"/>
      <c r="B71" s="18"/>
      <c r="C71" s="19" t="s">
        <v>108</v>
      </c>
      <c r="D71" s="18"/>
      <c r="E71" s="18"/>
      <c r="F71" s="18"/>
      <c r="G71" s="18"/>
      <c r="H71" s="17" t="s">
        <v>12</v>
      </c>
    </row>
    <row r="72" spans="1:16" x14ac:dyDescent="0.2">
      <c r="A72" s="18"/>
      <c r="B72" s="18"/>
      <c r="C72" s="19" t="s">
        <v>109</v>
      </c>
      <c r="D72" s="18"/>
      <c r="E72" s="18"/>
      <c r="F72" s="18"/>
      <c r="G72" s="18"/>
      <c r="H72" s="17" t="s">
        <v>12</v>
      </c>
    </row>
    <row r="73" spans="1:16" x14ac:dyDescent="0.2">
      <c r="A73" s="18"/>
      <c r="B73" s="18"/>
      <c r="C73" s="19" t="s">
        <v>11</v>
      </c>
      <c r="D73" s="18"/>
      <c r="E73" s="18" t="s">
        <v>12</v>
      </c>
      <c r="F73" s="20" t="s">
        <v>13</v>
      </c>
      <c r="G73" s="21">
        <v>0</v>
      </c>
      <c r="H73" s="17" t="s">
        <v>12</v>
      </c>
    </row>
    <row r="74" spans="1:16" x14ac:dyDescent="0.2">
      <c r="A74" s="15"/>
      <c r="B74" s="15"/>
      <c r="C74" s="31"/>
      <c r="D74" s="15"/>
      <c r="E74" s="15"/>
      <c r="F74" s="32"/>
      <c r="G74" s="32"/>
      <c r="H74" s="17" t="s">
        <v>12</v>
      </c>
    </row>
    <row r="75" spans="1:16" x14ac:dyDescent="0.2">
      <c r="A75" s="15"/>
      <c r="B75" s="15"/>
      <c r="C75" s="16" t="s">
        <v>629</v>
      </c>
      <c r="D75" s="15"/>
      <c r="E75" s="15"/>
      <c r="F75" s="32"/>
      <c r="G75" s="32"/>
      <c r="H75" s="17"/>
      <c r="J75" s="33"/>
      <c r="K75" s="33"/>
      <c r="L75" s="33"/>
      <c r="M75" s="33"/>
      <c r="N75" s="34"/>
      <c r="O75" s="34"/>
      <c r="P75" s="34"/>
    </row>
    <row r="76" spans="1:16" x14ac:dyDescent="0.2">
      <c r="A76" s="35">
        <v>1</v>
      </c>
      <c r="B76" s="36" t="s">
        <v>110</v>
      </c>
      <c r="C76" s="36" t="s">
        <v>111</v>
      </c>
      <c r="D76" s="36"/>
      <c r="E76" s="37">
        <v>112.994</v>
      </c>
      <c r="F76" s="38">
        <v>12.987164146</v>
      </c>
      <c r="G76" s="39">
        <v>3.5702899999999998E-3</v>
      </c>
      <c r="H76" s="17"/>
    </row>
    <row r="77" spans="1:16" x14ac:dyDescent="0.2">
      <c r="A77" s="15"/>
      <c r="B77" s="15"/>
      <c r="C77" s="16" t="s">
        <v>11</v>
      </c>
      <c r="D77" s="15"/>
      <c r="E77" s="15" t="s">
        <v>12</v>
      </c>
      <c r="F77" s="40">
        <f>SUM(F76)</f>
        <v>12.987164146</v>
      </c>
      <c r="G77" s="41">
        <f>SUM(G76)</f>
        <v>3.5702899999999998E-3</v>
      </c>
      <c r="H77" s="17"/>
    </row>
    <row r="78" spans="1:16" x14ac:dyDescent="0.2">
      <c r="A78" s="18"/>
      <c r="B78" s="18"/>
      <c r="C78" s="22"/>
      <c r="D78" s="18"/>
      <c r="E78" s="18"/>
      <c r="F78" s="23"/>
      <c r="G78" s="23"/>
      <c r="H78" s="17" t="s">
        <v>12</v>
      </c>
    </row>
    <row r="79" spans="1:16" x14ac:dyDescent="0.2">
      <c r="A79" s="18"/>
      <c r="B79" s="18"/>
      <c r="C79" s="19" t="s">
        <v>112</v>
      </c>
      <c r="D79" s="18"/>
      <c r="E79" s="18"/>
      <c r="F79" s="18"/>
      <c r="G79" s="18"/>
      <c r="H79" s="17" t="s">
        <v>12</v>
      </c>
    </row>
    <row r="80" spans="1:16" x14ac:dyDescent="0.2">
      <c r="A80" s="18"/>
      <c r="B80" s="18"/>
      <c r="C80" s="19" t="s">
        <v>113</v>
      </c>
      <c r="D80" s="18"/>
      <c r="E80" s="18"/>
      <c r="F80" s="18"/>
      <c r="G80" s="18"/>
      <c r="H80" s="17" t="s">
        <v>12</v>
      </c>
    </row>
    <row r="81" spans="1:8" x14ac:dyDescent="0.2">
      <c r="A81" s="18"/>
      <c r="B81" s="18"/>
      <c r="C81" s="19" t="s">
        <v>11</v>
      </c>
      <c r="D81" s="18"/>
      <c r="E81" s="18" t="s">
        <v>12</v>
      </c>
      <c r="F81" s="20" t="s">
        <v>13</v>
      </c>
      <c r="G81" s="21">
        <v>0</v>
      </c>
      <c r="H81" s="17" t="s">
        <v>12</v>
      </c>
    </row>
    <row r="82" spans="1:8" x14ac:dyDescent="0.2">
      <c r="A82" s="18"/>
      <c r="B82" s="18"/>
      <c r="C82" s="22"/>
      <c r="D82" s="18"/>
      <c r="E82" s="18"/>
      <c r="F82" s="23"/>
      <c r="G82" s="23"/>
      <c r="H82" s="17" t="s">
        <v>12</v>
      </c>
    </row>
    <row r="83" spans="1:8" x14ac:dyDescent="0.2">
      <c r="A83" s="18"/>
      <c r="B83" s="18"/>
      <c r="C83" s="19" t="s">
        <v>114</v>
      </c>
      <c r="D83" s="18"/>
      <c r="E83" s="18"/>
      <c r="F83" s="23"/>
      <c r="G83" s="23"/>
      <c r="H83" s="17" t="s">
        <v>12</v>
      </c>
    </row>
    <row r="84" spans="1:8" x14ac:dyDescent="0.2">
      <c r="A84" s="18"/>
      <c r="B84" s="18"/>
      <c r="C84" s="19" t="s">
        <v>11</v>
      </c>
      <c r="D84" s="18"/>
      <c r="E84" s="18" t="s">
        <v>12</v>
      </c>
      <c r="F84" s="20" t="s">
        <v>13</v>
      </c>
      <c r="G84" s="21">
        <v>0</v>
      </c>
      <c r="H84" s="17" t="s">
        <v>12</v>
      </c>
    </row>
    <row r="85" spans="1:8" x14ac:dyDescent="0.2">
      <c r="A85" s="18"/>
      <c r="B85" s="18"/>
      <c r="C85" s="22"/>
      <c r="D85" s="18"/>
      <c r="E85" s="18"/>
      <c r="F85" s="23"/>
      <c r="G85" s="23"/>
      <c r="H85" s="17" t="s">
        <v>12</v>
      </c>
    </row>
    <row r="86" spans="1:8" x14ac:dyDescent="0.2">
      <c r="A86" s="30"/>
      <c r="B86" s="26"/>
      <c r="C86" s="26" t="s">
        <v>115</v>
      </c>
      <c r="D86" s="26"/>
      <c r="E86" s="30"/>
      <c r="F86" s="28">
        <v>80.044118220000001</v>
      </c>
      <c r="G86" s="29">
        <v>2.2004840000000001E-2</v>
      </c>
      <c r="H86" s="17" t="s">
        <v>12</v>
      </c>
    </row>
    <row r="87" spans="1:8" x14ac:dyDescent="0.2">
      <c r="A87" s="22"/>
      <c r="B87" s="22"/>
      <c r="C87" s="19" t="s">
        <v>116</v>
      </c>
      <c r="D87" s="23"/>
      <c r="E87" s="23"/>
      <c r="F87" s="24">
        <v>3637.5690163680001</v>
      </c>
      <c r="G87" s="42">
        <v>1.0000000200000001</v>
      </c>
      <c r="H87" s="17" t="s">
        <v>12</v>
      </c>
    </row>
    <row r="88" spans="1:8" x14ac:dyDescent="0.2">
      <c r="A88" s="43"/>
      <c r="B88" s="43"/>
      <c r="C88" s="43"/>
      <c r="D88" s="44"/>
      <c r="E88" s="44"/>
      <c r="F88" s="44"/>
      <c r="G88" s="44"/>
    </row>
    <row r="89" spans="1:8" x14ac:dyDescent="0.2">
      <c r="A89" s="45"/>
      <c r="B89" s="139" t="s">
        <v>630</v>
      </c>
      <c r="C89" s="139"/>
      <c r="D89" s="139"/>
      <c r="E89" s="139"/>
      <c r="F89" s="139"/>
      <c r="G89" s="139"/>
      <c r="H89" s="139"/>
    </row>
    <row r="90" spans="1:8" x14ac:dyDescent="0.2">
      <c r="A90" s="45"/>
      <c r="B90" s="139" t="s">
        <v>631</v>
      </c>
      <c r="C90" s="139"/>
      <c r="D90" s="139"/>
      <c r="E90" s="139"/>
      <c r="F90" s="139"/>
      <c r="G90" s="139"/>
      <c r="H90" s="139"/>
    </row>
    <row r="91" spans="1:8" x14ac:dyDescent="0.2">
      <c r="A91" s="45"/>
      <c r="B91" s="139" t="s">
        <v>632</v>
      </c>
      <c r="C91" s="139"/>
      <c r="D91" s="139"/>
      <c r="E91" s="139"/>
      <c r="F91" s="139"/>
      <c r="G91" s="139"/>
      <c r="H91" s="139"/>
    </row>
    <row r="92" spans="1:8" x14ac:dyDescent="0.2">
      <c r="A92" s="45"/>
      <c r="B92" s="45"/>
      <c r="C92" s="45"/>
      <c r="D92" s="47"/>
      <c r="E92" s="47"/>
      <c r="F92" s="47"/>
      <c r="G92" s="47"/>
    </row>
    <row r="93" spans="1:8" x14ac:dyDescent="0.2">
      <c r="A93" s="45"/>
      <c r="B93" s="140" t="s">
        <v>117</v>
      </c>
      <c r="C93" s="141"/>
      <c r="D93" s="142"/>
      <c r="E93" s="48"/>
      <c r="F93" s="47"/>
      <c r="G93" s="47"/>
    </row>
    <row r="94" spans="1:8" ht="27" customHeight="1" x14ac:dyDescent="0.2">
      <c r="A94" s="45"/>
      <c r="B94" s="143" t="s">
        <v>118</v>
      </c>
      <c r="C94" s="144"/>
      <c r="D94" s="16" t="s">
        <v>650</v>
      </c>
      <c r="E94" s="48"/>
      <c r="F94" s="47"/>
      <c r="G94" s="47"/>
    </row>
    <row r="95" spans="1:8" x14ac:dyDescent="0.2">
      <c r="A95" s="45"/>
      <c r="B95" s="143" t="s">
        <v>120</v>
      </c>
      <c r="C95" s="144"/>
      <c r="D95" s="16" t="s">
        <v>119</v>
      </c>
      <c r="E95" s="48"/>
      <c r="F95" s="47"/>
      <c r="G95" s="47"/>
    </row>
    <row r="96" spans="1:8" x14ac:dyDescent="0.2">
      <c r="A96" s="45"/>
      <c r="B96" s="143" t="s">
        <v>121</v>
      </c>
      <c r="C96" s="144"/>
      <c r="D96" s="32" t="s">
        <v>12</v>
      </c>
      <c r="E96" s="48"/>
      <c r="F96" s="47"/>
      <c r="G96" s="47"/>
    </row>
    <row r="97" spans="1:14" x14ac:dyDescent="0.2">
      <c r="A97" s="49"/>
      <c r="B97" s="50" t="s">
        <v>12</v>
      </c>
      <c r="C97" s="50" t="s">
        <v>633</v>
      </c>
      <c r="D97" s="50" t="s">
        <v>122</v>
      </c>
      <c r="E97" s="49"/>
      <c r="F97" s="49"/>
      <c r="G97" s="49"/>
    </row>
    <row r="98" spans="1:14" x14ac:dyDescent="0.2">
      <c r="A98" s="51"/>
      <c r="B98" s="52" t="s">
        <v>123</v>
      </c>
      <c r="C98" s="53">
        <v>45961</v>
      </c>
      <c r="D98" s="53">
        <v>45991</v>
      </c>
      <c r="E98" s="51"/>
      <c r="F98" s="51"/>
      <c r="G98" s="51"/>
    </row>
    <row r="99" spans="1:14" x14ac:dyDescent="0.2">
      <c r="A99" s="51"/>
      <c r="B99" s="26" t="s">
        <v>124</v>
      </c>
      <c r="C99" s="54">
        <v>78.2744</v>
      </c>
      <c r="D99" s="54">
        <v>78.674599999999998</v>
      </c>
      <c r="E99" s="51"/>
      <c r="F99" s="55"/>
      <c r="G99" s="56"/>
    </row>
    <row r="100" spans="1:14" ht="25.5" x14ac:dyDescent="0.2">
      <c r="A100" s="51"/>
      <c r="B100" s="26" t="s">
        <v>749</v>
      </c>
      <c r="C100" s="54">
        <v>27.1294</v>
      </c>
      <c r="D100" s="54">
        <v>27.2681</v>
      </c>
      <c r="E100" s="51"/>
      <c r="F100" s="55"/>
      <c r="G100" s="56"/>
    </row>
    <row r="101" spans="1:14" x14ac:dyDescent="0.2">
      <c r="A101" s="51"/>
      <c r="B101" s="26" t="s">
        <v>125</v>
      </c>
      <c r="C101" s="54">
        <v>69.9255</v>
      </c>
      <c r="D101" s="54">
        <v>70.240399999999994</v>
      </c>
      <c r="E101" s="51"/>
      <c r="F101" s="55"/>
      <c r="G101" s="56"/>
    </row>
    <row r="102" spans="1:14" ht="25.5" x14ac:dyDescent="0.2">
      <c r="A102" s="51"/>
      <c r="B102" s="26" t="s">
        <v>730</v>
      </c>
      <c r="C102" s="54">
        <v>13.3026</v>
      </c>
      <c r="D102" s="54">
        <v>13.362500000000001</v>
      </c>
      <c r="E102" s="51"/>
      <c r="F102" s="55"/>
      <c r="G102" s="56"/>
    </row>
    <row r="103" spans="1:14" x14ac:dyDescent="0.2">
      <c r="A103" s="51"/>
      <c r="B103" s="51"/>
      <c r="C103" s="51"/>
      <c r="D103" s="51"/>
      <c r="E103" s="51"/>
      <c r="F103" s="51"/>
      <c r="G103" s="51"/>
    </row>
    <row r="104" spans="1:14" x14ac:dyDescent="0.2">
      <c r="A104" s="51"/>
      <c r="B104" s="146" t="s">
        <v>634</v>
      </c>
      <c r="C104" s="147"/>
      <c r="D104" s="16" t="s">
        <v>119</v>
      </c>
      <c r="E104" s="51"/>
      <c r="F104" s="51"/>
      <c r="G104" s="51"/>
    </row>
    <row r="105" spans="1:14" x14ac:dyDescent="0.2">
      <c r="A105" s="51"/>
      <c r="B105" s="57"/>
      <c r="C105" s="57"/>
      <c r="D105" s="57"/>
      <c r="E105" s="51"/>
      <c r="F105" s="51"/>
      <c r="G105" s="51"/>
    </row>
    <row r="106" spans="1:14" x14ac:dyDescent="0.2">
      <c r="A106" s="49"/>
      <c r="B106" s="143" t="s">
        <v>126</v>
      </c>
      <c r="C106" s="144"/>
      <c r="D106" s="16" t="s">
        <v>119</v>
      </c>
      <c r="E106" s="58"/>
      <c r="F106" s="49"/>
      <c r="G106" s="49"/>
    </row>
    <row r="107" spans="1:14" x14ac:dyDescent="0.2">
      <c r="A107" s="49"/>
      <c r="B107" s="143" t="s">
        <v>127</v>
      </c>
      <c r="C107" s="144"/>
      <c r="D107" s="16" t="s">
        <v>119</v>
      </c>
      <c r="E107" s="58"/>
      <c r="F107" s="49"/>
      <c r="G107" s="49"/>
    </row>
    <row r="108" spans="1:14" x14ac:dyDescent="0.2">
      <c r="A108" s="49"/>
      <c r="B108" s="143" t="s">
        <v>635</v>
      </c>
      <c r="C108" s="144"/>
      <c r="D108" s="16" t="s">
        <v>119</v>
      </c>
      <c r="E108" s="58"/>
      <c r="F108" s="49"/>
      <c r="G108" s="49"/>
    </row>
    <row r="109" spans="1:14" x14ac:dyDescent="0.2">
      <c r="A109" s="57"/>
      <c r="B109" s="57"/>
      <c r="C109" s="57"/>
      <c r="D109" s="57"/>
      <c r="E109" s="57"/>
      <c r="F109" s="57"/>
      <c r="G109" s="57"/>
    </row>
    <row r="110" spans="1:14" s="59" customFormat="1" ht="15" x14ac:dyDescent="0.25">
      <c r="B110" s="199" t="s">
        <v>766</v>
      </c>
      <c r="C110" s="200"/>
      <c r="D110" s="200"/>
      <c r="E110" s="200"/>
      <c r="F110" s="200"/>
      <c r="G110" s="201"/>
      <c r="I110"/>
      <c r="J110" s="85"/>
      <c r="K110" s="85"/>
      <c r="L110" s="85"/>
      <c r="M110" s="85"/>
      <c r="N110"/>
    </row>
    <row r="111" spans="1:14" s="59" customFormat="1" ht="45" customHeight="1" x14ac:dyDescent="0.25">
      <c r="B111" s="86" t="s">
        <v>652</v>
      </c>
      <c r="C111" s="86" t="s">
        <v>653</v>
      </c>
      <c r="D111" s="197" t="s">
        <v>654</v>
      </c>
      <c r="E111" s="198"/>
      <c r="F111" s="196" t="s">
        <v>655</v>
      </c>
      <c r="G111" s="196"/>
      <c r="H111" s="87"/>
      <c r="I111"/>
      <c r="J111" s="85"/>
      <c r="K111" s="85"/>
      <c r="L111" s="85"/>
      <c r="M111" s="85"/>
      <c r="N111"/>
    </row>
    <row r="112" spans="1:14" s="59" customFormat="1" ht="15" x14ac:dyDescent="0.25">
      <c r="B112" s="88" t="s">
        <v>731</v>
      </c>
      <c r="C112" s="89" t="s">
        <v>732</v>
      </c>
      <c r="D112" s="188">
        <v>0</v>
      </c>
      <c r="E112" s="189"/>
      <c r="F112" s="188">
        <v>0</v>
      </c>
      <c r="G112" s="189"/>
      <c r="H112" s="90"/>
      <c r="I112"/>
      <c r="J112" s="85"/>
      <c r="K112" s="85"/>
      <c r="L112" s="85"/>
      <c r="M112" s="85"/>
      <c r="N112"/>
    </row>
    <row r="113" spans="2:14" s="59" customFormat="1" ht="15" x14ac:dyDescent="0.25">
      <c r="B113" s="193" t="s">
        <v>733</v>
      </c>
      <c r="C113" s="194"/>
      <c r="D113" s="194"/>
      <c r="E113" s="194"/>
      <c r="F113" s="194"/>
      <c r="G113" s="195"/>
      <c r="H113" s="90"/>
      <c r="I113"/>
      <c r="J113" s="91"/>
      <c r="K113" s="91"/>
      <c r="L113" s="91"/>
      <c r="M113" s="85"/>
      <c r="N113"/>
    </row>
    <row r="114" spans="2:14" s="59" customFormat="1" ht="15" x14ac:dyDescent="0.25">
      <c r="B114" s="196" t="s">
        <v>652</v>
      </c>
      <c r="C114" s="196" t="s">
        <v>653</v>
      </c>
      <c r="D114" s="193" t="s">
        <v>698</v>
      </c>
      <c r="E114" s="194"/>
      <c r="F114" s="195"/>
      <c r="G114" s="88"/>
      <c r="H114" s="90"/>
      <c r="I114"/>
      <c r="J114" s="91"/>
      <c r="K114" s="91"/>
      <c r="L114" s="91"/>
      <c r="M114" s="85"/>
      <c r="N114"/>
    </row>
    <row r="115" spans="2:14" s="59" customFormat="1" ht="76.5" x14ac:dyDescent="0.25">
      <c r="B115" s="196"/>
      <c r="C115" s="196"/>
      <c r="D115" s="92" t="s">
        <v>702</v>
      </c>
      <c r="E115" s="92" t="s">
        <v>734</v>
      </c>
      <c r="F115" s="92" t="s">
        <v>735</v>
      </c>
      <c r="G115" s="92" t="s">
        <v>769</v>
      </c>
      <c r="H115" s="93"/>
      <c r="I115"/>
      <c r="J115" s="91"/>
      <c r="K115" s="91"/>
      <c r="L115" s="91"/>
      <c r="M115" s="85"/>
      <c r="N115"/>
    </row>
    <row r="116" spans="2:14" s="59" customFormat="1" ht="15" x14ac:dyDescent="0.2">
      <c r="B116" s="94" t="s">
        <v>731</v>
      </c>
      <c r="C116" s="89" t="s">
        <v>732</v>
      </c>
      <c r="D116" s="95">
        <v>200</v>
      </c>
      <c r="E116" s="95">
        <v>6.8852450999999997</v>
      </c>
      <c r="F116" s="95">
        <v>206.88524509999999</v>
      </c>
      <c r="G116" s="96">
        <f>F116/F87</f>
        <v>5.6874589641894548E-2</v>
      </c>
      <c r="H116" s="97"/>
      <c r="I116"/>
      <c r="J116"/>
      <c r="K116"/>
      <c r="L116"/>
      <c r="M116"/>
      <c r="N116"/>
    </row>
    <row r="117" spans="2:14" s="59" customFormat="1" ht="33" customHeight="1" x14ac:dyDescent="0.2">
      <c r="B117" s="190" t="s">
        <v>736</v>
      </c>
      <c r="C117" s="191"/>
      <c r="D117" s="191"/>
      <c r="E117" s="191"/>
      <c r="F117" s="191"/>
      <c r="G117" s="192"/>
      <c r="H117" s="98"/>
      <c r="I117"/>
      <c r="J117"/>
      <c r="K117"/>
      <c r="L117"/>
      <c r="M117"/>
      <c r="N117"/>
    </row>
    <row r="118" spans="2:14" s="59" customFormat="1" x14ac:dyDescent="0.2">
      <c r="H118" s="98"/>
      <c r="I118"/>
      <c r="J118"/>
      <c r="K118"/>
      <c r="L118"/>
      <c r="M118"/>
      <c r="N118"/>
    </row>
    <row r="119" spans="2:14" s="59" customFormat="1" x14ac:dyDescent="0.2">
      <c r="B119" s="148" t="s">
        <v>636</v>
      </c>
      <c r="C119" s="149"/>
      <c r="D119" s="150"/>
      <c r="I119"/>
      <c r="J119"/>
      <c r="K119"/>
      <c r="L119"/>
      <c r="M119"/>
      <c r="N119"/>
    </row>
    <row r="120" spans="2:14" s="59" customFormat="1" ht="38.25" x14ac:dyDescent="0.2">
      <c r="B120" s="145" t="s">
        <v>637</v>
      </c>
      <c r="C120" s="145"/>
      <c r="D120" s="60" t="s">
        <v>570</v>
      </c>
      <c r="I120"/>
      <c r="J120"/>
      <c r="K120"/>
      <c r="L120"/>
      <c r="M120"/>
      <c r="N120"/>
    </row>
    <row r="121" spans="2:14" s="59" customFormat="1" x14ac:dyDescent="0.2">
      <c r="B121" s="136" t="s">
        <v>638</v>
      </c>
      <c r="C121" s="136"/>
      <c r="D121" s="61"/>
      <c r="I121"/>
      <c r="J121"/>
      <c r="K121"/>
      <c r="L121"/>
      <c r="M121"/>
      <c r="N121"/>
    </row>
    <row r="122" spans="2:14" s="59" customFormat="1" x14ac:dyDescent="0.2">
      <c r="B122" s="136"/>
      <c r="C122" s="136"/>
      <c r="D122" s="62"/>
      <c r="I122"/>
      <c r="J122"/>
      <c r="K122"/>
      <c r="L122"/>
      <c r="M122"/>
      <c r="N122"/>
    </row>
    <row r="123" spans="2:14" s="59" customFormat="1" x14ac:dyDescent="0.2">
      <c r="B123" s="136" t="s">
        <v>639</v>
      </c>
      <c r="C123" s="136"/>
      <c r="D123" s="63">
        <v>6.7704098773505974</v>
      </c>
      <c r="I123"/>
      <c r="J123"/>
      <c r="K123"/>
      <c r="L123"/>
      <c r="M123"/>
      <c r="N123"/>
    </row>
    <row r="124" spans="2:14" s="59" customFormat="1" x14ac:dyDescent="0.2">
      <c r="B124" s="136"/>
      <c r="C124" s="136"/>
      <c r="D124" s="62"/>
      <c r="I124"/>
      <c r="J124"/>
      <c r="K124"/>
      <c r="L124"/>
      <c r="M124"/>
      <c r="N124"/>
    </row>
    <row r="125" spans="2:14" s="59" customFormat="1" x14ac:dyDescent="0.2">
      <c r="B125" s="136" t="s">
        <v>640</v>
      </c>
      <c r="C125" s="136"/>
      <c r="D125" s="63">
        <v>3.7653438949736069</v>
      </c>
      <c r="I125"/>
      <c r="J125"/>
      <c r="K125"/>
      <c r="L125"/>
      <c r="M125"/>
      <c r="N125"/>
    </row>
    <row r="126" spans="2:14" s="59" customFormat="1" x14ac:dyDescent="0.2">
      <c r="B126" s="136" t="s">
        <v>641</v>
      </c>
      <c r="C126" s="136"/>
      <c r="D126" s="63">
        <v>4.7321082055060675</v>
      </c>
      <c r="I126"/>
      <c r="J126"/>
      <c r="K126"/>
      <c r="L126"/>
      <c r="M126"/>
      <c r="N126"/>
    </row>
    <row r="127" spans="2:14" s="59" customFormat="1" x14ac:dyDescent="0.2">
      <c r="B127" s="136"/>
      <c r="C127" s="136"/>
      <c r="D127" s="62"/>
      <c r="I127"/>
      <c r="J127"/>
      <c r="K127"/>
      <c r="L127"/>
      <c r="M127"/>
      <c r="N127"/>
    </row>
    <row r="128" spans="2:14" s="59" customFormat="1" x14ac:dyDescent="0.2">
      <c r="B128" s="136" t="s">
        <v>642</v>
      </c>
      <c r="C128" s="136"/>
      <c r="D128" s="64" t="s">
        <v>765</v>
      </c>
      <c r="I128"/>
      <c r="J128" s="33"/>
      <c r="K128" s="33"/>
      <c r="L128" s="33"/>
      <c r="M128" s="33"/>
      <c r="N128" s="65"/>
    </row>
    <row r="129" spans="2:16" s="59" customFormat="1" x14ac:dyDescent="0.2">
      <c r="B129" s="134" t="s">
        <v>643</v>
      </c>
      <c r="C129" s="137"/>
      <c r="D129" s="135"/>
      <c r="I129"/>
      <c r="J129"/>
      <c r="K129"/>
      <c r="L129"/>
      <c r="M129"/>
      <c r="N129"/>
      <c r="O129"/>
      <c r="P129"/>
    </row>
    <row r="131" spans="2:16" x14ac:dyDescent="0.2">
      <c r="B131" s="67" t="s">
        <v>644</v>
      </c>
    </row>
    <row r="132" spans="2:16" ht="153.75" customHeight="1" x14ac:dyDescent="0.2"/>
    <row r="135" spans="2:16" x14ac:dyDescent="0.2">
      <c r="B135" s="67" t="s">
        <v>645</v>
      </c>
      <c r="C135" s="68"/>
      <c r="D135" s="67"/>
    </row>
    <row r="136" spans="2:16" x14ac:dyDescent="0.2">
      <c r="B136" s="67" t="s">
        <v>737</v>
      </c>
      <c r="D136" s="67"/>
    </row>
    <row r="137" spans="2:16" ht="165" customHeight="1" x14ac:dyDescent="0.2"/>
  </sheetData>
  <mergeCells count="35">
    <mergeCell ref="A1:H1"/>
    <mergeCell ref="A2:H2"/>
    <mergeCell ref="A3:H3"/>
    <mergeCell ref="B96:C96"/>
    <mergeCell ref="B110:G110"/>
    <mergeCell ref="B89:H89"/>
    <mergeCell ref="B90:H90"/>
    <mergeCell ref="B91:H91"/>
    <mergeCell ref="B93:D93"/>
    <mergeCell ref="B94:C94"/>
    <mergeCell ref="B95:C95"/>
    <mergeCell ref="B106:C106"/>
    <mergeCell ref="B104:C104"/>
    <mergeCell ref="F112:G112"/>
    <mergeCell ref="B108:C108"/>
    <mergeCell ref="B107:C107"/>
    <mergeCell ref="B117:G117"/>
    <mergeCell ref="B119:D119"/>
    <mergeCell ref="B113:G113"/>
    <mergeCell ref="B114:B115"/>
    <mergeCell ref="C114:C115"/>
    <mergeCell ref="D114:F114"/>
    <mergeCell ref="D111:E111"/>
    <mergeCell ref="F111:G111"/>
    <mergeCell ref="D112:E112"/>
    <mergeCell ref="B120:C120"/>
    <mergeCell ref="B121:C121"/>
    <mergeCell ref="B122:C122"/>
    <mergeCell ref="B128:C128"/>
    <mergeCell ref="B129:D129"/>
    <mergeCell ref="B123:C123"/>
    <mergeCell ref="B124:C124"/>
    <mergeCell ref="B125:C125"/>
    <mergeCell ref="B126:C126"/>
    <mergeCell ref="B127:C127"/>
  </mergeCells>
  <hyperlinks>
    <hyperlink ref="I1" location="Index!B2" display="Index" xr:uid="{DCB15267-E2F1-4B30-AFAD-99B7E0C2247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SFRLTP</vt:lpstr>
      <vt:lpstr>SFRSTP</vt:lpstr>
      <vt:lpstr>SMMF</vt:lpstr>
      <vt:lpstr>SPLDF</vt:lpstr>
      <vt:lpstr>SPMON</vt:lpstr>
      <vt:lpstr>SPSDF</vt:lpstr>
      <vt:lpstr>SPUSDF</vt:lpstr>
      <vt:lpstr>SUNBDS</vt:lpstr>
      <vt:lpstr>SUNMIA</vt:lpstr>
      <vt:lpstr>SUNONF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Swapna.N - Sundaram Mutual</cp:lastModifiedBy>
  <dcterms:created xsi:type="dcterms:W3CDTF">2025-12-01T10:41:39Z</dcterms:created>
  <dcterms:modified xsi:type="dcterms:W3CDTF">2025-12-09T09:41:03Z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2025-12-01T10:41:39Z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e72ea1b9-32e3-45fc-a8ed-210904f15528</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