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U:\Swapna\OPERATIONS\PORTFOLIO\Temp\Final sent\"/>
    </mc:Choice>
  </mc:AlternateContent>
  <xr:revisionPtr revIDLastSave="0" documentId="13_ncr:1_{3F6AF52B-4AB8-4AA5-AB89-BA34CC1E6616}" xr6:coauthVersionLast="47" xr6:coauthVersionMax="47" xr10:uidLastSave="{00000000-0000-0000-0000-000000000000}"/>
  <bookViews>
    <workbookView xWindow="-120" yWindow="-120" windowWidth="29040" windowHeight="15840" tabRatio="908" xr2:uid="{6CDEC695-11BD-448E-803B-A69789F49E9C}"/>
  </bookViews>
  <sheets>
    <sheet name="Index" sheetId="31" r:id="rId1"/>
    <sheet name="CAPEXG" sheetId="1" r:id="rId2"/>
    <sheet name="GLOB" sheetId="30" r:id="rId3"/>
    <sheet name="MIDCAP" sheetId="2" r:id="rId4"/>
    <sheet name="MULTIP" sheetId="3" r:id="rId5"/>
    <sheet name="SLTADV3" sheetId="4" r:id="rId6"/>
    <sheet name="SLTADV4" sheetId="5" r:id="rId7"/>
    <sheet name="SLTAX1" sheetId="6" r:id="rId8"/>
    <sheet name="SLTAX2" sheetId="7" r:id="rId9"/>
    <sheet name="SLTAX3" sheetId="8" r:id="rId10"/>
    <sheet name="SLTAX4" sheetId="9" r:id="rId11"/>
    <sheet name="SLTAX5" sheetId="10" r:id="rId12"/>
    <sheet name="SLTAX6" sheetId="11" r:id="rId13"/>
    <sheet name="SMILE" sheetId="12" r:id="rId14"/>
    <sheet name="SPAHF" sheetId="13" r:id="rId15"/>
    <sheet name="SPARF" sheetId="14" r:id="rId16"/>
    <sheet name="SPBAF" sheetId="15" r:id="rId17"/>
    <sheet name="SPDYF" sheetId="16" r:id="rId18"/>
    <sheet name="SPESF" sheetId="17" r:id="rId19"/>
    <sheet name="SPFOCUS" sheetId="18" r:id="rId20"/>
    <sheet name="SPMUCF" sheetId="19" r:id="rId21"/>
    <sheet name="SPSN100" sheetId="20" r:id="rId22"/>
    <sheet name="SPTAX" sheetId="21" r:id="rId23"/>
    <sheet name="SRURAL" sheetId="22" r:id="rId24"/>
    <sheet name="SSFUND" sheetId="23" r:id="rId25"/>
    <sheet name="STAX" sheetId="24" r:id="rId26"/>
    <sheet name="SUNBCF" sheetId="25" r:id="rId27"/>
    <sheet name="SUNFCF" sheetId="27" r:id="rId28"/>
    <sheet name="SUNFOP" sheetId="28" r:id="rId29"/>
    <sheet name="SUNMAF" sheetId="29" r:id="rId30"/>
    <sheet name="Annexure-A" sheetId="32" r:id="rId31"/>
  </sheets>
  <definedNames>
    <definedName name="_xlnm._FilterDatabase" localSheetId="30" hidden="1">'Annexure-A'!$A$8:$L$95</definedName>
    <definedName name="_xlnm._FilterDatabase" localSheetId="0" hidden="1">Index!$A$1:$C$28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4" i="29" l="1"/>
  <c r="G83" i="29"/>
  <c r="G82" i="29"/>
  <c r="G81" i="29"/>
  <c r="G80" i="29"/>
  <c r="G79" i="29"/>
  <c r="G78" i="29"/>
  <c r="G77" i="29"/>
  <c r="G76" i="29"/>
  <c r="G75" i="29"/>
  <c r="G74" i="29"/>
  <c r="G73" i="29"/>
  <c r="G72" i="29"/>
  <c r="G47" i="28"/>
  <c r="G46" i="28"/>
  <c r="G74" i="23"/>
  <c r="G73" i="23"/>
  <c r="G119" i="17"/>
  <c r="G118" i="17"/>
  <c r="G117" i="17"/>
  <c r="G116" i="17"/>
  <c r="G115" i="17"/>
  <c r="G114" i="17"/>
  <c r="G113" i="17"/>
  <c r="G112" i="17"/>
  <c r="G111" i="17"/>
  <c r="G110" i="17"/>
  <c r="G109" i="17"/>
  <c r="G108" i="17"/>
  <c r="G107" i="17"/>
  <c r="G106" i="17"/>
  <c r="G105" i="17"/>
  <c r="G104" i="17"/>
  <c r="G103" i="17"/>
  <c r="G102" i="17"/>
  <c r="G101" i="17"/>
  <c r="G100" i="17"/>
  <c r="G99" i="17"/>
  <c r="G98" i="17"/>
  <c r="G97" i="17"/>
  <c r="G96" i="17"/>
  <c r="G95" i="17"/>
  <c r="G94" i="17"/>
  <c r="G93" i="17"/>
  <c r="G92" i="17"/>
  <c r="G91" i="17"/>
  <c r="G90" i="17"/>
  <c r="G89" i="17"/>
  <c r="G103" i="15"/>
  <c r="G102" i="15"/>
  <c r="G101" i="15"/>
  <c r="G100" i="15"/>
  <c r="G99" i="15"/>
  <c r="G98" i="15"/>
  <c r="G97" i="15"/>
  <c r="G96" i="15"/>
  <c r="G95" i="15"/>
  <c r="G94" i="15"/>
  <c r="G93" i="15"/>
  <c r="G92" i="15"/>
  <c r="G91" i="15"/>
  <c r="G90" i="15"/>
  <c r="G89" i="15"/>
  <c r="G88" i="15"/>
  <c r="G104" i="12"/>
  <c r="G62" i="14"/>
  <c r="G61" i="14"/>
  <c r="G60" i="14"/>
  <c r="G59" i="14"/>
  <c r="G58" i="14"/>
  <c r="G57" i="14"/>
  <c r="G56" i="14"/>
  <c r="G55" i="14"/>
  <c r="G54" i="14"/>
  <c r="G53" i="14"/>
  <c r="G52" i="14"/>
  <c r="G51" i="14"/>
  <c r="G50" i="14"/>
  <c r="G49" i="14"/>
  <c r="G48" i="14"/>
  <c r="G47" i="14"/>
  <c r="G46" i="14"/>
  <c r="G45" i="14"/>
  <c r="G44" i="14"/>
  <c r="G43" i="14"/>
  <c r="G42" i="14"/>
  <c r="G103" i="12"/>
  <c r="G64" i="14"/>
  <c r="F64" i="14"/>
  <c r="F169" i="32" l="1"/>
  <c r="G152" i="32"/>
  <c r="G151" i="32"/>
  <c r="F150" i="32"/>
  <c r="G150" i="32" s="1"/>
  <c r="E150" i="32"/>
  <c r="D150" i="32"/>
  <c r="C150" i="32"/>
  <c r="I150" i="32" s="1"/>
  <c r="F149" i="32"/>
  <c r="G149" i="32" s="1"/>
  <c r="E149" i="32"/>
  <c r="D149" i="32"/>
  <c r="C149" i="32"/>
  <c r="G148" i="32"/>
  <c r="F147" i="32"/>
  <c r="G147" i="32" s="1"/>
  <c r="E147" i="32"/>
  <c r="D147" i="32"/>
  <c r="C147" i="32"/>
  <c r="I146" i="32"/>
  <c r="G146" i="32"/>
  <c r="I145" i="32"/>
  <c r="G145" i="32"/>
  <c r="F144" i="32"/>
  <c r="G144" i="32" s="1"/>
  <c r="E144" i="32"/>
  <c r="D144" i="32"/>
  <c r="C144" i="32"/>
  <c r="I144" i="32" s="1"/>
  <c r="F143" i="32"/>
  <c r="G143" i="32" s="1"/>
  <c r="E143" i="32"/>
  <c r="D143" i="32"/>
  <c r="C143" i="32"/>
  <c r="I143" i="32" s="1"/>
  <c r="G118" i="32"/>
  <c r="G117" i="32"/>
  <c r="F116" i="32"/>
  <c r="G116" i="32" s="1"/>
  <c r="E116" i="32"/>
  <c r="D116" i="32"/>
  <c r="C116" i="32"/>
  <c r="F115" i="32"/>
  <c r="G115" i="32" s="1"/>
  <c r="E115" i="32"/>
  <c r="D115" i="32"/>
  <c r="C115" i="32"/>
  <c r="G114" i="32"/>
  <c r="F114" i="32"/>
  <c r="E114" i="32"/>
  <c r="D114" i="32"/>
  <c r="C114" i="32"/>
  <c r="G113" i="32"/>
  <c r="F113" i="32"/>
  <c r="E113" i="32"/>
  <c r="D113" i="32"/>
  <c r="C113" i="32"/>
  <c r="G112" i="32"/>
  <c r="F111" i="32"/>
  <c r="G111" i="32" s="1"/>
  <c r="E111" i="32"/>
  <c r="D111" i="32"/>
  <c r="C111" i="32"/>
  <c r="B105" i="32"/>
  <c r="B104" i="32"/>
</calcChain>
</file>

<file path=xl/sharedStrings.xml><?xml version="1.0" encoding="utf-8"?>
<sst xmlns="http://schemas.openxmlformats.org/spreadsheetml/2006/main" count="12529" uniqueCount="1190">
  <si>
    <t>SUNDARAM MUTUAL FUND</t>
  </si>
  <si>
    <t>Sundaram Infrastructure Advantage Fund</t>
  </si>
  <si>
    <t>SL No</t>
  </si>
  <si>
    <t>ISIN Code</t>
  </si>
  <si>
    <t>Name of the instrument</t>
  </si>
  <si>
    <t>Rating / 
Industry</t>
  </si>
  <si>
    <t>Quantity</t>
  </si>
  <si>
    <t>Mkt Value
Rs. in Lacs</t>
  </si>
  <si>
    <t>% of Net Asset</t>
  </si>
  <si>
    <t>A) Equity &amp; Equity Related</t>
  </si>
  <si>
    <t>(a) Listed / awaiting listing on Stock Exchange</t>
  </si>
  <si>
    <t>INE018A01030</t>
  </si>
  <si>
    <t>Larsen &amp; Toubro Ltd</t>
  </si>
  <si>
    <t>Construction</t>
  </si>
  <si>
    <t>INE002A01018</t>
  </si>
  <si>
    <t>Reliance Industries Ltd</t>
  </si>
  <si>
    <t>Petroleum Products</t>
  </si>
  <si>
    <t>INE397D01024</t>
  </si>
  <si>
    <t>Bharti Airtel Ltd</t>
  </si>
  <si>
    <t>Telecom - Services</t>
  </si>
  <si>
    <t>INE733E01010</t>
  </si>
  <si>
    <t>NTPC LTD</t>
  </si>
  <si>
    <t>Power</t>
  </si>
  <si>
    <t>INE481G01011</t>
  </si>
  <si>
    <t>Ultratech Cement Ltd</t>
  </si>
  <si>
    <t>Cement &amp; Cement Products</t>
  </si>
  <si>
    <t>INE752E01010</t>
  </si>
  <si>
    <t>Power Grid Corporation of India Ltd</t>
  </si>
  <si>
    <t>INE263A01024</t>
  </si>
  <si>
    <t>Bharat Electronics Ltd</t>
  </si>
  <si>
    <t>Aerospace &amp; Defense</t>
  </si>
  <si>
    <t>INE003A01024</t>
  </si>
  <si>
    <t>Siemens Ltd</t>
  </si>
  <si>
    <t>Electrical Equipment</t>
  </si>
  <si>
    <t>INE999A01015</t>
  </si>
  <si>
    <t>KSB LTD</t>
  </si>
  <si>
    <t>Industrial Products</t>
  </si>
  <si>
    <t>INE284A01012</t>
  </si>
  <si>
    <t>ESAB India Ltd</t>
  </si>
  <si>
    <t>INE117A01022</t>
  </si>
  <si>
    <t>ABB India Ltd</t>
  </si>
  <si>
    <t>INE07Y701011</t>
  </si>
  <si>
    <t>Hitachi Energy India Ltd</t>
  </si>
  <si>
    <t>INE868B01028</t>
  </si>
  <si>
    <t>NCC Ltd</t>
  </si>
  <si>
    <t>INE935N01020</t>
  </si>
  <si>
    <t>Dixon Technologies (India) Ltd</t>
  </si>
  <si>
    <t>Consumer Durables</t>
  </si>
  <si>
    <t>INE090A01021</t>
  </si>
  <si>
    <t>ICICI Bank Ltd</t>
  </si>
  <si>
    <t>Banks</t>
  </si>
  <si>
    <t>INE791I01019</t>
  </si>
  <si>
    <t>Brigade Enterprises Ltd</t>
  </si>
  <si>
    <t>Realty</t>
  </si>
  <si>
    <t>INE146L01010</t>
  </si>
  <si>
    <t>Kirloskar Oil Engines Ltd</t>
  </si>
  <si>
    <t>INE213A01029</t>
  </si>
  <si>
    <t>Oil &amp; Natural Gas Corporation Ltd</t>
  </si>
  <si>
    <t>Oil</t>
  </si>
  <si>
    <t>INE195J01029</t>
  </si>
  <si>
    <t>PNC Infratech Ltd</t>
  </si>
  <si>
    <t>INE066F01020</t>
  </si>
  <si>
    <t>Hindustan Aeronautics Ltd</t>
  </si>
  <si>
    <t>INE343G01021</t>
  </si>
  <si>
    <t>Bharti Hexacom Ltd</t>
  </si>
  <si>
    <t>INE245A01021</t>
  </si>
  <si>
    <t>TATA Power Company Ltd</t>
  </si>
  <si>
    <t>INE536A01023</t>
  </si>
  <si>
    <t>Grindwell Norton Ltd</t>
  </si>
  <si>
    <t>INE419M01027</t>
  </si>
  <si>
    <t>TD Power Systems Ltd</t>
  </si>
  <si>
    <t>INE671A01010</t>
  </si>
  <si>
    <t>Honeywell Automation India Ltd</t>
  </si>
  <si>
    <t>Industrial Manufacturing</t>
  </si>
  <si>
    <t>INE298A01020</t>
  </si>
  <si>
    <t>Cummins India Ltd</t>
  </si>
  <si>
    <t>INE062A01020</t>
  </si>
  <si>
    <t>State Bank of India</t>
  </si>
  <si>
    <t>INE129A01019</t>
  </si>
  <si>
    <t>GAIL (India) Ltd</t>
  </si>
  <si>
    <t>Gas</t>
  </si>
  <si>
    <t>INE111A01025</t>
  </si>
  <si>
    <t>Container Corporation of India Ltd</t>
  </si>
  <si>
    <t>Transport Services</t>
  </si>
  <si>
    <t>INE823G01014</t>
  </si>
  <si>
    <t>JK Cement Ltd</t>
  </si>
  <si>
    <t>INE220B01022</t>
  </si>
  <si>
    <t>Kalpataru Projects International Ltd</t>
  </si>
  <si>
    <t>INE00LO01017</t>
  </si>
  <si>
    <t>Craftsman Automation Ltd</t>
  </si>
  <si>
    <t>Auto Components</t>
  </si>
  <si>
    <t>INE742F01042</t>
  </si>
  <si>
    <t>Adani Ports and Special Economic Zone Ltd</t>
  </si>
  <si>
    <t>Transport Infrastructure</t>
  </si>
  <si>
    <t>INE372A01015</t>
  </si>
  <si>
    <t>Apar Industries Ltd</t>
  </si>
  <si>
    <t>INE513A01022</t>
  </si>
  <si>
    <t>Schaeffler India Ltd</t>
  </si>
  <si>
    <t>INE152M01016</t>
  </si>
  <si>
    <t>Triveni Turbine Ltd</t>
  </si>
  <si>
    <t>INE152A01029</t>
  </si>
  <si>
    <t>Thermax Ltd</t>
  </si>
  <si>
    <t>INE00M201021</t>
  </si>
  <si>
    <t>Sterling and Wilson Renewable Energy Ltd</t>
  </si>
  <si>
    <t>INE079A01024</t>
  </si>
  <si>
    <t>Ambuja Cements Ltd</t>
  </si>
  <si>
    <t>INE878B01027</t>
  </si>
  <si>
    <t>KEI Industries Ltd</t>
  </si>
  <si>
    <t>INE646L01027</t>
  </si>
  <si>
    <t>Interglobe Aviation Ltd</t>
  </si>
  <si>
    <t>INE134E01011</t>
  </si>
  <si>
    <t>Power Finance Corporation Ltd</t>
  </si>
  <si>
    <t>Finance</t>
  </si>
  <si>
    <t>INE020B01018</t>
  </si>
  <si>
    <t>REC Ltd</t>
  </si>
  <si>
    <t>INE749A01030</t>
  </si>
  <si>
    <t>Jindal Steel &amp; Power Ltd</t>
  </si>
  <si>
    <t>Ferrous Metals</t>
  </si>
  <si>
    <t>INE702C01027</t>
  </si>
  <si>
    <t>APL Apollo Tubes Ltd</t>
  </si>
  <si>
    <t>INE522F01014</t>
  </si>
  <si>
    <t>Coal India Ltd</t>
  </si>
  <si>
    <t>Consumable Fuels</t>
  </si>
  <si>
    <t>INE148O01028</t>
  </si>
  <si>
    <t>Delhivery Ltd</t>
  </si>
  <si>
    <t>INE121J01017</t>
  </si>
  <si>
    <t>Indus Towers Ltd (Prev Bharti Infratel Ltd)</t>
  </si>
  <si>
    <t>INE257A01026</t>
  </si>
  <si>
    <t>Bharat Heavy Electricals Ltd</t>
  </si>
  <si>
    <t>INE087A01019</t>
  </si>
  <si>
    <t>Kesoram Industries Ltd</t>
  </si>
  <si>
    <t>INE284S01014</t>
  </si>
  <si>
    <t>S.J.S. Enterprises Ltd</t>
  </si>
  <si>
    <t>INE242A01010</t>
  </si>
  <si>
    <t>Indian Oil Corporation Ltd</t>
  </si>
  <si>
    <t>INE340A01012</t>
  </si>
  <si>
    <t>Birla Corporation Ltd</t>
  </si>
  <si>
    <t>INE029A01011</t>
  </si>
  <si>
    <t>Bharat Petroleum Corporation Ltd</t>
  </si>
  <si>
    <t>INE616N01034</t>
  </si>
  <si>
    <t>INOX India Ltd</t>
  </si>
  <si>
    <t>INE743M01012</t>
  </si>
  <si>
    <t>RHI Magnesita India Ltd</t>
  </si>
  <si>
    <t>INE671H01015</t>
  </si>
  <si>
    <t>Sobha Ltd</t>
  </si>
  <si>
    <t>INE880J01026</t>
  </si>
  <si>
    <t>JSW Infrastructure Ltd</t>
  </si>
  <si>
    <t>INE08ZM01014</t>
  </si>
  <si>
    <t>Green Panel Industries Ltd</t>
  </si>
  <si>
    <t>INE551A01022</t>
  </si>
  <si>
    <t>Engineering Services</t>
  </si>
  <si>
    <t>#</t>
  </si>
  <si>
    <t>Sub Total</t>
  </si>
  <si>
    <t/>
  </si>
  <si>
    <t>(b) Overseas Security</t>
  </si>
  <si>
    <t xml:space="preserve">0 </t>
  </si>
  <si>
    <t>(c) Privately Placed / Unlisted</t>
  </si>
  <si>
    <t>(d) Preference / Right Shares</t>
  </si>
  <si>
    <t>(e) Warrants</t>
  </si>
  <si>
    <t>f) Derivative</t>
  </si>
  <si>
    <t>Total for Equity &amp; Equity Related</t>
  </si>
  <si>
    <t>B) Debt Instruments</t>
  </si>
  <si>
    <t>(b) Privately Placed / Unlisted</t>
  </si>
  <si>
    <t>(c) Govt Security</t>
  </si>
  <si>
    <t>(d) Securitized Debt Instruments</t>
  </si>
  <si>
    <t>Total for Debt Instruments</t>
  </si>
  <si>
    <t>C) Money Market Instruments</t>
  </si>
  <si>
    <t>(a) Certificate of Deposits</t>
  </si>
  <si>
    <t>(b) Commercial Papers</t>
  </si>
  <si>
    <t>(c) Treasury Bills</t>
  </si>
  <si>
    <t>(d) ReverseRepo / TREPS</t>
  </si>
  <si>
    <t>TREPS</t>
  </si>
  <si>
    <t>Total for Money Market Instruments</t>
  </si>
  <si>
    <t>D) Mutual Fund Units</t>
  </si>
  <si>
    <t>(a) Investment in Mutual Fund Units</t>
  </si>
  <si>
    <t>INF173K01GU0</t>
  </si>
  <si>
    <t>Sundaram Liquid Fund - Direct Growth</t>
  </si>
  <si>
    <t>E) Others</t>
  </si>
  <si>
    <t>(a) Deposits with Commercial Banks</t>
  </si>
  <si>
    <t>(b) Share Application Money pending Allotment</t>
  </si>
  <si>
    <t>Cash and Other Net Current Assets</t>
  </si>
  <si>
    <t>Grand Total</t>
  </si>
  <si>
    <t>Notes</t>
  </si>
  <si>
    <t>a) Total securities classified as below investment grade or default provided for and its percentage to NAV</t>
  </si>
  <si>
    <t>Nil</t>
  </si>
  <si>
    <t>b) Total value and percentage of illiquid equity shares</t>
  </si>
  <si>
    <t>c) NAV  per  unit (Rupees per unit)</t>
  </si>
  <si>
    <t>At the end</t>
  </si>
  <si>
    <t>Option</t>
  </si>
  <si>
    <t>31/05/2024</t>
  </si>
  <si>
    <t>30/06/2024</t>
  </si>
  <si>
    <t>Direct Plan - Growth</t>
  </si>
  <si>
    <t>Regular Plan - Growth</t>
  </si>
  <si>
    <t>e) Total outstanding exposure in derivative instruments at the end of the period</t>
  </si>
  <si>
    <t>f) Total investments in foreign securities /ADR'S/GDR'S at the end of the period</t>
  </si>
  <si>
    <t>g) Repo in corporate debt</t>
  </si>
  <si>
    <t>h) Portfolio Turnover Ratio</t>
  </si>
  <si>
    <t>Sundaram Mid Cap Fund</t>
  </si>
  <si>
    <t>INE303R01014</t>
  </si>
  <si>
    <t>Kalyan Jewellers India Ltd</t>
  </si>
  <si>
    <t>INE974X01010</t>
  </si>
  <si>
    <t>Tube Investments of India Ltd</t>
  </si>
  <si>
    <t>INE849A01020</t>
  </si>
  <si>
    <t>Trent Ltd</t>
  </si>
  <si>
    <t>Retailing</t>
  </si>
  <si>
    <t>INE171A01029</t>
  </si>
  <si>
    <t>The Federal Bank Ltd</t>
  </si>
  <si>
    <t>INE169A01031</t>
  </si>
  <si>
    <t>Coromandel International Ltd</t>
  </si>
  <si>
    <t>Fertilizers &amp; Agrochemicals</t>
  </si>
  <si>
    <t>INE093I01010</t>
  </si>
  <si>
    <t>Oberoi Realty Ltd</t>
  </si>
  <si>
    <t>INE061F01013</t>
  </si>
  <si>
    <t>Fortis Health Care Ltd</t>
  </si>
  <si>
    <t>Healthcare Services</t>
  </si>
  <si>
    <t>INE562A01011</t>
  </si>
  <si>
    <t>Indian Bank</t>
  </si>
  <si>
    <t>INE010B01027</t>
  </si>
  <si>
    <t>Zydus Lifesciences Ltd</t>
  </si>
  <si>
    <t>Pharmaceuticals &amp; Biotechnology</t>
  </si>
  <si>
    <t>INE262H01021</t>
  </si>
  <si>
    <t>Persistent Systems Ltd</t>
  </si>
  <si>
    <t>It - Software</t>
  </si>
  <si>
    <t>INE105A01035</t>
  </si>
  <si>
    <t>TVS Holdings Ltd</t>
  </si>
  <si>
    <t>INE326A01037</t>
  </si>
  <si>
    <t>Lupin Ltd</t>
  </si>
  <si>
    <t>INE721A01013</t>
  </si>
  <si>
    <t>Shriram Finance Ltd</t>
  </si>
  <si>
    <t>INE226A01021</t>
  </si>
  <si>
    <t>Voltas Ltd</t>
  </si>
  <si>
    <t>INE813H01021</t>
  </si>
  <si>
    <t>Torrent Power Ltd</t>
  </si>
  <si>
    <t>INE417T01026</t>
  </si>
  <si>
    <t>PB Fintech Ltd</t>
  </si>
  <si>
    <t>Financial Technology (Fintech)</t>
  </si>
  <si>
    <t>INE540L01014</t>
  </si>
  <si>
    <t>Alkem Laboratories Ltd</t>
  </si>
  <si>
    <t>INE797F01020</t>
  </si>
  <si>
    <t>Jubilant Foodworks Ltd</t>
  </si>
  <si>
    <t>Leisure Services</t>
  </si>
  <si>
    <t>INE949L01017</t>
  </si>
  <si>
    <t>AU Small Finance Bank Ltd</t>
  </si>
  <si>
    <t>INE180A01020</t>
  </si>
  <si>
    <t>Max Financial Services Ltd</t>
  </si>
  <si>
    <t>Insurance</t>
  </si>
  <si>
    <t>INE027H01010</t>
  </si>
  <si>
    <t>Max Healthcare Institute Ltd</t>
  </si>
  <si>
    <t>INE094A01015</t>
  </si>
  <si>
    <t>Hindustan Petroleum Corporation Ltd</t>
  </si>
  <si>
    <t>INE596I01012</t>
  </si>
  <si>
    <t>Computer Age Management Services Ltd</t>
  </si>
  <si>
    <t>Capital Markets</t>
  </si>
  <si>
    <t>INE663F01024</t>
  </si>
  <si>
    <t>Info Edge (India) Ltd</t>
  </si>
  <si>
    <t>INE427F01016</t>
  </si>
  <si>
    <t>Chalet Hotels Ltd</t>
  </si>
  <si>
    <t>INE342J01019</t>
  </si>
  <si>
    <t>ZF Commercial Vehicle Control Systems I Ltd</t>
  </si>
  <si>
    <t>INE774D01024</t>
  </si>
  <si>
    <t>Mahindra &amp; Mahindra Financial Services Ltd</t>
  </si>
  <si>
    <t>INE00R701025</t>
  </si>
  <si>
    <t>Dalmia Cement (Bharat) Ltd.</t>
  </si>
  <si>
    <t>INE455K01017</t>
  </si>
  <si>
    <t>Polycab India Ltd</t>
  </si>
  <si>
    <t>INE686F01025</t>
  </si>
  <si>
    <t>United Breweries Ltd</t>
  </si>
  <si>
    <t>Beverages</t>
  </si>
  <si>
    <t>INE149A01033</t>
  </si>
  <si>
    <t>Cholamandalam Financial Holdings Ltd</t>
  </si>
  <si>
    <t>INE356A01018</t>
  </si>
  <si>
    <t>MphasiS Ltd</t>
  </si>
  <si>
    <t>INE288B01029</t>
  </si>
  <si>
    <t>Deepak Nitrite Ltd</t>
  </si>
  <si>
    <t>Chemicals &amp; Petrochemicals</t>
  </si>
  <si>
    <t>INE121A01024</t>
  </si>
  <si>
    <t>Cholamandalam Investment and Finance Company Ltd</t>
  </si>
  <si>
    <t>INE692A01016</t>
  </si>
  <si>
    <t>Union Bank of India</t>
  </si>
  <si>
    <t>INE405E01023</t>
  </si>
  <si>
    <t>UNO Minda Ltd</t>
  </si>
  <si>
    <t>INE438A01022</t>
  </si>
  <si>
    <t>Apollo Tyres Ltd</t>
  </si>
  <si>
    <t>INE006I01046</t>
  </si>
  <si>
    <t>Astral Ltd</t>
  </si>
  <si>
    <t>INE591G01017</t>
  </si>
  <si>
    <t>Coforge Ltd</t>
  </si>
  <si>
    <t>INE067A01029</t>
  </si>
  <si>
    <t>CG Power and Industrial Solutions Ltd</t>
  </si>
  <si>
    <t>INE216P01012</t>
  </si>
  <si>
    <t>Aavas Financiers Ltd</t>
  </si>
  <si>
    <t>INE494B01023</t>
  </si>
  <si>
    <t>TVS Motor Company Ltd</t>
  </si>
  <si>
    <t>Automobiles</t>
  </si>
  <si>
    <t>INE195A01028</t>
  </si>
  <si>
    <t>Supreme Industries Ltd</t>
  </si>
  <si>
    <t>INE473B01035</t>
  </si>
  <si>
    <t>Hatsun Agro Product Ltd</t>
  </si>
  <si>
    <t>Food Products</t>
  </si>
  <si>
    <t>INE246F01010</t>
  </si>
  <si>
    <t>Gujarat State Petronet Ltd</t>
  </si>
  <si>
    <t>INE947Q01028</t>
  </si>
  <si>
    <t>Laurus Labs Ltd</t>
  </si>
  <si>
    <t>INE872J01023</t>
  </si>
  <si>
    <t>Devyani international limited</t>
  </si>
  <si>
    <t>INE217B01036</t>
  </si>
  <si>
    <t>Kajaria Ceramics Ltd</t>
  </si>
  <si>
    <t>INE376G01013</t>
  </si>
  <si>
    <t>Biocon Ltd</t>
  </si>
  <si>
    <t>INE603J01030</t>
  </si>
  <si>
    <t>PI Industries Ltd</t>
  </si>
  <si>
    <t>INE073K01018</t>
  </si>
  <si>
    <t>Sona BLW Precision Forgings Ltd</t>
  </si>
  <si>
    <t>INE600L01024</t>
  </si>
  <si>
    <t>Dr Lal Path Labs Ltd</t>
  </si>
  <si>
    <t>INE531A01024</t>
  </si>
  <si>
    <t>Kansai Nerolac Paints Ltd</t>
  </si>
  <si>
    <t>INE048G01026</t>
  </si>
  <si>
    <t>Navin Fluorine International Ltd</t>
  </si>
  <si>
    <t>INE670A01012</t>
  </si>
  <si>
    <t>Tata Elxsi Ltd</t>
  </si>
  <si>
    <t>INE118H01025</t>
  </si>
  <si>
    <t>BSE Ltd</t>
  </si>
  <si>
    <t>INE371P01015</t>
  </si>
  <si>
    <t>Amber Enterprises India Ltd</t>
  </si>
  <si>
    <t>INE196A01026</t>
  </si>
  <si>
    <t>Marico Ltd</t>
  </si>
  <si>
    <t>Agricultural Food &amp; Other Products</t>
  </si>
  <si>
    <t>INE058A01010</t>
  </si>
  <si>
    <t>Sanofi India Ltd</t>
  </si>
  <si>
    <t>INE053A01029</t>
  </si>
  <si>
    <t>The Indian Hotels Company Ltd</t>
  </si>
  <si>
    <t>INE0UOS01011</t>
  </si>
  <si>
    <t>Sanofi Consumer Healthcare India Ltd</t>
  </si>
  <si>
    <t>INE811K01011</t>
  </si>
  <si>
    <t>Prestige Estates Projects Ltd</t>
  </si>
  <si>
    <t>INE844O01030</t>
  </si>
  <si>
    <t>Gujarat Gas Co Ltd</t>
  </si>
  <si>
    <t>INE0Q3R04012</t>
  </si>
  <si>
    <t>Sundaram Large and Mid Cap Fund</t>
  </si>
  <si>
    <t>INE040A01034</t>
  </si>
  <si>
    <t>HDFC Bank Ltd</t>
  </si>
  <si>
    <t>INE758T01015</t>
  </si>
  <si>
    <t>Zomato Ltd</t>
  </si>
  <si>
    <t>INE238A01034</t>
  </si>
  <si>
    <t>Axis Bank Ltd</t>
  </si>
  <si>
    <t>INE009A01021</t>
  </si>
  <si>
    <t>Infosys Ltd</t>
  </si>
  <si>
    <t>INE200M01021</t>
  </si>
  <si>
    <t>Varun Beverages Ltd</t>
  </si>
  <si>
    <t>INE467B01029</t>
  </si>
  <si>
    <t>Tata Consultancy Services Ltd</t>
  </si>
  <si>
    <t>INE038A01020</t>
  </si>
  <si>
    <t>Hindalco Industries Ltd</t>
  </si>
  <si>
    <t>Non - Ferrous Metals</t>
  </si>
  <si>
    <t>INE044A01036</t>
  </si>
  <si>
    <t>Sun Pharmaceutical Industries Ltd</t>
  </si>
  <si>
    <t>INE155A01022</t>
  </si>
  <si>
    <t>Tata Motors Ltd</t>
  </si>
  <si>
    <t>INE089A01023</t>
  </si>
  <si>
    <t>Dr. Reddys Laboratories Ltd</t>
  </si>
  <si>
    <t>INE158A01026</t>
  </si>
  <si>
    <t>Hero MotoCorp Ltd</t>
  </si>
  <si>
    <t>INE406A01037</t>
  </si>
  <si>
    <t>Aurobindo Pharma Ltd</t>
  </si>
  <si>
    <t>INE081A01020</t>
  </si>
  <si>
    <t>Tata Steel Ltd</t>
  </si>
  <si>
    <t>INE745G01035</t>
  </si>
  <si>
    <t>Multi Commodity Exchange of India Ltd</t>
  </si>
  <si>
    <t>INE476A01022</t>
  </si>
  <si>
    <t>Canara Bank</t>
  </si>
  <si>
    <t>INE154A01025</t>
  </si>
  <si>
    <t>ITC Ltd</t>
  </si>
  <si>
    <t>Diversified Fmcg</t>
  </si>
  <si>
    <t>INE321T01012</t>
  </si>
  <si>
    <t>DOMS Industries Ltd</t>
  </si>
  <si>
    <t>Household Products</t>
  </si>
  <si>
    <t>INE317I01021</t>
  </si>
  <si>
    <t>Metro Brands Ltd</t>
  </si>
  <si>
    <t>INE361B01024</t>
  </si>
  <si>
    <t>Divis Laboratories Ltd</t>
  </si>
  <si>
    <t>INE030A01027</t>
  </si>
  <si>
    <t>Hindustan UniLever Ltd</t>
  </si>
  <si>
    <t>INE465A01025</t>
  </si>
  <si>
    <t>Bharat Forge Ltd</t>
  </si>
  <si>
    <t>INE192R01011</t>
  </si>
  <si>
    <t>Avenue Supermarts Ltd</t>
  </si>
  <si>
    <t>INE893J01029</t>
  </si>
  <si>
    <t>Mold-Tek Packaging Ltd</t>
  </si>
  <si>
    <t>INE237A01028</t>
  </si>
  <si>
    <t>Kotak Mahindra Bank Ltd</t>
  </si>
  <si>
    <t>INE095A01012</t>
  </si>
  <si>
    <t>IndusInd Bank Ltd</t>
  </si>
  <si>
    <t>INE208A01029</t>
  </si>
  <si>
    <t>Ashok Leyland Ltd</t>
  </si>
  <si>
    <t>Agricultural, Commercial &amp; Construction Vehicles</t>
  </si>
  <si>
    <t>INE280A01028</t>
  </si>
  <si>
    <t>Titan Company Ltd</t>
  </si>
  <si>
    <t>INE387A01021</t>
  </si>
  <si>
    <t>Sundram Fasteners Ltd</t>
  </si>
  <si>
    <t>INE761H01022</t>
  </si>
  <si>
    <t>Page Industries Ltd</t>
  </si>
  <si>
    <t>Textiles &amp; Apparels</t>
  </si>
  <si>
    <t>INE296A01024</t>
  </si>
  <si>
    <t>Bajaj Finance Ltd</t>
  </si>
  <si>
    <t>INE787D01026</t>
  </si>
  <si>
    <t>Balkrishna Industries Ltd</t>
  </si>
  <si>
    <t>INE084A01016</t>
  </si>
  <si>
    <t>Bank of India</t>
  </si>
  <si>
    <t>INE918I01026</t>
  </si>
  <si>
    <t>Bajaj Finserv Ltd</t>
  </si>
  <si>
    <t>INE131B01039</t>
  </si>
  <si>
    <t>Relaxo Footwears Ltd</t>
  </si>
  <si>
    <t>INE634S01028</t>
  </si>
  <si>
    <t>Mankind Pharma Ltd</t>
  </si>
  <si>
    <t>Sundaram Long Term Tax Advantage Fund Series III</t>
  </si>
  <si>
    <t>INE429E01023</t>
  </si>
  <si>
    <t>Safari Industries (India) Ltd</t>
  </si>
  <si>
    <t>INE063P01018</t>
  </si>
  <si>
    <t>Equitas Small Finance Bank Limited</t>
  </si>
  <si>
    <t>INE806T01012</t>
  </si>
  <si>
    <t>Sapphire Foods India Ltd</t>
  </si>
  <si>
    <t>INE00WC01027</t>
  </si>
  <si>
    <t>Affle (India) Ltd</t>
  </si>
  <si>
    <t>It - Services</t>
  </si>
  <si>
    <t>INE679A01013</t>
  </si>
  <si>
    <t>CSB Bank Ltd</t>
  </si>
  <si>
    <t>INE551W01018</t>
  </si>
  <si>
    <t>Ujjivan Small Finance Bank Ltd</t>
  </si>
  <si>
    <t>INE045A01017</t>
  </si>
  <si>
    <t>Ador Welding Ltd</t>
  </si>
  <si>
    <t>INE914M01019</t>
  </si>
  <si>
    <t>Aster DM Healthcare Ltd</t>
  </si>
  <si>
    <t>INE0CLI01024</t>
  </si>
  <si>
    <t>Rate Gain Travel Technologies Ltd</t>
  </si>
  <si>
    <t>INE477A01020</t>
  </si>
  <si>
    <t>Can Fin Homes Ltd</t>
  </si>
  <si>
    <t>INE285J01028</t>
  </si>
  <si>
    <t>SIS Ltd</t>
  </si>
  <si>
    <t>Commercial Services &amp; Supplies</t>
  </si>
  <si>
    <t>INE191H01014</t>
  </si>
  <si>
    <t>PVR INOX Ltd</t>
  </si>
  <si>
    <t>Entertainment</t>
  </si>
  <si>
    <t>INE732I01013</t>
  </si>
  <si>
    <t>Angel One Ltd</t>
  </si>
  <si>
    <t>INE572A01036</t>
  </si>
  <si>
    <t>JB Chemicals &amp; Pharmaceuticals Ltd</t>
  </si>
  <si>
    <t>INE199A01012</t>
  </si>
  <si>
    <t>Procter &amp; Gamble Health Ltd</t>
  </si>
  <si>
    <t>INE836A01035</t>
  </si>
  <si>
    <t>Birlasoft Ltd</t>
  </si>
  <si>
    <t>INE211B01039</t>
  </si>
  <si>
    <t>The Phoenix Mills Ltd</t>
  </si>
  <si>
    <t>INE274F01020</t>
  </si>
  <si>
    <t>Westlife Foodworld Ltd</t>
  </si>
  <si>
    <t>INE348B01021</t>
  </si>
  <si>
    <t>Century Plyboards (India) Ltd</t>
  </si>
  <si>
    <t>INE741K01010</t>
  </si>
  <si>
    <t>Creditaccess Grameen Ltd</t>
  </si>
  <si>
    <t>INE295F01017</t>
  </si>
  <si>
    <t>Butterfly Gandhimathi Appliances Ltd</t>
  </si>
  <si>
    <t>INE120A01034</t>
  </si>
  <si>
    <t>Carborundum Universal Ltd</t>
  </si>
  <si>
    <t>INE481N01025</t>
  </si>
  <si>
    <t>Home First Finance Company Ltd</t>
  </si>
  <si>
    <t>INE688A01022</t>
  </si>
  <si>
    <t>Transport Corporation of India Ltd</t>
  </si>
  <si>
    <t>INE227C01017</t>
  </si>
  <si>
    <t>MM Forgings Ltd</t>
  </si>
  <si>
    <t>INE299U01018</t>
  </si>
  <si>
    <t>Crompton Greaves Consumer Electricals Ltd</t>
  </si>
  <si>
    <t>Sundaram Long Term Tax Advantage Fund Series IV</t>
  </si>
  <si>
    <t>Sundaram Long Term Tax Advantage Fund Series-I</t>
  </si>
  <si>
    <t>IN9155A01020</t>
  </si>
  <si>
    <t>INE028A01039</t>
  </si>
  <si>
    <t>Bank of Baroda</t>
  </si>
  <si>
    <t>INE123W01016</t>
  </si>
  <si>
    <t>SBI Life Insurance Company Ltd</t>
  </si>
  <si>
    <t>INE860A01027</t>
  </si>
  <si>
    <t>HCL Technologies Ltd</t>
  </si>
  <si>
    <t>INE059A01026</t>
  </si>
  <si>
    <t>Cipla Ltd</t>
  </si>
  <si>
    <t>INE192A01025</t>
  </si>
  <si>
    <t>TATA Consumer Products Ltd</t>
  </si>
  <si>
    <t>IN9397D01014</t>
  </si>
  <si>
    <t>Sundaram Long Term Tax Advantage Fund Series-II</t>
  </si>
  <si>
    <t>INE075A01022</t>
  </si>
  <si>
    <t>Wipro Ltd</t>
  </si>
  <si>
    <t>Sundaram Long Term Micro Cap Tax Advantage Fund Series III</t>
  </si>
  <si>
    <t>INE782A01015</t>
  </si>
  <si>
    <t>Johnson Controls-Hitachi AirConditioning India Ltd</t>
  </si>
  <si>
    <t>INE739E01017</t>
  </si>
  <si>
    <t>Cera Sanitaryware Ltd</t>
  </si>
  <si>
    <t>Sundaram Long Term Micro Cap Tax Advantage Fund Series IV</t>
  </si>
  <si>
    <t>Sundaram Long Term Micro Cap Tax Advantage Fund Series V</t>
  </si>
  <si>
    <t>Sundaram Long Term Micro Cap Tax Advantage Fund Series VI</t>
  </si>
  <si>
    <t>Sundaram Small Cap Fund</t>
  </si>
  <si>
    <t>INE03QK01018</t>
  </si>
  <si>
    <t>Suven Pharmaceuticals Ltd</t>
  </si>
  <si>
    <t>INE944F01028</t>
  </si>
  <si>
    <t>Radico Khaitan Ltd</t>
  </si>
  <si>
    <t>INE136B01020</t>
  </si>
  <si>
    <t>Cyient Ltd</t>
  </si>
  <si>
    <t>INE684F01012</t>
  </si>
  <si>
    <t>Firstsource Solutions Ltd</t>
  </si>
  <si>
    <t>INE136S01016</t>
  </si>
  <si>
    <t>Neogen Chemicals Ltd</t>
  </si>
  <si>
    <t>INE602W01019</t>
  </si>
  <si>
    <t>Senco Gold Ltd</t>
  </si>
  <si>
    <t>INE548C01032</t>
  </si>
  <si>
    <t>Emami Ltd</t>
  </si>
  <si>
    <t>Personal Products</t>
  </si>
  <si>
    <t>INE930H01031</t>
  </si>
  <si>
    <t>K.P.R. Mill Ltd</t>
  </si>
  <si>
    <t>INE142Z01019</t>
  </si>
  <si>
    <t>Orient Electric Ltd</t>
  </si>
  <si>
    <t>INE177F01017</t>
  </si>
  <si>
    <t>Kovai Medical Center &amp; Hospital Ltd</t>
  </si>
  <si>
    <t>INE098F01031</t>
  </si>
  <si>
    <t>Amrutanjan Health Care Ltd</t>
  </si>
  <si>
    <t>INE736A01011</t>
  </si>
  <si>
    <t>Central Depository Services (India) Ltd</t>
  </si>
  <si>
    <t>INE119A01028</t>
  </si>
  <si>
    <t>Balrampur Chini Mills Ltd</t>
  </si>
  <si>
    <t>INE322A01010</t>
  </si>
  <si>
    <t>Gillette India Ltd</t>
  </si>
  <si>
    <t>INE094J01016</t>
  </si>
  <si>
    <t>UTI Asset Management Co Ltd</t>
  </si>
  <si>
    <t>INE00F201020</t>
  </si>
  <si>
    <t>Prudent Corporate Advisory Services Ltd</t>
  </si>
  <si>
    <t>INE342G01023</t>
  </si>
  <si>
    <t>NIIT Learning Systems Ltd</t>
  </si>
  <si>
    <t>Other Consumer Services</t>
  </si>
  <si>
    <t>INE976G01028</t>
  </si>
  <si>
    <t>RBL Bank Ltd</t>
  </si>
  <si>
    <t>INE482A01020</t>
  </si>
  <si>
    <t>Ceat Ltd</t>
  </si>
  <si>
    <t>INE456Z01021</t>
  </si>
  <si>
    <t>Medi Assist Healthcare Services Ltd</t>
  </si>
  <si>
    <t>INE586V01016</t>
  </si>
  <si>
    <t>TCI Express Ltd</t>
  </si>
  <si>
    <t>INE04I401011</t>
  </si>
  <si>
    <t>KPIT Technologies Ltd</t>
  </si>
  <si>
    <t>INE725G01011</t>
  </si>
  <si>
    <t>ICRA Ltd</t>
  </si>
  <si>
    <t>INE671H20015</t>
  </si>
  <si>
    <t>PWRFINCOLTNSEJUL2024FUT</t>
  </si>
  <si>
    <t>Stock Future</t>
  </si>
  <si>
    <t>Margin Money For Derivatives</t>
  </si>
  <si>
    <t>Sundaram Aggressive Hybrid Fund</t>
  </si>
  <si>
    <t>INE854D01024</t>
  </si>
  <si>
    <t>United Spirits Ltd</t>
  </si>
  <si>
    <t>INE101A01026</t>
  </si>
  <si>
    <t>Mahindra &amp; Mahindra Ltd</t>
  </si>
  <si>
    <t>INE917I01010</t>
  </si>
  <si>
    <t>Bajaj Auto Ltd</t>
  </si>
  <si>
    <t>INE047A01021</t>
  </si>
  <si>
    <t>Grasim Industries Ltd</t>
  </si>
  <si>
    <t>INE726G01019</t>
  </si>
  <si>
    <t>ICICI Prudential Life Insurance Company Ltd</t>
  </si>
  <si>
    <t>INE183A01024</t>
  </si>
  <si>
    <t>Finolex Industries Ltd</t>
  </si>
  <si>
    <t>INE585B01010</t>
  </si>
  <si>
    <t>Maruti Suzuki India Ltd</t>
  </si>
  <si>
    <t>INE669C01036</t>
  </si>
  <si>
    <t>Tech Mahindra Ltd</t>
  </si>
  <si>
    <t>INE852S01026</t>
  </si>
  <si>
    <t>INE261F08DX0</t>
  </si>
  <si>
    <t>National Bank for Agriculture &amp; Rural Development - 7.58% - 31/07/2026</t>
  </si>
  <si>
    <t>CRISIL AAA</t>
  </si>
  <si>
    <t>INE296A07SV1</t>
  </si>
  <si>
    <t>Bajaj Finance Ltd - 7.82% - 31/01/2034**</t>
  </si>
  <si>
    <t>INE134E08MB9</t>
  </si>
  <si>
    <t>Power Finance Corporation Ltd - 7.82% - 06/03/2038**</t>
  </si>
  <si>
    <t>INE0KUG08027</t>
  </si>
  <si>
    <t>National Bank for Financing Infrastructure and Development - 7.65% - 22/12/2038**</t>
  </si>
  <si>
    <t>INE115A07QH6</t>
  </si>
  <si>
    <t>LIC Housing Finance Ltd - 8.025% - 23/03/2033**</t>
  </si>
  <si>
    <t>INE556F08KM1</t>
  </si>
  <si>
    <t>Small Industries Development Bank of India - 7.79% - 14/05/2027</t>
  </si>
  <si>
    <t>INE261F08EF5</t>
  </si>
  <si>
    <t>National Bank for Agriculture &amp; Rural Development - 7.8% - 15/03/2027</t>
  </si>
  <si>
    <t>ICRA AAA</t>
  </si>
  <si>
    <t>INE134E08MX3</t>
  </si>
  <si>
    <t>Power Finance Corporation Ltd - 7.6% - 13/04/2029</t>
  </si>
  <si>
    <t>INE261F08DV4</t>
  </si>
  <si>
    <t>National Bank for Agriculture &amp; Rural Development - 7.62% - 31/01/2028**</t>
  </si>
  <si>
    <t>INE556F08KH1</t>
  </si>
  <si>
    <t>Small Industries Development Bank of India - 7.43% - 31/08/2026**</t>
  </si>
  <si>
    <t>INE020B08906</t>
  </si>
  <si>
    <t>REC LTD - 8.27% - 06/02/2025**</t>
  </si>
  <si>
    <t>INE053F08338</t>
  </si>
  <si>
    <t>Indian Railway Finance Corporation Ltd - 7.68% - 24/11/2026**</t>
  </si>
  <si>
    <t>INE053F08296</t>
  </si>
  <si>
    <t>Indian Railway Finance Corporation Ltd - 7.74% - 15/04/2038**</t>
  </si>
  <si>
    <t>INE020B08EG2</t>
  </si>
  <si>
    <t>REC LTD - 7.69% - 31/03/2033**</t>
  </si>
  <si>
    <t>INE040A08666</t>
  </si>
  <si>
    <t>HDFC Bank Ltd (Prev HDFC Ltd) - 7.8% - 03/05/2033</t>
  </si>
  <si>
    <t>INE134E08MJ2</t>
  </si>
  <si>
    <t>Power Finance Corporation Ltd - 7.77% - 15/04/2028**</t>
  </si>
  <si>
    <t>INE134E08MC7</t>
  </si>
  <si>
    <t>Power Finance Corporation Ltd - 7.77% - 15/07/2026**</t>
  </si>
  <si>
    <t>INE752E08734</t>
  </si>
  <si>
    <t>Power Grid Corporation of India Ltd - 7.35% - 12/03/2034**</t>
  </si>
  <si>
    <t>INE041007100</t>
  </si>
  <si>
    <t>Embassy Office Parks REIT - 7.77% - 05/06/2025**</t>
  </si>
  <si>
    <t>INE115A07QD5</t>
  </si>
  <si>
    <t>LIC Housing Finance Ltd - 7.82% - 28/11/2025**</t>
  </si>
  <si>
    <t>INE261F08DP6</t>
  </si>
  <si>
    <t>National Bank for Agriculture &amp; Rural Development - 7.35% - 08/07/2025**</t>
  </si>
  <si>
    <t>INE040A08989</t>
  </si>
  <si>
    <t>HDFC Bank Ltd (Prev HDFC Ltd) - 7.35% - 10/02/2025**</t>
  </si>
  <si>
    <t>INE134E08LO4</t>
  </si>
  <si>
    <t>Power Finance Corporation Ltd - 7.13% - 08/08/2025**</t>
  </si>
  <si>
    <t>INE115A07PU1</t>
  </si>
  <si>
    <t>LIC Housing Finance Ltd - 6.25% - 20/06/2025**</t>
  </si>
  <si>
    <t>INE062A08256</t>
  </si>
  <si>
    <t>INE115A07PI6</t>
  </si>
  <si>
    <t>LIC Housing Finance Ltd - 6.17% - 03/09/2026**</t>
  </si>
  <si>
    <t>INE018A08BA7</t>
  </si>
  <si>
    <t>Larsen &amp; Toubro Ltd - 7.7% - 28/04/2025**</t>
  </si>
  <si>
    <t>INE020B08EI8</t>
  </si>
  <si>
    <t>REC LTD - 7.51% - 31/07/2026**</t>
  </si>
  <si>
    <t>INE557F08FS6</t>
  </si>
  <si>
    <t>National Housing Bank  - 7.4% - 16/07/2026**</t>
  </si>
  <si>
    <t>INE020B08EL2</t>
  </si>
  <si>
    <t>REC LTD - 7.44% - 30/04/2026**</t>
  </si>
  <si>
    <t>INE556F08KE8</t>
  </si>
  <si>
    <t>Small Industries Development Bank of India - 7.47% - 25/11/2025**</t>
  </si>
  <si>
    <t>INE040A08922</t>
  </si>
  <si>
    <t>HDFC Bank Ltd (Prev HDFC Ltd) - 7.8% - 02/06/2025</t>
  </si>
  <si>
    <t>INE261F08DF7</t>
  </si>
  <si>
    <t>National Bank for Agriculture &amp; Rural Development - 5.27% - 23/07/2024**</t>
  </si>
  <si>
    <t>IN0020230085</t>
  </si>
  <si>
    <t>7.18%  Government Securities - 14/08/2033</t>
  </si>
  <si>
    <t>Sovereign</t>
  </si>
  <si>
    <t>IN0020240027</t>
  </si>
  <si>
    <t>7.23% Central Government Securities 15/04/2039</t>
  </si>
  <si>
    <t>IN0020220037</t>
  </si>
  <si>
    <t>7.38% Central Government Securities 20/06/2027</t>
  </si>
  <si>
    <t>IN0020230077</t>
  </si>
  <si>
    <t>7.18%  Government Securities - 24/07/2037</t>
  </si>
  <si>
    <t>IN0020220011</t>
  </si>
  <si>
    <t>IN0020230101</t>
  </si>
  <si>
    <t>7.37% Government Securities-23/10/2028</t>
  </si>
  <si>
    <t>IN0020210160</t>
  </si>
  <si>
    <t>IN3120230484</t>
  </si>
  <si>
    <t>7.44% Tamil Nadu State Government Securities -20/03/2034</t>
  </si>
  <si>
    <t>IN0020230051</t>
  </si>
  <si>
    <t>7.30% Government Securities - 19/06/2053</t>
  </si>
  <si>
    <t>INE040A16FA5</t>
  </si>
  <si>
    <t>HDFC Bank Ltd - 24/06/2025</t>
  </si>
  <si>
    <t>CRISIL A1+</t>
  </si>
  <si>
    <t>INE476A16YT2</t>
  </si>
  <si>
    <t>Canara Bank - 06/12/2024**</t>
  </si>
  <si>
    <t>INE160A16OM8</t>
  </si>
  <si>
    <t>Punjab National Bank - 25/02/2025</t>
  </si>
  <si>
    <t>INE115A14EX5</t>
  </si>
  <si>
    <t>LIC Housing Finance Ltd - 21/03/2025**</t>
  </si>
  <si>
    <t>Individual &amp; HUF</t>
  </si>
  <si>
    <t>Others</t>
  </si>
  <si>
    <t>Sundaram Arbitrage Fund</t>
  </si>
  <si>
    <t>INE669E01016</t>
  </si>
  <si>
    <t>Vodafone Idea Ltd</t>
  </si>
  <si>
    <t>INE271C01023</t>
  </si>
  <si>
    <t>DLF Ltd</t>
  </si>
  <si>
    <t>INE522D01027</t>
  </si>
  <si>
    <t>Manappuram Finance Ltd</t>
  </si>
  <si>
    <t>INE205A01025</t>
  </si>
  <si>
    <t>Vedanta Ltd</t>
  </si>
  <si>
    <t>Diversified Metals</t>
  </si>
  <si>
    <t>INE012A01025</t>
  </si>
  <si>
    <t>ACC Ltd</t>
  </si>
  <si>
    <t>INE674K01013</t>
  </si>
  <si>
    <t>Aditya Birla Capital Ltd</t>
  </si>
  <si>
    <t>IN0020230119</t>
  </si>
  <si>
    <t>IN002023Z273</t>
  </si>
  <si>
    <t>IN002023Z307</t>
  </si>
  <si>
    <t>IN002023Z315</t>
  </si>
  <si>
    <t>Sundaram Balanced Advantage Fund</t>
  </si>
  <si>
    <t>INE020B08FD6</t>
  </si>
  <si>
    <t>REC LTD - 7.58% - 31/05/2029</t>
  </si>
  <si>
    <t>IN0020230135</t>
  </si>
  <si>
    <t>IN0020230036</t>
  </si>
  <si>
    <t>7.17% Government Securities - 17/04/20230</t>
  </si>
  <si>
    <t>IN0020240019</t>
  </si>
  <si>
    <t>7.10% Central Government Securities 08/04/2034</t>
  </si>
  <si>
    <t>-</t>
  </si>
  <si>
    <t>INE848E01016</t>
  </si>
  <si>
    <t>NHPC Ltd</t>
  </si>
  <si>
    <t>INE472A01039</t>
  </si>
  <si>
    <t>Blue Star Ltd</t>
  </si>
  <si>
    <t>INE486A01021</t>
  </si>
  <si>
    <t>CESC Ltd</t>
  </si>
  <si>
    <t>INE239A01024</t>
  </si>
  <si>
    <t>Nestle India Ltd</t>
  </si>
  <si>
    <t>INE216A01030</t>
  </si>
  <si>
    <t>Britannia Industries Ltd</t>
  </si>
  <si>
    <t>INE710A01016</t>
  </si>
  <si>
    <t>VST Industries Ltd</t>
  </si>
  <si>
    <t>Cigarettes &amp; Tobacco Products</t>
  </si>
  <si>
    <t>IDIA00069477</t>
  </si>
  <si>
    <t>INE759J01022</t>
  </si>
  <si>
    <t>IDIA00069480</t>
  </si>
  <si>
    <t>INE02CF01010</t>
  </si>
  <si>
    <t>Sundaram Equity Savings Fund</t>
  </si>
  <si>
    <t>INE451A01017</t>
  </si>
  <si>
    <t>Force Motors Ltd</t>
  </si>
  <si>
    <t>INE795G01014</t>
  </si>
  <si>
    <t>HDFC Life Insurance Company Ltd</t>
  </si>
  <si>
    <t>INE423A01024</t>
  </si>
  <si>
    <t>Adani Enterprises</t>
  </si>
  <si>
    <t>Metals &amp; Minerals Trading</t>
  </si>
  <si>
    <t>INE142M01025</t>
  </si>
  <si>
    <t>Tata Technologies Ltd</t>
  </si>
  <si>
    <t>INE0BV301023</t>
  </si>
  <si>
    <t>CE Info Systems Private Limited</t>
  </si>
  <si>
    <t>INE227W01023</t>
  </si>
  <si>
    <t>Clean Science &amp; Technology Ltd</t>
  </si>
  <si>
    <t>INE021A01026</t>
  </si>
  <si>
    <t>Asian Paints Ltd</t>
  </si>
  <si>
    <t>INE019A01038</t>
  </si>
  <si>
    <t>JSW Steel Ltd</t>
  </si>
  <si>
    <t>INE261F08EA6</t>
  </si>
  <si>
    <t>National Bank for Agriculture &amp; Rural Development - 7.5% - 31/08/2026</t>
  </si>
  <si>
    <t>IN0020200112</t>
  </si>
  <si>
    <t>IN0020200278</t>
  </si>
  <si>
    <t>IN002023Z422</t>
  </si>
  <si>
    <t>Sundaram Focused  Fund</t>
  </si>
  <si>
    <t>Sundaram Multi Cap Fund</t>
  </si>
  <si>
    <t>INE176B01034</t>
  </si>
  <si>
    <t>Havells India Ltd</t>
  </si>
  <si>
    <t>INE112L01020</t>
  </si>
  <si>
    <t>Metropolis Healthcare Ltd</t>
  </si>
  <si>
    <t>INE147E01013</t>
  </si>
  <si>
    <t>INE348C01011</t>
  </si>
  <si>
    <t>Paper, Forest &amp; Jute Products</t>
  </si>
  <si>
    <t>IDIA00069356</t>
  </si>
  <si>
    <t>INE604A01011</t>
  </si>
  <si>
    <t>INE406B01019</t>
  </si>
  <si>
    <t>INE431E01011</t>
  </si>
  <si>
    <t>Healthcare Equipment &amp; Supplies</t>
  </si>
  <si>
    <t>IDIA00069359</t>
  </si>
  <si>
    <t>Sundaram Nifty 100 Equal Weight Fund</t>
  </si>
  <si>
    <t>INE775A01035</t>
  </si>
  <si>
    <t>Samvardhana Motherson International Ltd</t>
  </si>
  <si>
    <t>INE814H01011</t>
  </si>
  <si>
    <t>Adani Power Ltd</t>
  </si>
  <si>
    <t>INE053F01010</t>
  </si>
  <si>
    <t>Indian Railway Finance Corporation Ltd</t>
  </si>
  <si>
    <t>INE066A01021</t>
  </si>
  <si>
    <t>Eicher Motors Ltd</t>
  </si>
  <si>
    <t>INE016A01026</t>
  </si>
  <si>
    <t>Dabur India Ltd</t>
  </si>
  <si>
    <t>INE323A01026</t>
  </si>
  <si>
    <t>Bosch Ltd</t>
  </si>
  <si>
    <t>INE102D01028</t>
  </si>
  <si>
    <t>Godrej Consumer Products Ltd</t>
  </si>
  <si>
    <t>INE070A01015</t>
  </si>
  <si>
    <t>Shree Cement Ltd</t>
  </si>
  <si>
    <t>INE0J1Y01017</t>
  </si>
  <si>
    <t>LIC of India Ltd</t>
  </si>
  <si>
    <t>INE685A01028</t>
  </si>
  <si>
    <t>Torrent Pharmaceuticals Ltd</t>
  </si>
  <si>
    <t>INE765G01017</t>
  </si>
  <si>
    <t>ICICI Lombard General Insurance Company Ltd</t>
  </si>
  <si>
    <t>INE214T01019</t>
  </si>
  <si>
    <t>LTIMindtree Ltd</t>
  </si>
  <si>
    <t>INE318A01026</t>
  </si>
  <si>
    <t>Pidilite Industries Ltd</t>
  </si>
  <si>
    <t>INE335Y01020</t>
  </si>
  <si>
    <t>Indian Railway Catering &amp; Tourism Corporation Ltd</t>
  </si>
  <si>
    <t>INE758E01017</t>
  </si>
  <si>
    <t>Jio Financial Services Ltd</t>
  </si>
  <si>
    <t>INE259A01022</t>
  </si>
  <si>
    <t>Colgate Palmolive (India) Ltd</t>
  </si>
  <si>
    <t>INE018E01016</t>
  </si>
  <si>
    <t>SBI Cards and Payment Services Ltd</t>
  </si>
  <si>
    <t>INE118A01012</t>
  </si>
  <si>
    <t>Bajaj Holdings &amp; Investment Ltd</t>
  </si>
  <si>
    <t>INE160A01022</t>
  </si>
  <si>
    <t>Punjab National Bank</t>
  </si>
  <si>
    <t>INE931S01010</t>
  </si>
  <si>
    <t>Adani Energy Solutions Ltd</t>
  </si>
  <si>
    <t>INE364U01010</t>
  </si>
  <si>
    <t>Adani Green Energy Ltd</t>
  </si>
  <si>
    <t>INE437A01024</t>
  </si>
  <si>
    <t>Apollo Hospitals Enterprise Ltd</t>
  </si>
  <si>
    <t>INE399L01023</t>
  </si>
  <si>
    <t>Adani Total Gas Ltd</t>
  </si>
  <si>
    <t>INE647A01010</t>
  </si>
  <si>
    <t>SRF Ltd</t>
  </si>
  <si>
    <t>INE463A01038</t>
  </si>
  <si>
    <t>Berger Paints (I) Ltd</t>
  </si>
  <si>
    <t>Sundaram ELSS Tax Saver Fund</t>
  </si>
  <si>
    <t>INE258A01016</t>
  </si>
  <si>
    <t>BEML Ltd</t>
  </si>
  <si>
    <t>INE176A01028</t>
  </si>
  <si>
    <t>Bata India Ltd</t>
  </si>
  <si>
    <t>INE571A01038</t>
  </si>
  <si>
    <t>IPCA Laboratories Ltd</t>
  </si>
  <si>
    <t>INE768C01010</t>
  </si>
  <si>
    <t>Zydus Wellness Ltd</t>
  </si>
  <si>
    <t>Sundaram Consumption Fund</t>
  </si>
  <si>
    <t>INE02YR01019</t>
  </si>
  <si>
    <t>Electronics Mart India Ltd</t>
  </si>
  <si>
    <t>INE0KCE01017</t>
  </si>
  <si>
    <t>Eureka Forbes Ltd</t>
  </si>
  <si>
    <t>Sundaram Services Fund</t>
  </si>
  <si>
    <t>INE763G01038</t>
  </si>
  <si>
    <t>ICICI Securities Ltd</t>
  </si>
  <si>
    <t>INE203G01027</t>
  </si>
  <si>
    <t>Indraprastha Gas Ltd</t>
  </si>
  <si>
    <t>MU0295S00016</t>
  </si>
  <si>
    <t>Sundaram Diversified Equity</t>
  </si>
  <si>
    <t>Sundaram Large Cap Fund</t>
  </si>
  <si>
    <t>INE179A01014</t>
  </si>
  <si>
    <t>Procter &amp; Gamble Hygiene and Health Care Ltd</t>
  </si>
  <si>
    <t>Sundaram Flexi Cap Fund</t>
  </si>
  <si>
    <t>INE109C01017</t>
  </si>
  <si>
    <t>Arman Financial Services Ltd</t>
  </si>
  <si>
    <t>Sundaram Financial Services Opportunities Fund</t>
  </si>
  <si>
    <t>Institutional Plan - Growth</t>
  </si>
  <si>
    <t>Sundaram Multi Asset Allocation Fund</t>
  </si>
  <si>
    <t>INF204KB17I5</t>
  </si>
  <si>
    <t>Nippon India ETF Gold Bees</t>
  </si>
  <si>
    <t>INF200KA16D8</t>
  </si>
  <si>
    <t>SBI-ETF GOLD</t>
  </si>
  <si>
    <t>INF179KC1981</t>
  </si>
  <si>
    <t>HDFC Gold Exchange Traded Fund</t>
  </si>
  <si>
    <t>INF174KA1HJ8</t>
  </si>
  <si>
    <t>Kotak Mutual Fund - Gold Exchange Traded Fund</t>
  </si>
  <si>
    <t>INF740KA1SW3</t>
  </si>
  <si>
    <t>DSP-GOLD ETF</t>
  </si>
  <si>
    <t>Monthly Portfolio Statement for the month ended 30 June 2024</t>
  </si>
  <si>
    <t>Sundaram Global Brand Fund</t>
  </si>
  <si>
    <t>SG9999013908</t>
  </si>
  <si>
    <t>Sundaram Global Brand Fund - Master Class</t>
  </si>
  <si>
    <t>YTM (%)</t>
  </si>
  <si>
    <t>YTM (%)*</t>
  </si>
  <si>
    <t>Yield to call date %</t>
  </si>
  <si>
    <t>Hindustan Dorr Oliver Ltd @</t>
  </si>
  <si>
    <t># percentage to NAV of security is less than 0.01% - Wherever applicable</t>
  </si>
  <si>
    <t>** Thinly traded / Non Traded Securities - Wherever applicable</t>
  </si>
  <si>
    <t>^ Net current assets includes interest accrued on fixed income securities - Wherever applicable</t>
  </si>
  <si>
    <t>~ This scheme has exposure to floating rate instruments and / or interest rate derivatives. The duration of these instruments is linked to the interest rate reset period. The interest rate risk in a floating rate instrument or in a fixed rate instrument hedged with derivatives is likely to be lesser than that in an equivalent maturity fixed rate instrument. Under some market circumstances the volatility may be of an order greater than what may ordinarily be expected considering only its duration. Hence investors are recommended to consider the unadjusted portfolio maturity of the scheme as well and exercise adequate due diligence when deciding to make their investments. - Wherever applicable</t>
  </si>
  <si>
    <t>* Investment earmarked for Derivative Margin - Wherever applicable</t>
  </si>
  <si>
    <t>Bharti Airtel Ltd - Partly Paid Right Shares</t>
  </si>
  <si>
    <t>7.72% Central Government Securities_Floating Rate Bond - 04/10/2028 ~</t>
  </si>
  <si>
    <t>(a) Investments in Foreign Securities - Units of Mutual Funds</t>
  </si>
  <si>
    <t>At the beginning</t>
  </si>
  <si>
    <t>b) Total value and percentage of illiquid equity / Preference shares @</t>
  </si>
  <si>
    <t>Sundaram Clayton Ltd 0.1% (Preference Share) 31-Aug-2024 ** @</t>
  </si>
  <si>
    <t>Tata Motors Ltd - DVR</t>
  </si>
  <si>
    <t>b) Total value and percentage of illiquid equity shares @</t>
  </si>
  <si>
    <t>State Bank of India - 6.24% - Call Dt 20/09/2030  (Tier II Bond under Basel III)</t>
  </si>
  <si>
    <t>(f) Convertible Debenture</t>
  </si>
  <si>
    <t>INE121A08PJ0</t>
  </si>
  <si>
    <t>7.5% Cholamandalam Investment and Company Ltd - 30/09/2026</t>
  </si>
  <si>
    <t>Unrated</t>
  </si>
  <si>
    <t>Direct Plan - Monthly IDCW</t>
  </si>
  <si>
    <t>Regular Plan - Monthly IDCW</t>
  </si>
  <si>
    <t>Annexure-A</t>
  </si>
  <si>
    <t>Name of The security</t>
  </si>
  <si>
    <t xml:space="preserve">ISIN </t>
  </si>
  <si>
    <t>Net receivable/Market value  (Rs. Lakh)</t>
  </si>
  <si>
    <t>% to NAV</t>
  </si>
  <si>
    <t>Total Amount(Principal &amp; Interest)  (Rs. Lakh)</t>
  </si>
  <si>
    <t xml:space="preserve">IL&amp;FS Financial Services Ltd. 24SEP18 CP </t>
  </si>
  <si>
    <t>INE121H14JU3</t>
  </si>
  <si>
    <t>ISIN</t>
  </si>
  <si>
    <t>NAME OF THE SECURITY</t>
  </si>
  <si>
    <t>VALUE OF THE SECURITY CONSIDERED UNDER NET RECEIVABLES</t>
  </si>
  <si>
    <t>% TO AUM</t>
  </si>
  <si>
    <t>INE528G08394</t>
  </si>
  <si>
    <t>9%-YES BANK LTD-NCD-Call opt-18/10/2022-Perpetual Bond $</t>
  </si>
  <si>
    <t>TOTAL AMOUNT INCLUDING INTEREST DUE TO THE SCHEME</t>
  </si>
  <si>
    <t>TOTAL AMOUNT DUE</t>
  </si>
  <si>
    <t>PRINCIPAL (Rs. in Lacs)</t>
  </si>
  <si>
    <t>Interest Accrued till 05 Mar 2020
(Rs. in Lacs)</t>
  </si>
  <si>
    <t>Total 
(Rs. in Lacs)</t>
  </si>
  <si>
    <t>$ Yes Bank Limited Reconstruction Scheme 2020” was notified in the Official Gazette on March 13, 2020. Based on that, the Basel III Additional Tier I Bonds (ISIN - INE528G08394) were written down in the scheme along with the Interest accrued.</t>
  </si>
  <si>
    <t>Portfolio Information</t>
  </si>
  <si>
    <t>Scheme Name :</t>
  </si>
  <si>
    <t>Description (if any)</t>
  </si>
  <si>
    <t xml:space="preserve">Annualised Portfolio YTM %* : </t>
  </si>
  <si>
    <t>Macaulay Duration (years) - only for Debt portion (years)</t>
  </si>
  <si>
    <t>Residual Maturity (years) - only for Debt portion (years)</t>
  </si>
  <si>
    <t xml:space="preserve">As on (Date) </t>
  </si>
  <si>
    <t>*** in case of semi annual YTM,  it will be annualised </t>
  </si>
  <si>
    <t>Refer below point i)</t>
  </si>
  <si>
    <t xml:space="preserve">	Hindustan Unilever Limited July 2024</t>
  </si>
  <si>
    <t>TATA Consultancy Services Limited July 2024</t>
  </si>
  <si>
    <t>Aditya Birla Capital Limited July 2024</t>
  </si>
  <si>
    <t>ITC Limited July 2024</t>
  </si>
  <si>
    <t xml:space="preserve">	State Bank Of India Limited July 2024</t>
  </si>
  <si>
    <t>Aurobindo Pharma Limited July 2024</t>
  </si>
  <si>
    <t>Larsen &amp; Toubro Limited July 2024</t>
  </si>
  <si>
    <t>Kotak Mahindra Bank Limited July 2024</t>
  </si>
  <si>
    <t>HCL Technologies Limited July 2024</t>
  </si>
  <si>
    <t>Sun Pharmaceutical Industries Limited July 2024</t>
  </si>
  <si>
    <t>ACC Limited July 2024</t>
  </si>
  <si>
    <t>Vedanta Ltd Pre Sesa Sterlite Limited July 2024</t>
  </si>
  <si>
    <t>Manappuram Finance Limited July 2024</t>
  </si>
  <si>
    <t>DLF Limited July 2024</t>
  </si>
  <si>
    <t>Vodafone Idea Limited July 2024</t>
  </si>
  <si>
    <t>Bharti Airtel Limited July 2024</t>
  </si>
  <si>
    <t>Reliance Industries Limited July 2024</t>
  </si>
  <si>
    <t>HDFC Bank Limited July 2024</t>
  </si>
  <si>
    <t>Ambuja Cements Limited July 2024</t>
  </si>
  <si>
    <t>Indus Towers Limited July 2024</t>
  </si>
  <si>
    <t>INE041025011</t>
  </si>
  <si>
    <t>Embassy Office Parks (REIT)</t>
  </si>
  <si>
    <t>INE0GGX23010</t>
  </si>
  <si>
    <t>Power Grid Infrastructure Investment Trust (InvIT)</t>
  </si>
  <si>
    <t>(e) Convertible Debenture</t>
  </si>
  <si>
    <t>(f) Warrants</t>
  </si>
  <si>
    <t>(g) Derivative</t>
  </si>
  <si>
    <t xml:space="preserve">	Mahindra &amp; Mahindra Limited July 2024</t>
  </si>
  <si>
    <t>Persistent Systems Limited July 2024</t>
  </si>
  <si>
    <t>Zydus Lifesciences Limited July 2024</t>
  </si>
  <si>
    <t>Bajaj Finserv Limited July 2024</t>
  </si>
  <si>
    <t>IndusInd Bank Limited July 2024</t>
  </si>
  <si>
    <t>Bharat Forge Limited July 2024</t>
  </si>
  <si>
    <t xml:space="preserve">	Tech Mahindra Limited July 2024</t>
  </si>
  <si>
    <t>Bajaj Finance Limited July 2024</t>
  </si>
  <si>
    <t>Tata Motors Limited July 2024</t>
  </si>
  <si>
    <t>Cipla Limited July 2024</t>
  </si>
  <si>
    <t>Canara Bank July 2024</t>
  </si>
  <si>
    <t>Bank of Baroda July 2024</t>
  </si>
  <si>
    <t>Minerava Holdings Ltd @</t>
  </si>
  <si>
    <t>Crystal Cable Industries Ltd @</t>
  </si>
  <si>
    <t>Tirrihannah Company Ltd @</t>
  </si>
  <si>
    <t>Sandur Laminates Ltd @</t>
  </si>
  <si>
    <t>Cash and Other Net Current Assets^</t>
  </si>
  <si>
    <t>21.50% Dewan Rubber Ltd</t>
  </si>
  <si>
    <t>Not Available</t>
  </si>
  <si>
    <t>Chemox Chemicals Industries</t>
  </si>
  <si>
    <t>Asian Paints Limited July 2024</t>
  </si>
  <si>
    <t>JSW Steel Limited July 2024</t>
  </si>
  <si>
    <t xml:space="preserve">	United Spirits Limited July 2024</t>
  </si>
  <si>
    <t>NTPC Limited July 2024</t>
  </si>
  <si>
    <t>Adani Enterprises Limited July 2024</t>
  </si>
  <si>
    <t>Interglobe Aviation Ltd July 2024</t>
  </si>
  <si>
    <t>HDFC Life Insurance Company Limited July 2024</t>
  </si>
  <si>
    <t>Hindustan Petroleum Corpn Limited July 2024</t>
  </si>
  <si>
    <t>Hindalco Industries Limited July 2024</t>
  </si>
  <si>
    <t>Maruti Suzuki India Limited July 2024</t>
  </si>
  <si>
    <t>Axis Bank Limited July 2024</t>
  </si>
  <si>
    <t>Infosys Limited July 2024</t>
  </si>
  <si>
    <t>Chennai Super Kings Ltd @</t>
  </si>
  <si>
    <t>Crescent Finstock Ltd @</t>
  </si>
  <si>
    <t>Mukerian Papers Ltd @</t>
  </si>
  <si>
    <t>Sangam Health Care Products Ltd @</t>
  </si>
  <si>
    <t>Precision Fasteners Ltd @</t>
  </si>
  <si>
    <t>Virtual Dynamics Software Ltd @</t>
  </si>
  <si>
    <t>Noble Brothers Impex Ltd @</t>
  </si>
  <si>
    <t>Balmer Lawrie Freight Containers Ltd @</t>
  </si>
  <si>
    <t>15% Premier Vinyl Ltd</t>
  </si>
  <si>
    <t>18% Jord Engineering Ltd</t>
  </si>
  <si>
    <t>Power Finance Corporation Limited July 2024</t>
  </si>
  <si>
    <t>Shriram Finance Limited July 2024</t>
  </si>
  <si>
    <t xml:space="preserve">	Tata Steel Limited July 2024</t>
  </si>
  <si>
    <t>Info Edge (India) Limited July 2024</t>
  </si>
  <si>
    <t>Hindustan Aeronautics Limited July 2024</t>
  </si>
  <si>
    <t>TVS Motor Company Limited July 2024</t>
  </si>
  <si>
    <t>i) Exposure to securities classified as below investment grade or default as on 30-Jun-2024</t>
  </si>
  <si>
    <t>% to AUM as on 30-Jun-2024</t>
  </si>
  <si>
    <t>30-Jun-2024</t>
  </si>
  <si>
    <t>S.NO.</t>
  </si>
  <si>
    <t>ACRONYM</t>
  </si>
  <si>
    <t>SCHEME NAME</t>
  </si>
  <si>
    <t>CAPEXG</t>
  </si>
  <si>
    <t>GLOB</t>
  </si>
  <si>
    <t>MIDCAP</t>
  </si>
  <si>
    <t>MULTIP</t>
  </si>
  <si>
    <t>Sundaram Large And Mid Cap Fund</t>
  </si>
  <si>
    <t>SLTADV3</t>
  </si>
  <si>
    <t>Sundaram Long Term Advantage Fund Series III</t>
  </si>
  <si>
    <t>SLTADV4</t>
  </si>
  <si>
    <t>Sundaram Long Term Advantage Fund Series IV</t>
  </si>
  <si>
    <t>SLTAX1</t>
  </si>
  <si>
    <t>Sundaram Long Term Tax Advantage Fund Series I</t>
  </si>
  <si>
    <t>SLTAX2</t>
  </si>
  <si>
    <t>Sundaram Long Term Tax Advantage Fund Series II</t>
  </si>
  <si>
    <t>SLTAX3</t>
  </si>
  <si>
    <t>SLTAX4</t>
  </si>
  <si>
    <t>SLTAX5</t>
  </si>
  <si>
    <t>SLTAX6</t>
  </si>
  <si>
    <t>SMILE</t>
  </si>
  <si>
    <t>SPAHF</t>
  </si>
  <si>
    <t>SPARF</t>
  </si>
  <si>
    <t xml:space="preserve">Sundaram Arbitrage Fund </t>
  </si>
  <si>
    <t>SPBAF</t>
  </si>
  <si>
    <t>SPDYF</t>
  </si>
  <si>
    <t>SPESF</t>
  </si>
  <si>
    <t>SPFOCUS</t>
  </si>
  <si>
    <t>Sundaram Focused  Fund</t>
  </si>
  <si>
    <t>SPMUCF</t>
  </si>
  <si>
    <t>SPSN100</t>
  </si>
  <si>
    <t>Sundaram NIFTY 100 Equal Weight Fund</t>
  </si>
  <si>
    <t>SPTAX</t>
  </si>
  <si>
    <t>SRURAL</t>
  </si>
  <si>
    <t>SSFUND</t>
  </si>
  <si>
    <t>STAX</t>
  </si>
  <si>
    <t>SUNBCF</t>
  </si>
  <si>
    <t>SUNFCF</t>
  </si>
  <si>
    <t>SUNFOP</t>
  </si>
  <si>
    <t>SUNMAF</t>
  </si>
  <si>
    <t>Sundaram Liquid Fund - Direct Growth*</t>
  </si>
  <si>
    <t>7.10% Central Government Securities 18/04/2029*</t>
  </si>
  <si>
    <t>364 Days-T Bill - 17/10/2024*</t>
  </si>
  <si>
    <t>364 Days-T Bill - 19/09/2024*</t>
  </si>
  <si>
    <t>364 Days-T Bill - 10/10/2024*</t>
  </si>
  <si>
    <t>7.33% Government Securities-30/10/2026*</t>
  </si>
  <si>
    <t>7.38% Central Government Securities 20/06/2027*</t>
  </si>
  <si>
    <t>7.32% Government Securities-13/11/2030*</t>
  </si>
  <si>
    <t>7.18%  Government Securities - 14/08/2033*</t>
  </si>
  <si>
    <t>7.23% Central Government Securities 15/04/2039*</t>
  </si>
  <si>
    <t>5.22% Central Government Securities 15/06/2025*</t>
  </si>
  <si>
    <t>7.37% Government Securities-23/10/2028*</t>
  </si>
  <si>
    <t>5.15% Central Government Securities 09/11/2025*</t>
  </si>
  <si>
    <t>364 Days -T Bill- 02/01/2025*</t>
  </si>
  <si>
    <t>7.38% Central Government Securities 20/06/2027 *</t>
  </si>
  <si>
    <t>Make My Trip Ltd (USD)</t>
  </si>
  <si>
    <t>6.73</t>
  </si>
  <si>
    <t>Index</t>
  </si>
  <si>
    <t>Scheme Riskometer</t>
  </si>
  <si>
    <t>Benchmark Riskometer - NIFTY Infrastructure TRI</t>
  </si>
  <si>
    <t>Benchmark Riskometer - MSCI ACWI TRI</t>
  </si>
  <si>
    <t>Tier I Benchmark Riskometer - Nifty Mid Cap 150 TRI</t>
  </si>
  <si>
    <t>Tier II Benchmark Riskometer - Nifty Mid Cap 100 TRI</t>
  </si>
  <si>
    <t>Tier I Benchmark Riskometer - Nifty Large Mid Cap 250 INDEX</t>
  </si>
  <si>
    <t>Tier II Benchmark Riskometer - Nifty Large Mid Cap 250 INDEX</t>
  </si>
  <si>
    <t>Benchmark Riskometer - BSE 500 INDEX</t>
  </si>
  <si>
    <t xml:space="preserve"> Benchmark Riskometer - BSE 500 INDEX</t>
  </si>
  <si>
    <t>Benchmark Riskometer - Nifty Small Cap 100</t>
  </si>
  <si>
    <t>Tier I Benchmark Riskometer - Nifty Small Cap 250 TRI</t>
  </si>
  <si>
    <t>Tier II Benchmark Riskometer - Nifty Small Cap 100 TRI</t>
  </si>
  <si>
    <t>Benchmark Riskometer - CRISIL Hybrid 35 Plus 65 - Aggressive Index</t>
  </si>
  <si>
    <t>Benchmark Riskometer - NIFTY 50 Arbitrage INDEX</t>
  </si>
  <si>
    <t>Benchmark Riskometer - NIFTY 50 Hybrid Composite Debt 50 : 50 INDEX</t>
  </si>
  <si>
    <t>Tier I Benchmark Riskometer - NIFTY 500</t>
  </si>
  <si>
    <t>Benchmark Riskometer - Nifty Equity Savings INDEX</t>
  </si>
  <si>
    <t>Direct Plan - IDCW</t>
  </si>
  <si>
    <t>Regular Plan - IDCW</t>
  </si>
  <si>
    <t>d) IDCW declared during the period (Rupees per unit)</t>
  </si>
  <si>
    <t>Tier II Benchmark Riskometer - NIFTY IDCW Opportunities 50 TRI</t>
  </si>
  <si>
    <t>Direct Plan - Halfyearly IDCW</t>
  </si>
  <si>
    <t>Regular Plan - Halfyearly IDCW</t>
  </si>
  <si>
    <t>Direct Plan - Quarterly IDCW</t>
  </si>
  <si>
    <t>Regular Plan - Quarterly IDCW</t>
  </si>
  <si>
    <t>Institutional Plan - IDCW</t>
  </si>
  <si>
    <t>Tier I Benchmark Riskometer - Nifty 500 TRI</t>
  </si>
  <si>
    <t xml:space="preserve"> Tier II Benchmark Riskometer - Nifty Large MID CAP 250 TRI</t>
  </si>
  <si>
    <t>Tier I Benchmark Riskometer - Nifty 500 MultiCap 50:25:25</t>
  </si>
  <si>
    <t>Tier II Benchmark Riskometer - Nifty 500 MultiCap 50:25:25</t>
  </si>
  <si>
    <t>Benchmark Riskometer - Nifty 100 Equal Weight TRI</t>
  </si>
  <si>
    <t>Tier II Benchmark Riskometer - NIFTY 500</t>
  </si>
  <si>
    <t>Benchmark Riskometer - Nifty India Consumption TRI</t>
  </si>
  <si>
    <t>Tier I Benchmark Riskometer - NIFTY Services Sector Index</t>
  </si>
  <si>
    <t>Tier II Benchmark Riskometer - NIFTY 500 MULTICAP 50:25:25</t>
  </si>
  <si>
    <t>Tier I Benchmark Riskometer - Nifty 100 TRI INDEX</t>
  </si>
  <si>
    <t>Tier II Benchmark Riskometer - Nifty 100 TRI INDEX</t>
  </si>
  <si>
    <t>Tier II Benchmark Riskometer - Nifty 500 TRI</t>
  </si>
  <si>
    <t>Benchmark Riskometer - Nifty Financial Services</t>
  </si>
  <si>
    <r>
      <t xml:space="preserve">Benchmark Riskometer - </t>
    </r>
    <r>
      <rPr>
        <sz val="11"/>
        <color theme="1"/>
        <rFont val="Aptos Narrow"/>
        <family val="2"/>
        <scheme val="minor"/>
      </rPr>
      <t>NIFTY 500 TRI (65%) + NIFTY Short Duration Debt Index (10%) + Domestic Prices of Gold (25%)</t>
    </r>
  </si>
  <si>
    <t>Sundaram Dividend Yield Fund</t>
  </si>
  <si>
    <t>Chennai Super Kings Ltd  @</t>
  </si>
  <si>
    <t>Annexure A</t>
  </si>
  <si>
    <t>Direct Plan - Half Yearly IDCW</t>
  </si>
  <si>
    <t>Regular Plan - Half Yearly IDCW</t>
  </si>
  <si>
    <t>DERIVATIVES DISCLOSURE</t>
  </si>
  <si>
    <t>Disclosure regarding Derivative positions pursuant to SEBI Circular no CIR/IMD/DF/11/2010 dated August18,2010</t>
  </si>
  <si>
    <t>DETAILS OF INVESTMENTS IN DERIVATIVE INSTRUMENTS</t>
  </si>
  <si>
    <t>A. Hedging Positions through Futures as on June 30,2024 :</t>
  </si>
  <si>
    <t>Scheme Name</t>
  </si>
  <si>
    <t>Underlying</t>
  </si>
  <si>
    <t>Long/Short</t>
  </si>
  <si>
    <t>Futures Price When Purchased</t>
  </si>
  <si>
    <t>Current Price of the contract</t>
  </si>
  <si>
    <t>Margin maintained in       (Rs in Lakhs)*</t>
  </si>
  <si>
    <t>Power Finance Corporation Ltd JUL-2024</t>
  </si>
  <si>
    <t>Short</t>
  </si>
  <si>
    <t>Aditya Birla Capital Ltd JUL-2024</t>
  </si>
  <si>
    <t>Associated Cement Co. Ltd JUL-2024</t>
  </si>
  <si>
    <t>Aurobindo Pharma Ltd-Equ JUL-2024</t>
  </si>
  <si>
    <t>Bharti Airtel Ltd JUL-2024</t>
  </si>
  <si>
    <t>DLF Ltd JUL-2024</t>
  </si>
  <si>
    <t>Gujarat Ambuja Cement Co.Ltd JUL-2024</t>
  </si>
  <si>
    <t>HCL Technologies Ltd JUL-2024</t>
  </si>
  <si>
    <t>HDFC Bank Ltd JUL-2024</t>
  </si>
  <si>
    <t>Hindustan Unilever Ltd JUL-2024</t>
  </si>
  <si>
    <t>Indus Towers Ltd (Prev name Bharti Infratel Ltd) JUL-2024</t>
  </si>
  <si>
    <t>ITC Ltd JUL-2024</t>
  </si>
  <si>
    <t>Kotak Mahindra Bank Ltd JUL-2024</t>
  </si>
  <si>
    <t>Larsen &amp; Toubro Ltd - Equity JUL-2024</t>
  </si>
  <si>
    <t>Manappuram Finance Limited JUL-2024</t>
  </si>
  <si>
    <t>Reliance Industries Ltd JUL-2024</t>
  </si>
  <si>
    <t>State Bank Of India Ltd JUL-2024</t>
  </si>
  <si>
    <t>Sun Pharmaceuticals Ltd JUL-2024</t>
  </si>
  <si>
    <t>TATA Consultancy Services Ltd JUL-2024</t>
  </si>
  <si>
    <t>Vedanta Ltd Pre Sesa Sterlite Ltd (Prvsly Sesa Goa Ltd) JUL-2024</t>
  </si>
  <si>
    <t>Vodafone Idea Ltd (Prev:Idea Cellular Ltd) JUL-2024</t>
  </si>
  <si>
    <t>Bajaj Finance Ltd JUL-2024</t>
  </si>
  <si>
    <t>Bajaj Finserv Ltd JUL-2024</t>
  </si>
  <si>
    <t>Bank of Baroda JUL-2024</t>
  </si>
  <si>
    <t>Bharat Forge Ltd JUL-2024</t>
  </si>
  <si>
    <t>Canara Bank JUL-2024</t>
  </si>
  <si>
    <t>Cipla Ltd JUL-2024</t>
  </si>
  <si>
    <t>IndusInd Bank Ltd JUL-2024</t>
  </si>
  <si>
    <t>Mahindra &amp; Mahindra Ltd JUL-2024</t>
  </si>
  <si>
    <t>Persistent Systems Ltd JUL-2024</t>
  </si>
  <si>
    <t>Tata Motors Ltd JUL-2024</t>
  </si>
  <si>
    <t>Tech Mahindra Ltd JUL-2024</t>
  </si>
  <si>
    <t>Zydus Lifesciences Ltd ( Prev Cadila Healthcare Ltd)  JUL-2024</t>
  </si>
  <si>
    <t>Adani Enterprises Ltd JUL-2024</t>
  </si>
  <si>
    <t>Asian Paints Ltd JUL-2024</t>
  </si>
  <si>
    <t>Axis Bank Ltd  JUL-2024</t>
  </si>
  <si>
    <t>HDFC Life Insurance Company Ltd JUL-2024</t>
  </si>
  <si>
    <t>Hindalco Industries Ltd JUL-2024</t>
  </si>
  <si>
    <t>Hindustan Petroleum Corpn Ltd JUL-2024</t>
  </si>
  <si>
    <t>Infosys Ltd JUL-2024</t>
  </si>
  <si>
    <t>Interglobe Aviation Ltd JUL-2024</t>
  </si>
  <si>
    <t>JSW Steel Ltd JUL-2024</t>
  </si>
  <si>
    <t>Maruti Suzuki India Ltd JUL-2024</t>
  </si>
  <si>
    <t>NTPC Ltd JUL-2024</t>
  </si>
  <si>
    <t>United Spirits Ltd JUL-2024</t>
  </si>
  <si>
    <t>Sundaram Service Fund</t>
  </si>
  <si>
    <t>Sundaram Financial Opp Fund</t>
  </si>
  <si>
    <t>Hindustan Aeronautics Ltd JUL-2024</t>
  </si>
  <si>
    <t>Info Edge (India) Ltd JUL-2024</t>
  </si>
  <si>
    <t>Shriram Finance Ltd ( Prv Shriram Tpt Finance Co Ltd) JUL-2024</t>
  </si>
  <si>
    <t>Tata Steel Ltd JUL-2024</t>
  </si>
  <si>
    <t>TVS Motor Company Ltd   JUL-2024</t>
  </si>
  <si>
    <t xml:space="preserve">Total percentage of existing assets hedged through futures as a percentage of net assets </t>
  </si>
  <si>
    <t>%</t>
  </si>
  <si>
    <t>For the period ended June 30,2024 following were the hedging transactions through futures which have been squared off/ expired</t>
  </si>
  <si>
    <t>Total Number of contracts where futures were Bought</t>
  </si>
  <si>
    <t>Total Number of contracts where futures were Sold</t>
  </si>
  <si>
    <t>Gross Notional value of contracts where futures were bought                      (Rs. in Lakhs)</t>
  </si>
  <si>
    <t>Gross Notional value of contracts where futures were sold        (Rs. in Lakhs)</t>
  </si>
  <si>
    <t>Net Profit / (Loss) value on all contracts combined       (Rs. in lakhs)</t>
  </si>
  <si>
    <t>B. Other than hedging positions through futures as on June 30,2024 :</t>
  </si>
  <si>
    <t>Margin maintained in       (Rs. in Lakhs) *</t>
  </si>
  <si>
    <t>Long</t>
  </si>
  <si>
    <t>Total percentage of existing assets due to non-hedging positions as a percentage of net assets</t>
  </si>
  <si>
    <t>For the period ended June 30,2024 following were the non-hedging transactions through futures which have been squared off / expired</t>
  </si>
  <si>
    <t>Gross Notional value of contracts where futures were sold      ( Rs. in Lakhs)</t>
  </si>
  <si>
    <t>Net Profit / (Loss) value on all contracts combined      (Rs. in lakhs)</t>
  </si>
  <si>
    <t>Sundaram Equity Saving Fund</t>
  </si>
  <si>
    <t>Sundaram Multip Cap Fund</t>
  </si>
  <si>
    <t>Sundaram Small cap Fund</t>
  </si>
  <si>
    <t>C. Hedging Positions through Put Options as on June 30,2024 :</t>
  </si>
  <si>
    <t>Call/Put</t>
  </si>
  <si>
    <t>Number of Contracts</t>
  </si>
  <si>
    <t>Option Price when purchased</t>
  </si>
  <si>
    <t>Current Option Price</t>
  </si>
  <si>
    <t>Total % of existing assets hedged through Put Options</t>
  </si>
  <si>
    <t xml:space="preserve"> </t>
  </si>
  <si>
    <t>For the period ended  June 30,2024 , the following hedging transactions through options which have been already exercised/expired</t>
  </si>
  <si>
    <t>Total Number of contracts entered into</t>
  </si>
  <si>
    <t>Gross Notional value of contracts bought                      (Rs. in Lakhs)</t>
  </si>
  <si>
    <t>Gross Notional value of contracts  sold  (Rs. in Lakhs)</t>
  </si>
  <si>
    <t>Net Profit/(Loss) on all contracts 
(Rs. in Lakhs)</t>
  </si>
  <si>
    <t>D. Other than Hedging Positions through options as on June 30,2024 :</t>
  </si>
  <si>
    <t xml:space="preserve">Total Exposure through Options other than hedging as a percentage of net assets </t>
  </si>
  <si>
    <t>For the period ended June 30,2024 , the following non hedging transactions through options which have been already exercised/expired</t>
  </si>
  <si>
    <t>Gross Notional value of contracts  bought(Rs. in Lakhs)</t>
  </si>
  <si>
    <t>Gross Notional value of contracts  sold (Rs. in Lakhs)</t>
  </si>
  <si>
    <t>E. Hedging Positions through Swaps as on June 30,2024 - Nil</t>
  </si>
  <si>
    <t>F. Hedging Positions through Interest Rate Futures as on June 30,2024 :</t>
  </si>
  <si>
    <t xml:space="preserve">Futures Price
When Purchased </t>
  </si>
  <si>
    <t>Current Price of
the contract</t>
  </si>
  <si>
    <t>Margin maintained
in (Rs. in Lakhs)</t>
  </si>
  <si>
    <t>Total percentage of existing assets hedged through Interest Rate Futures a Percentage of net assets</t>
  </si>
  <si>
    <t>For the period ended June 30,2024 following were the hedging transactions through Interest Rate Futures which have been squared off/ expired</t>
  </si>
  <si>
    <t>For the period ended June 30,2024 following were the Non Hedging transactions through Interest Rate Futures which have been squared off/ expired</t>
  </si>
  <si>
    <t>* Note: Margin maintained denotes security specific margin.</t>
  </si>
  <si>
    <t>Rs. 2655.00 Lacs</t>
  </si>
  <si>
    <t>Rs. 16.04 lacs / 0.01%</t>
  </si>
  <si>
    <t>Rs. 38.99 lacs/ 0.01%</t>
  </si>
  <si>
    <t>Rs. 0.07 lacs/ #</t>
  </si>
  <si>
    <t>Rs. 1.32 lacs/ #</t>
  </si>
  <si>
    <t>Rs. 0.00 lacs/ #</t>
  </si>
  <si>
    <t>Rs. 0.01 lacs/ #</t>
  </si>
  <si>
    <t>Rs. 0.02 lacs/ #</t>
  </si>
  <si>
    <t>Rs. 2.54 lacs/ #</t>
  </si>
  <si>
    <t>Rs. 11,180.48 Lacs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</si>
</sst>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3" formatCode="_(* #,##0.00_);_(* \(#,##0.00\);_(* &quot;-&quot;??_);_(@_)"/>
    <numFmt numFmtId="164" formatCode="_ * #,##0.00_ ;_ * \-#,##0.00_ ;_ * &quot;-&quot;??_ ;_ @_ "/>
    <numFmt numFmtId="165" formatCode="[$-1014009]General"/>
    <numFmt numFmtId="166" formatCode="[$-1014009]###0;\(###0\)"/>
    <numFmt numFmtId="167" formatCode="[$-1014009]###0.00;\(###0.00\)"/>
    <numFmt numFmtId="168" formatCode="[$-1014009]###0.00%;\(###0.00%\)"/>
    <numFmt numFmtId="169" formatCode="[$-1014009]###0.0000;\(###0.0000\)"/>
    <numFmt numFmtId="170" formatCode="[$-1014009]#,##0.00\ %;\(#,##0.00\)"/>
    <numFmt numFmtId="171" formatCode="[$-1014009]#.0000"/>
    <numFmt numFmtId="172" formatCode="[$-1014009]#,##0.00%"/>
    <numFmt numFmtId="173" formatCode="[$-1014009]#,##0.000000;\-#,##0.000000"/>
    <numFmt numFmtId="174" formatCode="[$-1014009]#,##0.00;\(#,##0.00\)"/>
    <numFmt numFmtId="175" formatCode="_(* #,##0_);_(* \(#,##0\);_(* &quot;-&quot;??_);_(@_)"/>
    <numFmt numFmtId="176" formatCode="0.000000000"/>
    <numFmt numFmtId="177" formatCode="[$-1014009]#,##0.0000;\(#,##0.0000\)"/>
    <numFmt numFmtId="178" formatCode="0.000"/>
    <numFmt numFmtId="179" formatCode="#,##0.000"/>
    <numFmt numFmtId="180" formatCode="#,##0.0000;\(#,##0.0000\)"/>
    <numFmt numFmtId="181" formatCode="_(* #,##0.000_);_(* \(#,##0.000\);_(* &quot;-&quot;??_);_(@_)"/>
  </numFmts>
  <fonts count="29" x14ac:knownFonts="1">
    <font>
      <sz val="10"/>
      <name val="Arial"/>
      <charset val="1"/>
    </font>
    <font>
      <sz val="11"/>
      <color theme="1"/>
      <name val="Aptos Narrow"/>
      <family val="2"/>
      <scheme val="minor"/>
    </font>
    <font>
      <sz val="11"/>
      <color theme="1"/>
      <name val="Aptos Narrow"/>
      <family val="2"/>
      <scheme val="minor"/>
    </font>
    <font>
      <sz val="11"/>
      <color theme="1"/>
      <name val="Aptos Narrow"/>
      <family val="2"/>
      <scheme val="minor"/>
    </font>
    <font>
      <b/>
      <sz val="11"/>
      <color indexed="8"/>
      <name val="Calibri"/>
      <family val="2"/>
    </font>
    <font>
      <sz val="10"/>
      <color indexed="8"/>
      <name val="Calibri"/>
      <family val="2"/>
    </font>
    <font>
      <b/>
      <sz val="10"/>
      <color indexed="8"/>
      <name val="Calibri"/>
      <family val="2"/>
    </font>
    <font>
      <b/>
      <i/>
      <sz val="10"/>
      <color indexed="8"/>
      <name val="Calibri"/>
      <family val="2"/>
    </font>
    <font>
      <b/>
      <sz val="9"/>
      <color indexed="8"/>
      <name val="Calibri"/>
      <family val="2"/>
    </font>
    <font>
      <sz val="10"/>
      <name val="Arial"/>
      <family val="2"/>
    </font>
    <font>
      <b/>
      <sz val="10"/>
      <name val="Arial"/>
      <family val="2"/>
    </font>
    <font>
      <u/>
      <sz val="10"/>
      <color theme="10"/>
      <name val="Arial"/>
      <family val="2"/>
    </font>
    <font>
      <u/>
      <sz val="11"/>
      <color rgb="FF002060"/>
      <name val="Aptos Narrow"/>
      <family val="2"/>
      <scheme val="minor"/>
    </font>
    <font>
      <b/>
      <sz val="11"/>
      <name val="Aptos Narrow"/>
      <family val="2"/>
      <scheme val="minor"/>
    </font>
    <font>
      <sz val="10"/>
      <name val="Arial"/>
      <charset val="1"/>
    </font>
    <font>
      <b/>
      <sz val="11"/>
      <color theme="1"/>
      <name val="Aptos Narrow"/>
      <family val="2"/>
      <scheme val="minor"/>
    </font>
    <font>
      <b/>
      <sz val="10"/>
      <color indexed="8"/>
      <name val="Calibri"/>
      <charset val="1"/>
    </font>
    <font>
      <sz val="10"/>
      <color indexed="8"/>
      <name val="Calibri"/>
      <charset val="1"/>
    </font>
    <font>
      <sz val="10"/>
      <name val="Calibri"/>
      <family val="2"/>
    </font>
    <font>
      <sz val="10"/>
      <color theme="1"/>
      <name val="Calibri"/>
      <family val="2"/>
    </font>
    <font>
      <b/>
      <sz val="10"/>
      <color theme="1"/>
      <name val="Calibri"/>
      <family val="2"/>
    </font>
    <font>
      <sz val="11"/>
      <name val="Aptos Narrow"/>
      <family val="2"/>
      <scheme val="minor"/>
    </font>
    <font>
      <b/>
      <sz val="10"/>
      <name val="Calibri"/>
      <family val="2"/>
    </font>
    <font>
      <b/>
      <sz val="10"/>
      <color theme="1"/>
      <name val="Aptos Narrow"/>
      <family val="2"/>
      <scheme val="minor"/>
    </font>
    <font>
      <sz val="10"/>
      <name val="Aptos Narrow"/>
      <family val="2"/>
      <scheme val="minor"/>
    </font>
    <font>
      <sz val="10"/>
      <color theme="1"/>
      <name val="Aptos Narrow"/>
      <family val="2"/>
      <scheme val="minor"/>
    </font>
    <font>
      <u/>
      <sz val="11"/>
      <color theme="10"/>
      <name val="Aptos Narrow"/>
      <family val="2"/>
      <scheme val="minor"/>
    </font>
    <font>
      <b/>
      <sz val="10"/>
      <name val="Aptos Narrow"/>
      <family val="2"/>
      <scheme val="minor"/>
    </font>
    <font>
      <sz val="11"/>
      <color indexed="8"/>
      <name val="Calibri"/>
      <family val="2"/>
    </font>
  </fonts>
  <fills count="6">
    <fill>
      <patternFill patternType="none"/>
    </fill>
    <fill>
      <patternFill patternType="gray125"/>
    </fill>
    <fill>
      <patternFill patternType="solid">
        <fgColor indexed="9"/>
      </patternFill>
    </fill>
    <fill>
      <patternFill patternType="solid">
        <fgColor theme="2"/>
        <bgColor indexed="64"/>
      </patternFill>
    </fill>
    <fill>
      <patternFill patternType="solid">
        <fgColor rgb="FFFFFF00"/>
        <bgColor indexed="64"/>
      </patternFill>
    </fill>
    <fill>
      <patternFill patternType="solid">
        <fgColor theme="8" tint="0.79998168889431442"/>
        <bgColor indexed="64"/>
      </patternFill>
    </fill>
  </fills>
  <borders count="18">
    <border>
      <left/>
      <right/>
      <top/>
      <bottom/>
      <diagonal/>
    </border>
    <border>
      <left style="thin">
        <color indexed="8"/>
      </left>
      <right style="thin">
        <color indexed="8"/>
      </right>
      <top style="thin">
        <color indexed="8"/>
      </top>
      <bottom style="thin">
        <color indexed="8"/>
      </bottom>
      <diagonal/>
    </border>
    <border>
      <left/>
      <right/>
      <top style="thin">
        <color indexed="8"/>
      </top>
      <bottom/>
      <diagonal/>
    </border>
    <border>
      <left style="thin">
        <color indexed="8"/>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8"/>
      </left>
      <right style="thin">
        <color indexed="8"/>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8"/>
      </bottom>
      <diagonal/>
    </border>
  </borders>
  <cellStyleXfs count="13">
    <xf numFmtId="0" fontId="0" fillId="0" borderId="0">
      <alignment wrapText="1"/>
    </xf>
    <xf numFmtId="0" fontId="11" fillId="0" borderId="0" applyNumberFormat="0" applyFill="0" applyBorder="0" applyAlignment="0" applyProtection="0">
      <alignment wrapText="1"/>
    </xf>
    <xf numFmtId="0" fontId="9" fillId="0" borderId="0">
      <alignment wrapText="1"/>
    </xf>
    <xf numFmtId="0" fontId="9" fillId="0" borderId="0">
      <alignment wrapText="1"/>
    </xf>
    <xf numFmtId="164" fontId="14" fillId="0" borderId="0" applyFont="0" applyFill="0" applyBorder="0" applyAlignment="0" applyProtection="0"/>
    <xf numFmtId="9" fontId="14" fillId="0" borderId="0" applyFont="0" applyFill="0" applyBorder="0" applyAlignment="0" applyProtection="0"/>
    <xf numFmtId="0" fontId="3" fillId="0" borderId="0"/>
    <xf numFmtId="0" fontId="9" fillId="0" borderId="0">
      <alignment wrapText="1"/>
    </xf>
    <xf numFmtId="164" fontId="3" fillId="0" borderId="0" applyFont="0" applyFill="0" applyBorder="0" applyAlignment="0" applyProtection="0"/>
    <xf numFmtId="0" fontId="3" fillId="0" borderId="0"/>
    <xf numFmtId="0" fontId="2" fillId="0" borderId="0"/>
    <xf numFmtId="0" fontId="9" fillId="0" borderId="0"/>
    <xf numFmtId="43" fontId="28" fillId="0" borderId="0" applyFont="0" applyFill="0" applyBorder="0" applyAlignment="0" applyProtection="0"/>
  </cellStyleXfs>
  <cellXfs count="315">
    <xf numFmtId="0" fontId="0" fillId="0" borderId="0" xfId="0">
      <alignment wrapText="1"/>
    </xf>
    <xf numFmtId="0" fontId="5" fillId="2" borderId="1" xfId="0" applyFont="1" applyFill="1" applyBorder="1" applyAlignment="1">
      <alignment horizontal="right" vertical="top" wrapText="1" readingOrder="1"/>
    </xf>
    <xf numFmtId="0" fontId="6" fillId="2" borderId="1" xfId="0" applyFont="1" applyFill="1" applyBorder="1" applyAlignment="1">
      <alignment horizontal="left" vertical="center" wrapText="1" readingOrder="1"/>
    </xf>
    <xf numFmtId="165" fontId="5" fillId="2" borderId="1" xfId="0" applyNumberFormat="1" applyFont="1" applyFill="1" applyBorder="1" applyAlignment="1">
      <alignment horizontal="right" vertical="center" wrapText="1" readingOrder="1"/>
    </xf>
    <xf numFmtId="0" fontId="5" fillId="2" borderId="1" xfId="0" applyFont="1" applyFill="1" applyBorder="1" applyAlignment="1">
      <alignment horizontal="left" vertical="center" wrapText="1" readingOrder="1"/>
    </xf>
    <xf numFmtId="166" fontId="5" fillId="2" borderId="1" xfId="0" applyNumberFormat="1" applyFont="1" applyFill="1" applyBorder="1" applyAlignment="1">
      <alignment horizontal="right" vertical="center" wrapText="1" readingOrder="1"/>
    </xf>
    <xf numFmtId="167" fontId="5" fillId="2" borderId="1" xfId="0" applyNumberFormat="1" applyFont="1" applyFill="1" applyBorder="1" applyAlignment="1">
      <alignment horizontal="right" vertical="center" wrapText="1" readingOrder="1"/>
    </xf>
    <xf numFmtId="168" fontId="5" fillId="2" borderId="1" xfId="0" applyNumberFormat="1" applyFont="1" applyFill="1" applyBorder="1" applyAlignment="1">
      <alignment horizontal="right" vertical="center" wrapText="1" readingOrder="1"/>
    </xf>
    <xf numFmtId="0" fontId="5" fillId="2" borderId="1" xfId="0" applyFont="1" applyFill="1" applyBorder="1" applyAlignment="1">
      <alignment horizontal="right" vertical="center" wrapText="1" readingOrder="1"/>
    </xf>
    <xf numFmtId="167" fontId="6" fillId="2" borderId="1" xfId="0" applyNumberFormat="1" applyFont="1" applyFill="1" applyBorder="1" applyAlignment="1">
      <alignment horizontal="right" vertical="center" wrapText="1" readingOrder="1"/>
    </xf>
    <xf numFmtId="168" fontId="6" fillId="2" borderId="1" xfId="0" applyNumberFormat="1" applyFont="1" applyFill="1" applyBorder="1" applyAlignment="1">
      <alignment horizontal="right" vertical="center" wrapText="1" readingOrder="1"/>
    </xf>
    <xf numFmtId="0" fontId="7" fillId="2" borderId="1" xfId="0" applyFont="1" applyFill="1" applyBorder="1" applyAlignment="1">
      <alignment horizontal="left" vertical="center" wrapText="1" readingOrder="1"/>
    </xf>
    <xf numFmtId="0" fontId="7" fillId="2" borderId="1" xfId="0" applyFont="1" applyFill="1" applyBorder="1" applyAlignment="1">
      <alignment horizontal="right" vertical="center" wrapText="1" readingOrder="1"/>
    </xf>
    <xf numFmtId="0" fontId="6" fillId="2" borderId="1" xfId="0" applyFont="1" applyFill="1" applyBorder="1" applyAlignment="1">
      <alignment horizontal="right" vertical="center" wrapText="1" readingOrder="1"/>
    </xf>
    <xf numFmtId="170" fontId="6" fillId="2" borderId="1" xfId="0" applyNumberFormat="1" applyFont="1" applyFill="1" applyBorder="1" applyAlignment="1">
      <alignment horizontal="right" vertical="center" wrapText="1" readingOrder="1"/>
    </xf>
    <xf numFmtId="0" fontId="7" fillId="2" borderId="2" xfId="0" applyFont="1" applyFill="1" applyBorder="1" applyAlignment="1">
      <alignment horizontal="left" vertical="center" wrapText="1" readingOrder="1"/>
    </xf>
    <xf numFmtId="0" fontId="7" fillId="2" borderId="2" xfId="0" applyFont="1" applyFill="1" applyBorder="1" applyAlignment="1">
      <alignment horizontal="right" vertical="center" wrapText="1" readingOrder="1"/>
    </xf>
    <xf numFmtId="0" fontId="7" fillId="2" borderId="0" xfId="0" applyFont="1" applyFill="1" applyAlignment="1">
      <alignment horizontal="left" vertical="center" wrapText="1" readingOrder="1"/>
    </xf>
    <xf numFmtId="0" fontId="5" fillId="2" borderId="0" xfId="0" applyFont="1" applyFill="1" applyAlignment="1">
      <alignment horizontal="left" vertical="center" wrapText="1" readingOrder="1"/>
    </xf>
    <xf numFmtId="0" fontId="7" fillId="2" borderId="0" xfId="0" applyFont="1" applyFill="1" applyAlignment="1">
      <alignment horizontal="right" vertical="center" wrapText="1" readingOrder="1"/>
    </xf>
    <xf numFmtId="0" fontId="7" fillId="2" borderId="3" xfId="0" applyFont="1" applyFill="1" applyBorder="1" applyAlignment="1">
      <alignment horizontal="right" vertical="center" wrapText="1" readingOrder="1"/>
    </xf>
    <xf numFmtId="0" fontId="5" fillId="2" borderId="0" xfId="0" applyFont="1" applyFill="1" applyAlignment="1">
      <alignment horizontal="right" vertical="top" wrapText="1" readingOrder="1"/>
    </xf>
    <xf numFmtId="0" fontId="6" fillId="2" borderId="1" xfId="0" applyFont="1" applyFill="1" applyBorder="1" applyAlignment="1">
      <alignment horizontal="right" vertical="top" wrapText="1" readingOrder="1"/>
    </xf>
    <xf numFmtId="0" fontId="6" fillId="2" borderId="1" xfId="0" applyFont="1" applyFill="1" applyBorder="1" applyAlignment="1">
      <alignment horizontal="left" vertical="top" wrapText="1" readingOrder="1"/>
    </xf>
    <xf numFmtId="171" fontId="5" fillId="2" borderId="1" xfId="0" applyNumberFormat="1" applyFont="1" applyFill="1" applyBorder="1" applyAlignment="1">
      <alignment horizontal="right" vertical="center" wrapText="1" readingOrder="1"/>
    </xf>
    <xf numFmtId="0" fontId="5" fillId="2" borderId="0" xfId="0" applyFont="1" applyFill="1" applyAlignment="1">
      <alignment horizontal="right" vertical="center" wrapText="1" readingOrder="1"/>
    </xf>
    <xf numFmtId="0" fontId="0" fillId="2" borderId="0" xfId="0" applyFill="1" applyAlignment="1">
      <alignment horizontal="center" vertical="top" readingOrder="1"/>
    </xf>
    <xf numFmtId="0" fontId="5" fillId="2" borderId="3" xfId="0" applyFont="1" applyFill="1" applyBorder="1" applyAlignment="1">
      <alignment horizontal="right" vertical="top" wrapText="1" readingOrder="1"/>
    </xf>
    <xf numFmtId="0" fontId="9" fillId="0" borderId="0" xfId="2">
      <alignment wrapText="1"/>
    </xf>
    <xf numFmtId="0" fontId="4" fillId="0" borderId="7" xfId="0" applyFont="1" applyBorder="1" applyAlignment="1">
      <alignment horizontal="center" vertical="center" wrapText="1" readingOrder="1"/>
    </xf>
    <xf numFmtId="0" fontId="4" fillId="2" borderId="7" xfId="0" applyFont="1" applyFill="1" applyBorder="1" applyAlignment="1">
      <alignment horizontal="center" vertical="center" wrapText="1" readingOrder="1"/>
    </xf>
    <xf numFmtId="0" fontId="12" fillId="0" borderId="0" xfId="1" applyFont="1" applyFill="1" applyBorder="1" applyAlignment="1">
      <alignment horizontal="center" vertical="center" wrapText="1"/>
    </xf>
    <xf numFmtId="0" fontId="10" fillId="3" borderId="0" xfId="0" applyFont="1" applyFill="1" applyAlignment="1">
      <alignment horizontal="center" vertical="center" wrapText="1"/>
    </xf>
    <xf numFmtId="0" fontId="13" fillId="3" borderId="0" xfId="3" applyFont="1" applyFill="1" applyAlignment="1">
      <alignment horizontal="center" vertical="center" wrapText="1"/>
    </xf>
    <xf numFmtId="0" fontId="0" fillId="0" borderId="0" xfId="0" applyAlignment="1">
      <alignment horizontal="center" vertical="center" wrapText="1"/>
    </xf>
    <xf numFmtId="167" fontId="5" fillId="0" borderId="1" xfId="0" applyNumberFormat="1" applyFont="1" applyBorder="1" applyAlignment="1">
      <alignment horizontal="right" vertical="center" wrapText="1" readingOrder="1"/>
    </xf>
    <xf numFmtId="0" fontId="7" fillId="0" borderId="0" xfId="0" applyFont="1" applyAlignment="1">
      <alignment horizontal="left" vertical="center" wrapText="1" readingOrder="1"/>
    </xf>
    <xf numFmtId="0" fontId="7" fillId="0" borderId="0" xfId="6" applyFont="1" applyAlignment="1">
      <alignment horizontal="left" vertical="center" wrapText="1" readingOrder="1"/>
    </xf>
    <xf numFmtId="0" fontId="3" fillId="0" borderId="0" xfId="6" applyAlignment="1">
      <alignment wrapText="1"/>
    </xf>
    <xf numFmtId="0" fontId="5" fillId="0" borderId="0" xfId="0" applyFont="1" applyAlignment="1">
      <alignment horizontal="right" vertical="top" wrapText="1" readingOrder="1"/>
    </xf>
    <xf numFmtId="0" fontId="6" fillId="0" borderId="1" xfId="0" applyFont="1" applyBorder="1" applyAlignment="1">
      <alignment horizontal="right" vertical="top" wrapText="1" readingOrder="1"/>
    </xf>
    <xf numFmtId="172" fontId="6" fillId="4" borderId="1" xfId="0" applyNumberFormat="1" applyFont="1" applyFill="1" applyBorder="1" applyAlignment="1">
      <alignment horizontal="left" vertical="center" wrapText="1" readingOrder="1"/>
    </xf>
    <xf numFmtId="0" fontId="18" fillId="0" borderId="0" xfId="0" applyFont="1">
      <alignment wrapText="1"/>
    </xf>
    <xf numFmtId="0" fontId="18" fillId="0" borderId="0" xfId="0" applyFont="1" applyAlignment="1">
      <alignment vertical="center" wrapText="1"/>
    </xf>
    <xf numFmtId="10" fontId="19" fillId="0" borderId="7" xfId="5" applyNumberFormat="1" applyFont="1" applyFill="1" applyBorder="1" applyAlignment="1">
      <alignment vertical="center"/>
    </xf>
    <xf numFmtId="175" fontId="19" fillId="0" borderId="0" xfId="4" applyNumberFormat="1" applyFont="1" applyFill="1"/>
    <xf numFmtId="164" fontId="19" fillId="0" borderId="0" xfId="4" applyFont="1" applyFill="1"/>
    <xf numFmtId="0" fontId="10" fillId="0" borderId="0" xfId="0" applyFont="1" applyAlignment="1">
      <alignment horizontal="center" vertical="center" wrapText="1"/>
    </xf>
    <xf numFmtId="0" fontId="15" fillId="3" borderId="0" xfId="0" applyFont="1" applyFill="1" applyAlignment="1">
      <alignment horizontal="center" vertical="center"/>
    </xf>
    <xf numFmtId="4" fontId="18" fillId="0" borderId="7" xfId="8" applyNumberFormat="1" applyFont="1" applyFill="1" applyBorder="1" applyAlignment="1">
      <alignment horizontal="center" vertical="center"/>
    </xf>
    <xf numFmtId="10" fontId="18" fillId="0" borderId="7" xfId="8" applyNumberFormat="1" applyFont="1" applyFill="1" applyBorder="1" applyAlignment="1">
      <alignment horizontal="center" vertical="center"/>
    </xf>
    <xf numFmtId="4" fontId="24" fillId="0" borderId="7" xfId="8" applyNumberFormat="1" applyFont="1" applyFill="1" applyBorder="1" applyAlignment="1">
      <alignment horizontal="center" vertical="center"/>
    </xf>
    <xf numFmtId="10" fontId="24" fillId="0" borderId="7" xfId="8" applyNumberFormat="1" applyFont="1" applyFill="1" applyBorder="1" applyAlignment="1">
      <alignment horizontal="center" vertical="center"/>
    </xf>
    <xf numFmtId="175" fontId="25" fillId="0" borderId="0" xfId="4" applyNumberFormat="1" applyFont="1" applyFill="1"/>
    <xf numFmtId="164" fontId="25" fillId="0" borderId="0" xfId="4" applyFont="1" applyFill="1"/>
    <xf numFmtId="164" fontId="24" fillId="0" borderId="14" xfId="8" applyFont="1" applyFill="1" applyBorder="1" applyAlignment="1">
      <alignment horizontal="right" vertical="center"/>
    </xf>
    <xf numFmtId="164" fontId="24" fillId="0" borderId="14" xfId="8" applyFont="1" applyFill="1" applyBorder="1" applyAlignment="1">
      <alignment horizontal="center" vertical="center"/>
    </xf>
    <xf numFmtId="0" fontId="13" fillId="0" borderId="7" xfId="9" applyFont="1" applyBorder="1" applyAlignment="1">
      <alignment horizontal="center" vertical="center"/>
    </xf>
    <xf numFmtId="0" fontId="21" fillId="0" borderId="0" xfId="2" applyFont="1">
      <alignment wrapText="1"/>
    </xf>
    <xf numFmtId="0" fontId="21" fillId="0" borderId="7" xfId="2" applyFont="1" applyBorder="1" applyAlignment="1">
      <alignment horizontal="center" wrapText="1"/>
    </xf>
    <xf numFmtId="0" fontId="26" fillId="0" borderId="7" xfId="1" applyFont="1" applyBorder="1" applyAlignment="1"/>
    <xf numFmtId="0" fontId="21" fillId="0" borderId="7" xfId="2" applyFont="1" applyBorder="1" applyAlignment="1"/>
    <xf numFmtId="0" fontId="12" fillId="5" borderId="0" xfId="1" applyFont="1" applyFill="1" applyBorder="1" applyAlignment="1">
      <alignment horizontal="center" vertical="center" wrapText="1"/>
    </xf>
    <xf numFmtId="0" fontId="9" fillId="0" borderId="0" xfId="2" applyAlignment="1">
      <alignment horizontal="center" vertical="center" wrapText="1"/>
    </xf>
    <xf numFmtId="0" fontId="11" fillId="5" borderId="0" xfId="1" applyFill="1" applyBorder="1" applyAlignment="1">
      <alignment horizontal="center" vertical="center" wrapText="1"/>
    </xf>
    <xf numFmtId="0" fontId="0" fillId="0" borderId="0" xfId="0" applyAlignment="1">
      <alignment vertical="center" wrapText="1"/>
    </xf>
    <xf numFmtId="0" fontId="3" fillId="0" borderId="0" xfId="9" applyAlignment="1">
      <alignment wrapText="1"/>
    </xf>
    <xf numFmtId="0" fontId="0" fillId="3" borderId="0" xfId="0" applyFill="1">
      <alignment wrapText="1"/>
    </xf>
    <xf numFmtId="0" fontId="0" fillId="3" borderId="0" xfId="0" applyFill="1" applyAlignment="1">
      <alignment horizontal="center" vertical="center" wrapText="1"/>
    </xf>
    <xf numFmtId="0" fontId="10" fillId="3" borderId="0" xfId="0" applyFont="1" applyFill="1" applyAlignment="1">
      <alignment horizontal="center" wrapText="1"/>
    </xf>
    <xf numFmtId="0" fontId="5" fillId="0" borderId="0" xfId="0" applyFont="1" applyAlignment="1">
      <alignment horizontal="left" vertical="center" wrapText="1" readingOrder="1"/>
    </xf>
    <xf numFmtId="0" fontId="24" fillId="0" borderId="0" xfId="10" applyFont="1"/>
    <xf numFmtId="0" fontId="27" fillId="0" borderId="0" xfId="10" applyFont="1"/>
    <xf numFmtId="0" fontId="27" fillId="0" borderId="7" xfId="10" applyFont="1" applyBorder="1" applyAlignment="1">
      <alignment horizontal="center" vertical="top"/>
    </xf>
    <xf numFmtId="0" fontId="27" fillId="0" borderId="7" xfId="10" applyFont="1" applyBorder="1" applyAlignment="1">
      <alignment horizontal="center" vertical="top" wrapText="1"/>
    </xf>
    <xf numFmtId="0" fontId="24" fillId="0" borderId="7" xfId="10" applyFont="1" applyBorder="1" applyAlignment="1">
      <alignment horizontal="left" vertical="top"/>
    </xf>
    <xf numFmtId="0" fontId="24" fillId="0" borderId="7" xfId="10" applyFont="1" applyBorder="1" applyAlignment="1">
      <alignment horizontal="center" vertical="top"/>
    </xf>
    <xf numFmtId="174" fontId="5" fillId="2" borderId="1" xfId="10" applyNumberFormat="1" applyFont="1" applyFill="1" applyBorder="1" applyAlignment="1">
      <alignment horizontal="right" vertical="center" wrapText="1" readingOrder="1"/>
    </xf>
    <xf numFmtId="177" fontId="5" fillId="2" borderId="1" xfId="10" applyNumberFormat="1" applyFont="1" applyFill="1" applyBorder="1" applyAlignment="1">
      <alignment horizontal="right" vertical="center" wrapText="1" readingOrder="1"/>
    </xf>
    <xf numFmtId="4" fontId="24" fillId="0" borderId="7" xfId="10" applyNumberFormat="1" applyFont="1" applyBorder="1" applyAlignment="1">
      <alignment horizontal="right" vertical="top" wrapText="1"/>
    </xf>
    <xf numFmtId="0" fontId="27" fillId="0" borderId="0" xfId="10" applyFont="1" applyAlignment="1">
      <alignment horizontal="center" vertical="top" wrapText="1"/>
    </xf>
    <xf numFmtId="174" fontId="5" fillId="2" borderId="1" xfId="11" applyNumberFormat="1" applyFont="1" applyFill="1" applyBorder="1" applyAlignment="1">
      <alignment horizontal="right" vertical="center" wrapText="1" readingOrder="1"/>
    </xf>
    <xf numFmtId="2" fontId="5" fillId="2" borderId="1" xfId="11" applyNumberFormat="1" applyFont="1" applyFill="1" applyBorder="1" applyAlignment="1">
      <alignment horizontal="right" vertical="center" wrapText="1" readingOrder="1"/>
    </xf>
    <xf numFmtId="2" fontId="24" fillId="0" borderId="7" xfId="10" applyNumberFormat="1" applyFont="1" applyBorder="1" applyAlignment="1">
      <alignment horizontal="right" vertical="top" wrapText="1"/>
    </xf>
    <xf numFmtId="0" fontId="5" fillId="2" borderId="7" xfId="10" applyFont="1" applyFill="1" applyBorder="1" applyAlignment="1">
      <alignment horizontal="left" vertical="center" readingOrder="1"/>
    </xf>
    <xf numFmtId="0" fontId="5" fillId="2" borderId="9" xfId="10" applyFont="1" applyFill="1" applyBorder="1" applyAlignment="1">
      <alignment horizontal="left" vertical="center" readingOrder="1"/>
    </xf>
    <xf numFmtId="177" fontId="5" fillId="2" borderId="1" xfId="11" applyNumberFormat="1" applyFont="1" applyFill="1" applyBorder="1" applyAlignment="1">
      <alignment horizontal="right" vertical="center" wrapText="1" readingOrder="1"/>
    </xf>
    <xf numFmtId="178" fontId="24" fillId="0" borderId="7" xfId="10" applyNumberFormat="1" applyFont="1" applyBorder="1" applyAlignment="1">
      <alignment horizontal="right" vertical="top" wrapText="1"/>
    </xf>
    <xf numFmtId="0" fontId="5" fillId="2" borderId="1" xfId="10" applyFont="1" applyFill="1" applyBorder="1" applyAlignment="1">
      <alignment horizontal="left" vertical="center" readingOrder="1"/>
    </xf>
    <xf numFmtId="174" fontId="5" fillId="2" borderId="1" xfId="10" applyNumberFormat="1" applyFont="1" applyFill="1" applyBorder="1" applyAlignment="1">
      <alignment horizontal="right" vertical="center" readingOrder="1"/>
    </xf>
    <xf numFmtId="4" fontId="5" fillId="2" borderId="1" xfId="10" applyNumberFormat="1" applyFont="1" applyFill="1" applyBorder="1" applyAlignment="1">
      <alignment horizontal="right" vertical="center" readingOrder="1"/>
    </xf>
    <xf numFmtId="0" fontId="5" fillId="2" borderId="1" xfId="10" applyFont="1" applyFill="1" applyBorder="1" applyAlignment="1">
      <alignment horizontal="left" vertical="center" wrapText="1" readingOrder="1"/>
    </xf>
    <xf numFmtId="2" fontId="5" fillId="2" borderId="1" xfId="10" applyNumberFormat="1" applyFont="1" applyFill="1" applyBorder="1" applyAlignment="1">
      <alignment horizontal="right" vertical="center" wrapText="1" readingOrder="1"/>
    </xf>
    <xf numFmtId="174" fontId="5" fillId="0" borderId="1" xfId="10" applyNumberFormat="1" applyFont="1" applyBorder="1" applyAlignment="1">
      <alignment horizontal="right" vertical="center" wrapText="1" readingOrder="1"/>
    </xf>
    <xf numFmtId="2" fontId="24" fillId="0" borderId="0" xfId="10" applyNumberFormat="1" applyFont="1" applyAlignment="1">
      <alignment horizontal="left" vertical="top"/>
    </xf>
    <xf numFmtId="174" fontId="5" fillId="0" borderId="13" xfId="10" applyNumberFormat="1" applyFont="1" applyBorder="1" applyAlignment="1">
      <alignment horizontal="right" vertical="center" wrapText="1" readingOrder="1"/>
    </xf>
    <xf numFmtId="4" fontId="5" fillId="2" borderId="1" xfId="10" applyNumberFormat="1" applyFont="1" applyFill="1" applyBorder="1" applyAlignment="1">
      <alignment horizontal="right" vertical="center" wrapText="1" readingOrder="1"/>
    </xf>
    <xf numFmtId="2" fontId="24" fillId="0" borderId="15" xfId="10" applyNumberFormat="1" applyFont="1" applyBorder="1" applyAlignment="1">
      <alignment horizontal="right" vertical="top" wrapText="1"/>
    </xf>
    <xf numFmtId="174" fontId="24" fillId="0" borderId="0" xfId="10" applyNumberFormat="1" applyFont="1"/>
    <xf numFmtId="0" fontId="27" fillId="0" borderId="7" xfId="10" applyFont="1" applyBorder="1" applyAlignment="1">
      <alignment horizontal="center"/>
    </xf>
    <xf numFmtId="0" fontId="24" fillId="0" borderId="7" xfId="10" applyFont="1" applyBorder="1" applyAlignment="1">
      <alignment horizontal="left"/>
    </xf>
    <xf numFmtId="0" fontId="24" fillId="0" borderId="7" xfId="10" applyFont="1" applyBorder="1" applyAlignment="1">
      <alignment horizontal="center"/>
    </xf>
    <xf numFmtId="2" fontId="24" fillId="0" borderId="7" xfId="10" applyNumberFormat="1" applyFont="1" applyBorder="1" applyAlignment="1">
      <alignment horizontal="center"/>
    </xf>
    <xf numFmtId="0" fontId="24" fillId="0" borderId="7" xfId="10" applyFont="1" applyBorder="1"/>
    <xf numFmtId="37" fontId="24" fillId="0" borderId="7" xfId="12" applyNumberFormat="1" applyFont="1" applyFill="1" applyBorder="1" applyAlignment="1">
      <alignment horizontal="center"/>
    </xf>
    <xf numFmtId="4" fontId="24" fillId="0" borderId="7" xfId="10" applyNumberFormat="1" applyFont="1" applyBorder="1"/>
    <xf numFmtId="43" fontId="24" fillId="0" borderId="7" xfId="12" applyFont="1" applyFill="1" applyBorder="1"/>
    <xf numFmtId="43" fontId="24" fillId="0" borderId="0" xfId="12" applyFont="1" applyFill="1" applyBorder="1"/>
    <xf numFmtId="43" fontId="24" fillId="0" borderId="0" xfId="10" applyNumberFormat="1" applyFont="1"/>
    <xf numFmtId="4" fontId="24" fillId="0" borderId="0" xfId="10" applyNumberFormat="1" applyFont="1"/>
    <xf numFmtId="0" fontId="24" fillId="0" borderId="7" xfId="12" applyNumberFormat="1" applyFont="1" applyFill="1" applyBorder="1" applyAlignment="1">
      <alignment horizontal="center"/>
    </xf>
    <xf numFmtId="4" fontId="24" fillId="0" borderId="7" xfId="12" applyNumberFormat="1" applyFont="1" applyFill="1" applyBorder="1"/>
    <xf numFmtId="179" fontId="24" fillId="0" borderId="7" xfId="12" applyNumberFormat="1" applyFont="1" applyFill="1" applyBorder="1"/>
    <xf numFmtId="43" fontId="27" fillId="0" borderId="7" xfId="12" applyFont="1" applyFill="1" applyBorder="1"/>
    <xf numFmtId="1" fontId="24" fillId="0" borderId="7" xfId="10" applyNumberFormat="1" applyFont="1" applyBorder="1" applyAlignment="1">
      <alignment horizontal="center"/>
    </xf>
    <xf numFmtId="2" fontId="24" fillId="0" borderId="7" xfId="10" applyNumberFormat="1" applyFont="1" applyBorder="1" applyAlignment="1">
      <alignment horizontal="right"/>
    </xf>
    <xf numFmtId="176" fontId="24" fillId="0" borderId="0" xfId="10" applyNumberFormat="1" applyFont="1"/>
    <xf numFmtId="0" fontId="24" fillId="0" borderId="0" xfId="10" applyFont="1" applyAlignment="1" applyProtection="1">
      <alignment horizontal="left"/>
      <protection locked="0"/>
    </xf>
    <xf numFmtId="0" fontId="24" fillId="0" borderId="0" xfId="10" applyFont="1" applyAlignment="1">
      <alignment horizontal="center" vertical="top"/>
    </xf>
    <xf numFmtId="43" fontId="24" fillId="0" borderId="0" xfId="12" applyFont="1" applyFill="1" applyBorder="1" applyAlignment="1" applyProtection="1">
      <alignment horizontal="left"/>
      <protection locked="0"/>
    </xf>
    <xf numFmtId="4" fontId="24" fillId="0" borderId="0" xfId="10" applyNumberFormat="1" applyFont="1" applyAlignment="1">
      <alignment horizontal="right" vertical="center"/>
    </xf>
    <xf numFmtId="0" fontId="24" fillId="0" borderId="16" xfId="10" applyFont="1" applyBorder="1" applyAlignment="1">
      <alignment horizontal="center"/>
    </xf>
    <xf numFmtId="0" fontId="24" fillId="0" borderId="17" xfId="10" applyFont="1" applyBorder="1" applyAlignment="1">
      <alignment horizontal="center"/>
    </xf>
    <xf numFmtId="174" fontId="5" fillId="2" borderId="1" xfId="10" applyNumberFormat="1" applyFont="1" applyFill="1" applyBorder="1" applyAlignment="1">
      <alignment horizontal="center" vertical="center" wrapText="1" readingOrder="1"/>
    </xf>
    <xf numFmtId="0" fontId="24" fillId="0" borderId="0" xfId="10" applyFont="1" applyAlignment="1">
      <alignment horizontal="left" vertical="top"/>
    </xf>
    <xf numFmtId="10" fontId="24" fillId="0" borderId="0" xfId="10" applyNumberFormat="1" applyFont="1" applyAlignment="1">
      <alignment horizontal="center"/>
    </xf>
    <xf numFmtId="43" fontId="24" fillId="0" borderId="7" xfId="12" applyFont="1" applyFill="1" applyBorder="1" applyAlignment="1">
      <alignment horizontal="center" vertical="top" wrapText="1"/>
    </xf>
    <xf numFmtId="164" fontId="24" fillId="0" borderId="0" xfId="10" applyNumberFormat="1" applyFont="1"/>
    <xf numFmtId="43" fontId="27" fillId="0" borderId="0" xfId="12" applyFont="1" applyFill="1" applyBorder="1"/>
    <xf numFmtId="0" fontId="24" fillId="0" borderId="7" xfId="10" applyFont="1" applyBorder="1" applyAlignment="1">
      <alignment horizontal="left" vertical="top" wrapText="1"/>
    </xf>
    <xf numFmtId="0" fontId="27" fillId="0" borderId="0" xfId="10" applyFont="1" applyAlignment="1">
      <alignment vertical="top" wrapText="1"/>
    </xf>
    <xf numFmtId="0" fontId="24" fillId="0" borderId="0" xfId="10" applyFont="1" applyAlignment="1">
      <alignment horizontal="center"/>
    </xf>
    <xf numFmtId="2" fontId="24" fillId="0" borderId="0" xfId="10" applyNumberFormat="1" applyFont="1" applyAlignment="1">
      <alignment horizontal="right"/>
    </xf>
    <xf numFmtId="0" fontId="24" fillId="0" borderId="0" xfId="10" applyFont="1" applyAlignment="1">
      <alignment horizontal="right" vertical="top" wrapText="1"/>
    </xf>
    <xf numFmtId="0" fontId="24" fillId="0" borderId="7" xfId="10" applyFont="1" applyBorder="1" applyAlignment="1">
      <alignment horizontal="center" vertical="top" wrapText="1"/>
    </xf>
    <xf numFmtId="180" fontId="24" fillId="0" borderId="0" xfId="10" applyNumberFormat="1" applyFont="1" applyAlignment="1">
      <alignment horizontal="right" vertical="top" wrapText="1"/>
    </xf>
    <xf numFmtId="2" fontId="24" fillId="0" borderId="0" xfId="10" applyNumberFormat="1" applyFont="1" applyAlignment="1">
      <alignment horizontal="center"/>
    </xf>
    <xf numFmtId="2" fontId="24" fillId="0" borderId="7" xfId="10" applyNumberFormat="1" applyFont="1" applyBorder="1" applyAlignment="1">
      <alignment horizontal="center" vertical="top" wrapText="1"/>
    </xf>
    <xf numFmtId="0" fontId="24" fillId="0" borderId="0" xfId="10" applyFont="1" applyAlignment="1">
      <alignment horizontal="left"/>
    </xf>
    <xf numFmtId="0" fontId="24" fillId="0" borderId="0" xfId="10" applyFont="1" applyAlignment="1">
      <alignment horizontal="right" vertical="top"/>
    </xf>
    <xf numFmtId="2" fontId="24" fillId="0" borderId="0" xfId="10" applyNumberFormat="1" applyFont="1" applyAlignment="1">
      <alignment horizontal="right" vertical="top"/>
    </xf>
    <xf numFmtId="181" fontId="24" fillId="0" borderId="0" xfId="12" applyNumberFormat="1" applyFont="1" applyFill="1" applyBorder="1" applyAlignment="1">
      <alignment horizontal="center" vertical="top" wrapText="1"/>
    </xf>
    <xf numFmtId="0" fontId="24" fillId="0" borderId="0" xfId="10" applyFont="1" applyAlignment="1">
      <alignment horizontal="left" vertical="top" wrapText="1"/>
    </xf>
    <xf numFmtId="175" fontId="24" fillId="0" borderId="0" xfId="12" applyNumberFormat="1" applyFont="1" applyFill="1" applyBorder="1" applyAlignment="1">
      <alignment horizontal="right" vertical="top" wrapText="1"/>
    </xf>
    <xf numFmtId="2" fontId="24" fillId="0" borderId="0" xfId="10" applyNumberFormat="1" applyFont="1"/>
    <xf numFmtId="4" fontId="24" fillId="0" borderId="0" xfId="12" applyNumberFormat="1" applyFont="1" applyFill="1" applyBorder="1"/>
    <xf numFmtId="0" fontId="24" fillId="0" borderId="7" xfId="10" applyFont="1" applyBorder="1" applyAlignment="1">
      <alignment vertical="top" wrapText="1"/>
    </xf>
    <xf numFmtId="2" fontId="24" fillId="0" borderId="7" xfId="10" applyNumberFormat="1" applyFont="1" applyBorder="1" applyAlignment="1">
      <alignment vertical="top" wrapText="1"/>
    </xf>
    <xf numFmtId="43" fontId="24" fillId="0" borderId="7" xfId="12" applyFont="1" applyFill="1" applyBorder="1" applyAlignment="1"/>
    <xf numFmtId="4" fontId="24" fillId="0" borderId="7" xfId="10" applyNumberFormat="1" applyFont="1" applyBorder="1" applyAlignment="1">
      <alignment horizontal="center"/>
    </xf>
    <xf numFmtId="4" fontId="24" fillId="0" borderId="7" xfId="12" applyNumberFormat="1" applyFont="1" applyFill="1" applyBorder="1" applyAlignment="1">
      <alignment horizontal="center"/>
    </xf>
    <xf numFmtId="4" fontId="27" fillId="0" borderId="7" xfId="10" applyNumberFormat="1" applyFont="1" applyBorder="1" applyAlignment="1">
      <alignment horizontal="center" vertical="top" wrapText="1"/>
    </xf>
    <xf numFmtId="4" fontId="24" fillId="0" borderId="7" xfId="10" applyNumberFormat="1" applyFont="1" applyBorder="1" applyAlignment="1">
      <alignment horizontal="center" vertical="top" wrapText="1"/>
    </xf>
    <xf numFmtId="0" fontId="5" fillId="0" borderId="1" xfId="0" applyFont="1" applyBorder="1" applyAlignment="1">
      <alignment horizontal="right" vertical="top" wrapText="1" readingOrder="1"/>
    </xf>
    <xf numFmtId="0" fontId="6" fillId="0" borderId="1" xfId="0" applyFont="1" applyBorder="1" applyAlignment="1">
      <alignment horizontal="left" vertical="center" wrapText="1" readingOrder="1"/>
    </xf>
    <xf numFmtId="165" fontId="5" fillId="0" borderId="1" xfId="0" applyNumberFormat="1" applyFont="1" applyBorder="1" applyAlignment="1">
      <alignment horizontal="right" vertical="center" wrapText="1" readingOrder="1"/>
    </xf>
    <xf numFmtId="0" fontId="5" fillId="0" borderId="1" xfId="0" applyFont="1" applyBorder="1" applyAlignment="1">
      <alignment horizontal="left" vertical="center" wrapText="1" readingOrder="1"/>
    </xf>
    <xf numFmtId="166" fontId="5" fillId="0" borderId="1" xfId="0" applyNumberFormat="1" applyFont="1" applyBorder="1" applyAlignment="1">
      <alignment horizontal="right" vertical="center" wrapText="1" readingOrder="1"/>
    </xf>
    <xf numFmtId="168" fontId="5" fillId="0" borderId="1" xfId="0" applyNumberFormat="1" applyFont="1" applyBorder="1" applyAlignment="1">
      <alignment horizontal="right" vertical="center" wrapText="1" readingOrder="1"/>
    </xf>
    <xf numFmtId="167" fontId="6" fillId="0" borderId="1" xfId="0" applyNumberFormat="1" applyFont="1" applyBorder="1" applyAlignment="1">
      <alignment horizontal="right" vertical="center" wrapText="1" readingOrder="1"/>
    </xf>
    <xf numFmtId="168" fontId="6" fillId="0" borderId="1" xfId="0" applyNumberFormat="1" applyFont="1" applyBorder="1" applyAlignment="1">
      <alignment horizontal="right" vertical="center" wrapText="1" readingOrder="1"/>
    </xf>
    <xf numFmtId="0" fontId="7" fillId="0" borderId="1" xfId="0" applyFont="1" applyBorder="1" applyAlignment="1">
      <alignment horizontal="left" vertical="center" wrapText="1" readingOrder="1"/>
    </xf>
    <xf numFmtId="0" fontId="7" fillId="0" borderId="1" xfId="0" applyFont="1" applyBorder="1" applyAlignment="1">
      <alignment horizontal="right" vertical="center" wrapText="1" readingOrder="1"/>
    </xf>
    <xf numFmtId="0" fontId="6" fillId="0" borderId="1" xfId="0" applyFont="1" applyBorder="1" applyAlignment="1">
      <alignment horizontal="right" vertical="center" wrapText="1" readingOrder="1"/>
    </xf>
    <xf numFmtId="0" fontId="5" fillId="0" borderId="1" xfId="0" applyFont="1" applyBorder="1" applyAlignment="1">
      <alignment horizontal="right" vertical="center" wrapText="1" readingOrder="1"/>
    </xf>
    <xf numFmtId="169" fontId="5" fillId="0" borderId="1" xfId="0" applyNumberFormat="1" applyFont="1" applyBorder="1" applyAlignment="1">
      <alignment horizontal="right" vertical="center" wrapText="1" readingOrder="1"/>
    </xf>
    <xf numFmtId="0" fontId="5" fillId="0" borderId="7" xfId="0" applyFont="1" applyBorder="1" applyAlignment="1">
      <alignment horizontal="left" vertical="center" wrapText="1" readingOrder="1"/>
    </xf>
    <xf numFmtId="170" fontId="6" fillId="0" borderId="1" xfId="0" applyNumberFormat="1" applyFont="1" applyBorder="1" applyAlignment="1">
      <alignment horizontal="right" vertical="center" wrapText="1" readingOrder="1"/>
    </xf>
    <xf numFmtId="0" fontId="7" fillId="0" borderId="2" xfId="0" applyFont="1" applyBorder="1" applyAlignment="1">
      <alignment horizontal="left" vertical="center" wrapText="1" readingOrder="1"/>
    </xf>
    <xf numFmtId="0" fontId="7" fillId="0" borderId="2" xfId="0" applyFont="1" applyBorder="1" applyAlignment="1">
      <alignment horizontal="right" vertical="center" wrapText="1" readingOrder="1"/>
    </xf>
    <xf numFmtId="0" fontId="7" fillId="0" borderId="0" xfId="0" applyFont="1" applyAlignment="1">
      <alignment horizontal="right" vertical="center" wrapText="1" readingOrder="1"/>
    </xf>
    <xf numFmtId="0" fontId="7" fillId="0" borderId="3" xfId="0" applyFont="1" applyBorder="1" applyAlignment="1">
      <alignment horizontal="right" vertical="center" wrapText="1" readingOrder="1"/>
    </xf>
    <xf numFmtId="0" fontId="6" fillId="0" borderId="1" xfId="0" applyFont="1" applyBorder="1" applyAlignment="1">
      <alignment horizontal="left" vertical="top" wrapText="1" readingOrder="1"/>
    </xf>
    <xf numFmtId="171" fontId="5" fillId="0" borderId="1" xfId="0" applyNumberFormat="1" applyFont="1" applyBorder="1" applyAlignment="1">
      <alignment horizontal="right" vertical="center" wrapText="1" readingOrder="1"/>
    </xf>
    <xf numFmtId="0" fontId="5" fillId="0" borderId="0" xfId="0" applyFont="1" applyAlignment="1">
      <alignment horizontal="right" vertical="center" wrapText="1" readingOrder="1"/>
    </xf>
    <xf numFmtId="0" fontId="0" fillId="0" borderId="0" xfId="0" applyAlignment="1">
      <alignment horizontal="center" vertical="top" readingOrder="1"/>
    </xf>
    <xf numFmtId="0" fontId="5" fillId="0" borderId="3" xfId="0" applyFont="1" applyBorder="1" applyAlignment="1">
      <alignment horizontal="right" vertical="top" wrapText="1" readingOrder="1"/>
    </xf>
    <xf numFmtId="172" fontId="6" fillId="0" borderId="1" xfId="0" applyNumberFormat="1" applyFont="1" applyBorder="1" applyAlignment="1">
      <alignment horizontal="left" vertical="center" wrapText="1" readingOrder="1"/>
    </xf>
    <xf numFmtId="0" fontId="18" fillId="0" borderId="7" xfId="0" applyFont="1" applyBorder="1" applyAlignment="1">
      <alignment horizontal="justify" vertical="center"/>
    </xf>
    <xf numFmtId="0" fontId="18" fillId="0" borderId="7" xfId="0" applyFont="1" applyBorder="1">
      <alignment wrapText="1"/>
    </xf>
    <xf numFmtId="0" fontId="18" fillId="0" borderId="7" xfId="0" applyFont="1" applyBorder="1" applyAlignment="1">
      <alignment horizontal="justify" vertical="center" wrapText="1"/>
    </xf>
    <xf numFmtId="174" fontId="6" fillId="0" borderId="1" xfId="0" applyNumberFormat="1" applyFont="1" applyBorder="1" applyAlignment="1">
      <alignment horizontal="left" vertical="center" wrapText="1" readingOrder="1"/>
    </xf>
    <xf numFmtId="14" fontId="18" fillId="0" borderId="7" xfId="0" quotePrefix="1" applyNumberFormat="1" applyFont="1" applyBorder="1" applyAlignment="1">
      <alignment horizontal="justify" vertical="center" wrapText="1"/>
    </xf>
    <xf numFmtId="0" fontId="8" fillId="0" borderId="1" xfId="0" applyFont="1" applyBorder="1" applyAlignment="1">
      <alignment horizontal="left" vertical="center" wrapText="1" readingOrder="1"/>
    </xf>
    <xf numFmtId="0" fontId="8" fillId="0" borderId="1" xfId="0" applyFont="1" applyBorder="1" applyAlignment="1">
      <alignment horizontal="right" vertical="center" wrapText="1" readingOrder="1"/>
    </xf>
    <xf numFmtId="173" fontId="5" fillId="0" borderId="1" xfId="0" applyNumberFormat="1" applyFont="1" applyBorder="1" applyAlignment="1">
      <alignment horizontal="right" vertical="center" wrapText="1" readingOrder="1"/>
    </xf>
    <xf numFmtId="0" fontId="5" fillId="0" borderId="2" xfId="0" applyFont="1" applyBorder="1" applyAlignment="1">
      <alignment horizontal="left" vertical="center" wrapText="1" readingOrder="1"/>
    </xf>
    <xf numFmtId="0" fontId="6" fillId="0" borderId="2" xfId="0" applyFont="1" applyBorder="1" applyAlignment="1">
      <alignment horizontal="left" vertical="center" wrapText="1" readingOrder="1"/>
    </xf>
    <xf numFmtId="176" fontId="7" fillId="0" borderId="2" xfId="0" applyNumberFormat="1" applyFont="1" applyBorder="1" applyAlignment="1">
      <alignment horizontal="right" vertical="center" wrapText="1" readingOrder="1"/>
    </xf>
    <xf numFmtId="167" fontId="6" fillId="0" borderId="1" xfId="0" applyNumberFormat="1" applyFont="1" applyBorder="1" applyAlignment="1">
      <alignment horizontal="left" vertical="center" wrapText="1" readingOrder="1"/>
    </xf>
    <xf numFmtId="165" fontId="5" fillId="0" borderId="13" xfId="0" applyNumberFormat="1" applyFont="1" applyBorder="1" applyAlignment="1">
      <alignment horizontal="right" vertical="center" wrapText="1" readingOrder="1"/>
    </xf>
    <xf numFmtId="0" fontId="6" fillId="0" borderId="1" xfId="0" applyFont="1" applyBorder="1" applyAlignment="1">
      <alignment horizontal="left" vertical="center" readingOrder="1"/>
    </xf>
    <xf numFmtId="0" fontId="18" fillId="0" borderId="0" xfId="0" applyFont="1" applyAlignment="1"/>
    <xf numFmtId="0" fontId="25" fillId="0" borderId="0" xfId="0" applyFont="1" applyAlignment="1"/>
    <xf numFmtId="0" fontId="23" fillId="0" borderId="14" xfId="0" applyFont="1" applyBorder="1" applyAlignment="1">
      <alignment horizontal="center" wrapText="1"/>
    </xf>
    <xf numFmtId="0" fontId="24" fillId="0" borderId="14" xfId="0" applyFont="1" applyBorder="1" applyAlignment="1">
      <alignment horizontal="left" vertical="center"/>
    </xf>
    <xf numFmtId="0" fontId="24" fillId="0" borderId="14" xfId="0" applyFont="1" applyBorder="1" applyAlignment="1">
      <alignment horizontal="center" vertical="center"/>
    </xf>
    <xf numFmtId="4" fontId="24" fillId="0" borderId="14" xfId="0" applyNumberFormat="1" applyFont="1" applyBorder="1" applyAlignment="1">
      <alignment horizontal="right" vertical="center"/>
    </xf>
    <xf numFmtId="0" fontId="23" fillId="0" borderId="7" xfId="0" applyFont="1" applyBorder="1" applyAlignment="1">
      <alignment horizontal="center" vertical="center" wrapText="1"/>
    </xf>
    <xf numFmtId="0" fontId="24" fillId="0" borderId="7" xfId="0" applyFont="1" applyBorder="1" applyAlignment="1">
      <alignment horizontal="left" vertical="center"/>
    </xf>
    <xf numFmtId="0" fontId="24" fillId="0" borderId="7" xfId="0" applyFont="1" applyBorder="1" applyAlignment="1">
      <alignment horizontal="center" vertical="center"/>
    </xf>
    <xf numFmtId="4" fontId="24" fillId="0" borderId="7" xfId="0" applyNumberFormat="1" applyFont="1" applyBorder="1" applyAlignment="1">
      <alignment horizontal="center" vertical="center"/>
    </xf>
    <xf numFmtId="0" fontId="19" fillId="0" borderId="0" xfId="0" applyFont="1" applyAlignment="1"/>
    <xf numFmtId="0" fontId="20" fillId="0" borderId="7" xfId="0" applyFont="1" applyBorder="1" applyAlignment="1">
      <alignment horizontal="left" wrapText="1"/>
    </xf>
    <xf numFmtId="0" fontId="20" fillId="0" borderId="7" xfId="0" applyFont="1" applyBorder="1" applyAlignment="1">
      <alignment horizontal="center" wrapText="1"/>
    </xf>
    <xf numFmtId="0" fontId="18" fillId="0" borderId="7" xfId="0" applyFont="1" applyBorder="1" applyAlignment="1">
      <alignment horizontal="left" vertical="center" wrapText="1"/>
    </xf>
    <xf numFmtId="0" fontId="18" fillId="0" borderId="7" xfId="0" applyFont="1" applyBorder="1" applyAlignment="1">
      <alignment horizontal="center" vertical="center"/>
    </xf>
    <xf numFmtId="4" fontId="18" fillId="0" borderId="7" xfId="0" applyNumberFormat="1" applyFont="1" applyBorder="1" applyAlignment="1">
      <alignment horizontal="center" vertical="center"/>
    </xf>
    <xf numFmtId="168" fontId="18" fillId="0" borderId="1" xfId="0" applyNumberFormat="1" applyFont="1" applyBorder="1" applyAlignment="1">
      <alignment horizontal="right" vertical="center" wrapText="1" readingOrder="1"/>
    </xf>
    <xf numFmtId="165" fontId="5" fillId="0" borderId="7" xfId="0" applyNumberFormat="1" applyFont="1" applyBorder="1" applyAlignment="1">
      <alignment horizontal="right" vertical="center" wrapText="1" readingOrder="1"/>
    </xf>
    <xf numFmtId="168" fontId="5" fillId="0" borderId="7" xfId="0" applyNumberFormat="1" applyFont="1" applyBorder="1" applyAlignment="1">
      <alignment horizontal="right" vertical="center" wrapText="1" readingOrder="1"/>
    </xf>
    <xf numFmtId="0" fontId="6" fillId="0" borderId="1" xfId="7" applyFont="1" applyBorder="1" applyAlignment="1">
      <alignment horizontal="left" vertical="center" wrapText="1" readingOrder="1"/>
    </xf>
    <xf numFmtId="0" fontId="20" fillId="0" borderId="7" xfId="0" applyFont="1" applyBorder="1" applyAlignment="1">
      <alignment horizontal="center" vertical="center" wrapText="1"/>
    </xf>
    <xf numFmtId="0" fontId="18" fillId="0" borderId="7" xfId="0" applyFont="1" applyBorder="1" applyAlignment="1">
      <alignment vertical="center" wrapText="1"/>
    </xf>
    <xf numFmtId="0" fontId="18" fillId="0" borderId="7" xfId="0" applyFont="1" applyBorder="1" applyAlignment="1">
      <alignment vertical="center"/>
    </xf>
    <xf numFmtId="2" fontId="18" fillId="0" borderId="7" xfId="0" applyNumberFormat="1" applyFont="1" applyBorder="1" applyAlignment="1">
      <alignment vertical="center"/>
    </xf>
    <xf numFmtId="4" fontId="18" fillId="0" borderId="7" xfId="0" applyNumberFormat="1" applyFont="1" applyBorder="1" applyAlignment="1">
      <alignment vertical="center"/>
    </xf>
    <xf numFmtId="165" fontId="5" fillId="0" borderId="8" xfId="0" applyNumberFormat="1" applyFont="1" applyBorder="1" applyAlignment="1">
      <alignment horizontal="right" vertical="center" wrapText="1" readingOrder="1"/>
    </xf>
    <xf numFmtId="0" fontId="5" fillId="0" borderId="8" xfId="0" applyFont="1" applyBorder="1" applyAlignment="1">
      <alignment horizontal="left" vertical="center" wrapText="1" readingOrder="1"/>
    </xf>
    <xf numFmtId="166" fontId="5" fillId="0" borderId="8" xfId="0" applyNumberFormat="1" applyFont="1" applyBorder="1" applyAlignment="1">
      <alignment horizontal="right" vertical="center" wrapText="1" readingOrder="1"/>
    </xf>
    <xf numFmtId="167" fontId="5" fillId="0" borderId="8" xfId="0" applyNumberFormat="1" applyFont="1" applyBorder="1" applyAlignment="1">
      <alignment horizontal="right" vertical="center" wrapText="1" readingOrder="1"/>
    </xf>
    <xf numFmtId="168" fontId="5" fillId="0" borderId="8" xfId="0" applyNumberFormat="1" applyFont="1" applyBorder="1" applyAlignment="1">
      <alignment horizontal="right" vertical="center" wrapText="1" readingOrder="1"/>
    </xf>
    <xf numFmtId="166" fontId="5" fillId="0" borderId="7" xfId="0" applyNumberFormat="1" applyFont="1" applyBorder="1" applyAlignment="1">
      <alignment horizontal="right" vertical="center" wrapText="1" readingOrder="1"/>
    </xf>
    <xf numFmtId="167" fontId="5" fillId="0" borderId="7" xfId="0" applyNumberFormat="1" applyFont="1" applyBorder="1" applyAlignment="1">
      <alignment horizontal="right" vertical="center" wrapText="1" readingOrder="1"/>
    </xf>
    <xf numFmtId="165" fontId="5" fillId="0" borderId="9" xfId="0" applyNumberFormat="1" applyFont="1" applyBorder="1" applyAlignment="1">
      <alignment horizontal="right" vertical="center" wrapText="1" readingOrder="1"/>
    </xf>
    <xf numFmtId="0" fontId="5" fillId="0" borderId="9" xfId="0" applyFont="1" applyBorder="1" applyAlignment="1">
      <alignment horizontal="left" vertical="center" wrapText="1" readingOrder="1"/>
    </xf>
    <xf numFmtId="166" fontId="5" fillId="0" borderId="9" xfId="0" applyNumberFormat="1" applyFont="1" applyBorder="1" applyAlignment="1">
      <alignment horizontal="right" vertical="center" wrapText="1" readingOrder="1"/>
    </xf>
    <xf numFmtId="167" fontId="5" fillId="0" borderId="9" xfId="0" applyNumberFormat="1" applyFont="1" applyBorder="1" applyAlignment="1">
      <alignment horizontal="right" vertical="center" wrapText="1" readingOrder="1"/>
    </xf>
    <xf numFmtId="168" fontId="5" fillId="0" borderId="9" xfId="0" applyNumberFormat="1" applyFont="1" applyBorder="1" applyAlignment="1">
      <alignment horizontal="right" vertical="center" wrapText="1" readingOrder="1"/>
    </xf>
    <xf numFmtId="0" fontId="19" fillId="0" borderId="0" xfId="0" applyFont="1" applyAlignment="1">
      <alignment vertical="center"/>
    </xf>
    <xf numFmtId="0" fontId="20" fillId="0" borderId="7" xfId="6" applyFont="1" applyBorder="1" applyAlignment="1">
      <alignment horizontal="center" vertical="center"/>
    </xf>
    <xf numFmtId="0" fontId="19" fillId="0" borderId="7" xfId="6" applyFont="1" applyBorder="1" applyAlignment="1">
      <alignment vertical="center"/>
    </xf>
    <xf numFmtId="0" fontId="19" fillId="0" borderId="7" xfId="6" applyFont="1" applyBorder="1" applyAlignment="1">
      <alignment vertical="center" wrapText="1"/>
    </xf>
    <xf numFmtId="0" fontId="20" fillId="0" borderId="7" xfId="6" applyFont="1" applyBorder="1" applyAlignment="1">
      <alignment horizontal="center" vertical="center" wrapText="1"/>
    </xf>
    <xf numFmtId="0" fontId="13" fillId="0" borderId="0" xfId="2" applyFont="1" applyAlignment="1">
      <alignment horizontal="center" vertical="center"/>
    </xf>
    <xf numFmtId="0" fontId="19" fillId="0" borderId="7" xfId="6" applyFont="1" applyBorder="1" applyAlignment="1">
      <alignment horizontal="left" vertical="center"/>
    </xf>
    <xf numFmtId="2" fontId="19" fillId="0" borderId="7" xfId="6" applyNumberFormat="1" applyFont="1" applyBorder="1" applyAlignment="1">
      <alignment horizontal="right" vertical="center" wrapText="1"/>
    </xf>
    <xf numFmtId="4" fontId="19" fillId="0" borderId="7" xfId="6" applyNumberFormat="1" applyFont="1" applyBorder="1" applyAlignment="1">
      <alignment horizontal="right" vertical="center"/>
    </xf>
    <xf numFmtId="10" fontId="19" fillId="0" borderId="7" xfId="5" applyNumberFormat="1" applyFont="1" applyFill="1" applyBorder="1" applyAlignment="1">
      <alignment vertical="center" wrapText="1"/>
    </xf>
    <xf numFmtId="4" fontId="21" fillId="0" borderId="0" xfId="6" applyNumberFormat="1" applyFont="1" applyAlignment="1">
      <alignment vertical="center"/>
    </xf>
    <xf numFmtId="0" fontId="22" fillId="0" borderId="7" xfId="0" applyFont="1" applyBorder="1" applyAlignment="1">
      <alignment horizontal="justify" vertical="center" wrapText="1"/>
    </xf>
    <xf numFmtId="0" fontId="5" fillId="0" borderId="7" xfId="0" applyFont="1" applyBorder="1" applyAlignment="1">
      <alignment horizontal="right" vertical="center" wrapText="1" readingOrder="1"/>
    </xf>
    <xf numFmtId="0" fontId="5" fillId="0" borderId="1" xfId="2" applyFont="1" applyBorder="1" applyAlignment="1">
      <alignment horizontal="right" vertical="top" wrapText="1" readingOrder="1"/>
    </xf>
    <xf numFmtId="0" fontId="6" fillId="0" borderId="1" xfId="2" applyFont="1" applyBorder="1" applyAlignment="1">
      <alignment horizontal="left" vertical="center" wrapText="1" readingOrder="1"/>
    </xf>
    <xf numFmtId="0" fontId="6" fillId="0" borderId="1" xfId="2" applyFont="1" applyBorder="1" applyAlignment="1">
      <alignment horizontal="right" vertical="center" wrapText="1" readingOrder="1"/>
    </xf>
    <xf numFmtId="168" fontId="6" fillId="0" borderId="1" xfId="2" applyNumberFormat="1" applyFont="1" applyBorder="1" applyAlignment="1">
      <alignment horizontal="right" vertical="center" wrapText="1" readingOrder="1"/>
    </xf>
    <xf numFmtId="0" fontId="7" fillId="0" borderId="1" xfId="2" applyFont="1" applyBorder="1" applyAlignment="1">
      <alignment horizontal="left" vertical="center" wrapText="1" readingOrder="1"/>
    </xf>
    <xf numFmtId="0" fontId="7" fillId="0" borderId="1" xfId="2" applyFont="1" applyBorder="1" applyAlignment="1">
      <alignment horizontal="right" vertical="center" wrapText="1" readingOrder="1"/>
    </xf>
    <xf numFmtId="167" fontId="6" fillId="0" borderId="1" xfId="2" applyNumberFormat="1" applyFont="1" applyBorder="1" applyAlignment="1">
      <alignment horizontal="right" vertical="center" wrapText="1" readingOrder="1"/>
    </xf>
    <xf numFmtId="165" fontId="5" fillId="0" borderId="1" xfId="2" applyNumberFormat="1" applyFont="1" applyBorder="1" applyAlignment="1">
      <alignment horizontal="right" vertical="center" wrapText="1" readingOrder="1"/>
    </xf>
    <xf numFmtId="0" fontId="5" fillId="0" borderId="1" xfId="2" applyFont="1" applyBorder="1" applyAlignment="1">
      <alignment horizontal="left" vertical="center" wrapText="1" readingOrder="1"/>
    </xf>
    <xf numFmtId="0" fontId="5" fillId="0" borderId="1" xfId="2" applyFont="1" applyBorder="1" applyAlignment="1">
      <alignment horizontal="right" vertical="center" wrapText="1" readingOrder="1"/>
    </xf>
    <xf numFmtId="167" fontId="5" fillId="0" borderId="1" xfId="2" applyNumberFormat="1" applyFont="1" applyBorder="1" applyAlignment="1">
      <alignment horizontal="right" vertical="center" wrapText="1" readingOrder="1"/>
    </xf>
    <xf numFmtId="168" fontId="5" fillId="0" borderId="1" xfId="2" applyNumberFormat="1" applyFont="1" applyBorder="1" applyAlignment="1">
      <alignment horizontal="right" vertical="center" wrapText="1" readingOrder="1"/>
    </xf>
    <xf numFmtId="169" fontId="5" fillId="0" borderId="1" xfId="2" applyNumberFormat="1" applyFont="1" applyBorder="1" applyAlignment="1">
      <alignment horizontal="right" vertical="center" wrapText="1" readingOrder="1"/>
    </xf>
    <xf numFmtId="170" fontId="6" fillId="0" borderId="1" xfId="2" applyNumberFormat="1" applyFont="1" applyBorder="1" applyAlignment="1">
      <alignment horizontal="right" vertical="center" wrapText="1" readingOrder="1"/>
    </xf>
    <xf numFmtId="0" fontId="7" fillId="0" borderId="2" xfId="2" applyFont="1" applyBorder="1" applyAlignment="1">
      <alignment horizontal="left" vertical="center" wrapText="1" readingOrder="1"/>
    </xf>
    <xf numFmtId="0" fontId="7" fillId="0" borderId="2" xfId="2" applyFont="1" applyBorder="1" applyAlignment="1">
      <alignment horizontal="right" vertical="center" wrapText="1" readingOrder="1"/>
    </xf>
    <xf numFmtId="0" fontId="7" fillId="0" borderId="0" xfId="2" applyFont="1" applyAlignment="1">
      <alignment horizontal="left" vertical="center" wrapText="1" readingOrder="1"/>
    </xf>
    <xf numFmtId="0" fontId="7" fillId="0" borderId="0" xfId="2" applyFont="1" applyAlignment="1">
      <alignment horizontal="right" vertical="center" wrapText="1" readingOrder="1"/>
    </xf>
    <xf numFmtId="0" fontId="7" fillId="0" borderId="3" xfId="2" applyFont="1" applyBorder="1" applyAlignment="1">
      <alignment horizontal="right" vertical="center" wrapText="1" readingOrder="1"/>
    </xf>
    <xf numFmtId="0" fontId="5" fillId="0" borderId="0" xfId="2" applyFont="1" applyAlignment="1">
      <alignment horizontal="right" vertical="top" wrapText="1" readingOrder="1"/>
    </xf>
    <xf numFmtId="0" fontId="6" fillId="0" borderId="1" xfId="2" applyFont="1" applyBorder="1" applyAlignment="1">
      <alignment horizontal="left" vertical="top" wrapText="1" readingOrder="1"/>
    </xf>
    <xf numFmtId="0" fontId="6" fillId="0" borderId="1" xfId="2" applyFont="1" applyBorder="1" applyAlignment="1">
      <alignment horizontal="right" vertical="top" wrapText="1" readingOrder="1"/>
    </xf>
    <xf numFmtId="171" fontId="5" fillId="0" borderId="1" xfId="2" applyNumberFormat="1" applyFont="1" applyBorder="1" applyAlignment="1">
      <alignment horizontal="right" vertical="center" wrapText="1" readingOrder="1"/>
    </xf>
    <xf numFmtId="0" fontId="5" fillId="0" borderId="0" xfId="2" applyFont="1" applyAlignment="1">
      <alignment horizontal="left" vertical="center" wrapText="1" readingOrder="1"/>
    </xf>
    <xf numFmtId="0" fontId="5" fillId="0" borderId="0" xfId="2" applyFont="1" applyAlignment="1">
      <alignment horizontal="right" vertical="center" wrapText="1" readingOrder="1"/>
    </xf>
    <xf numFmtId="0" fontId="16" fillId="0" borderId="1" xfId="0" applyFont="1" applyBorder="1" applyAlignment="1">
      <alignment horizontal="left" vertical="center" wrapText="1" readingOrder="1"/>
    </xf>
    <xf numFmtId="0" fontId="17" fillId="0" borderId="0" xfId="0" applyFont="1" applyAlignment="1">
      <alignment horizontal="right" vertical="top" wrapText="1" readingOrder="1"/>
    </xf>
    <xf numFmtId="0" fontId="17" fillId="0" borderId="3" xfId="0" applyFont="1" applyBorder="1" applyAlignment="1">
      <alignment horizontal="right" vertical="top" wrapText="1" readingOrder="1"/>
    </xf>
    <xf numFmtId="172" fontId="16" fillId="0" borderId="1" xfId="0" applyNumberFormat="1" applyFont="1" applyBorder="1" applyAlignment="1">
      <alignment horizontal="left" vertical="center" wrapText="1" readingOrder="1"/>
    </xf>
    <xf numFmtId="0" fontId="17" fillId="0" borderId="0" xfId="0" applyFont="1" applyAlignment="1">
      <alignment horizontal="left" vertical="center" wrapText="1" readingOrder="1"/>
    </xf>
    <xf numFmtId="0" fontId="17" fillId="0" borderId="0" xfId="0" applyFont="1" applyAlignment="1">
      <alignment horizontal="right" vertical="center" wrapText="1" readingOrder="1"/>
    </xf>
    <xf numFmtId="0" fontId="5" fillId="0" borderId="4" xfId="0" applyFont="1" applyBorder="1" applyAlignment="1">
      <alignment horizontal="left" vertical="center" wrapText="1" readingOrder="1"/>
    </xf>
    <xf numFmtId="0" fontId="5" fillId="0" borderId="6" xfId="0" applyFont="1" applyBorder="1" applyAlignment="1">
      <alignment horizontal="left" vertical="center" wrapText="1" readingOrder="1"/>
    </xf>
    <xf numFmtId="0" fontId="6" fillId="0" borderId="4" xfId="0" applyFont="1" applyBorder="1" applyAlignment="1">
      <alignment horizontal="left" vertical="center" wrapText="1" readingOrder="1"/>
    </xf>
    <xf numFmtId="0" fontId="6" fillId="0" borderId="5" xfId="0" applyFont="1" applyBorder="1" applyAlignment="1">
      <alignment horizontal="left" vertical="center" wrapText="1" readingOrder="1"/>
    </xf>
    <xf numFmtId="0" fontId="6" fillId="0" borderId="6" xfId="0" applyFont="1" applyBorder="1" applyAlignment="1">
      <alignment horizontal="left" vertical="center" wrapText="1" readingOrder="1"/>
    </xf>
    <xf numFmtId="0" fontId="4" fillId="0" borderId="7" xfId="0" applyFont="1" applyBorder="1" applyAlignment="1">
      <alignment horizontal="center" vertical="center" wrapText="1" readingOrder="1"/>
    </xf>
    <xf numFmtId="0" fontId="5" fillId="0" borderId="0" xfId="0" applyFont="1" applyAlignment="1">
      <alignment horizontal="left" vertical="center" wrapText="1" readingOrder="1"/>
    </xf>
    <xf numFmtId="0" fontId="5" fillId="0" borderId="0" xfId="0" applyFont="1" applyAlignment="1">
      <alignment horizontal="justify" vertical="top" wrapText="1" readingOrder="1"/>
    </xf>
    <xf numFmtId="0" fontId="17" fillId="0" borderId="4" xfId="0" applyFont="1" applyBorder="1" applyAlignment="1">
      <alignment horizontal="left" vertical="center" wrapText="1" readingOrder="1"/>
    </xf>
    <xf numFmtId="0" fontId="17" fillId="0" borderId="6" xfId="0" applyFont="1" applyBorder="1" applyAlignment="1">
      <alignment horizontal="left" vertical="center" wrapText="1" readingOrder="1"/>
    </xf>
    <xf numFmtId="0" fontId="6" fillId="0" borderId="4" xfId="2" applyFont="1" applyBorder="1" applyAlignment="1">
      <alignment horizontal="left" vertical="center" wrapText="1" readingOrder="1"/>
    </xf>
    <xf numFmtId="0" fontId="6" fillId="0" borderId="5" xfId="2" applyFont="1" applyBorder="1" applyAlignment="1">
      <alignment horizontal="left" vertical="center" wrapText="1" readingOrder="1"/>
    </xf>
    <xf numFmtId="0" fontId="6" fillId="0" borderId="6" xfId="2" applyFont="1" applyBorder="1" applyAlignment="1">
      <alignment horizontal="left" vertical="center" wrapText="1" readingOrder="1"/>
    </xf>
    <xf numFmtId="0" fontId="5" fillId="0" borderId="4" xfId="2" applyFont="1" applyBorder="1" applyAlignment="1">
      <alignment horizontal="left" vertical="center" wrapText="1" readingOrder="1"/>
    </xf>
    <xf numFmtId="0" fontId="5" fillId="0" borderId="6" xfId="2" applyFont="1" applyBorder="1" applyAlignment="1">
      <alignment horizontal="left" vertical="center" wrapText="1" readingOrder="1"/>
    </xf>
    <xf numFmtId="0" fontId="20" fillId="0" borderId="10" xfId="6" applyFont="1" applyBorder="1" applyAlignment="1">
      <alignment horizontal="center" vertical="center" wrapText="1"/>
    </xf>
    <xf numFmtId="0" fontId="20" fillId="0" borderId="11" xfId="6" applyFont="1" applyBorder="1" applyAlignment="1">
      <alignment horizontal="center" vertical="center" wrapText="1"/>
    </xf>
    <xf numFmtId="0" fontId="20" fillId="0" borderId="7" xfId="6" applyFont="1" applyBorder="1" applyAlignment="1">
      <alignment horizontal="center" vertical="center"/>
    </xf>
    <xf numFmtId="0" fontId="19" fillId="0" borderId="10" xfId="4" applyNumberFormat="1" applyFont="1" applyFill="1" applyBorder="1" applyAlignment="1">
      <alignment horizontal="center" vertical="center"/>
    </xf>
    <xf numFmtId="0" fontId="19" fillId="0" borderId="11" xfId="4" applyNumberFormat="1" applyFont="1" applyFill="1" applyBorder="1" applyAlignment="1">
      <alignment horizontal="center" vertical="center"/>
    </xf>
    <xf numFmtId="0" fontId="20" fillId="0" borderId="10" xfId="6" applyFont="1" applyBorder="1" applyAlignment="1">
      <alignment horizontal="center" vertical="center"/>
    </xf>
    <xf numFmtId="0" fontId="20" fillId="0" borderId="12" xfId="6" applyFont="1" applyBorder="1" applyAlignment="1">
      <alignment horizontal="center" vertical="center"/>
    </xf>
    <xf numFmtId="0" fontId="20" fillId="0" borderId="11" xfId="6" applyFont="1" applyBorder="1" applyAlignment="1">
      <alignment horizontal="center" vertical="center"/>
    </xf>
    <xf numFmtId="0" fontId="19" fillId="0" borderId="10" xfId="6" applyFont="1" applyBorder="1" applyAlignment="1">
      <alignment horizontal="left" vertical="center" wrapText="1"/>
    </xf>
    <xf numFmtId="0" fontId="19" fillId="0" borderId="12" xfId="6" applyFont="1" applyBorder="1" applyAlignment="1">
      <alignment horizontal="left" vertical="center" wrapText="1"/>
    </xf>
    <xf numFmtId="0" fontId="19" fillId="0" borderId="11" xfId="6" applyFont="1" applyBorder="1" applyAlignment="1">
      <alignment horizontal="left" vertical="center" wrapText="1"/>
    </xf>
    <xf numFmtId="0" fontId="22" fillId="0" borderId="10" xfId="0" applyFont="1" applyBorder="1" applyAlignment="1">
      <alignment horizontal="center" vertical="center"/>
    </xf>
    <xf numFmtId="0" fontId="22" fillId="0" borderId="12" xfId="0" applyFont="1" applyBorder="1" applyAlignment="1">
      <alignment horizontal="center" vertical="center"/>
    </xf>
    <xf numFmtId="0" fontId="22" fillId="0" borderId="11" xfId="0" applyFont="1" applyBorder="1" applyAlignment="1">
      <alignment horizontal="center" vertical="center"/>
    </xf>
    <xf numFmtId="0" fontId="5" fillId="0" borderId="7" xfId="0" applyFont="1" applyBorder="1" applyAlignment="1">
      <alignment horizontal="left" vertical="center" wrapText="1" readingOrder="1"/>
    </xf>
    <xf numFmtId="0" fontId="5" fillId="0" borderId="10" xfId="0" applyFont="1" applyBorder="1" applyAlignment="1">
      <alignment horizontal="left" vertical="center" wrapText="1" readingOrder="1"/>
    </xf>
    <xf numFmtId="0" fontId="5" fillId="0" borderId="11" xfId="0" applyFont="1" applyBorder="1" applyAlignment="1">
      <alignment horizontal="left" vertical="center" wrapText="1" readingOrder="1"/>
    </xf>
    <xf numFmtId="0" fontId="5" fillId="0" borderId="12" xfId="0" applyFont="1" applyBorder="1" applyAlignment="1">
      <alignment horizontal="left" vertical="center" wrapText="1" readingOrder="1"/>
    </xf>
    <xf numFmtId="0" fontId="5" fillId="2" borderId="4" xfId="0" applyFont="1" applyFill="1" applyBorder="1" applyAlignment="1">
      <alignment horizontal="left" vertical="center" wrapText="1" readingOrder="1"/>
    </xf>
    <xf numFmtId="0" fontId="5" fillId="2" borderId="6" xfId="0" applyFont="1" applyFill="1" applyBorder="1" applyAlignment="1">
      <alignment horizontal="left" vertical="center" wrapText="1" readingOrder="1"/>
    </xf>
    <xf numFmtId="0" fontId="5" fillId="4" borderId="4" xfId="0" applyFont="1" applyFill="1" applyBorder="1" applyAlignment="1">
      <alignment horizontal="left" vertical="center" wrapText="1" readingOrder="1"/>
    </xf>
    <xf numFmtId="0" fontId="5" fillId="4" borderId="6" xfId="0" applyFont="1" applyFill="1" applyBorder="1" applyAlignment="1">
      <alignment horizontal="left" vertical="center" wrapText="1" readingOrder="1"/>
    </xf>
    <xf numFmtId="0" fontId="4" fillId="2" borderId="7" xfId="0" applyFont="1" applyFill="1" applyBorder="1" applyAlignment="1">
      <alignment horizontal="center" vertical="center" wrapText="1" readingOrder="1"/>
    </xf>
    <xf numFmtId="0" fontId="6" fillId="2" borderId="4" xfId="0" applyFont="1" applyFill="1" applyBorder="1" applyAlignment="1">
      <alignment horizontal="left" vertical="center" wrapText="1" readingOrder="1"/>
    </xf>
    <xf numFmtId="0" fontId="6" fillId="2" borderId="5" xfId="0" applyFont="1" applyFill="1" applyBorder="1" applyAlignment="1">
      <alignment horizontal="left" vertical="center" wrapText="1" readingOrder="1"/>
    </xf>
    <xf numFmtId="0" fontId="6" fillId="2" borderId="6" xfId="0" applyFont="1" applyFill="1" applyBorder="1" applyAlignment="1">
      <alignment horizontal="left" vertical="center" wrapText="1" readingOrder="1"/>
    </xf>
    <xf numFmtId="0" fontId="27" fillId="0" borderId="0" xfId="10" applyFont="1" applyAlignment="1">
      <alignment horizontal="center"/>
    </xf>
  </cellXfs>
  <cellStyles count="13">
    <cellStyle name="Comma" xfId="4" builtinId="3"/>
    <cellStyle name="Comma 2" xfId="8" xr:uid="{53234EF1-1539-4BB4-8F2B-344F22AEB65A}"/>
    <cellStyle name="Comma 3" xfId="12" xr:uid="{3D41322C-A863-44CE-9BFE-B0F66FB2BF8F}"/>
    <cellStyle name="Hyperlink 2" xfId="1" xr:uid="{95C84644-721E-4FD4-81F2-A5C37406D6B3}"/>
    <cellStyle name="Normal" xfId="0" builtinId="0"/>
    <cellStyle name="Normal 2" xfId="2" xr:uid="{33166590-89E6-4A7B-BE7C-88D804DAEC01}"/>
    <cellStyle name="Normal 2 2" xfId="7" xr:uid="{082C6E7C-BE27-4D00-92EA-D78755B52A2B}"/>
    <cellStyle name="Normal 2 2 3 2" xfId="6" xr:uid="{D42C3417-1BD9-426D-A9FE-AEEA055663F9}"/>
    <cellStyle name="Normal 2 2 3 2 2" xfId="9" xr:uid="{6F865698-E553-43A7-805C-17B3D225B576}"/>
    <cellStyle name="Normal 2 3" xfId="11" xr:uid="{DBEF8CDE-FD4C-4A6D-A66D-EF5A51BF5492}"/>
    <cellStyle name="Normal 3" xfId="3" xr:uid="{6EEF5C96-F648-4536-98BD-17401328BA01}"/>
    <cellStyle name="Normal 4" xfId="10" xr:uid="{CD355631-BFA3-43BE-9FED-F73DCBE10002}"/>
    <cellStyle name="Percent"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5.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jpeg"/></Relationships>
</file>

<file path=xl/drawings/_rels/drawing1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6.jpeg"/></Relationships>
</file>

<file path=xl/drawings/_rels/drawing1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jpeg"/></Relationships>
</file>

<file path=xl/drawings/_rels/drawing19.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_rels/drawing2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_rels/drawing28.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6.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66675</xdr:colOff>
      <xdr:row>2</xdr:row>
      <xdr:rowOff>123825</xdr:rowOff>
    </xdr:from>
    <xdr:to>
      <xdr:col>9</xdr:col>
      <xdr:colOff>3350617</xdr:colOff>
      <xdr:row>11</xdr:row>
      <xdr:rowOff>149225</xdr:rowOff>
    </xdr:to>
    <xdr:pic>
      <xdr:nvPicPr>
        <xdr:cNvPr id="2" name="Picture 1">
          <a:extLst>
            <a:ext uri="{FF2B5EF4-FFF2-40B4-BE49-F238E27FC236}">
              <a16:creationId xmlns:a16="http://schemas.microsoft.com/office/drawing/2014/main" id="{795DBC55-C1AD-447A-A5E4-949269EBB1C3}"/>
            </a:ext>
          </a:extLst>
        </xdr:cNvPr>
        <xdr:cNvPicPr>
          <a:picLocks noChangeAspect="1"/>
        </xdr:cNvPicPr>
      </xdr:nvPicPr>
      <xdr:blipFill>
        <a:blip xmlns:r="http://schemas.openxmlformats.org/officeDocument/2006/relationships" r:embed="rId1"/>
        <a:stretch>
          <a:fillRect/>
        </a:stretch>
      </xdr:blipFill>
      <xdr:spPr>
        <a:xfrm>
          <a:off x="10382250" y="504825"/>
          <a:ext cx="3283942" cy="1892300"/>
        </a:xfrm>
        <a:prstGeom prst="rect">
          <a:avLst/>
        </a:prstGeom>
      </xdr:spPr>
    </xdr:pic>
    <xdr:clientData/>
  </xdr:twoCellAnchor>
  <xdr:twoCellAnchor editAs="oneCell">
    <xdr:from>
      <xdr:col>9</xdr:col>
      <xdr:colOff>47625</xdr:colOff>
      <xdr:row>15</xdr:row>
      <xdr:rowOff>104775</xdr:rowOff>
    </xdr:from>
    <xdr:to>
      <xdr:col>9</xdr:col>
      <xdr:colOff>3371850</xdr:colOff>
      <xdr:row>26</xdr:row>
      <xdr:rowOff>76200</xdr:rowOff>
    </xdr:to>
    <xdr:pic>
      <xdr:nvPicPr>
        <xdr:cNvPr id="3" name="Picture 2">
          <a:extLst>
            <a:ext uri="{FF2B5EF4-FFF2-40B4-BE49-F238E27FC236}">
              <a16:creationId xmlns:a16="http://schemas.microsoft.com/office/drawing/2014/main" id="{AAD6682B-6505-47CD-95E3-EA78A5F6D8F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0363200" y="2809875"/>
          <a:ext cx="3324225" cy="1781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9</xdr:col>
      <xdr:colOff>57150</xdr:colOff>
      <xdr:row>2</xdr:row>
      <xdr:rowOff>114300</xdr:rowOff>
    </xdr:from>
    <xdr:to>
      <xdr:col>9</xdr:col>
      <xdr:colOff>3352800</xdr:colOff>
      <xdr:row>12</xdr:row>
      <xdr:rowOff>82550</xdr:rowOff>
    </xdr:to>
    <xdr:pic>
      <xdr:nvPicPr>
        <xdr:cNvPr id="2" name="Picture 1">
          <a:extLst>
            <a:ext uri="{FF2B5EF4-FFF2-40B4-BE49-F238E27FC236}">
              <a16:creationId xmlns:a16="http://schemas.microsoft.com/office/drawing/2014/main" id="{7B7636AA-2DE2-4D9D-845E-AB41175BFD0A}"/>
            </a:ext>
          </a:extLst>
        </xdr:cNvPr>
        <xdr:cNvPicPr>
          <a:picLocks noChangeAspect="1"/>
        </xdr:cNvPicPr>
      </xdr:nvPicPr>
      <xdr:blipFill>
        <a:blip xmlns:r="http://schemas.openxmlformats.org/officeDocument/2006/relationships" r:embed="rId1"/>
        <a:stretch>
          <a:fillRect/>
        </a:stretch>
      </xdr:blipFill>
      <xdr:spPr>
        <a:xfrm>
          <a:off x="9134475" y="495300"/>
          <a:ext cx="3295650" cy="1863725"/>
        </a:xfrm>
        <a:prstGeom prst="rect">
          <a:avLst/>
        </a:prstGeom>
      </xdr:spPr>
    </xdr:pic>
    <xdr:clientData/>
  </xdr:twoCellAnchor>
  <xdr:twoCellAnchor editAs="oneCell">
    <xdr:from>
      <xdr:col>9</xdr:col>
      <xdr:colOff>28575</xdr:colOff>
      <xdr:row>14</xdr:row>
      <xdr:rowOff>38100</xdr:rowOff>
    </xdr:from>
    <xdr:to>
      <xdr:col>9</xdr:col>
      <xdr:colOff>3352800</xdr:colOff>
      <xdr:row>23</xdr:row>
      <xdr:rowOff>238125</xdr:rowOff>
    </xdr:to>
    <xdr:pic>
      <xdr:nvPicPr>
        <xdr:cNvPr id="3" name="Picture 2">
          <a:extLst>
            <a:ext uri="{FF2B5EF4-FFF2-40B4-BE49-F238E27FC236}">
              <a16:creationId xmlns:a16="http://schemas.microsoft.com/office/drawing/2014/main" id="{0EBC6985-9DBB-4A5A-9164-A6926568A48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9105900" y="2638425"/>
          <a:ext cx="3324225" cy="1847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9</xdr:col>
      <xdr:colOff>47625</xdr:colOff>
      <xdr:row>2</xdr:row>
      <xdr:rowOff>142875</xdr:rowOff>
    </xdr:from>
    <xdr:to>
      <xdr:col>9</xdr:col>
      <xdr:colOff>3331567</xdr:colOff>
      <xdr:row>13</xdr:row>
      <xdr:rowOff>15875</xdr:rowOff>
    </xdr:to>
    <xdr:pic>
      <xdr:nvPicPr>
        <xdr:cNvPr id="2" name="Picture 1">
          <a:extLst>
            <a:ext uri="{FF2B5EF4-FFF2-40B4-BE49-F238E27FC236}">
              <a16:creationId xmlns:a16="http://schemas.microsoft.com/office/drawing/2014/main" id="{2DC923A3-F6C6-46B4-BE22-A0BFD03D2DA6}"/>
            </a:ext>
          </a:extLst>
        </xdr:cNvPr>
        <xdr:cNvPicPr>
          <a:picLocks noChangeAspect="1"/>
        </xdr:cNvPicPr>
      </xdr:nvPicPr>
      <xdr:blipFill>
        <a:blip xmlns:r="http://schemas.openxmlformats.org/officeDocument/2006/relationships" r:embed="rId1"/>
        <a:stretch>
          <a:fillRect/>
        </a:stretch>
      </xdr:blipFill>
      <xdr:spPr>
        <a:xfrm>
          <a:off x="10163175" y="523875"/>
          <a:ext cx="3283942" cy="1930400"/>
        </a:xfrm>
        <a:prstGeom prst="rect">
          <a:avLst/>
        </a:prstGeom>
      </xdr:spPr>
    </xdr:pic>
    <xdr:clientData/>
  </xdr:twoCellAnchor>
  <xdr:twoCellAnchor editAs="oneCell">
    <xdr:from>
      <xdr:col>9</xdr:col>
      <xdr:colOff>38100</xdr:colOff>
      <xdr:row>16</xdr:row>
      <xdr:rowOff>66674</xdr:rowOff>
    </xdr:from>
    <xdr:to>
      <xdr:col>9</xdr:col>
      <xdr:colOff>3343275</xdr:colOff>
      <xdr:row>25</xdr:row>
      <xdr:rowOff>57149</xdr:rowOff>
    </xdr:to>
    <xdr:pic>
      <xdr:nvPicPr>
        <xdr:cNvPr id="3" name="Picture 2">
          <a:extLst>
            <a:ext uri="{FF2B5EF4-FFF2-40B4-BE49-F238E27FC236}">
              <a16:creationId xmlns:a16="http://schemas.microsoft.com/office/drawing/2014/main" id="{7ADD2947-E22C-4B9C-A91D-CD154983621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0153650" y="2990849"/>
          <a:ext cx="3305175" cy="1800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9</xdr:col>
      <xdr:colOff>57150</xdr:colOff>
      <xdr:row>2</xdr:row>
      <xdr:rowOff>85725</xdr:rowOff>
    </xdr:from>
    <xdr:to>
      <xdr:col>9</xdr:col>
      <xdr:colOff>3324225</xdr:colOff>
      <xdr:row>12</xdr:row>
      <xdr:rowOff>53975</xdr:rowOff>
    </xdr:to>
    <xdr:pic>
      <xdr:nvPicPr>
        <xdr:cNvPr id="2" name="Picture 1">
          <a:extLst>
            <a:ext uri="{FF2B5EF4-FFF2-40B4-BE49-F238E27FC236}">
              <a16:creationId xmlns:a16="http://schemas.microsoft.com/office/drawing/2014/main" id="{D6469C15-045A-4836-AD7D-F99F215A2FE9}"/>
            </a:ext>
          </a:extLst>
        </xdr:cNvPr>
        <xdr:cNvPicPr>
          <a:picLocks noChangeAspect="1"/>
        </xdr:cNvPicPr>
      </xdr:nvPicPr>
      <xdr:blipFill>
        <a:blip xmlns:r="http://schemas.openxmlformats.org/officeDocument/2006/relationships" r:embed="rId1"/>
        <a:stretch>
          <a:fillRect/>
        </a:stretch>
      </xdr:blipFill>
      <xdr:spPr>
        <a:xfrm>
          <a:off x="10363200" y="466725"/>
          <a:ext cx="3267075" cy="1863725"/>
        </a:xfrm>
        <a:prstGeom prst="rect">
          <a:avLst/>
        </a:prstGeom>
      </xdr:spPr>
    </xdr:pic>
    <xdr:clientData/>
  </xdr:twoCellAnchor>
  <xdr:twoCellAnchor editAs="oneCell">
    <xdr:from>
      <xdr:col>9</xdr:col>
      <xdr:colOff>28575</xdr:colOff>
      <xdr:row>14</xdr:row>
      <xdr:rowOff>123825</xdr:rowOff>
    </xdr:from>
    <xdr:to>
      <xdr:col>9</xdr:col>
      <xdr:colOff>3352800</xdr:colOff>
      <xdr:row>24</xdr:row>
      <xdr:rowOff>19050</xdr:rowOff>
    </xdr:to>
    <xdr:pic>
      <xdr:nvPicPr>
        <xdr:cNvPr id="3" name="Picture 2">
          <a:extLst>
            <a:ext uri="{FF2B5EF4-FFF2-40B4-BE49-F238E27FC236}">
              <a16:creationId xmlns:a16="http://schemas.microsoft.com/office/drawing/2014/main" id="{4A98A5E0-4B5E-4E91-941C-B67BD413E06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0334625" y="2724150"/>
          <a:ext cx="3324225" cy="1866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9</xdr:col>
      <xdr:colOff>38100</xdr:colOff>
      <xdr:row>2</xdr:row>
      <xdr:rowOff>114300</xdr:rowOff>
    </xdr:from>
    <xdr:to>
      <xdr:col>9</xdr:col>
      <xdr:colOff>3324225</xdr:colOff>
      <xdr:row>12</xdr:row>
      <xdr:rowOff>244475</xdr:rowOff>
    </xdr:to>
    <xdr:pic>
      <xdr:nvPicPr>
        <xdr:cNvPr id="2" name="Picture 1">
          <a:extLst>
            <a:ext uri="{FF2B5EF4-FFF2-40B4-BE49-F238E27FC236}">
              <a16:creationId xmlns:a16="http://schemas.microsoft.com/office/drawing/2014/main" id="{CBF2859C-C77B-4F67-AB30-983E9CF750D0}"/>
            </a:ext>
          </a:extLst>
        </xdr:cNvPr>
        <xdr:cNvPicPr>
          <a:picLocks noChangeAspect="1"/>
        </xdr:cNvPicPr>
      </xdr:nvPicPr>
      <xdr:blipFill>
        <a:blip xmlns:r="http://schemas.openxmlformats.org/officeDocument/2006/relationships" r:embed="rId1"/>
        <a:stretch>
          <a:fillRect/>
        </a:stretch>
      </xdr:blipFill>
      <xdr:spPr>
        <a:xfrm>
          <a:off x="9982200" y="495300"/>
          <a:ext cx="3286125" cy="2025650"/>
        </a:xfrm>
        <a:prstGeom prst="rect">
          <a:avLst/>
        </a:prstGeom>
      </xdr:spPr>
    </xdr:pic>
    <xdr:clientData/>
  </xdr:twoCellAnchor>
  <xdr:twoCellAnchor editAs="oneCell">
    <xdr:from>
      <xdr:col>9</xdr:col>
      <xdr:colOff>76200</xdr:colOff>
      <xdr:row>17</xdr:row>
      <xdr:rowOff>57151</xdr:rowOff>
    </xdr:from>
    <xdr:to>
      <xdr:col>9</xdr:col>
      <xdr:colOff>3324225</xdr:colOff>
      <xdr:row>27</xdr:row>
      <xdr:rowOff>9525</xdr:rowOff>
    </xdr:to>
    <xdr:pic>
      <xdr:nvPicPr>
        <xdr:cNvPr id="3" name="Picture 2">
          <a:extLst>
            <a:ext uri="{FF2B5EF4-FFF2-40B4-BE49-F238E27FC236}">
              <a16:creationId xmlns:a16="http://schemas.microsoft.com/office/drawing/2014/main" id="{EA812E76-E2ED-4366-942D-39BF80B5B95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0020300" y="3467101"/>
          <a:ext cx="3248025" cy="17621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9</xdr:col>
      <xdr:colOff>57151</xdr:colOff>
      <xdr:row>30</xdr:row>
      <xdr:rowOff>66674</xdr:rowOff>
    </xdr:from>
    <xdr:ext cx="3276599" cy="1781175"/>
    <xdr:pic>
      <xdr:nvPicPr>
        <xdr:cNvPr id="4" name="Picture 3">
          <a:extLst>
            <a:ext uri="{FF2B5EF4-FFF2-40B4-BE49-F238E27FC236}">
              <a16:creationId xmlns:a16="http://schemas.microsoft.com/office/drawing/2014/main" id="{B09E456D-6B8B-4F78-ABE8-B1DAAA21D1C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0001251" y="6257924"/>
          <a:ext cx="3276599" cy="1781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4.xml><?xml version="1.0" encoding="utf-8"?>
<xdr:wsDr xmlns:xdr="http://schemas.openxmlformats.org/drawingml/2006/spreadsheetDrawing" xmlns:a="http://schemas.openxmlformats.org/drawingml/2006/main">
  <xdr:twoCellAnchor editAs="oneCell">
    <xdr:from>
      <xdr:col>10</xdr:col>
      <xdr:colOff>38100</xdr:colOff>
      <xdr:row>16</xdr:row>
      <xdr:rowOff>123825</xdr:rowOff>
    </xdr:from>
    <xdr:to>
      <xdr:col>10</xdr:col>
      <xdr:colOff>3333751</xdr:colOff>
      <xdr:row>25</xdr:row>
      <xdr:rowOff>133350</xdr:rowOff>
    </xdr:to>
    <xdr:pic>
      <xdr:nvPicPr>
        <xdr:cNvPr id="2" name="Picture 1">
          <a:extLst>
            <a:ext uri="{FF2B5EF4-FFF2-40B4-BE49-F238E27FC236}">
              <a16:creationId xmlns:a16="http://schemas.microsoft.com/office/drawing/2014/main" id="{4CA6B212-692D-4B8B-8040-7E1878F69F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0706100" y="3533775"/>
          <a:ext cx="3295651" cy="1819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66676</xdr:colOff>
      <xdr:row>2</xdr:row>
      <xdr:rowOff>95248</xdr:rowOff>
    </xdr:from>
    <xdr:to>
      <xdr:col>10</xdr:col>
      <xdr:colOff>3324226</xdr:colOff>
      <xdr:row>14</xdr:row>
      <xdr:rowOff>9525</xdr:rowOff>
    </xdr:to>
    <xdr:pic>
      <xdr:nvPicPr>
        <xdr:cNvPr id="3" name="Picture 2">
          <a:extLst>
            <a:ext uri="{FF2B5EF4-FFF2-40B4-BE49-F238E27FC236}">
              <a16:creationId xmlns:a16="http://schemas.microsoft.com/office/drawing/2014/main" id="{C45FD420-D847-4C6C-8FA8-E44B03022279}"/>
            </a:ext>
          </a:extLst>
        </xdr:cNvPr>
        <xdr:cNvPicPr>
          <a:picLocks noChangeAspect="1"/>
        </xdr:cNvPicPr>
      </xdr:nvPicPr>
      <xdr:blipFill>
        <a:blip xmlns:r="http://schemas.openxmlformats.org/officeDocument/2006/relationships" r:embed="rId2"/>
        <a:stretch>
          <a:fillRect/>
        </a:stretch>
      </xdr:blipFill>
      <xdr:spPr>
        <a:xfrm>
          <a:off x="10734676" y="476248"/>
          <a:ext cx="3257550" cy="2133602"/>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9</xdr:col>
      <xdr:colOff>47625</xdr:colOff>
      <xdr:row>14</xdr:row>
      <xdr:rowOff>133351</xdr:rowOff>
    </xdr:from>
    <xdr:to>
      <xdr:col>9</xdr:col>
      <xdr:colOff>3333750</xdr:colOff>
      <xdr:row>22</xdr:row>
      <xdr:rowOff>142875</xdr:rowOff>
    </xdr:to>
    <xdr:pic>
      <xdr:nvPicPr>
        <xdr:cNvPr id="2" name="Picture 1">
          <a:extLst>
            <a:ext uri="{FF2B5EF4-FFF2-40B4-BE49-F238E27FC236}">
              <a16:creationId xmlns:a16="http://schemas.microsoft.com/office/drawing/2014/main" id="{8976831C-1E69-4F75-B191-8143283B37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3057526"/>
          <a:ext cx="3286125" cy="1819274"/>
        </a:xfrm>
        <a:prstGeom prst="rect">
          <a:avLst/>
        </a:prstGeom>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47625</xdr:colOff>
      <xdr:row>2</xdr:row>
      <xdr:rowOff>104776</xdr:rowOff>
    </xdr:from>
    <xdr:to>
      <xdr:col>9</xdr:col>
      <xdr:colOff>3352800</xdr:colOff>
      <xdr:row>12</xdr:row>
      <xdr:rowOff>47625</xdr:rowOff>
    </xdr:to>
    <xdr:pic>
      <xdr:nvPicPr>
        <xdr:cNvPr id="3" name="Picture 2">
          <a:extLst>
            <a:ext uri="{FF2B5EF4-FFF2-40B4-BE49-F238E27FC236}">
              <a16:creationId xmlns:a16="http://schemas.microsoft.com/office/drawing/2014/main" id="{C79BDEC4-32F6-4A24-B622-43D982A53B5B}"/>
            </a:ext>
          </a:extLst>
        </xdr:cNvPr>
        <xdr:cNvPicPr>
          <a:picLocks noChangeAspect="1"/>
        </xdr:cNvPicPr>
      </xdr:nvPicPr>
      <xdr:blipFill>
        <a:blip xmlns:r="http://schemas.openxmlformats.org/officeDocument/2006/relationships" r:embed="rId2"/>
        <a:stretch>
          <a:fillRect/>
        </a:stretch>
      </xdr:blipFill>
      <xdr:spPr>
        <a:xfrm>
          <a:off x="10544175" y="485776"/>
          <a:ext cx="3305175" cy="2000249"/>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9</xdr:col>
      <xdr:colOff>38099</xdr:colOff>
      <xdr:row>16</xdr:row>
      <xdr:rowOff>76199</xdr:rowOff>
    </xdr:from>
    <xdr:to>
      <xdr:col>9</xdr:col>
      <xdr:colOff>3343275</xdr:colOff>
      <xdr:row>25</xdr:row>
      <xdr:rowOff>114299</xdr:rowOff>
    </xdr:to>
    <xdr:pic>
      <xdr:nvPicPr>
        <xdr:cNvPr id="2" name="Picture 1">
          <a:extLst>
            <a:ext uri="{FF2B5EF4-FFF2-40B4-BE49-F238E27FC236}">
              <a16:creationId xmlns:a16="http://schemas.microsoft.com/office/drawing/2014/main" id="{AE5515D8-23C4-4D6F-9BF8-7717140931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39399" y="3162299"/>
          <a:ext cx="3305176" cy="1819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57150</xdr:colOff>
      <xdr:row>2</xdr:row>
      <xdr:rowOff>76200</xdr:rowOff>
    </xdr:from>
    <xdr:to>
      <xdr:col>9</xdr:col>
      <xdr:colOff>3333750</xdr:colOff>
      <xdr:row>13</xdr:row>
      <xdr:rowOff>38100</xdr:rowOff>
    </xdr:to>
    <xdr:pic>
      <xdr:nvPicPr>
        <xdr:cNvPr id="3" name="Picture 2">
          <a:extLst>
            <a:ext uri="{FF2B5EF4-FFF2-40B4-BE49-F238E27FC236}">
              <a16:creationId xmlns:a16="http://schemas.microsoft.com/office/drawing/2014/main" id="{6A0270B7-DCB8-40D3-9383-C25F4EFFE504}"/>
            </a:ext>
          </a:extLst>
        </xdr:cNvPr>
        <xdr:cNvPicPr>
          <a:picLocks noChangeAspect="1"/>
        </xdr:cNvPicPr>
      </xdr:nvPicPr>
      <xdr:blipFill>
        <a:blip xmlns:r="http://schemas.openxmlformats.org/officeDocument/2006/relationships" r:embed="rId2"/>
        <a:stretch>
          <a:fillRect/>
        </a:stretch>
      </xdr:blipFill>
      <xdr:spPr>
        <a:xfrm>
          <a:off x="10458450" y="457200"/>
          <a:ext cx="3276600" cy="201930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9</xdr:col>
      <xdr:colOff>47625</xdr:colOff>
      <xdr:row>2</xdr:row>
      <xdr:rowOff>66675</xdr:rowOff>
    </xdr:from>
    <xdr:to>
      <xdr:col>9</xdr:col>
      <xdr:colOff>3343275</xdr:colOff>
      <xdr:row>13</xdr:row>
      <xdr:rowOff>9525</xdr:rowOff>
    </xdr:to>
    <xdr:pic>
      <xdr:nvPicPr>
        <xdr:cNvPr id="2" name="Picture 1">
          <a:extLst>
            <a:ext uri="{FF2B5EF4-FFF2-40B4-BE49-F238E27FC236}">
              <a16:creationId xmlns:a16="http://schemas.microsoft.com/office/drawing/2014/main" id="{64A94E53-7CB3-47C3-B647-A19A508BA0D4}"/>
            </a:ext>
          </a:extLst>
        </xdr:cNvPr>
        <xdr:cNvPicPr>
          <a:picLocks noChangeAspect="1"/>
        </xdr:cNvPicPr>
      </xdr:nvPicPr>
      <xdr:blipFill>
        <a:blip xmlns:r="http://schemas.openxmlformats.org/officeDocument/2006/relationships" r:embed="rId1"/>
        <a:stretch>
          <a:fillRect/>
        </a:stretch>
      </xdr:blipFill>
      <xdr:spPr>
        <a:xfrm>
          <a:off x="10325100" y="447675"/>
          <a:ext cx="3295650" cy="2000250"/>
        </a:xfrm>
        <a:prstGeom prst="rect">
          <a:avLst/>
        </a:prstGeom>
      </xdr:spPr>
    </xdr:pic>
    <xdr:clientData/>
  </xdr:twoCellAnchor>
  <xdr:twoCellAnchor editAs="oneCell">
    <xdr:from>
      <xdr:col>9</xdr:col>
      <xdr:colOff>76200</xdr:colOff>
      <xdr:row>16</xdr:row>
      <xdr:rowOff>76200</xdr:rowOff>
    </xdr:from>
    <xdr:to>
      <xdr:col>9</xdr:col>
      <xdr:colOff>3352800</xdr:colOff>
      <xdr:row>26</xdr:row>
      <xdr:rowOff>0</xdr:rowOff>
    </xdr:to>
    <xdr:pic>
      <xdr:nvPicPr>
        <xdr:cNvPr id="3" name="Picture 2">
          <a:extLst>
            <a:ext uri="{FF2B5EF4-FFF2-40B4-BE49-F238E27FC236}">
              <a16:creationId xmlns:a16="http://schemas.microsoft.com/office/drawing/2014/main" id="{9646D348-F718-41A9-8EBC-74205E1436B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0353675" y="3162300"/>
          <a:ext cx="3276600" cy="1733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9</xdr:col>
      <xdr:colOff>50801</xdr:colOff>
      <xdr:row>29</xdr:row>
      <xdr:rowOff>47626</xdr:rowOff>
    </xdr:from>
    <xdr:ext cx="3273424" cy="1743074"/>
    <xdr:pic>
      <xdr:nvPicPr>
        <xdr:cNvPr id="4" name="Picture 3">
          <a:extLst>
            <a:ext uri="{FF2B5EF4-FFF2-40B4-BE49-F238E27FC236}">
              <a16:creationId xmlns:a16="http://schemas.microsoft.com/office/drawing/2014/main" id="{6B192E43-57EA-4E1B-ABDD-F364C352B7F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0328276" y="5429251"/>
          <a:ext cx="3273424" cy="17430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8.xml><?xml version="1.0" encoding="utf-8"?>
<xdr:wsDr xmlns:xdr="http://schemas.openxmlformats.org/drawingml/2006/spreadsheetDrawing" xmlns:a="http://schemas.openxmlformats.org/drawingml/2006/main">
  <xdr:twoCellAnchor editAs="oneCell">
    <xdr:from>
      <xdr:col>9</xdr:col>
      <xdr:colOff>66674</xdr:colOff>
      <xdr:row>14</xdr:row>
      <xdr:rowOff>66675</xdr:rowOff>
    </xdr:from>
    <xdr:to>
      <xdr:col>9</xdr:col>
      <xdr:colOff>3324226</xdr:colOff>
      <xdr:row>23</xdr:row>
      <xdr:rowOff>38100</xdr:rowOff>
    </xdr:to>
    <xdr:pic>
      <xdr:nvPicPr>
        <xdr:cNvPr id="2" name="Picture 1">
          <a:extLst>
            <a:ext uri="{FF2B5EF4-FFF2-40B4-BE49-F238E27FC236}">
              <a16:creationId xmlns:a16="http://schemas.microsoft.com/office/drawing/2014/main" id="{9A54FF20-5283-411E-B687-D9CAF3919A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29874" y="2828925"/>
          <a:ext cx="3257552" cy="1752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76200</xdr:colOff>
      <xdr:row>2</xdr:row>
      <xdr:rowOff>123827</xdr:rowOff>
    </xdr:from>
    <xdr:to>
      <xdr:col>9</xdr:col>
      <xdr:colOff>3324225</xdr:colOff>
      <xdr:row>13</xdr:row>
      <xdr:rowOff>38101</xdr:rowOff>
    </xdr:to>
    <xdr:pic>
      <xdr:nvPicPr>
        <xdr:cNvPr id="3" name="Picture 2">
          <a:extLst>
            <a:ext uri="{FF2B5EF4-FFF2-40B4-BE49-F238E27FC236}">
              <a16:creationId xmlns:a16="http://schemas.microsoft.com/office/drawing/2014/main" id="{18E31C42-3D4C-4510-87B0-5C05EB7095D7}"/>
            </a:ext>
          </a:extLst>
        </xdr:cNvPr>
        <xdr:cNvPicPr>
          <a:picLocks noChangeAspect="1"/>
        </xdr:cNvPicPr>
      </xdr:nvPicPr>
      <xdr:blipFill>
        <a:blip xmlns:r="http://schemas.openxmlformats.org/officeDocument/2006/relationships" r:embed="rId2"/>
        <a:stretch>
          <a:fillRect/>
        </a:stretch>
      </xdr:blipFill>
      <xdr:spPr>
        <a:xfrm>
          <a:off x="10439400" y="504827"/>
          <a:ext cx="3248025" cy="1971674"/>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9</xdr:col>
      <xdr:colOff>57150</xdr:colOff>
      <xdr:row>2</xdr:row>
      <xdr:rowOff>76201</xdr:rowOff>
    </xdr:from>
    <xdr:to>
      <xdr:col>9</xdr:col>
      <xdr:colOff>3343275</xdr:colOff>
      <xdr:row>13</xdr:row>
      <xdr:rowOff>57150</xdr:rowOff>
    </xdr:to>
    <xdr:pic>
      <xdr:nvPicPr>
        <xdr:cNvPr id="2" name="Picture 1">
          <a:extLst>
            <a:ext uri="{FF2B5EF4-FFF2-40B4-BE49-F238E27FC236}">
              <a16:creationId xmlns:a16="http://schemas.microsoft.com/office/drawing/2014/main" id="{C7531DA1-C20A-426E-A0EA-52024124C281}"/>
            </a:ext>
          </a:extLst>
        </xdr:cNvPr>
        <xdr:cNvPicPr>
          <a:picLocks noChangeAspect="1"/>
        </xdr:cNvPicPr>
      </xdr:nvPicPr>
      <xdr:blipFill>
        <a:blip xmlns:r="http://schemas.openxmlformats.org/officeDocument/2006/relationships" r:embed="rId1"/>
        <a:stretch>
          <a:fillRect/>
        </a:stretch>
      </xdr:blipFill>
      <xdr:spPr>
        <a:xfrm>
          <a:off x="10182225" y="457201"/>
          <a:ext cx="3286125" cy="2038349"/>
        </a:xfrm>
        <a:prstGeom prst="rect">
          <a:avLst/>
        </a:prstGeom>
      </xdr:spPr>
    </xdr:pic>
    <xdr:clientData/>
  </xdr:twoCellAnchor>
  <xdr:twoCellAnchor editAs="oneCell">
    <xdr:from>
      <xdr:col>9</xdr:col>
      <xdr:colOff>76200</xdr:colOff>
      <xdr:row>15</xdr:row>
      <xdr:rowOff>85725</xdr:rowOff>
    </xdr:from>
    <xdr:to>
      <xdr:col>9</xdr:col>
      <xdr:colOff>3343274</xdr:colOff>
      <xdr:row>23</xdr:row>
      <xdr:rowOff>190499</xdr:rowOff>
    </xdr:to>
    <xdr:pic>
      <xdr:nvPicPr>
        <xdr:cNvPr id="3" name="Picture 2">
          <a:extLst>
            <a:ext uri="{FF2B5EF4-FFF2-40B4-BE49-F238E27FC236}">
              <a16:creationId xmlns:a16="http://schemas.microsoft.com/office/drawing/2014/main" id="{54493DBF-3443-4EA6-8438-64422CD62D7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0201275" y="3009900"/>
          <a:ext cx="3267074" cy="1752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9</xdr:col>
      <xdr:colOff>66675</xdr:colOff>
      <xdr:row>28</xdr:row>
      <xdr:rowOff>47626</xdr:rowOff>
    </xdr:from>
    <xdr:ext cx="3257550" cy="1724024"/>
    <xdr:pic>
      <xdr:nvPicPr>
        <xdr:cNvPr id="4" name="Picture 3">
          <a:extLst>
            <a:ext uri="{FF2B5EF4-FFF2-40B4-BE49-F238E27FC236}">
              <a16:creationId xmlns:a16="http://schemas.microsoft.com/office/drawing/2014/main" id="{E05E0033-40F0-42E5-9605-1906F6ECA52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0191750" y="5724526"/>
          <a:ext cx="3257550" cy="1724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9</xdr:col>
      <xdr:colOff>104775</xdr:colOff>
      <xdr:row>2</xdr:row>
      <xdr:rowOff>104775</xdr:rowOff>
    </xdr:from>
    <xdr:to>
      <xdr:col>9</xdr:col>
      <xdr:colOff>3346448</xdr:colOff>
      <xdr:row>13</xdr:row>
      <xdr:rowOff>98425</xdr:rowOff>
    </xdr:to>
    <xdr:pic>
      <xdr:nvPicPr>
        <xdr:cNvPr id="2" name="Picture 1">
          <a:extLst>
            <a:ext uri="{FF2B5EF4-FFF2-40B4-BE49-F238E27FC236}">
              <a16:creationId xmlns:a16="http://schemas.microsoft.com/office/drawing/2014/main" id="{518B3463-8F53-4F29-AE89-D297676B582D}"/>
            </a:ext>
          </a:extLst>
        </xdr:cNvPr>
        <xdr:cNvPicPr>
          <a:picLocks noChangeAspect="1"/>
        </xdr:cNvPicPr>
      </xdr:nvPicPr>
      <xdr:blipFill>
        <a:blip xmlns:r="http://schemas.openxmlformats.org/officeDocument/2006/relationships" r:embed="rId1"/>
        <a:stretch>
          <a:fillRect/>
        </a:stretch>
      </xdr:blipFill>
      <xdr:spPr>
        <a:xfrm>
          <a:off x="10048875" y="485775"/>
          <a:ext cx="3241673" cy="2051050"/>
        </a:xfrm>
        <a:prstGeom prst="rect">
          <a:avLst/>
        </a:prstGeom>
      </xdr:spPr>
    </xdr:pic>
    <xdr:clientData/>
  </xdr:twoCellAnchor>
  <xdr:twoCellAnchor editAs="oneCell">
    <xdr:from>
      <xdr:col>9</xdr:col>
      <xdr:colOff>57150</xdr:colOff>
      <xdr:row>17</xdr:row>
      <xdr:rowOff>9525</xdr:rowOff>
    </xdr:from>
    <xdr:to>
      <xdr:col>9</xdr:col>
      <xdr:colOff>3324225</xdr:colOff>
      <xdr:row>28</xdr:row>
      <xdr:rowOff>104775</xdr:rowOff>
    </xdr:to>
    <xdr:pic>
      <xdr:nvPicPr>
        <xdr:cNvPr id="3" name="Picture 2">
          <a:extLst>
            <a:ext uri="{FF2B5EF4-FFF2-40B4-BE49-F238E27FC236}">
              <a16:creationId xmlns:a16="http://schemas.microsoft.com/office/drawing/2014/main" id="{284C00A9-B104-4142-AA63-4EA95EAB837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0001250" y="3324225"/>
          <a:ext cx="3267075" cy="1905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9</xdr:col>
      <xdr:colOff>57151</xdr:colOff>
      <xdr:row>2</xdr:row>
      <xdr:rowOff>161925</xdr:rowOff>
    </xdr:from>
    <xdr:to>
      <xdr:col>9</xdr:col>
      <xdr:colOff>3343275</xdr:colOff>
      <xdr:row>13</xdr:row>
      <xdr:rowOff>130175</xdr:rowOff>
    </xdr:to>
    <xdr:pic>
      <xdr:nvPicPr>
        <xdr:cNvPr id="2" name="Picture 1">
          <a:extLst>
            <a:ext uri="{FF2B5EF4-FFF2-40B4-BE49-F238E27FC236}">
              <a16:creationId xmlns:a16="http://schemas.microsoft.com/office/drawing/2014/main" id="{30301197-A2A9-45A9-979E-172A8F33B8EF}"/>
            </a:ext>
          </a:extLst>
        </xdr:cNvPr>
        <xdr:cNvPicPr>
          <a:picLocks noChangeAspect="1"/>
        </xdr:cNvPicPr>
      </xdr:nvPicPr>
      <xdr:blipFill>
        <a:blip xmlns:r="http://schemas.openxmlformats.org/officeDocument/2006/relationships" r:embed="rId1"/>
        <a:stretch>
          <a:fillRect/>
        </a:stretch>
      </xdr:blipFill>
      <xdr:spPr>
        <a:xfrm>
          <a:off x="10182226" y="542925"/>
          <a:ext cx="3286124" cy="2025650"/>
        </a:xfrm>
        <a:prstGeom prst="rect">
          <a:avLst/>
        </a:prstGeom>
      </xdr:spPr>
    </xdr:pic>
    <xdr:clientData/>
  </xdr:twoCellAnchor>
  <xdr:twoCellAnchor editAs="oneCell">
    <xdr:from>
      <xdr:col>9</xdr:col>
      <xdr:colOff>38101</xdr:colOff>
      <xdr:row>16</xdr:row>
      <xdr:rowOff>31751</xdr:rowOff>
    </xdr:from>
    <xdr:to>
      <xdr:col>9</xdr:col>
      <xdr:colOff>3362325</xdr:colOff>
      <xdr:row>26</xdr:row>
      <xdr:rowOff>28574</xdr:rowOff>
    </xdr:to>
    <xdr:pic>
      <xdr:nvPicPr>
        <xdr:cNvPr id="3" name="Picture 2">
          <a:extLst>
            <a:ext uri="{FF2B5EF4-FFF2-40B4-BE49-F238E27FC236}">
              <a16:creationId xmlns:a16="http://schemas.microsoft.com/office/drawing/2014/main" id="{8E9E4835-5FCF-4799-8BB2-14B238F19E8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0163176" y="3279776"/>
          <a:ext cx="3324224" cy="18065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9</xdr:col>
      <xdr:colOff>57150</xdr:colOff>
      <xdr:row>30</xdr:row>
      <xdr:rowOff>9525</xdr:rowOff>
    </xdr:from>
    <xdr:ext cx="3276600" cy="1724025"/>
    <xdr:pic>
      <xdr:nvPicPr>
        <xdr:cNvPr id="4" name="Picture 3">
          <a:extLst>
            <a:ext uri="{FF2B5EF4-FFF2-40B4-BE49-F238E27FC236}">
              <a16:creationId xmlns:a16="http://schemas.microsoft.com/office/drawing/2014/main" id="{9F53D681-EB94-440A-A7D7-92B8B139575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0182225" y="6038850"/>
          <a:ext cx="3276600" cy="1724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1.xml><?xml version="1.0" encoding="utf-8"?>
<xdr:wsDr xmlns:xdr="http://schemas.openxmlformats.org/drawingml/2006/spreadsheetDrawing" xmlns:a="http://schemas.openxmlformats.org/drawingml/2006/main">
  <xdr:twoCellAnchor editAs="oneCell">
    <xdr:from>
      <xdr:col>9</xdr:col>
      <xdr:colOff>57149</xdr:colOff>
      <xdr:row>2</xdr:row>
      <xdr:rowOff>38101</xdr:rowOff>
    </xdr:from>
    <xdr:to>
      <xdr:col>9</xdr:col>
      <xdr:colOff>3324224</xdr:colOff>
      <xdr:row>12</xdr:row>
      <xdr:rowOff>130176</xdr:rowOff>
    </xdr:to>
    <xdr:pic>
      <xdr:nvPicPr>
        <xdr:cNvPr id="2" name="Picture 1">
          <a:extLst>
            <a:ext uri="{FF2B5EF4-FFF2-40B4-BE49-F238E27FC236}">
              <a16:creationId xmlns:a16="http://schemas.microsoft.com/office/drawing/2014/main" id="{A2EFF2A2-974B-438C-9348-DDEABCA380BE}"/>
            </a:ext>
          </a:extLst>
        </xdr:cNvPr>
        <xdr:cNvPicPr>
          <a:picLocks noChangeAspect="1"/>
        </xdr:cNvPicPr>
      </xdr:nvPicPr>
      <xdr:blipFill>
        <a:blip xmlns:r="http://schemas.openxmlformats.org/officeDocument/2006/relationships" r:embed="rId1"/>
        <a:stretch>
          <a:fillRect/>
        </a:stretch>
      </xdr:blipFill>
      <xdr:spPr>
        <a:xfrm>
          <a:off x="10182224" y="419101"/>
          <a:ext cx="3267075" cy="1987550"/>
        </a:xfrm>
        <a:prstGeom prst="rect">
          <a:avLst/>
        </a:prstGeom>
      </xdr:spPr>
    </xdr:pic>
    <xdr:clientData/>
  </xdr:twoCellAnchor>
  <xdr:twoCellAnchor editAs="oneCell">
    <xdr:from>
      <xdr:col>9</xdr:col>
      <xdr:colOff>85726</xdr:colOff>
      <xdr:row>13</xdr:row>
      <xdr:rowOff>352425</xdr:rowOff>
    </xdr:from>
    <xdr:to>
      <xdr:col>9</xdr:col>
      <xdr:colOff>3362326</xdr:colOff>
      <xdr:row>22</xdr:row>
      <xdr:rowOff>66675</xdr:rowOff>
    </xdr:to>
    <xdr:pic>
      <xdr:nvPicPr>
        <xdr:cNvPr id="3" name="Picture 2">
          <a:extLst>
            <a:ext uri="{FF2B5EF4-FFF2-40B4-BE49-F238E27FC236}">
              <a16:creationId xmlns:a16="http://schemas.microsoft.com/office/drawing/2014/main" id="{6D424934-FDB8-4299-B8F1-96B309442DA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0210801" y="2895600"/>
          <a:ext cx="3276600" cy="171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9</xdr:col>
      <xdr:colOff>57150</xdr:colOff>
      <xdr:row>2</xdr:row>
      <xdr:rowOff>47625</xdr:rowOff>
    </xdr:from>
    <xdr:to>
      <xdr:col>9</xdr:col>
      <xdr:colOff>3362325</xdr:colOff>
      <xdr:row>12</xdr:row>
      <xdr:rowOff>152400</xdr:rowOff>
    </xdr:to>
    <xdr:pic>
      <xdr:nvPicPr>
        <xdr:cNvPr id="5" name="Picture 4">
          <a:extLst>
            <a:ext uri="{FF2B5EF4-FFF2-40B4-BE49-F238E27FC236}">
              <a16:creationId xmlns:a16="http://schemas.microsoft.com/office/drawing/2014/main" id="{7C97BF25-4401-4705-9D51-062BC40CBFA0}"/>
            </a:ext>
          </a:extLst>
        </xdr:cNvPr>
        <xdr:cNvPicPr>
          <a:picLocks noChangeAspect="1"/>
        </xdr:cNvPicPr>
      </xdr:nvPicPr>
      <xdr:blipFill>
        <a:blip xmlns:r="http://schemas.openxmlformats.org/officeDocument/2006/relationships" r:embed="rId1"/>
        <a:stretch>
          <a:fillRect/>
        </a:stretch>
      </xdr:blipFill>
      <xdr:spPr>
        <a:xfrm>
          <a:off x="10172700" y="428625"/>
          <a:ext cx="3305175" cy="2000250"/>
        </a:xfrm>
        <a:prstGeom prst="rect">
          <a:avLst/>
        </a:prstGeom>
      </xdr:spPr>
    </xdr:pic>
    <xdr:clientData/>
  </xdr:twoCellAnchor>
  <xdr:twoCellAnchor editAs="oneCell">
    <xdr:from>
      <xdr:col>9</xdr:col>
      <xdr:colOff>38100</xdr:colOff>
      <xdr:row>16</xdr:row>
      <xdr:rowOff>28575</xdr:rowOff>
    </xdr:from>
    <xdr:to>
      <xdr:col>9</xdr:col>
      <xdr:colOff>3333750</xdr:colOff>
      <xdr:row>24</xdr:row>
      <xdr:rowOff>238125</xdr:rowOff>
    </xdr:to>
    <xdr:pic>
      <xdr:nvPicPr>
        <xdr:cNvPr id="6" name="Picture 5">
          <a:extLst>
            <a:ext uri="{FF2B5EF4-FFF2-40B4-BE49-F238E27FC236}">
              <a16:creationId xmlns:a16="http://schemas.microsoft.com/office/drawing/2014/main" id="{AA32713D-D5BE-45DB-BAA9-51D65C94475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0153650" y="3114675"/>
          <a:ext cx="3295650" cy="169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9</xdr:col>
      <xdr:colOff>47625</xdr:colOff>
      <xdr:row>28</xdr:row>
      <xdr:rowOff>1</xdr:rowOff>
    </xdr:from>
    <xdr:ext cx="3314700" cy="1771650"/>
    <xdr:pic>
      <xdr:nvPicPr>
        <xdr:cNvPr id="7" name="Picture 6">
          <a:extLst>
            <a:ext uri="{FF2B5EF4-FFF2-40B4-BE49-F238E27FC236}">
              <a16:creationId xmlns:a16="http://schemas.microsoft.com/office/drawing/2014/main" id="{46AAAEDC-2900-441A-B34B-2A058975B55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0163175" y="5514976"/>
          <a:ext cx="3314700" cy="1771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3.xml><?xml version="1.0" encoding="utf-8"?>
<xdr:wsDr xmlns:xdr="http://schemas.openxmlformats.org/drawingml/2006/spreadsheetDrawing" xmlns:a="http://schemas.openxmlformats.org/drawingml/2006/main">
  <xdr:twoCellAnchor editAs="oneCell">
    <xdr:from>
      <xdr:col>9</xdr:col>
      <xdr:colOff>57150</xdr:colOff>
      <xdr:row>2</xdr:row>
      <xdr:rowOff>161925</xdr:rowOff>
    </xdr:from>
    <xdr:to>
      <xdr:col>9</xdr:col>
      <xdr:colOff>3343275</xdr:colOff>
      <xdr:row>13</xdr:row>
      <xdr:rowOff>76200</xdr:rowOff>
    </xdr:to>
    <xdr:pic>
      <xdr:nvPicPr>
        <xdr:cNvPr id="2" name="Picture 1">
          <a:extLst>
            <a:ext uri="{FF2B5EF4-FFF2-40B4-BE49-F238E27FC236}">
              <a16:creationId xmlns:a16="http://schemas.microsoft.com/office/drawing/2014/main" id="{BD079973-517E-4BAC-A54E-1CA0B13F96C2}"/>
            </a:ext>
          </a:extLst>
        </xdr:cNvPr>
        <xdr:cNvPicPr>
          <a:picLocks noChangeAspect="1"/>
        </xdr:cNvPicPr>
      </xdr:nvPicPr>
      <xdr:blipFill>
        <a:blip xmlns:r="http://schemas.openxmlformats.org/officeDocument/2006/relationships" r:embed="rId1"/>
        <a:stretch>
          <a:fillRect/>
        </a:stretch>
      </xdr:blipFill>
      <xdr:spPr>
        <a:xfrm>
          <a:off x="8839200" y="542925"/>
          <a:ext cx="3286125" cy="1971675"/>
        </a:xfrm>
        <a:prstGeom prst="rect">
          <a:avLst/>
        </a:prstGeom>
      </xdr:spPr>
    </xdr:pic>
    <xdr:clientData/>
  </xdr:twoCellAnchor>
  <xdr:twoCellAnchor editAs="oneCell">
    <xdr:from>
      <xdr:col>9</xdr:col>
      <xdr:colOff>47624</xdr:colOff>
      <xdr:row>19</xdr:row>
      <xdr:rowOff>123826</xdr:rowOff>
    </xdr:from>
    <xdr:to>
      <xdr:col>9</xdr:col>
      <xdr:colOff>3352800</xdr:colOff>
      <xdr:row>30</xdr:row>
      <xdr:rowOff>28576</xdr:rowOff>
    </xdr:to>
    <xdr:pic>
      <xdr:nvPicPr>
        <xdr:cNvPr id="3" name="Picture 2">
          <a:extLst>
            <a:ext uri="{FF2B5EF4-FFF2-40B4-BE49-F238E27FC236}">
              <a16:creationId xmlns:a16="http://schemas.microsoft.com/office/drawing/2014/main" id="{E7FBDB49-8182-4BC6-860A-CF14960781C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8829674" y="3533776"/>
          <a:ext cx="3305176" cy="171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9</xdr:col>
      <xdr:colOff>47624</xdr:colOff>
      <xdr:row>2</xdr:row>
      <xdr:rowOff>85724</xdr:rowOff>
    </xdr:from>
    <xdr:to>
      <xdr:col>9</xdr:col>
      <xdr:colOff>3352800</xdr:colOff>
      <xdr:row>13</xdr:row>
      <xdr:rowOff>38099</xdr:rowOff>
    </xdr:to>
    <xdr:pic>
      <xdr:nvPicPr>
        <xdr:cNvPr id="2" name="Picture 1">
          <a:extLst>
            <a:ext uri="{FF2B5EF4-FFF2-40B4-BE49-F238E27FC236}">
              <a16:creationId xmlns:a16="http://schemas.microsoft.com/office/drawing/2014/main" id="{3A0D71FA-AE7E-409C-8833-D8946AB59AB8}"/>
            </a:ext>
          </a:extLst>
        </xdr:cNvPr>
        <xdr:cNvPicPr>
          <a:picLocks noChangeAspect="1"/>
        </xdr:cNvPicPr>
      </xdr:nvPicPr>
      <xdr:blipFill>
        <a:blip xmlns:r="http://schemas.openxmlformats.org/officeDocument/2006/relationships" r:embed="rId1"/>
        <a:stretch>
          <a:fillRect/>
        </a:stretch>
      </xdr:blipFill>
      <xdr:spPr>
        <a:xfrm>
          <a:off x="10220324" y="466724"/>
          <a:ext cx="3305176" cy="2009775"/>
        </a:xfrm>
        <a:prstGeom prst="rect">
          <a:avLst/>
        </a:prstGeom>
      </xdr:spPr>
    </xdr:pic>
    <xdr:clientData/>
  </xdr:twoCellAnchor>
  <xdr:twoCellAnchor editAs="oneCell">
    <xdr:from>
      <xdr:col>9</xdr:col>
      <xdr:colOff>47624</xdr:colOff>
      <xdr:row>14</xdr:row>
      <xdr:rowOff>152401</xdr:rowOff>
    </xdr:from>
    <xdr:to>
      <xdr:col>9</xdr:col>
      <xdr:colOff>3352800</xdr:colOff>
      <xdr:row>25</xdr:row>
      <xdr:rowOff>47625</xdr:rowOff>
    </xdr:to>
    <xdr:pic>
      <xdr:nvPicPr>
        <xdr:cNvPr id="3" name="Picture 2">
          <a:extLst>
            <a:ext uri="{FF2B5EF4-FFF2-40B4-BE49-F238E27FC236}">
              <a16:creationId xmlns:a16="http://schemas.microsoft.com/office/drawing/2014/main" id="{CA7A7592-4B66-4737-ACF7-C48B5D334A0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0220324" y="3076576"/>
          <a:ext cx="3305176" cy="1704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9</xdr:col>
      <xdr:colOff>47627</xdr:colOff>
      <xdr:row>27</xdr:row>
      <xdr:rowOff>28575</xdr:rowOff>
    </xdr:from>
    <xdr:ext cx="3286124" cy="1695450"/>
    <xdr:pic>
      <xdr:nvPicPr>
        <xdr:cNvPr id="4" name="Picture 3">
          <a:extLst>
            <a:ext uri="{FF2B5EF4-FFF2-40B4-BE49-F238E27FC236}">
              <a16:creationId xmlns:a16="http://schemas.microsoft.com/office/drawing/2014/main" id="{EFC93557-BFD8-4F93-BB05-790912DDDD2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0220327" y="5410200"/>
          <a:ext cx="3286124" cy="169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5.xml><?xml version="1.0" encoding="utf-8"?>
<xdr:wsDr xmlns:xdr="http://schemas.openxmlformats.org/drawingml/2006/spreadsheetDrawing" xmlns:a="http://schemas.openxmlformats.org/drawingml/2006/main">
  <xdr:twoCellAnchor editAs="oneCell">
    <xdr:from>
      <xdr:col>9</xdr:col>
      <xdr:colOff>47625</xdr:colOff>
      <xdr:row>2</xdr:row>
      <xdr:rowOff>104775</xdr:rowOff>
    </xdr:from>
    <xdr:to>
      <xdr:col>9</xdr:col>
      <xdr:colOff>3362325</xdr:colOff>
      <xdr:row>12</xdr:row>
      <xdr:rowOff>234950</xdr:rowOff>
    </xdr:to>
    <xdr:pic>
      <xdr:nvPicPr>
        <xdr:cNvPr id="2" name="Picture 1">
          <a:extLst>
            <a:ext uri="{FF2B5EF4-FFF2-40B4-BE49-F238E27FC236}">
              <a16:creationId xmlns:a16="http://schemas.microsoft.com/office/drawing/2014/main" id="{BDF6CE7B-F769-434B-A1A3-2BF338456EE1}"/>
            </a:ext>
          </a:extLst>
        </xdr:cNvPr>
        <xdr:cNvPicPr>
          <a:picLocks noChangeAspect="1"/>
        </xdr:cNvPicPr>
      </xdr:nvPicPr>
      <xdr:blipFill>
        <a:blip xmlns:r="http://schemas.openxmlformats.org/officeDocument/2006/relationships" r:embed="rId1"/>
        <a:stretch>
          <a:fillRect/>
        </a:stretch>
      </xdr:blipFill>
      <xdr:spPr>
        <a:xfrm>
          <a:off x="10220325" y="485775"/>
          <a:ext cx="3314700" cy="2025650"/>
        </a:xfrm>
        <a:prstGeom prst="rect">
          <a:avLst/>
        </a:prstGeom>
      </xdr:spPr>
    </xdr:pic>
    <xdr:clientData/>
  </xdr:twoCellAnchor>
  <xdr:twoCellAnchor editAs="oneCell">
    <xdr:from>
      <xdr:col>9</xdr:col>
      <xdr:colOff>38100</xdr:colOff>
      <xdr:row>13</xdr:row>
      <xdr:rowOff>304801</xdr:rowOff>
    </xdr:from>
    <xdr:to>
      <xdr:col>9</xdr:col>
      <xdr:colOff>3352800</xdr:colOff>
      <xdr:row>22</xdr:row>
      <xdr:rowOff>82551</xdr:rowOff>
    </xdr:to>
    <xdr:pic>
      <xdr:nvPicPr>
        <xdr:cNvPr id="3" name="Picture 2">
          <a:extLst>
            <a:ext uri="{FF2B5EF4-FFF2-40B4-BE49-F238E27FC236}">
              <a16:creationId xmlns:a16="http://schemas.microsoft.com/office/drawing/2014/main" id="{11A5B2BB-E240-4CB5-9485-A4632338346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0210800" y="2905126"/>
          <a:ext cx="3314700" cy="170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9</xdr:col>
      <xdr:colOff>38100</xdr:colOff>
      <xdr:row>25</xdr:row>
      <xdr:rowOff>200026</xdr:rowOff>
    </xdr:from>
    <xdr:ext cx="3324225" cy="1724024"/>
    <xdr:pic>
      <xdr:nvPicPr>
        <xdr:cNvPr id="4" name="Picture 3">
          <a:extLst>
            <a:ext uri="{FF2B5EF4-FFF2-40B4-BE49-F238E27FC236}">
              <a16:creationId xmlns:a16="http://schemas.microsoft.com/office/drawing/2014/main" id="{373EFC34-88CB-4AC0-8485-94E0749FE24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0210800" y="5067301"/>
          <a:ext cx="3324225" cy="1724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6.xml><?xml version="1.0" encoding="utf-8"?>
<xdr:wsDr xmlns:xdr="http://schemas.openxmlformats.org/drawingml/2006/spreadsheetDrawing" xmlns:a="http://schemas.openxmlformats.org/drawingml/2006/main">
  <xdr:twoCellAnchor editAs="oneCell">
    <xdr:from>
      <xdr:col>9</xdr:col>
      <xdr:colOff>31750</xdr:colOff>
      <xdr:row>14</xdr:row>
      <xdr:rowOff>69851</xdr:rowOff>
    </xdr:from>
    <xdr:to>
      <xdr:col>9</xdr:col>
      <xdr:colOff>3333749</xdr:colOff>
      <xdr:row>23</xdr:row>
      <xdr:rowOff>130176</xdr:rowOff>
    </xdr:to>
    <xdr:pic>
      <xdr:nvPicPr>
        <xdr:cNvPr id="2" name="Picture 1">
          <a:extLst>
            <a:ext uri="{FF2B5EF4-FFF2-40B4-BE49-F238E27FC236}">
              <a16:creationId xmlns:a16="http://schemas.microsoft.com/office/drawing/2014/main" id="{0DE1F047-D2FE-45FD-B5A7-442D4F956A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0204450" y="2832101"/>
          <a:ext cx="3301999" cy="170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9</xdr:col>
      <xdr:colOff>66675</xdr:colOff>
      <xdr:row>25</xdr:row>
      <xdr:rowOff>311150</xdr:rowOff>
    </xdr:from>
    <xdr:ext cx="3295650" cy="1762125"/>
    <xdr:pic>
      <xdr:nvPicPr>
        <xdr:cNvPr id="3" name="Picture 2">
          <a:extLst>
            <a:ext uri="{FF2B5EF4-FFF2-40B4-BE49-F238E27FC236}">
              <a16:creationId xmlns:a16="http://schemas.microsoft.com/office/drawing/2014/main" id="{077F539C-D549-465C-8A6F-C2B153810D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0239375" y="5207000"/>
          <a:ext cx="3295650" cy="1762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9</xdr:col>
      <xdr:colOff>47625</xdr:colOff>
      <xdr:row>2</xdr:row>
      <xdr:rowOff>95250</xdr:rowOff>
    </xdr:from>
    <xdr:to>
      <xdr:col>9</xdr:col>
      <xdr:colOff>3331567</xdr:colOff>
      <xdr:row>12</xdr:row>
      <xdr:rowOff>142875</xdr:rowOff>
    </xdr:to>
    <xdr:pic>
      <xdr:nvPicPr>
        <xdr:cNvPr id="4" name="Picture 3">
          <a:extLst>
            <a:ext uri="{FF2B5EF4-FFF2-40B4-BE49-F238E27FC236}">
              <a16:creationId xmlns:a16="http://schemas.microsoft.com/office/drawing/2014/main" id="{C4C90746-2AEB-46BE-BE0F-2EC95FCF1035}"/>
            </a:ext>
          </a:extLst>
        </xdr:cNvPr>
        <xdr:cNvPicPr>
          <a:picLocks noChangeAspect="1"/>
        </xdr:cNvPicPr>
      </xdr:nvPicPr>
      <xdr:blipFill>
        <a:blip xmlns:r="http://schemas.openxmlformats.org/officeDocument/2006/relationships" r:embed="rId2"/>
        <a:stretch>
          <a:fillRect/>
        </a:stretch>
      </xdr:blipFill>
      <xdr:spPr>
        <a:xfrm>
          <a:off x="10220325" y="476250"/>
          <a:ext cx="3283942" cy="1943100"/>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9</xdr:col>
      <xdr:colOff>28576</xdr:colOff>
      <xdr:row>15</xdr:row>
      <xdr:rowOff>47622</xdr:rowOff>
    </xdr:from>
    <xdr:to>
      <xdr:col>9</xdr:col>
      <xdr:colOff>3371850</xdr:colOff>
      <xdr:row>23</xdr:row>
      <xdr:rowOff>152400</xdr:rowOff>
    </xdr:to>
    <xdr:pic>
      <xdr:nvPicPr>
        <xdr:cNvPr id="2" name="Picture 1">
          <a:extLst>
            <a:ext uri="{FF2B5EF4-FFF2-40B4-BE49-F238E27FC236}">
              <a16:creationId xmlns:a16="http://schemas.microsoft.com/office/drawing/2014/main" id="{7D762919-BBC7-4482-ABEC-BD005B043BE9}"/>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0201276" y="2971797"/>
          <a:ext cx="3343274" cy="1752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28575</xdr:colOff>
      <xdr:row>25</xdr:row>
      <xdr:rowOff>161924</xdr:rowOff>
    </xdr:from>
    <xdr:to>
      <xdr:col>9</xdr:col>
      <xdr:colOff>3352800</xdr:colOff>
      <xdr:row>34</xdr:row>
      <xdr:rowOff>104775</xdr:rowOff>
    </xdr:to>
    <xdr:pic>
      <xdr:nvPicPr>
        <xdr:cNvPr id="3" name="Picture 2">
          <a:extLst>
            <a:ext uri="{FF2B5EF4-FFF2-40B4-BE49-F238E27FC236}">
              <a16:creationId xmlns:a16="http://schemas.microsoft.com/office/drawing/2014/main" id="{82D45A38-69BC-48BB-8FBE-E6A21054A999}"/>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0201275" y="5191124"/>
          <a:ext cx="3324225" cy="1724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19049</xdr:colOff>
      <xdr:row>2</xdr:row>
      <xdr:rowOff>57149</xdr:rowOff>
    </xdr:from>
    <xdr:to>
      <xdr:col>9</xdr:col>
      <xdr:colOff>3362324</xdr:colOff>
      <xdr:row>13</xdr:row>
      <xdr:rowOff>28575</xdr:rowOff>
    </xdr:to>
    <xdr:pic>
      <xdr:nvPicPr>
        <xdr:cNvPr id="4" name="Picture 3">
          <a:extLst>
            <a:ext uri="{FF2B5EF4-FFF2-40B4-BE49-F238E27FC236}">
              <a16:creationId xmlns:a16="http://schemas.microsoft.com/office/drawing/2014/main" id="{8B795FA1-934A-404B-9956-DA72C41F3F8B}"/>
            </a:ext>
          </a:extLst>
        </xdr:cNvPr>
        <xdr:cNvPicPr>
          <a:picLocks noChangeAspect="1"/>
        </xdr:cNvPicPr>
      </xdr:nvPicPr>
      <xdr:blipFill>
        <a:blip xmlns:r="http://schemas.openxmlformats.org/officeDocument/2006/relationships" r:embed="rId2"/>
        <a:stretch>
          <a:fillRect/>
        </a:stretch>
      </xdr:blipFill>
      <xdr:spPr>
        <a:xfrm>
          <a:off x="10191749" y="438149"/>
          <a:ext cx="3343275" cy="2028826"/>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9</xdr:col>
      <xdr:colOff>28575</xdr:colOff>
      <xdr:row>2</xdr:row>
      <xdr:rowOff>85725</xdr:rowOff>
    </xdr:from>
    <xdr:to>
      <xdr:col>9</xdr:col>
      <xdr:colOff>3362324</xdr:colOff>
      <xdr:row>12</xdr:row>
      <xdr:rowOff>104775</xdr:rowOff>
    </xdr:to>
    <xdr:pic>
      <xdr:nvPicPr>
        <xdr:cNvPr id="4" name="Picture 3">
          <a:extLst>
            <a:ext uri="{FF2B5EF4-FFF2-40B4-BE49-F238E27FC236}">
              <a16:creationId xmlns:a16="http://schemas.microsoft.com/office/drawing/2014/main" id="{2DB1F0C0-A2A9-492A-ADFB-C1B705EE983A}"/>
            </a:ext>
          </a:extLst>
        </xdr:cNvPr>
        <xdr:cNvPicPr>
          <a:picLocks noChangeAspect="1"/>
        </xdr:cNvPicPr>
      </xdr:nvPicPr>
      <xdr:blipFill>
        <a:blip xmlns:r="http://schemas.openxmlformats.org/officeDocument/2006/relationships" r:embed="rId1"/>
        <a:stretch>
          <a:fillRect/>
        </a:stretch>
      </xdr:blipFill>
      <xdr:spPr>
        <a:xfrm>
          <a:off x="10201275" y="466725"/>
          <a:ext cx="3333749" cy="1914525"/>
        </a:xfrm>
        <a:prstGeom prst="rect">
          <a:avLst/>
        </a:prstGeom>
      </xdr:spPr>
    </xdr:pic>
    <xdr:clientData/>
  </xdr:twoCellAnchor>
  <xdr:twoCellAnchor editAs="oneCell">
    <xdr:from>
      <xdr:col>9</xdr:col>
      <xdr:colOff>47625</xdr:colOff>
      <xdr:row>13</xdr:row>
      <xdr:rowOff>76202</xdr:rowOff>
    </xdr:from>
    <xdr:to>
      <xdr:col>9</xdr:col>
      <xdr:colOff>3362325</xdr:colOff>
      <xdr:row>24</xdr:row>
      <xdr:rowOff>9526</xdr:rowOff>
    </xdr:to>
    <xdr:pic>
      <xdr:nvPicPr>
        <xdr:cNvPr id="5" name="Picture 4">
          <a:extLst>
            <a:ext uri="{FF2B5EF4-FFF2-40B4-BE49-F238E27FC236}">
              <a16:creationId xmlns:a16="http://schemas.microsoft.com/office/drawing/2014/main" id="{8F256E73-17AA-4827-8DB3-234AE7899DC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0220325" y="2676527"/>
          <a:ext cx="3314700" cy="17430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9</xdr:col>
      <xdr:colOff>28575</xdr:colOff>
      <xdr:row>14</xdr:row>
      <xdr:rowOff>57150</xdr:rowOff>
    </xdr:from>
    <xdr:to>
      <xdr:col>9</xdr:col>
      <xdr:colOff>3362325</xdr:colOff>
      <xdr:row>25</xdr:row>
      <xdr:rowOff>73025</xdr:rowOff>
    </xdr:to>
    <xdr:pic>
      <xdr:nvPicPr>
        <xdr:cNvPr id="2" name="Picture 1">
          <a:extLst>
            <a:ext uri="{FF2B5EF4-FFF2-40B4-BE49-F238E27FC236}">
              <a16:creationId xmlns:a16="http://schemas.microsoft.com/office/drawing/2014/main" id="{961DEF85-FFFA-4CAD-B121-15F9614C89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53675" y="3067050"/>
          <a:ext cx="3333750" cy="1825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38099</xdr:colOff>
      <xdr:row>2</xdr:row>
      <xdr:rowOff>85725</xdr:rowOff>
    </xdr:from>
    <xdr:to>
      <xdr:col>9</xdr:col>
      <xdr:colOff>3362324</xdr:colOff>
      <xdr:row>12</xdr:row>
      <xdr:rowOff>114300</xdr:rowOff>
    </xdr:to>
    <xdr:pic>
      <xdr:nvPicPr>
        <xdr:cNvPr id="3" name="Picture 2">
          <a:extLst>
            <a:ext uri="{FF2B5EF4-FFF2-40B4-BE49-F238E27FC236}">
              <a16:creationId xmlns:a16="http://schemas.microsoft.com/office/drawing/2014/main" id="{194ED18D-3616-4B54-8B7D-BC7FD7307EE3}"/>
            </a:ext>
          </a:extLst>
        </xdr:cNvPr>
        <xdr:cNvPicPr>
          <a:picLocks noChangeAspect="1"/>
        </xdr:cNvPicPr>
      </xdr:nvPicPr>
      <xdr:blipFill>
        <a:blip xmlns:r="http://schemas.openxmlformats.org/officeDocument/2006/relationships" r:embed="rId2"/>
        <a:stretch>
          <a:fillRect/>
        </a:stretch>
      </xdr:blipFill>
      <xdr:spPr>
        <a:xfrm>
          <a:off x="10363199" y="466725"/>
          <a:ext cx="3324225" cy="19240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28574</xdr:colOff>
      <xdr:row>2</xdr:row>
      <xdr:rowOff>66675</xdr:rowOff>
    </xdr:from>
    <xdr:to>
      <xdr:col>9</xdr:col>
      <xdr:colOff>3333749</xdr:colOff>
      <xdr:row>11</xdr:row>
      <xdr:rowOff>238125</xdr:rowOff>
    </xdr:to>
    <xdr:pic>
      <xdr:nvPicPr>
        <xdr:cNvPr id="2" name="Picture 1">
          <a:extLst>
            <a:ext uri="{FF2B5EF4-FFF2-40B4-BE49-F238E27FC236}">
              <a16:creationId xmlns:a16="http://schemas.microsoft.com/office/drawing/2014/main" id="{1E0A6D56-F25D-4CB3-BD34-3C1CB78EF6C0}"/>
            </a:ext>
          </a:extLst>
        </xdr:cNvPr>
        <xdr:cNvPicPr>
          <a:picLocks noChangeAspect="1"/>
        </xdr:cNvPicPr>
      </xdr:nvPicPr>
      <xdr:blipFill>
        <a:blip xmlns:r="http://schemas.openxmlformats.org/officeDocument/2006/relationships" r:embed="rId1"/>
        <a:stretch>
          <a:fillRect/>
        </a:stretch>
      </xdr:blipFill>
      <xdr:spPr>
        <a:xfrm>
          <a:off x="10144124" y="447675"/>
          <a:ext cx="3305175" cy="1876425"/>
        </a:xfrm>
        <a:prstGeom prst="rect">
          <a:avLst/>
        </a:prstGeom>
      </xdr:spPr>
    </xdr:pic>
    <xdr:clientData/>
  </xdr:twoCellAnchor>
  <xdr:twoCellAnchor editAs="oneCell">
    <xdr:from>
      <xdr:col>9</xdr:col>
      <xdr:colOff>47625</xdr:colOff>
      <xdr:row>14</xdr:row>
      <xdr:rowOff>104775</xdr:rowOff>
    </xdr:from>
    <xdr:to>
      <xdr:col>9</xdr:col>
      <xdr:colOff>3314700</xdr:colOff>
      <xdr:row>22</xdr:row>
      <xdr:rowOff>142875</xdr:rowOff>
    </xdr:to>
    <xdr:pic>
      <xdr:nvPicPr>
        <xdr:cNvPr id="3" name="Picture 2">
          <a:extLst>
            <a:ext uri="{FF2B5EF4-FFF2-40B4-BE49-F238E27FC236}">
              <a16:creationId xmlns:a16="http://schemas.microsoft.com/office/drawing/2014/main" id="{9F65018B-AEFA-45DF-AC48-F7A73282059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0163175" y="2705100"/>
          <a:ext cx="3267075" cy="1685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57151</xdr:colOff>
      <xdr:row>25</xdr:row>
      <xdr:rowOff>57151</xdr:rowOff>
    </xdr:from>
    <xdr:to>
      <xdr:col>9</xdr:col>
      <xdr:colOff>3314701</xdr:colOff>
      <xdr:row>32</xdr:row>
      <xdr:rowOff>142875</xdr:rowOff>
    </xdr:to>
    <xdr:pic>
      <xdr:nvPicPr>
        <xdr:cNvPr id="4" name="Picture 3">
          <a:extLst>
            <a:ext uri="{FF2B5EF4-FFF2-40B4-BE49-F238E27FC236}">
              <a16:creationId xmlns:a16="http://schemas.microsoft.com/office/drawing/2014/main" id="{9F8EFB6F-5FBA-4D81-A6CF-E717AA41DD7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0172701" y="4953001"/>
          <a:ext cx="3257550" cy="15430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38100</xdr:colOff>
      <xdr:row>2</xdr:row>
      <xdr:rowOff>104775</xdr:rowOff>
    </xdr:from>
    <xdr:to>
      <xdr:col>9</xdr:col>
      <xdr:colOff>3324225</xdr:colOff>
      <xdr:row>13</xdr:row>
      <xdr:rowOff>73025</xdr:rowOff>
    </xdr:to>
    <xdr:pic>
      <xdr:nvPicPr>
        <xdr:cNvPr id="2" name="Picture 1">
          <a:extLst>
            <a:ext uri="{FF2B5EF4-FFF2-40B4-BE49-F238E27FC236}">
              <a16:creationId xmlns:a16="http://schemas.microsoft.com/office/drawing/2014/main" id="{280E8E1E-00DB-4CCC-8574-9931553C3AFF}"/>
            </a:ext>
          </a:extLst>
        </xdr:cNvPr>
        <xdr:cNvPicPr>
          <a:picLocks noChangeAspect="1"/>
        </xdr:cNvPicPr>
      </xdr:nvPicPr>
      <xdr:blipFill>
        <a:blip xmlns:r="http://schemas.openxmlformats.org/officeDocument/2006/relationships" r:embed="rId1"/>
        <a:stretch>
          <a:fillRect/>
        </a:stretch>
      </xdr:blipFill>
      <xdr:spPr>
        <a:xfrm>
          <a:off x="9982200" y="485775"/>
          <a:ext cx="3286125" cy="2025650"/>
        </a:xfrm>
        <a:prstGeom prst="rect">
          <a:avLst/>
        </a:prstGeom>
      </xdr:spPr>
    </xdr:pic>
    <xdr:clientData/>
  </xdr:twoCellAnchor>
  <xdr:twoCellAnchor editAs="oneCell">
    <xdr:from>
      <xdr:col>9</xdr:col>
      <xdr:colOff>47626</xdr:colOff>
      <xdr:row>14</xdr:row>
      <xdr:rowOff>114300</xdr:rowOff>
    </xdr:from>
    <xdr:to>
      <xdr:col>9</xdr:col>
      <xdr:colOff>3352800</xdr:colOff>
      <xdr:row>26</xdr:row>
      <xdr:rowOff>28575</xdr:rowOff>
    </xdr:to>
    <xdr:pic>
      <xdr:nvPicPr>
        <xdr:cNvPr id="3" name="Picture 2">
          <a:extLst>
            <a:ext uri="{FF2B5EF4-FFF2-40B4-BE49-F238E27FC236}">
              <a16:creationId xmlns:a16="http://schemas.microsoft.com/office/drawing/2014/main" id="{4A39D80C-64A5-457E-B0F8-85F1BF664DF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9991726" y="3038475"/>
          <a:ext cx="3305174" cy="1885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9</xdr:col>
      <xdr:colOff>38100</xdr:colOff>
      <xdr:row>28</xdr:row>
      <xdr:rowOff>0</xdr:rowOff>
    </xdr:from>
    <xdr:ext cx="3273721" cy="1809750"/>
    <xdr:pic>
      <xdr:nvPicPr>
        <xdr:cNvPr id="4" name="Picture 3">
          <a:extLst>
            <a:ext uri="{FF2B5EF4-FFF2-40B4-BE49-F238E27FC236}">
              <a16:creationId xmlns:a16="http://schemas.microsoft.com/office/drawing/2014/main" id="{6836F92A-B7E0-427D-8271-AD4421BC7F2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9982200" y="5543550"/>
          <a:ext cx="3273721" cy="1809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9</xdr:col>
      <xdr:colOff>47624</xdr:colOff>
      <xdr:row>2</xdr:row>
      <xdr:rowOff>66675</xdr:rowOff>
    </xdr:from>
    <xdr:to>
      <xdr:col>9</xdr:col>
      <xdr:colOff>3352799</xdr:colOff>
      <xdr:row>12</xdr:row>
      <xdr:rowOff>85725</xdr:rowOff>
    </xdr:to>
    <xdr:pic>
      <xdr:nvPicPr>
        <xdr:cNvPr id="2" name="Picture 1">
          <a:extLst>
            <a:ext uri="{FF2B5EF4-FFF2-40B4-BE49-F238E27FC236}">
              <a16:creationId xmlns:a16="http://schemas.microsoft.com/office/drawing/2014/main" id="{E616CB6B-83C2-4A3C-86C2-EDFB8DD3E39D}"/>
            </a:ext>
          </a:extLst>
        </xdr:cNvPr>
        <xdr:cNvPicPr>
          <a:picLocks noChangeAspect="1"/>
        </xdr:cNvPicPr>
      </xdr:nvPicPr>
      <xdr:blipFill>
        <a:blip xmlns:r="http://schemas.openxmlformats.org/officeDocument/2006/relationships" r:embed="rId1"/>
        <a:stretch>
          <a:fillRect/>
        </a:stretch>
      </xdr:blipFill>
      <xdr:spPr>
        <a:xfrm>
          <a:off x="10201274" y="447675"/>
          <a:ext cx="3305175" cy="1914525"/>
        </a:xfrm>
        <a:prstGeom prst="rect">
          <a:avLst/>
        </a:prstGeom>
      </xdr:spPr>
    </xdr:pic>
    <xdr:clientData/>
  </xdr:twoCellAnchor>
  <xdr:twoCellAnchor editAs="oneCell">
    <xdr:from>
      <xdr:col>9</xdr:col>
      <xdr:colOff>38099</xdr:colOff>
      <xdr:row>17</xdr:row>
      <xdr:rowOff>123826</xdr:rowOff>
    </xdr:from>
    <xdr:to>
      <xdr:col>9</xdr:col>
      <xdr:colOff>3343274</xdr:colOff>
      <xdr:row>26</xdr:row>
      <xdr:rowOff>66675</xdr:rowOff>
    </xdr:to>
    <xdr:pic>
      <xdr:nvPicPr>
        <xdr:cNvPr id="3" name="Picture 2">
          <a:extLst>
            <a:ext uri="{FF2B5EF4-FFF2-40B4-BE49-F238E27FC236}">
              <a16:creationId xmlns:a16="http://schemas.microsoft.com/office/drawing/2014/main" id="{90F6D4C7-B306-4785-BB1B-BA7323D914A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0191749" y="3209926"/>
          <a:ext cx="3305175" cy="1752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47625</xdr:colOff>
      <xdr:row>2</xdr:row>
      <xdr:rowOff>104775</xdr:rowOff>
    </xdr:from>
    <xdr:to>
      <xdr:col>9</xdr:col>
      <xdr:colOff>3331567</xdr:colOff>
      <xdr:row>12</xdr:row>
      <xdr:rowOff>130175</xdr:rowOff>
    </xdr:to>
    <xdr:pic>
      <xdr:nvPicPr>
        <xdr:cNvPr id="2" name="Picture 1">
          <a:extLst>
            <a:ext uri="{FF2B5EF4-FFF2-40B4-BE49-F238E27FC236}">
              <a16:creationId xmlns:a16="http://schemas.microsoft.com/office/drawing/2014/main" id="{E134A6AE-9818-43B8-9F01-AD7BC6AECCCB}"/>
            </a:ext>
          </a:extLst>
        </xdr:cNvPr>
        <xdr:cNvPicPr>
          <a:picLocks noChangeAspect="1"/>
        </xdr:cNvPicPr>
      </xdr:nvPicPr>
      <xdr:blipFill>
        <a:blip xmlns:r="http://schemas.openxmlformats.org/officeDocument/2006/relationships" r:embed="rId1"/>
        <a:stretch>
          <a:fillRect/>
        </a:stretch>
      </xdr:blipFill>
      <xdr:spPr>
        <a:xfrm>
          <a:off x="10258425" y="485775"/>
          <a:ext cx="3283942" cy="1920875"/>
        </a:xfrm>
        <a:prstGeom prst="rect">
          <a:avLst/>
        </a:prstGeom>
      </xdr:spPr>
    </xdr:pic>
    <xdr:clientData/>
  </xdr:twoCellAnchor>
  <xdr:twoCellAnchor editAs="oneCell">
    <xdr:from>
      <xdr:col>9</xdr:col>
      <xdr:colOff>57150</xdr:colOff>
      <xdr:row>15</xdr:row>
      <xdr:rowOff>66673</xdr:rowOff>
    </xdr:from>
    <xdr:to>
      <xdr:col>9</xdr:col>
      <xdr:colOff>3333750</xdr:colOff>
      <xdr:row>23</xdr:row>
      <xdr:rowOff>266699</xdr:rowOff>
    </xdr:to>
    <xdr:pic>
      <xdr:nvPicPr>
        <xdr:cNvPr id="3" name="Picture 2">
          <a:extLst>
            <a:ext uri="{FF2B5EF4-FFF2-40B4-BE49-F238E27FC236}">
              <a16:creationId xmlns:a16="http://schemas.microsoft.com/office/drawing/2014/main" id="{FA9B46D2-27EC-48C4-9B61-2C463651AD5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0267950" y="2828923"/>
          <a:ext cx="3276600" cy="18478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9</xdr:col>
      <xdr:colOff>38100</xdr:colOff>
      <xdr:row>2</xdr:row>
      <xdr:rowOff>114301</xdr:rowOff>
    </xdr:from>
    <xdr:to>
      <xdr:col>9</xdr:col>
      <xdr:colOff>3322042</xdr:colOff>
      <xdr:row>13</xdr:row>
      <xdr:rowOff>101600</xdr:rowOff>
    </xdr:to>
    <xdr:pic>
      <xdr:nvPicPr>
        <xdr:cNvPr id="2" name="Picture 1">
          <a:extLst>
            <a:ext uri="{FF2B5EF4-FFF2-40B4-BE49-F238E27FC236}">
              <a16:creationId xmlns:a16="http://schemas.microsoft.com/office/drawing/2014/main" id="{C5A690B9-E92C-4130-BA7F-568E7A3B7AA3}"/>
            </a:ext>
          </a:extLst>
        </xdr:cNvPr>
        <xdr:cNvPicPr>
          <a:picLocks noChangeAspect="1"/>
        </xdr:cNvPicPr>
      </xdr:nvPicPr>
      <xdr:blipFill>
        <a:blip xmlns:r="http://schemas.openxmlformats.org/officeDocument/2006/relationships" r:embed="rId1"/>
        <a:stretch>
          <a:fillRect/>
        </a:stretch>
      </xdr:blipFill>
      <xdr:spPr>
        <a:xfrm>
          <a:off x="8924925" y="495301"/>
          <a:ext cx="3283942" cy="2044699"/>
        </a:xfrm>
        <a:prstGeom prst="rect">
          <a:avLst/>
        </a:prstGeom>
      </xdr:spPr>
    </xdr:pic>
    <xdr:clientData/>
  </xdr:twoCellAnchor>
  <xdr:twoCellAnchor editAs="oneCell">
    <xdr:from>
      <xdr:col>9</xdr:col>
      <xdr:colOff>95250</xdr:colOff>
      <xdr:row>16</xdr:row>
      <xdr:rowOff>123824</xdr:rowOff>
    </xdr:from>
    <xdr:to>
      <xdr:col>9</xdr:col>
      <xdr:colOff>3343275</xdr:colOff>
      <xdr:row>25</xdr:row>
      <xdr:rowOff>9525</xdr:rowOff>
    </xdr:to>
    <xdr:pic>
      <xdr:nvPicPr>
        <xdr:cNvPr id="3" name="Picture 2">
          <a:extLst>
            <a:ext uri="{FF2B5EF4-FFF2-40B4-BE49-F238E27FC236}">
              <a16:creationId xmlns:a16="http://schemas.microsoft.com/office/drawing/2014/main" id="{CB5C9E72-5C1A-44DF-9726-3ABB1F98454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8982075" y="3371849"/>
          <a:ext cx="3248025" cy="18573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9</xdr:col>
      <xdr:colOff>47625</xdr:colOff>
      <xdr:row>2</xdr:row>
      <xdr:rowOff>76200</xdr:rowOff>
    </xdr:from>
    <xdr:to>
      <xdr:col>9</xdr:col>
      <xdr:colOff>3331567</xdr:colOff>
      <xdr:row>13</xdr:row>
      <xdr:rowOff>63500</xdr:rowOff>
    </xdr:to>
    <xdr:pic>
      <xdr:nvPicPr>
        <xdr:cNvPr id="2" name="Picture 1">
          <a:extLst>
            <a:ext uri="{FF2B5EF4-FFF2-40B4-BE49-F238E27FC236}">
              <a16:creationId xmlns:a16="http://schemas.microsoft.com/office/drawing/2014/main" id="{9BCAC282-947E-4157-B66A-7AB295BBC128}"/>
            </a:ext>
          </a:extLst>
        </xdr:cNvPr>
        <xdr:cNvPicPr>
          <a:picLocks noChangeAspect="1"/>
        </xdr:cNvPicPr>
      </xdr:nvPicPr>
      <xdr:blipFill>
        <a:blip xmlns:r="http://schemas.openxmlformats.org/officeDocument/2006/relationships" r:embed="rId1"/>
        <a:stretch>
          <a:fillRect/>
        </a:stretch>
      </xdr:blipFill>
      <xdr:spPr>
        <a:xfrm>
          <a:off x="8915400" y="457200"/>
          <a:ext cx="3283942" cy="2044700"/>
        </a:xfrm>
        <a:prstGeom prst="rect">
          <a:avLst/>
        </a:prstGeom>
      </xdr:spPr>
    </xdr:pic>
    <xdr:clientData/>
  </xdr:twoCellAnchor>
  <xdr:twoCellAnchor editAs="oneCell">
    <xdr:from>
      <xdr:col>9</xdr:col>
      <xdr:colOff>85725</xdr:colOff>
      <xdr:row>15</xdr:row>
      <xdr:rowOff>295274</xdr:rowOff>
    </xdr:from>
    <xdr:to>
      <xdr:col>9</xdr:col>
      <xdr:colOff>3324225</xdr:colOff>
      <xdr:row>26</xdr:row>
      <xdr:rowOff>28574</xdr:rowOff>
    </xdr:to>
    <xdr:pic>
      <xdr:nvPicPr>
        <xdr:cNvPr id="3" name="Picture 2">
          <a:extLst>
            <a:ext uri="{FF2B5EF4-FFF2-40B4-BE49-F238E27FC236}">
              <a16:creationId xmlns:a16="http://schemas.microsoft.com/office/drawing/2014/main" id="{FF81A66D-629E-4E4F-A1FF-4B2D809CF94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8953500" y="3219449"/>
          <a:ext cx="3238500" cy="1838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9</xdr:col>
      <xdr:colOff>57150</xdr:colOff>
      <xdr:row>2</xdr:row>
      <xdr:rowOff>38100</xdr:rowOff>
    </xdr:from>
    <xdr:to>
      <xdr:col>9</xdr:col>
      <xdr:colOff>3343275</xdr:colOff>
      <xdr:row>11</xdr:row>
      <xdr:rowOff>34925</xdr:rowOff>
    </xdr:to>
    <xdr:pic>
      <xdr:nvPicPr>
        <xdr:cNvPr id="2" name="Picture 1">
          <a:extLst>
            <a:ext uri="{FF2B5EF4-FFF2-40B4-BE49-F238E27FC236}">
              <a16:creationId xmlns:a16="http://schemas.microsoft.com/office/drawing/2014/main" id="{EBD29CEF-49A3-4452-8CA1-B91147A567A6}"/>
            </a:ext>
          </a:extLst>
        </xdr:cNvPr>
        <xdr:cNvPicPr>
          <a:picLocks noChangeAspect="1"/>
        </xdr:cNvPicPr>
      </xdr:nvPicPr>
      <xdr:blipFill>
        <a:blip xmlns:r="http://schemas.openxmlformats.org/officeDocument/2006/relationships" r:embed="rId1"/>
        <a:stretch>
          <a:fillRect/>
        </a:stretch>
      </xdr:blipFill>
      <xdr:spPr>
        <a:xfrm>
          <a:off x="9172575" y="419100"/>
          <a:ext cx="3286125" cy="1863725"/>
        </a:xfrm>
        <a:prstGeom prst="rect">
          <a:avLst/>
        </a:prstGeom>
      </xdr:spPr>
    </xdr:pic>
    <xdr:clientData/>
  </xdr:twoCellAnchor>
  <xdr:twoCellAnchor editAs="oneCell">
    <xdr:from>
      <xdr:col>9</xdr:col>
      <xdr:colOff>38099</xdr:colOff>
      <xdr:row>15</xdr:row>
      <xdr:rowOff>19050</xdr:rowOff>
    </xdr:from>
    <xdr:to>
      <xdr:col>9</xdr:col>
      <xdr:colOff>3343275</xdr:colOff>
      <xdr:row>24</xdr:row>
      <xdr:rowOff>76199</xdr:rowOff>
    </xdr:to>
    <xdr:pic>
      <xdr:nvPicPr>
        <xdr:cNvPr id="3" name="Picture 2">
          <a:extLst>
            <a:ext uri="{FF2B5EF4-FFF2-40B4-BE49-F238E27FC236}">
              <a16:creationId xmlns:a16="http://schemas.microsoft.com/office/drawing/2014/main" id="{B26C49F1-3DE3-4FA2-84C8-435B8935300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9153524" y="2781300"/>
          <a:ext cx="3305176" cy="18668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97FE2-6EF6-478D-922E-A2F5E7B077A3}">
  <dimension ref="A1:C30"/>
  <sheetViews>
    <sheetView tabSelected="1" zoomScale="110" zoomScaleNormal="110" workbookViewId="0">
      <pane ySplit="1" topLeftCell="A2" activePane="bottomLeft" state="frozen"/>
      <selection pane="bottomLeft" activeCell="G16" sqref="G16"/>
    </sheetView>
  </sheetViews>
  <sheetFormatPr defaultColWidth="9.140625" defaultRowHeight="15" x14ac:dyDescent="0.25"/>
  <cols>
    <col min="1" max="1" width="6.140625" style="58" bestFit="1" customWidth="1"/>
    <col min="2" max="2" width="10.42578125" style="58" bestFit="1" customWidth="1"/>
    <col min="3" max="3" width="56.85546875" style="58" bestFit="1" customWidth="1"/>
    <col min="4" max="16384" width="9.140625" style="58"/>
  </cols>
  <sheetData>
    <row r="1" spans="1:3" x14ac:dyDescent="0.25">
      <c r="A1" s="57" t="s">
        <v>970</v>
      </c>
      <c r="B1" s="57" t="s">
        <v>971</v>
      </c>
      <c r="C1" s="57" t="s">
        <v>972</v>
      </c>
    </row>
    <row r="2" spans="1:3" x14ac:dyDescent="0.25">
      <c r="A2" s="59">
        <v>1</v>
      </c>
      <c r="B2" s="60" t="s">
        <v>973</v>
      </c>
      <c r="C2" s="61" t="s">
        <v>1</v>
      </c>
    </row>
    <row r="3" spans="1:3" x14ac:dyDescent="0.25">
      <c r="A3" s="59">
        <v>2</v>
      </c>
      <c r="B3" s="60" t="s">
        <v>974</v>
      </c>
      <c r="C3" s="61" t="s">
        <v>836</v>
      </c>
    </row>
    <row r="4" spans="1:3" x14ac:dyDescent="0.25">
      <c r="A4" s="59">
        <v>3</v>
      </c>
      <c r="B4" s="60" t="s">
        <v>975</v>
      </c>
      <c r="C4" s="61" t="s">
        <v>197</v>
      </c>
    </row>
    <row r="5" spans="1:3" x14ac:dyDescent="0.25">
      <c r="A5" s="59">
        <v>4</v>
      </c>
      <c r="B5" s="60" t="s">
        <v>976</v>
      </c>
      <c r="C5" s="61" t="s">
        <v>977</v>
      </c>
    </row>
    <row r="6" spans="1:3" x14ac:dyDescent="0.25">
      <c r="A6" s="59">
        <v>5</v>
      </c>
      <c r="B6" s="60" t="s">
        <v>978</v>
      </c>
      <c r="C6" s="61" t="s">
        <v>979</v>
      </c>
    </row>
    <row r="7" spans="1:3" x14ac:dyDescent="0.25">
      <c r="A7" s="59">
        <v>6</v>
      </c>
      <c r="B7" s="60" t="s">
        <v>980</v>
      </c>
      <c r="C7" s="61" t="s">
        <v>981</v>
      </c>
    </row>
    <row r="8" spans="1:3" x14ac:dyDescent="0.25">
      <c r="A8" s="59">
        <v>7</v>
      </c>
      <c r="B8" s="60" t="s">
        <v>982</v>
      </c>
      <c r="C8" s="61" t="s">
        <v>983</v>
      </c>
    </row>
    <row r="9" spans="1:3" x14ac:dyDescent="0.25">
      <c r="A9" s="59">
        <v>8</v>
      </c>
      <c r="B9" s="60" t="s">
        <v>984</v>
      </c>
      <c r="C9" s="61" t="s">
        <v>985</v>
      </c>
    </row>
    <row r="10" spans="1:3" x14ac:dyDescent="0.25">
      <c r="A10" s="59">
        <v>9</v>
      </c>
      <c r="B10" s="60" t="s">
        <v>986</v>
      </c>
      <c r="C10" s="61" t="s">
        <v>488</v>
      </c>
    </row>
    <row r="11" spans="1:3" x14ac:dyDescent="0.25">
      <c r="A11" s="59">
        <v>10</v>
      </c>
      <c r="B11" s="60" t="s">
        <v>987</v>
      </c>
      <c r="C11" s="61" t="s">
        <v>493</v>
      </c>
    </row>
    <row r="12" spans="1:3" x14ac:dyDescent="0.25">
      <c r="A12" s="59">
        <v>11</v>
      </c>
      <c r="B12" s="60" t="s">
        <v>988</v>
      </c>
      <c r="C12" s="61" t="s">
        <v>494</v>
      </c>
    </row>
    <row r="13" spans="1:3" x14ac:dyDescent="0.25">
      <c r="A13" s="59">
        <v>12</v>
      </c>
      <c r="B13" s="60" t="s">
        <v>989</v>
      </c>
      <c r="C13" s="61" t="s">
        <v>495</v>
      </c>
    </row>
    <row r="14" spans="1:3" x14ac:dyDescent="0.25">
      <c r="A14" s="59">
        <v>13</v>
      </c>
      <c r="B14" s="60" t="s">
        <v>990</v>
      </c>
      <c r="C14" s="61" t="s">
        <v>496</v>
      </c>
    </row>
    <row r="15" spans="1:3" x14ac:dyDescent="0.25">
      <c r="A15" s="59">
        <v>14</v>
      </c>
      <c r="B15" s="60" t="s">
        <v>991</v>
      </c>
      <c r="C15" s="61" t="s">
        <v>549</v>
      </c>
    </row>
    <row r="16" spans="1:3" x14ac:dyDescent="0.25">
      <c r="A16" s="59">
        <v>15</v>
      </c>
      <c r="B16" s="60" t="s">
        <v>992</v>
      </c>
      <c r="C16" s="61" t="s">
        <v>993</v>
      </c>
    </row>
    <row r="17" spans="1:3" x14ac:dyDescent="0.25">
      <c r="A17" s="59">
        <v>16</v>
      </c>
      <c r="B17" s="60" t="s">
        <v>994</v>
      </c>
      <c r="C17" s="61" t="s">
        <v>680</v>
      </c>
    </row>
    <row r="18" spans="1:3" x14ac:dyDescent="0.25">
      <c r="A18" s="59">
        <v>17</v>
      </c>
      <c r="B18" s="60" t="s">
        <v>995</v>
      </c>
      <c r="C18" s="61" t="s">
        <v>1068</v>
      </c>
    </row>
    <row r="19" spans="1:3" x14ac:dyDescent="0.25">
      <c r="A19" s="59">
        <v>18</v>
      </c>
      <c r="B19" s="60" t="s">
        <v>996</v>
      </c>
      <c r="C19" s="61" t="s">
        <v>706</v>
      </c>
    </row>
    <row r="20" spans="1:3" x14ac:dyDescent="0.25">
      <c r="A20" s="59">
        <v>19</v>
      </c>
      <c r="B20" s="60" t="s">
        <v>997</v>
      </c>
      <c r="C20" s="61" t="s">
        <v>998</v>
      </c>
    </row>
    <row r="21" spans="1:3" x14ac:dyDescent="0.25">
      <c r="A21" s="59">
        <v>20</v>
      </c>
      <c r="B21" s="60" t="s">
        <v>999</v>
      </c>
      <c r="C21" s="61" t="s">
        <v>730</v>
      </c>
    </row>
    <row r="22" spans="1:3" x14ac:dyDescent="0.25">
      <c r="A22" s="59">
        <v>21</v>
      </c>
      <c r="B22" s="60" t="s">
        <v>1000</v>
      </c>
      <c r="C22" s="61" t="s">
        <v>1001</v>
      </c>
    </row>
    <row r="23" spans="1:3" x14ac:dyDescent="0.25">
      <c r="A23" s="59">
        <v>22</v>
      </c>
      <c r="B23" s="60" t="s">
        <v>1002</v>
      </c>
      <c r="C23" s="61" t="s">
        <v>795</v>
      </c>
    </row>
    <row r="24" spans="1:3" x14ac:dyDescent="0.25">
      <c r="A24" s="59">
        <v>23</v>
      </c>
      <c r="B24" s="60" t="s">
        <v>1003</v>
      </c>
      <c r="C24" s="61" t="s">
        <v>804</v>
      </c>
    </row>
    <row r="25" spans="1:3" x14ac:dyDescent="0.25">
      <c r="A25" s="59">
        <v>24</v>
      </c>
      <c r="B25" s="60" t="s">
        <v>1004</v>
      </c>
      <c r="C25" s="61" t="s">
        <v>809</v>
      </c>
    </row>
    <row r="26" spans="1:3" x14ac:dyDescent="0.25">
      <c r="A26" s="59">
        <v>25</v>
      </c>
      <c r="B26" s="60" t="s">
        <v>1005</v>
      </c>
      <c r="C26" s="61" t="s">
        <v>815</v>
      </c>
    </row>
    <row r="27" spans="1:3" x14ac:dyDescent="0.25">
      <c r="A27" s="59">
        <v>26</v>
      </c>
      <c r="B27" s="60" t="s">
        <v>1006</v>
      </c>
      <c r="C27" s="61" t="s">
        <v>816</v>
      </c>
    </row>
    <row r="28" spans="1:3" x14ac:dyDescent="0.25">
      <c r="A28" s="59">
        <v>27</v>
      </c>
      <c r="B28" s="60" t="s">
        <v>1007</v>
      </c>
      <c r="C28" s="61" t="s">
        <v>819</v>
      </c>
    </row>
    <row r="29" spans="1:3" x14ac:dyDescent="0.25">
      <c r="A29" s="59">
        <v>28</v>
      </c>
      <c r="B29" s="60" t="s">
        <v>1008</v>
      </c>
      <c r="C29" s="61" t="s">
        <v>822</v>
      </c>
    </row>
    <row r="30" spans="1:3" x14ac:dyDescent="0.25">
      <c r="A30" s="59">
        <v>29</v>
      </c>
      <c r="B30" s="60" t="s">
        <v>1009</v>
      </c>
      <c r="C30" s="61" t="s">
        <v>824</v>
      </c>
    </row>
  </sheetData>
  <hyperlinks>
    <hyperlink ref="B4" location="MIDCAP!A1" display="MIDCAP" xr:uid="{67B232A2-4741-439B-8748-039E48C0AF52}"/>
    <hyperlink ref="B5" location="MULTIP!A1" display="MULTIP" xr:uid="{448AF303-FDA3-4DF1-8F61-3DC269C94FD2}"/>
    <hyperlink ref="B6" location="SLTADV3!A1" display="SLTADV3" xr:uid="{36158604-AC5E-4B0A-9224-A1E54023EE48}"/>
    <hyperlink ref="B7" location="SLTADV4!A1" display="SLTADV4" xr:uid="{BD377868-A364-480C-88E1-10DEB864FC57}"/>
    <hyperlink ref="B8" location="SLTAX1!A1" display="SLTAX1" xr:uid="{3C6F4B6F-45D0-43A0-831A-A9B5D9840E47}"/>
    <hyperlink ref="B9" location="SLTAX2!A1" display="SLTAX2" xr:uid="{869174D8-4D1C-431E-9506-7ACF654F0D9B}"/>
    <hyperlink ref="B10" location="SLTAX3!A1" display="SLTAX3" xr:uid="{ABF2AC38-BF37-471F-A04C-CA124172C537}"/>
    <hyperlink ref="B11" location="SLTAX4!A1" display="SLTAX4" xr:uid="{C53B5037-4103-4FA4-8DB9-ADF2CE893410}"/>
    <hyperlink ref="B12" location="SLTAX5!A1" display="SLTAX5" xr:uid="{558C3342-CD34-4066-90B9-29D00162F90A}"/>
    <hyperlink ref="B13" location="SLTAX6!A1" display="SLTAX6" xr:uid="{51DB6096-26BF-4BD9-ABB3-D7AE8B9B408D}"/>
    <hyperlink ref="B14" location="SMILE!A1" display="SMILE" xr:uid="{82E57671-253A-4301-8EA7-3AC2F7F5C143}"/>
    <hyperlink ref="B15" location="SPAHF!A1" display="SPAHF" xr:uid="{14C25D1D-C0CA-4D8B-B7EB-09E6DD7828F5}"/>
    <hyperlink ref="B16" location="SPARF!A1" display="SPARF" xr:uid="{E8E845A6-3EEE-4DB3-A1AC-8A434E10F01A}"/>
    <hyperlink ref="B17" location="SPBAF!A1" display="SPBAF" xr:uid="{4724C8CA-433B-4A5C-84F3-A6CABF7ED63F}"/>
    <hyperlink ref="B19" location="SPESF!A1" display="SPESF" xr:uid="{637CDC76-16D2-4DDE-93FB-653E3ADD73B1}"/>
    <hyperlink ref="B20" location="SPFOCUS!A1" display="SPFOCUS" xr:uid="{6845C206-D986-474E-8F6D-53AB907EACE5}"/>
    <hyperlink ref="B21" location="SPMUCF!A1" display="SPMUCF" xr:uid="{DBDC54E3-69EF-4D4B-8F6C-1567BA0BB6B5}"/>
    <hyperlink ref="B22" location="SPSN100!A1" display="SPSN100" xr:uid="{1814840E-E784-4249-B76C-CF968C2D095F}"/>
    <hyperlink ref="B23" location="SPTAX!A1" display="SPTAX" xr:uid="{AC9E04AF-EB8F-4726-AB33-4A29CE7014C4}"/>
    <hyperlink ref="B24" location="SRURAL!A1" display="SRURAL" xr:uid="{C51D94B4-DD3B-4E94-B8C7-203D9506728E}"/>
    <hyperlink ref="B25" location="SSFUND!A1" display="SSFUND" xr:uid="{391A4260-F720-458F-A2A6-3C88BCA26943}"/>
    <hyperlink ref="B26" location="STAX!A1" display="STAX" xr:uid="{98EB3663-1EFE-412D-8586-809FE84519D7}"/>
    <hyperlink ref="B27" location="SUNBCF!A1" display="SUNBCF" xr:uid="{105368F4-C57B-4884-ADBA-6DB9380703CF}"/>
    <hyperlink ref="B29" location="SUNFOP!A1" display="SUNFOP" xr:uid="{127E888F-D4FE-46D4-86F2-352A924C14BC}"/>
    <hyperlink ref="B3" location="GLOB!A1" display="GLOB" xr:uid="{BC528D69-365B-4A87-A0BF-ABD536AEEF62}"/>
    <hyperlink ref="B28" location="SUNFCF!A1" display="SUNFCF" xr:uid="{FBBF4481-2649-4C33-A2E6-5CE95345C266}"/>
    <hyperlink ref="B18" location="SPDYF!A1" display="SPDYF" xr:uid="{BC850FBF-7BA0-4683-A919-8A0F1096BC03}"/>
    <hyperlink ref="B30" location="SUNMAF!A1" display="SUNMAF" xr:uid="{AB81B1EC-2D1B-48B8-AFC0-F3D8F0AD1821}"/>
    <hyperlink ref="B2" location="CAPEXG!A1" display="CAPEXG" xr:uid="{41362B02-6828-4B01-B201-30CF6A0D75E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D909A7-4275-4F67-865C-0121AD1703A0}">
  <sheetPr>
    <outlinePr summaryBelow="0" summaryRight="0"/>
  </sheetPr>
  <dimension ref="A1:Q138"/>
  <sheetViews>
    <sheetView showGridLines="0" workbookViewId="0">
      <selection activeCell="H76" sqref="A1:H1048576"/>
    </sheetView>
  </sheetViews>
  <sheetFormatPr defaultRowHeight="12.75" x14ac:dyDescent="0.2"/>
  <cols>
    <col min="1" max="1" width="6.85546875" customWidth="1"/>
    <col min="2" max="2" width="20.5703125" customWidth="1"/>
    <col min="3" max="3" width="34.28515625" customWidth="1"/>
    <col min="4" max="4" width="17.85546875" customWidth="1"/>
    <col min="5" max="6" width="19.140625" customWidth="1"/>
    <col min="7" max="7" width="16.42578125" customWidth="1"/>
    <col min="9" max="9" width="5.7109375" bestFit="1" customWidth="1"/>
    <col min="10" max="10" width="50.7109375" style="47" customWidth="1"/>
  </cols>
  <sheetData>
    <row r="1" spans="1:10" ht="15" x14ac:dyDescent="0.2">
      <c r="A1" s="278" t="s">
        <v>0</v>
      </c>
      <c r="B1" s="278"/>
      <c r="C1" s="278"/>
      <c r="D1" s="278"/>
      <c r="E1" s="278"/>
      <c r="F1" s="278"/>
      <c r="G1" s="278"/>
      <c r="H1" s="278"/>
      <c r="I1" s="62" t="s">
        <v>1027</v>
      </c>
      <c r="J1" s="32"/>
    </row>
    <row r="2" spans="1:10" ht="15" x14ac:dyDescent="0.2">
      <c r="A2" s="278" t="s">
        <v>488</v>
      </c>
      <c r="B2" s="278"/>
      <c r="C2" s="278"/>
      <c r="D2" s="278"/>
      <c r="E2" s="278"/>
      <c r="F2" s="278"/>
      <c r="G2" s="278"/>
      <c r="H2" s="278"/>
      <c r="J2" s="33" t="s">
        <v>1028</v>
      </c>
    </row>
    <row r="3" spans="1:10" ht="15" x14ac:dyDescent="0.2">
      <c r="A3" s="278" t="s">
        <v>835</v>
      </c>
      <c r="B3" s="278"/>
      <c r="C3" s="278"/>
      <c r="D3" s="278"/>
      <c r="E3" s="278"/>
      <c r="F3" s="278"/>
      <c r="G3" s="278"/>
      <c r="H3" s="278"/>
      <c r="J3" s="32"/>
    </row>
    <row r="4" spans="1:10" s="34" customFormat="1" ht="30" x14ac:dyDescent="0.2">
      <c r="A4" s="29" t="s">
        <v>2</v>
      </c>
      <c r="B4" s="29" t="s">
        <v>3</v>
      </c>
      <c r="C4" s="29" t="s">
        <v>4</v>
      </c>
      <c r="D4" s="29" t="s">
        <v>5</v>
      </c>
      <c r="E4" s="29" t="s">
        <v>6</v>
      </c>
      <c r="F4" s="29" t="s">
        <v>7</v>
      </c>
      <c r="G4" s="29" t="s">
        <v>8</v>
      </c>
      <c r="H4" s="29" t="s">
        <v>839</v>
      </c>
      <c r="J4" s="32"/>
    </row>
    <row r="5" spans="1:10" x14ac:dyDescent="0.2">
      <c r="A5" s="153"/>
      <c r="B5" s="153"/>
      <c r="C5" s="154" t="s">
        <v>9</v>
      </c>
      <c r="D5" s="153"/>
      <c r="E5" s="153"/>
      <c r="F5" s="153"/>
      <c r="G5" s="153"/>
      <c r="H5" s="35" t="s">
        <v>153</v>
      </c>
      <c r="J5" s="32"/>
    </row>
    <row r="6" spans="1:10" ht="25.5" x14ac:dyDescent="0.2">
      <c r="A6" s="153"/>
      <c r="B6" s="153"/>
      <c r="C6" s="154" t="s">
        <v>10</v>
      </c>
      <c r="D6" s="153"/>
      <c r="E6" s="153"/>
      <c r="F6" s="153"/>
      <c r="G6" s="153"/>
      <c r="H6" s="35" t="s">
        <v>153</v>
      </c>
      <c r="J6" s="32"/>
    </row>
    <row r="7" spans="1:10" x14ac:dyDescent="0.2">
      <c r="A7" s="155">
        <v>1</v>
      </c>
      <c r="B7" s="156" t="s">
        <v>51</v>
      </c>
      <c r="C7" s="156" t="s">
        <v>52</v>
      </c>
      <c r="D7" s="156" t="s">
        <v>53</v>
      </c>
      <c r="E7" s="157">
        <v>34821</v>
      </c>
      <c r="F7" s="35">
        <v>469.526364</v>
      </c>
      <c r="G7" s="158">
        <v>5.4068980000000003E-2</v>
      </c>
      <c r="H7" s="35" t="s">
        <v>153</v>
      </c>
      <c r="J7" s="32"/>
    </row>
    <row r="8" spans="1:10" x14ac:dyDescent="0.2">
      <c r="A8" s="155">
        <v>2</v>
      </c>
      <c r="B8" s="156" t="s">
        <v>34</v>
      </c>
      <c r="C8" s="156" t="s">
        <v>35</v>
      </c>
      <c r="D8" s="156" t="s">
        <v>36</v>
      </c>
      <c r="E8" s="157">
        <v>9206</v>
      </c>
      <c r="F8" s="35">
        <v>432.37820199999999</v>
      </c>
      <c r="G8" s="158">
        <v>4.9791130000000003E-2</v>
      </c>
      <c r="H8" s="35" t="s">
        <v>153</v>
      </c>
      <c r="J8" s="32"/>
    </row>
    <row r="9" spans="1:10" x14ac:dyDescent="0.2">
      <c r="A9" s="155">
        <v>3</v>
      </c>
      <c r="B9" s="156" t="s">
        <v>106</v>
      </c>
      <c r="C9" s="156" t="s">
        <v>107</v>
      </c>
      <c r="D9" s="156" t="s">
        <v>36</v>
      </c>
      <c r="E9" s="157">
        <v>9356</v>
      </c>
      <c r="F9" s="35">
        <v>413.52584400000001</v>
      </c>
      <c r="G9" s="158">
        <v>4.7620160000000002E-2</v>
      </c>
      <c r="H9" s="35" t="s">
        <v>153</v>
      </c>
      <c r="J9" s="32"/>
    </row>
    <row r="10" spans="1:10" x14ac:dyDescent="0.2">
      <c r="A10" s="155">
        <v>4</v>
      </c>
      <c r="B10" s="156" t="s">
        <v>416</v>
      </c>
      <c r="C10" s="156" t="s">
        <v>417</v>
      </c>
      <c r="D10" s="156" t="s">
        <v>47</v>
      </c>
      <c r="E10" s="157">
        <v>19836</v>
      </c>
      <c r="F10" s="35">
        <v>404.31718799999999</v>
      </c>
      <c r="G10" s="158">
        <v>4.6559730000000001E-2</v>
      </c>
      <c r="H10" s="35" t="s">
        <v>153</v>
      </c>
      <c r="J10" s="32"/>
    </row>
    <row r="11" spans="1:10" x14ac:dyDescent="0.2">
      <c r="A11" s="155">
        <v>5</v>
      </c>
      <c r="B11" s="156" t="s">
        <v>367</v>
      </c>
      <c r="C11" s="156" t="s">
        <v>368</v>
      </c>
      <c r="D11" s="156" t="s">
        <v>252</v>
      </c>
      <c r="E11" s="157">
        <v>9524</v>
      </c>
      <c r="F11" s="35">
        <v>373.71223600000002</v>
      </c>
      <c r="G11" s="158">
        <v>4.3035370000000003E-2</v>
      </c>
      <c r="H11" s="35" t="s">
        <v>153</v>
      </c>
      <c r="J11" s="32"/>
    </row>
    <row r="12" spans="1:10" ht="15" x14ac:dyDescent="0.2">
      <c r="A12" s="155">
        <v>6</v>
      </c>
      <c r="B12" s="156" t="s">
        <v>418</v>
      </c>
      <c r="C12" s="156" t="s">
        <v>419</v>
      </c>
      <c r="D12" s="156" t="s">
        <v>50</v>
      </c>
      <c r="E12" s="157">
        <v>382570</v>
      </c>
      <c r="F12" s="35">
        <v>371.70501200000001</v>
      </c>
      <c r="G12" s="158">
        <v>4.2804229999999999E-2</v>
      </c>
      <c r="H12" s="35" t="s">
        <v>153</v>
      </c>
      <c r="J12" s="48"/>
    </row>
    <row r="13" spans="1:10" x14ac:dyDescent="0.2">
      <c r="A13" s="155">
        <v>7</v>
      </c>
      <c r="B13" s="156" t="s">
        <v>443</v>
      </c>
      <c r="C13" s="156" t="s">
        <v>444</v>
      </c>
      <c r="D13" s="156" t="s">
        <v>252</v>
      </c>
      <c r="E13" s="157">
        <v>13073</v>
      </c>
      <c r="F13" s="35">
        <v>340.15946000000002</v>
      </c>
      <c r="G13" s="158">
        <v>3.9171549999999999E-2</v>
      </c>
      <c r="H13" s="35" t="s">
        <v>153</v>
      </c>
      <c r="J13" s="32"/>
    </row>
    <row r="14" spans="1:10" x14ac:dyDescent="0.2">
      <c r="A14" s="155">
        <v>8</v>
      </c>
      <c r="B14" s="156" t="s">
        <v>420</v>
      </c>
      <c r="C14" s="156" t="s">
        <v>421</v>
      </c>
      <c r="D14" s="156" t="s">
        <v>240</v>
      </c>
      <c r="E14" s="157">
        <v>21269</v>
      </c>
      <c r="F14" s="35">
        <v>333.34903700000001</v>
      </c>
      <c r="G14" s="158">
        <v>3.8387289999999998E-2</v>
      </c>
      <c r="H14" s="35" t="s">
        <v>153</v>
      </c>
      <c r="J14" s="32"/>
    </row>
    <row r="15" spans="1:10" x14ac:dyDescent="0.2">
      <c r="A15" s="155">
        <v>9</v>
      </c>
      <c r="B15" s="156" t="s">
        <v>147</v>
      </c>
      <c r="C15" s="156" t="s">
        <v>148</v>
      </c>
      <c r="D15" s="156" t="s">
        <v>47</v>
      </c>
      <c r="E15" s="157">
        <v>96717</v>
      </c>
      <c r="F15" s="35">
        <v>315.97443900000002</v>
      </c>
      <c r="G15" s="158">
        <v>3.638649E-2</v>
      </c>
      <c r="H15" s="35" t="s">
        <v>153</v>
      </c>
      <c r="J15" s="32" t="s">
        <v>1037</v>
      </c>
    </row>
    <row r="16" spans="1:10" x14ac:dyDescent="0.2">
      <c r="A16" s="155">
        <v>10</v>
      </c>
      <c r="B16" s="156" t="s">
        <v>425</v>
      </c>
      <c r="C16" s="156" t="s">
        <v>426</v>
      </c>
      <c r="D16" s="156" t="s">
        <v>50</v>
      </c>
      <c r="E16" s="157">
        <v>76163</v>
      </c>
      <c r="F16" s="35">
        <v>288.01038449999999</v>
      </c>
      <c r="G16" s="158">
        <v>3.3166250000000001E-2</v>
      </c>
      <c r="H16" s="35" t="s">
        <v>153</v>
      </c>
      <c r="J16" s="32"/>
    </row>
    <row r="17" spans="1:10" x14ac:dyDescent="0.2">
      <c r="A17" s="155">
        <v>11</v>
      </c>
      <c r="B17" s="156" t="s">
        <v>422</v>
      </c>
      <c r="C17" s="156" t="s">
        <v>423</v>
      </c>
      <c r="D17" s="156" t="s">
        <v>424</v>
      </c>
      <c r="E17" s="157">
        <v>21388</v>
      </c>
      <c r="F17" s="35">
        <v>287.390556</v>
      </c>
      <c r="G17" s="158">
        <v>3.3094869999999998E-2</v>
      </c>
      <c r="H17" s="35" t="s">
        <v>153</v>
      </c>
      <c r="J17" s="32"/>
    </row>
    <row r="18" spans="1:10" x14ac:dyDescent="0.2">
      <c r="A18" s="155">
        <v>12</v>
      </c>
      <c r="B18" s="156" t="s">
        <v>67</v>
      </c>
      <c r="C18" s="156" t="s">
        <v>68</v>
      </c>
      <c r="D18" s="156" t="s">
        <v>36</v>
      </c>
      <c r="E18" s="157">
        <v>10116</v>
      </c>
      <c r="F18" s="35">
        <v>276.53097600000001</v>
      </c>
      <c r="G18" s="158">
        <v>3.1844320000000002E-2</v>
      </c>
      <c r="H18" s="35" t="s">
        <v>153</v>
      </c>
      <c r="J18" s="32"/>
    </row>
    <row r="19" spans="1:10" x14ac:dyDescent="0.2">
      <c r="A19" s="155">
        <v>13</v>
      </c>
      <c r="B19" s="156" t="s">
        <v>427</v>
      </c>
      <c r="C19" s="156" t="s">
        <v>428</v>
      </c>
      <c r="D19" s="156" t="s">
        <v>50</v>
      </c>
      <c r="E19" s="157">
        <v>604881</v>
      </c>
      <c r="F19" s="35">
        <v>272.49889050000002</v>
      </c>
      <c r="G19" s="158">
        <v>3.1379999999999998E-2</v>
      </c>
      <c r="H19" s="35" t="s">
        <v>153</v>
      </c>
      <c r="J19" s="32"/>
    </row>
    <row r="20" spans="1:10" x14ac:dyDescent="0.2">
      <c r="A20" s="155">
        <v>14</v>
      </c>
      <c r="B20" s="156" t="s">
        <v>449</v>
      </c>
      <c r="C20" s="156" t="s">
        <v>450</v>
      </c>
      <c r="D20" s="156" t="s">
        <v>222</v>
      </c>
      <c r="E20" s="157">
        <v>38673</v>
      </c>
      <c r="F20" s="35">
        <v>266.95971900000001</v>
      </c>
      <c r="G20" s="158">
        <v>3.0742129999999999E-2</v>
      </c>
      <c r="H20" s="35" t="s">
        <v>153</v>
      </c>
      <c r="J20" s="32"/>
    </row>
    <row r="21" spans="1:10" ht="25.5" x14ac:dyDescent="0.2">
      <c r="A21" s="155">
        <v>15</v>
      </c>
      <c r="B21" s="156" t="s">
        <v>317</v>
      </c>
      <c r="C21" s="156" t="s">
        <v>318</v>
      </c>
      <c r="D21" s="156" t="s">
        <v>274</v>
      </c>
      <c r="E21" s="157">
        <v>7415</v>
      </c>
      <c r="F21" s="35">
        <v>265.03063750000001</v>
      </c>
      <c r="G21" s="158">
        <v>3.0519979999999999E-2</v>
      </c>
      <c r="H21" s="35" t="s">
        <v>153</v>
      </c>
      <c r="J21" s="32"/>
    </row>
    <row r="22" spans="1:10" ht="15" x14ac:dyDescent="0.2">
      <c r="A22" s="155">
        <v>16</v>
      </c>
      <c r="B22" s="156" t="s">
        <v>431</v>
      </c>
      <c r="C22" s="156" t="s">
        <v>432</v>
      </c>
      <c r="D22" s="156" t="s">
        <v>214</v>
      </c>
      <c r="E22" s="157">
        <v>71973</v>
      </c>
      <c r="F22" s="35">
        <v>249.4944045</v>
      </c>
      <c r="G22" s="158">
        <v>2.8730889999999999E-2</v>
      </c>
      <c r="H22" s="35" t="s">
        <v>153</v>
      </c>
      <c r="J22" s="48"/>
    </row>
    <row r="23" spans="1:10" x14ac:dyDescent="0.2">
      <c r="A23" s="155">
        <v>17</v>
      </c>
      <c r="B23" s="156" t="s">
        <v>433</v>
      </c>
      <c r="C23" s="156" t="s">
        <v>434</v>
      </c>
      <c r="D23" s="156" t="s">
        <v>222</v>
      </c>
      <c r="E23" s="157">
        <v>33039</v>
      </c>
      <c r="F23" s="35">
        <v>246.5535375</v>
      </c>
      <c r="G23" s="158">
        <v>2.8392230000000001E-2</v>
      </c>
      <c r="H23" s="35" t="s">
        <v>153</v>
      </c>
      <c r="J23" s="32"/>
    </row>
    <row r="24" spans="1:10" ht="25.5" x14ac:dyDescent="0.2">
      <c r="A24" s="155">
        <v>18</v>
      </c>
      <c r="B24" s="156" t="s">
        <v>437</v>
      </c>
      <c r="C24" s="156" t="s">
        <v>438</v>
      </c>
      <c r="D24" s="156" t="s">
        <v>439</v>
      </c>
      <c r="E24" s="157">
        <v>54534</v>
      </c>
      <c r="F24" s="35">
        <v>245.89380600000001</v>
      </c>
      <c r="G24" s="158">
        <v>2.8316250000000001E-2</v>
      </c>
      <c r="H24" s="35" t="s">
        <v>153</v>
      </c>
      <c r="J24" s="32"/>
    </row>
    <row r="25" spans="1:10" x14ac:dyDescent="0.2">
      <c r="A25" s="155">
        <v>19</v>
      </c>
      <c r="B25" s="156" t="s">
        <v>435</v>
      </c>
      <c r="C25" s="156" t="s">
        <v>436</v>
      </c>
      <c r="D25" s="156" t="s">
        <v>112</v>
      </c>
      <c r="E25" s="157">
        <v>26340</v>
      </c>
      <c r="F25" s="35">
        <v>241.06368000000001</v>
      </c>
      <c r="G25" s="158">
        <v>2.7760030000000002E-2</v>
      </c>
      <c r="H25" s="35" t="s">
        <v>153</v>
      </c>
      <c r="J25" s="32"/>
    </row>
    <row r="26" spans="1:10" ht="25.5" x14ac:dyDescent="0.2">
      <c r="A26" s="155">
        <v>20</v>
      </c>
      <c r="B26" s="156" t="s">
        <v>84</v>
      </c>
      <c r="C26" s="156" t="s">
        <v>85</v>
      </c>
      <c r="D26" s="156" t="s">
        <v>25</v>
      </c>
      <c r="E26" s="157">
        <v>4362</v>
      </c>
      <c r="F26" s="35">
        <v>191.44818000000001</v>
      </c>
      <c r="G26" s="158">
        <v>2.2046489999999998E-2</v>
      </c>
      <c r="H26" s="35" t="s">
        <v>153</v>
      </c>
      <c r="J26" s="32"/>
    </row>
    <row r="27" spans="1:10" x14ac:dyDescent="0.2">
      <c r="A27" s="155">
        <v>21</v>
      </c>
      <c r="B27" s="156" t="s">
        <v>223</v>
      </c>
      <c r="C27" s="156" t="s">
        <v>224</v>
      </c>
      <c r="D27" s="156" t="s">
        <v>112</v>
      </c>
      <c r="E27" s="157">
        <v>1412</v>
      </c>
      <c r="F27" s="35">
        <v>186.977746</v>
      </c>
      <c r="G27" s="158">
        <v>2.1531689999999999E-2</v>
      </c>
      <c r="H27" s="35" t="s">
        <v>153</v>
      </c>
      <c r="J27" s="32"/>
    </row>
    <row r="28" spans="1:10" x14ac:dyDescent="0.2">
      <c r="A28" s="155">
        <v>22</v>
      </c>
      <c r="B28" s="156" t="s">
        <v>440</v>
      </c>
      <c r="C28" s="156" t="s">
        <v>441</v>
      </c>
      <c r="D28" s="156" t="s">
        <v>442</v>
      </c>
      <c r="E28" s="157">
        <v>12930</v>
      </c>
      <c r="F28" s="35">
        <v>184.556355</v>
      </c>
      <c r="G28" s="158">
        <v>2.125285E-2</v>
      </c>
      <c r="H28" s="35" t="s">
        <v>153</v>
      </c>
      <c r="J28" s="32"/>
    </row>
    <row r="29" spans="1:10" ht="25.5" x14ac:dyDescent="0.2">
      <c r="A29" s="155">
        <v>23</v>
      </c>
      <c r="B29" s="156" t="s">
        <v>447</v>
      </c>
      <c r="C29" s="156" t="s">
        <v>448</v>
      </c>
      <c r="D29" s="156" t="s">
        <v>219</v>
      </c>
      <c r="E29" s="157">
        <v>3653</v>
      </c>
      <c r="F29" s="35">
        <v>184.48197949999999</v>
      </c>
      <c r="G29" s="158">
        <v>2.1244289999999999E-2</v>
      </c>
      <c r="H29" s="35" t="s">
        <v>153</v>
      </c>
      <c r="J29" s="32"/>
    </row>
    <row r="30" spans="1:10" x14ac:dyDescent="0.2">
      <c r="A30" s="155">
        <v>24</v>
      </c>
      <c r="B30" s="156" t="s">
        <v>141</v>
      </c>
      <c r="C30" s="156" t="s">
        <v>142</v>
      </c>
      <c r="D30" s="156" t="s">
        <v>36</v>
      </c>
      <c r="E30" s="157">
        <v>28519</v>
      </c>
      <c r="F30" s="35">
        <v>181.7088085</v>
      </c>
      <c r="G30" s="158">
        <v>2.092494E-2</v>
      </c>
      <c r="H30" s="35" t="s">
        <v>153</v>
      </c>
      <c r="J30" s="32"/>
    </row>
    <row r="31" spans="1:10" x14ac:dyDescent="0.2">
      <c r="A31" s="155">
        <v>25</v>
      </c>
      <c r="B31" s="156" t="s">
        <v>86</v>
      </c>
      <c r="C31" s="156" t="s">
        <v>87</v>
      </c>
      <c r="D31" s="156" t="s">
        <v>13</v>
      </c>
      <c r="E31" s="157">
        <v>15091</v>
      </c>
      <c r="F31" s="35">
        <v>177.42488700000001</v>
      </c>
      <c r="G31" s="158">
        <v>2.0431620000000001E-2</v>
      </c>
      <c r="H31" s="35" t="s">
        <v>153</v>
      </c>
      <c r="J31" s="32"/>
    </row>
    <row r="32" spans="1:10" x14ac:dyDescent="0.2">
      <c r="A32" s="155">
        <v>26</v>
      </c>
      <c r="B32" s="156" t="s">
        <v>455</v>
      </c>
      <c r="C32" s="156" t="s">
        <v>456</v>
      </c>
      <c r="D32" s="156" t="s">
        <v>47</v>
      </c>
      <c r="E32" s="157">
        <v>22755</v>
      </c>
      <c r="F32" s="35">
        <v>173.7458025</v>
      </c>
      <c r="G32" s="158">
        <v>2.000795E-2</v>
      </c>
      <c r="H32" s="35" t="s">
        <v>153</v>
      </c>
      <c r="J32" s="32"/>
    </row>
    <row r="33" spans="1:10" x14ac:dyDescent="0.2">
      <c r="A33" s="155">
        <v>27</v>
      </c>
      <c r="B33" s="156" t="s">
        <v>463</v>
      </c>
      <c r="C33" s="156" t="s">
        <v>464</v>
      </c>
      <c r="D33" s="156" t="s">
        <v>112</v>
      </c>
      <c r="E33" s="157">
        <v>15340</v>
      </c>
      <c r="F33" s="35">
        <v>158.84569999999999</v>
      </c>
      <c r="G33" s="158">
        <v>1.829211E-2</v>
      </c>
      <c r="H33" s="35" t="s">
        <v>153</v>
      </c>
      <c r="J33" s="32"/>
    </row>
    <row r="34" spans="1:10" x14ac:dyDescent="0.2">
      <c r="A34" s="155">
        <v>28</v>
      </c>
      <c r="B34" s="156" t="s">
        <v>453</v>
      </c>
      <c r="C34" s="156" t="s">
        <v>454</v>
      </c>
      <c r="D34" s="156" t="s">
        <v>240</v>
      </c>
      <c r="E34" s="157">
        <v>18794</v>
      </c>
      <c r="F34" s="35">
        <v>157.82261500000001</v>
      </c>
      <c r="G34" s="158">
        <v>1.8174289999999999E-2</v>
      </c>
      <c r="H34" s="35" t="s">
        <v>153</v>
      </c>
      <c r="J34" s="32"/>
    </row>
    <row r="35" spans="1:10" x14ac:dyDescent="0.2">
      <c r="A35" s="155">
        <v>29</v>
      </c>
      <c r="B35" s="156" t="s">
        <v>268</v>
      </c>
      <c r="C35" s="156" t="s">
        <v>269</v>
      </c>
      <c r="D35" s="156" t="s">
        <v>112</v>
      </c>
      <c r="E35" s="157">
        <v>8289</v>
      </c>
      <c r="F35" s="35">
        <v>120.480615</v>
      </c>
      <c r="G35" s="158">
        <v>1.387412E-2</v>
      </c>
      <c r="H35" s="35" t="s">
        <v>153</v>
      </c>
      <c r="J35" s="32"/>
    </row>
    <row r="36" spans="1:10" ht="25.5" x14ac:dyDescent="0.2">
      <c r="A36" s="155">
        <v>30</v>
      </c>
      <c r="B36" s="156" t="s">
        <v>489</v>
      </c>
      <c r="C36" s="156" t="s">
        <v>490</v>
      </c>
      <c r="D36" s="156" t="s">
        <v>47</v>
      </c>
      <c r="E36" s="157">
        <v>5046</v>
      </c>
      <c r="F36" s="35">
        <v>99.628224000000003</v>
      </c>
      <c r="G36" s="158">
        <v>1.147283E-2</v>
      </c>
      <c r="H36" s="35" t="s">
        <v>153</v>
      </c>
      <c r="J36" s="32"/>
    </row>
    <row r="37" spans="1:10" x14ac:dyDescent="0.2">
      <c r="A37" s="155">
        <v>31</v>
      </c>
      <c r="B37" s="156" t="s">
        <v>365</v>
      </c>
      <c r="C37" s="156" t="s">
        <v>366</v>
      </c>
      <c r="D37" s="156" t="s">
        <v>117</v>
      </c>
      <c r="E37" s="157">
        <v>56603</v>
      </c>
      <c r="F37" s="35">
        <v>98.494880300000005</v>
      </c>
      <c r="G37" s="158">
        <v>1.1342319999999999E-2</v>
      </c>
      <c r="H37" s="35" t="s">
        <v>153</v>
      </c>
      <c r="J37" s="32"/>
    </row>
    <row r="38" spans="1:10" x14ac:dyDescent="0.2">
      <c r="A38" s="155">
        <v>32</v>
      </c>
      <c r="B38" s="156" t="s">
        <v>459</v>
      </c>
      <c r="C38" s="156" t="s">
        <v>460</v>
      </c>
      <c r="D38" s="156" t="s">
        <v>47</v>
      </c>
      <c r="E38" s="157">
        <v>11192</v>
      </c>
      <c r="F38" s="35">
        <v>97.286460000000005</v>
      </c>
      <c r="G38" s="158">
        <v>1.120316E-2</v>
      </c>
      <c r="H38" s="35" t="s">
        <v>153</v>
      </c>
      <c r="J38" s="32"/>
    </row>
    <row r="39" spans="1:10" x14ac:dyDescent="0.2">
      <c r="A39" s="155">
        <v>33</v>
      </c>
      <c r="B39" s="156" t="s">
        <v>429</v>
      </c>
      <c r="C39" s="156" t="s">
        <v>430</v>
      </c>
      <c r="D39" s="156" t="s">
        <v>36</v>
      </c>
      <c r="E39" s="157">
        <v>5901</v>
      </c>
      <c r="F39" s="35">
        <v>83.307367499999998</v>
      </c>
      <c r="G39" s="158">
        <v>9.5933800000000003E-3</v>
      </c>
      <c r="H39" s="35" t="s">
        <v>153</v>
      </c>
      <c r="J39" s="32"/>
    </row>
    <row r="40" spans="1:10" x14ac:dyDescent="0.2">
      <c r="A40" s="155">
        <v>34</v>
      </c>
      <c r="B40" s="156" t="s">
        <v>467</v>
      </c>
      <c r="C40" s="156" t="s">
        <v>468</v>
      </c>
      <c r="D40" s="156" t="s">
        <v>90</v>
      </c>
      <c r="E40" s="157">
        <v>4443</v>
      </c>
      <c r="F40" s="35">
        <v>54.993232499999998</v>
      </c>
      <c r="G40" s="158">
        <v>6.3328300000000002E-3</v>
      </c>
      <c r="H40" s="35" t="s">
        <v>153</v>
      </c>
      <c r="J40" s="32"/>
    </row>
    <row r="41" spans="1:10" x14ac:dyDescent="0.2">
      <c r="A41" s="155">
        <v>35</v>
      </c>
      <c r="B41" s="156" t="s">
        <v>37</v>
      </c>
      <c r="C41" s="156" t="s">
        <v>38</v>
      </c>
      <c r="D41" s="156" t="s">
        <v>36</v>
      </c>
      <c r="E41" s="157">
        <v>885</v>
      </c>
      <c r="F41" s="35">
        <v>53.767290000000003</v>
      </c>
      <c r="G41" s="158">
        <v>6.1916499999999999E-3</v>
      </c>
      <c r="H41" s="35" t="s">
        <v>153</v>
      </c>
      <c r="J41" s="32"/>
    </row>
    <row r="42" spans="1:10" x14ac:dyDescent="0.2">
      <c r="A42" s="155">
        <v>36</v>
      </c>
      <c r="B42" s="156" t="s">
        <v>491</v>
      </c>
      <c r="C42" s="156" t="s">
        <v>492</v>
      </c>
      <c r="D42" s="156" t="s">
        <v>47</v>
      </c>
      <c r="E42" s="157">
        <v>191</v>
      </c>
      <c r="F42" s="35">
        <v>16.5850075</v>
      </c>
      <c r="G42" s="158">
        <v>1.9098699999999999E-3</v>
      </c>
      <c r="H42" s="35" t="s">
        <v>153</v>
      </c>
      <c r="J42" s="32"/>
    </row>
    <row r="43" spans="1:10" x14ac:dyDescent="0.2">
      <c r="A43" s="153"/>
      <c r="B43" s="153"/>
      <c r="C43" s="154" t="s">
        <v>152</v>
      </c>
      <c r="D43" s="153"/>
      <c r="E43" s="153" t="s">
        <v>153</v>
      </c>
      <c r="F43" s="159">
        <v>8315.6295238000002</v>
      </c>
      <c r="G43" s="160">
        <v>0.95759826999999997</v>
      </c>
      <c r="H43" s="35" t="s">
        <v>153</v>
      </c>
      <c r="J43" s="32"/>
    </row>
    <row r="44" spans="1:10" x14ac:dyDescent="0.2">
      <c r="A44" s="153"/>
      <c r="B44" s="153"/>
      <c r="C44" s="161"/>
      <c r="D44" s="153"/>
      <c r="E44" s="153"/>
      <c r="F44" s="162"/>
      <c r="G44" s="162"/>
      <c r="H44" s="35" t="s">
        <v>153</v>
      </c>
      <c r="J44" s="32"/>
    </row>
    <row r="45" spans="1:10" x14ac:dyDescent="0.2">
      <c r="A45" s="153"/>
      <c r="B45" s="153"/>
      <c r="C45" s="154" t="s">
        <v>154</v>
      </c>
      <c r="D45" s="153"/>
      <c r="E45" s="153"/>
      <c r="F45" s="153"/>
      <c r="G45" s="153"/>
      <c r="H45" s="35" t="s">
        <v>153</v>
      </c>
      <c r="J45" s="32"/>
    </row>
    <row r="46" spans="1:10" x14ac:dyDescent="0.2">
      <c r="A46" s="153"/>
      <c r="B46" s="153"/>
      <c r="C46" s="154" t="s">
        <v>152</v>
      </c>
      <c r="D46" s="153"/>
      <c r="E46" s="153" t="s">
        <v>153</v>
      </c>
      <c r="F46" s="163" t="s">
        <v>155</v>
      </c>
      <c r="G46" s="160">
        <v>0</v>
      </c>
      <c r="H46" s="35" t="s">
        <v>153</v>
      </c>
      <c r="J46" s="32"/>
    </row>
    <row r="47" spans="1:10" x14ac:dyDescent="0.2">
      <c r="A47" s="153"/>
      <c r="B47" s="153"/>
      <c r="C47" s="161"/>
      <c r="D47" s="153"/>
      <c r="E47" s="153"/>
      <c r="F47" s="162"/>
      <c r="G47" s="162"/>
      <c r="H47" s="35" t="s">
        <v>153</v>
      </c>
      <c r="J47" s="32"/>
    </row>
    <row r="48" spans="1:10" x14ac:dyDescent="0.2">
      <c r="A48" s="153"/>
      <c r="B48" s="153"/>
      <c r="C48" s="154" t="s">
        <v>156</v>
      </c>
      <c r="D48" s="153"/>
      <c r="E48" s="153"/>
      <c r="F48" s="153"/>
      <c r="G48" s="153"/>
      <c r="H48" s="35" t="s">
        <v>153</v>
      </c>
      <c r="J48" s="32"/>
    </row>
    <row r="49" spans="1:10" x14ac:dyDescent="0.2">
      <c r="A49" s="153"/>
      <c r="B49" s="153"/>
      <c r="C49" s="154" t="s">
        <v>152</v>
      </c>
      <c r="D49" s="153"/>
      <c r="E49" s="153" t="s">
        <v>153</v>
      </c>
      <c r="F49" s="163" t="s">
        <v>155</v>
      </c>
      <c r="G49" s="160">
        <v>0</v>
      </c>
      <c r="H49" s="35" t="s">
        <v>153</v>
      </c>
      <c r="J49" s="32"/>
    </row>
    <row r="50" spans="1:10" x14ac:dyDescent="0.2">
      <c r="A50" s="153"/>
      <c r="B50" s="153"/>
      <c r="C50" s="161"/>
      <c r="D50" s="153"/>
      <c r="E50" s="153"/>
      <c r="F50" s="162"/>
      <c r="G50" s="162"/>
      <c r="H50" s="35" t="s">
        <v>153</v>
      </c>
      <c r="J50" s="32"/>
    </row>
    <row r="51" spans="1:10" x14ac:dyDescent="0.2">
      <c r="A51" s="153"/>
      <c r="B51" s="153"/>
      <c r="C51" s="154" t="s">
        <v>157</v>
      </c>
      <c r="D51" s="153"/>
      <c r="E51" s="153"/>
      <c r="F51" s="153"/>
      <c r="G51" s="153"/>
      <c r="H51" s="35" t="s">
        <v>153</v>
      </c>
      <c r="J51" s="32"/>
    </row>
    <row r="52" spans="1:10" ht="25.5" x14ac:dyDescent="0.2">
      <c r="A52" s="155">
        <v>1</v>
      </c>
      <c r="B52" s="156" t="s">
        <v>338</v>
      </c>
      <c r="C52" s="166" t="s">
        <v>853</v>
      </c>
      <c r="D52" s="156" t="s">
        <v>36</v>
      </c>
      <c r="E52" s="157">
        <v>163</v>
      </c>
      <c r="F52" s="35">
        <v>1.6304727000000001E-2</v>
      </c>
      <c r="G52" s="241" t="s">
        <v>151</v>
      </c>
      <c r="H52" s="35" t="s">
        <v>153</v>
      </c>
      <c r="J52" s="32"/>
    </row>
    <row r="53" spans="1:10" x14ac:dyDescent="0.2">
      <c r="A53" s="153"/>
      <c r="B53" s="153"/>
      <c r="C53" s="154" t="s">
        <v>152</v>
      </c>
      <c r="D53" s="153"/>
      <c r="E53" s="153" t="s">
        <v>153</v>
      </c>
      <c r="F53" s="159">
        <v>1.6304727000000001E-2</v>
      </c>
      <c r="G53" s="160">
        <v>1.88E-6</v>
      </c>
      <c r="H53" s="35" t="s">
        <v>153</v>
      </c>
      <c r="J53" s="32"/>
    </row>
    <row r="54" spans="1:10" x14ac:dyDescent="0.2">
      <c r="A54" s="153"/>
      <c r="B54" s="153"/>
      <c r="C54" s="161"/>
      <c r="D54" s="153"/>
      <c r="E54" s="153"/>
      <c r="F54" s="162"/>
      <c r="G54" s="162"/>
      <c r="H54" s="35" t="s">
        <v>153</v>
      </c>
      <c r="J54" s="32"/>
    </row>
    <row r="55" spans="1:10" x14ac:dyDescent="0.2">
      <c r="A55" s="153"/>
      <c r="B55" s="153"/>
      <c r="C55" s="154" t="s">
        <v>158</v>
      </c>
      <c r="D55" s="153"/>
      <c r="E55" s="153"/>
      <c r="F55" s="162"/>
      <c r="G55" s="162"/>
      <c r="H55" s="35" t="s">
        <v>153</v>
      </c>
      <c r="J55" s="32"/>
    </row>
    <row r="56" spans="1:10" x14ac:dyDescent="0.2">
      <c r="A56" s="153"/>
      <c r="B56" s="153"/>
      <c r="C56" s="154" t="s">
        <v>152</v>
      </c>
      <c r="D56" s="153"/>
      <c r="E56" s="153" t="s">
        <v>153</v>
      </c>
      <c r="F56" s="163" t="s">
        <v>155</v>
      </c>
      <c r="G56" s="160">
        <v>0</v>
      </c>
      <c r="H56" s="35" t="s">
        <v>153</v>
      </c>
      <c r="J56" s="32"/>
    </row>
    <row r="57" spans="1:10" x14ac:dyDescent="0.2">
      <c r="A57" s="153"/>
      <c r="B57" s="153"/>
      <c r="C57" s="161"/>
      <c r="D57" s="153"/>
      <c r="E57" s="153"/>
      <c r="F57" s="162"/>
      <c r="G57" s="162"/>
      <c r="H57" s="35" t="s">
        <v>153</v>
      </c>
      <c r="J57" s="32"/>
    </row>
    <row r="58" spans="1:10" x14ac:dyDescent="0.2">
      <c r="A58" s="153"/>
      <c r="B58" s="153"/>
      <c r="C58" s="154" t="s">
        <v>159</v>
      </c>
      <c r="D58" s="153"/>
      <c r="E58" s="153"/>
      <c r="F58" s="162"/>
      <c r="G58" s="162"/>
      <c r="H58" s="35" t="s">
        <v>153</v>
      </c>
      <c r="J58" s="32"/>
    </row>
    <row r="59" spans="1:10" x14ac:dyDescent="0.2">
      <c r="A59" s="153"/>
      <c r="B59" s="153"/>
      <c r="C59" s="154" t="s">
        <v>152</v>
      </c>
      <c r="D59" s="153"/>
      <c r="E59" s="153" t="s">
        <v>153</v>
      </c>
      <c r="F59" s="163" t="s">
        <v>155</v>
      </c>
      <c r="G59" s="160">
        <v>0</v>
      </c>
      <c r="H59" s="35" t="s">
        <v>153</v>
      </c>
      <c r="J59" s="32"/>
    </row>
    <row r="60" spans="1:10" x14ac:dyDescent="0.2">
      <c r="A60" s="153"/>
      <c r="B60" s="153"/>
      <c r="C60" s="161"/>
      <c r="D60" s="153"/>
      <c r="E60" s="153"/>
      <c r="F60" s="162"/>
      <c r="G60" s="162"/>
      <c r="H60" s="35" t="s">
        <v>153</v>
      </c>
      <c r="J60" s="32"/>
    </row>
    <row r="61" spans="1:10" x14ac:dyDescent="0.2">
      <c r="A61" s="153"/>
      <c r="B61" s="153"/>
      <c r="C61" s="154" t="s">
        <v>160</v>
      </c>
      <c r="D61" s="153"/>
      <c r="E61" s="153"/>
      <c r="F61" s="159">
        <v>8315.645828527</v>
      </c>
      <c r="G61" s="160">
        <v>0.95760014999999998</v>
      </c>
      <c r="H61" s="35" t="s">
        <v>153</v>
      </c>
      <c r="J61" s="32"/>
    </row>
    <row r="62" spans="1:10" x14ac:dyDescent="0.2">
      <c r="A62" s="153"/>
      <c r="B62" s="153"/>
      <c r="C62" s="161"/>
      <c r="D62" s="153"/>
      <c r="E62" s="153"/>
      <c r="F62" s="162"/>
      <c r="G62" s="162"/>
      <c r="H62" s="35" t="s">
        <v>153</v>
      </c>
      <c r="J62" s="32"/>
    </row>
    <row r="63" spans="1:10" x14ac:dyDescent="0.2">
      <c r="A63" s="153"/>
      <c r="B63" s="153"/>
      <c r="C63" s="154" t="s">
        <v>161</v>
      </c>
      <c r="D63" s="153"/>
      <c r="E63" s="153"/>
      <c r="F63" s="162"/>
      <c r="G63" s="162"/>
      <c r="H63" s="35" t="s">
        <v>153</v>
      </c>
      <c r="J63" s="32"/>
    </row>
    <row r="64" spans="1:10" ht="25.5" x14ac:dyDescent="0.2">
      <c r="A64" s="153"/>
      <c r="B64" s="153"/>
      <c r="C64" s="154" t="s">
        <v>10</v>
      </c>
      <c r="D64" s="153"/>
      <c r="E64" s="153"/>
      <c r="F64" s="162"/>
      <c r="G64" s="162"/>
      <c r="H64" s="35" t="s">
        <v>153</v>
      </c>
      <c r="J64" s="32"/>
    </row>
    <row r="65" spans="1:10" x14ac:dyDescent="0.2">
      <c r="A65" s="153"/>
      <c r="B65" s="153"/>
      <c r="C65" s="154" t="s">
        <v>152</v>
      </c>
      <c r="D65" s="153"/>
      <c r="E65" s="153" t="s">
        <v>153</v>
      </c>
      <c r="F65" s="163" t="s">
        <v>155</v>
      </c>
      <c r="G65" s="160">
        <v>0</v>
      </c>
      <c r="H65" s="35" t="s">
        <v>153</v>
      </c>
      <c r="J65" s="32"/>
    </row>
    <row r="66" spans="1:10" x14ac:dyDescent="0.2">
      <c r="A66" s="153"/>
      <c r="B66" s="153"/>
      <c r="C66" s="161"/>
      <c r="D66" s="153"/>
      <c r="E66" s="153"/>
      <c r="F66" s="162"/>
      <c r="G66" s="162"/>
      <c r="H66" s="35" t="s">
        <v>153</v>
      </c>
      <c r="J66" s="32"/>
    </row>
    <row r="67" spans="1:10" x14ac:dyDescent="0.2">
      <c r="A67" s="153"/>
      <c r="B67" s="153"/>
      <c r="C67" s="154" t="s">
        <v>162</v>
      </c>
      <c r="D67" s="153"/>
      <c r="E67" s="153"/>
      <c r="F67" s="153"/>
      <c r="G67" s="153"/>
      <c r="H67" s="35" t="s">
        <v>153</v>
      </c>
      <c r="J67" s="32"/>
    </row>
    <row r="68" spans="1:10" x14ac:dyDescent="0.2">
      <c r="A68" s="153"/>
      <c r="B68" s="153"/>
      <c r="C68" s="154" t="s">
        <v>152</v>
      </c>
      <c r="D68" s="153"/>
      <c r="E68" s="153" t="s">
        <v>153</v>
      </c>
      <c r="F68" s="163" t="s">
        <v>155</v>
      </c>
      <c r="G68" s="160">
        <v>0</v>
      </c>
      <c r="H68" s="35" t="s">
        <v>153</v>
      </c>
      <c r="J68" s="32"/>
    </row>
    <row r="69" spans="1:10" x14ac:dyDescent="0.2">
      <c r="A69" s="153"/>
      <c r="B69" s="153"/>
      <c r="C69" s="161"/>
      <c r="D69" s="153"/>
      <c r="E69" s="153"/>
      <c r="F69" s="162"/>
      <c r="G69" s="162"/>
      <c r="H69" s="35" t="s">
        <v>153</v>
      </c>
      <c r="J69" s="32"/>
    </row>
    <row r="70" spans="1:10" x14ac:dyDescent="0.2">
      <c r="A70" s="153"/>
      <c r="B70" s="153"/>
      <c r="C70" s="154" t="s">
        <v>163</v>
      </c>
      <c r="D70" s="153"/>
      <c r="E70" s="153"/>
      <c r="F70" s="153"/>
      <c r="G70" s="153"/>
      <c r="H70" s="35" t="s">
        <v>153</v>
      </c>
      <c r="J70" s="32"/>
    </row>
    <row r="71" spans="1:10" x14ac:dyDescent="0.2">
      <c r="A71" s="153"/>
      <c r="B71" s="153"/>
      <c r="C71" s="154" t="s">
        <v>152</v>
      </c>
      <c r="D71" s="153"/>
      <c r="E71" s="153" t="s">
        <v>153</v>
      </c>
      <c r="F71" s="163" t="s">
        <v>155</v>
      </c>
      <c r="G71" s="160">
        <v>0</v>
      </c>
      <c r="H71" s="35" t="s">
        <v>153</v>
      </c>
      <c r="J71" s="32"/>
    </row>
    <row r="72" spans="1:10" x14ac:dyDescent="0.2">
      <c r="A72" s="153"/>
      <c r="B72" s="153"/>
      <c r="C72" s="161"/>
      <c r="D72" s="153"/>
      <c r="E72" s="153"/>
      <c r="F72" s="162"/>
      <c r="G72" s="162"/>
      <c r="H72" s="35" t="s">
        <v>153</v>
      </c>
      <c r="J72" s="32"/>
    </row>
    <row r="73" spans="1:10" x14ac:dyDescent="0.2">
      <c r="A73" s="153"/>
      <c r="B73" s="153"/>
      <c r="C73" s="154" t="s">
        <v>164</v>
      </c>
      <c r="D73" s="153"/>
      <c r="E73" s="153"/>
      <c r="F73" s="162"/>
      <c r="G73" s="162"/>
      <c r="H73" s="35" t="s">
        <v>153</v>
      </c>
      <c r="J73" s="32"/>
    </row>
    <row r="74" spans="1:10" x14ac:dyDescent="0.2">
      <c r="A74" s="153"/>
      <c r="B74" s="153"/>
      <c r="C74" s="154" t="s">
        <v>152</v>
      </c>
      <c r="D74" s="153"/>
      <c r="E74" s="153" t="s">
        <v>153</v>
      </c>
      <c r="F74" s="163" t="s">
        <v>155</v>
      </c>
      <c r="G74" s="160">
        <v>0</v>
      </c>
      <c r="H74" s="35" t="s">
        <v>153</v>
      </c>
      <c r="J74" s="32"/>
    </row>
    <row r="75" spans="1:10" x14ac:dyDescent="0.2">
      <c r="A75" s="153"/>
      <c r="B75" s="153"/>
      <c r="C75" s="161"/>
      <c r="D75" s="153"/>
      <c r="E75" s="153"/>
      <c r="F75" s="162"/>
      <c r="G75" s="162"/>
      <c r="H75" s="35" t="s">
        <v>153</v>
      </c>
      <c r="J75" s="32"/>
    </row>
    <row r="76" spans="1:10" x14ac:dyDescent="0.2">
      <c r="A76" s="153"/>
      <c r="B76" s="153"/>
      <c r="C76" s="154" t="s">
        <v>165</v>
      </c>
      <c r="D76" s="153"/>
      <c r="E76" s="153"/>
      <c r="F76" s="159">
        <v>0</v>
      </c>
      <c r="G76" s="160">
        <v>0</v>
      </c>
      <c r="H76" s="35" t="s">
        <v>153</v>
      </c>
      <c r="J76" s="32"/>
    </row>
    <row r="77" spans="1:10" x14ac:dyDescent="0.2">
      <c r="A77" s="153"/>
      <c r="B77" s="153"/>
      <c r="C77" s="161"/>
      <c r="D77" s="153"/>
      <c r="E77" s="153"/>
      <c r="F77" s="162"/>
      <c r="G77" s="162"/>
      <c r="H77" s="35" t="s">
        <v>153</v>
      </c>
      <c r="J77" s="32"/>
    </row>
    <row r="78" spans="1:10" x14ac:dyDescent="0.2">
      <c r="A78" s="153"/>
      <c r="B78" s="153"/>
      <c r="C78" s="154" t="s">
        <v>166</v>
      </c>
      <c r="D78" s="153"/>
      <c r="E78" s="153"/>
      <c r="F78" s="162"/>
      <c r="G78" s="162"/>
      <c r="H78" s="35" t="s">
        <v>153</v>
      </c>
      <c r="J78" s="32"/>
    </row>
    <row r="79" spans="1:10" x14ac:dyDescent="0.2">
      <c r="A79" s="153"/>
      <c r="B79" s="153"/>
      <c r="C79" s="154" t="s">
        <v>167</v>
      </c>
      <c r="D79" s="153"/>
      <c r="E79" s="153"/>
      <c r="F79" s="162"/>
      <c r="G79" s="162"/>
      <c r="H79" s="35" t="s">
        <v>153</v>
      </c>
      <c r="J79" s="32"/>
    </row>
    <row r="80" spans="1:10" x14ac:dyDescent="0.2">
      <c r="A80" s="153"/>
      <c r="B80" s="153"/>
      <c r="C80" s="154" t="s">
        <v>152</v>
      </c>
      <c r="D80" s="153"/>
      <c r="E80" s="153" t="s">
        <v>153</v>
      </c>
      <c r="F80" s="163" t="s">
        <v>155</v>
      </c>
      <c r="G80" s="160">
        <v>0</v>
      </c>
      <c r="H80" s="35" t="s">
        <v>153</v>
      </c>
      <c r="J80" s="32"/>
    </row>
    <row r="81" spans="1:10" x14ac:dyDescent="0.2">
      <c r="A81" s="153"/>
      <c r="B81" s="153"/>
      <c r="C81" s="161"/>
      <c r="D81" s="153"/>
      <c r="E81" s="153"/>
      <c r="F81" s="162"/>
      <c r="G81" s="162"/>
      <c r="H81" s="35" t="s">
        <v>153</v>
      </c>
      <c r="J81" s="32"/>
    </row>
    <row r="82" spans="1:10" x14ac:dyDescent="0.2">
      <c r="A82" s="153"/>
      <c r="B82" s="153"/>
      <c r="C82" s="154" t="s">
        <v>168</v>
      </c>
      <c r="D82" s="153"/>
      <c r="E82" s="153"/>
      <c r="F82" s="162"/>
      <c r="G82" s="162"/>
      <c r="H82" s="35" t="s">
        <v>153</v>
      </c>
      <c r="J82" s="32"/>
    </row>
    <row r="83" spans="1:10" x14ac:dyDescent="0.2">
      <c r="A83" s="153"/>
      <c r="B83" s="153"/>
      <c r="C83" s="154" t="s">
        <v>152</v>
      </c>
      <c r="D83" s="153"/>
      <c r="E83" s="153" t="s">
        <v>153</v>
      </c>
      <c r="F83" s="163" t="s">
        <v>155</v>
      </c>
      <c r="G83" s="160">
        <v>0</v>
      </c>
      <c r="H83" s="35" t="s">
        <v>153</v>
      </c>
      <c r="J83" s="32"/>
    </row>
    <row r="84" spans="1:10" x14ac:dyDescent="0.2">
      <c r="A84" s="153"/>
      <c r="B84" s="153"/>
      <c r="C84" s="161"/>
      <c r="D84" s="153"/>
      <c r="E84" s="153"/>
      <c r="F84" s="162"/>
      <c r="G84" s="162"/>
      <c r="H84" s="35" t="s">
        <v>153</v>
      </c>
      <c r="J84" s="32"/>
    </row>
    <row r="85" spans="1:10" x14ac:dyDescent="0.2">
      <c r="A85" s="153"/>
      <c r="B85" s="153"/>
      <c r="C85" s="154" t="s">
        <v>169</v>
      </c>
      <c r="D85" s="153"/>
      <c r="E85" s="153"/>
      <c r="F85" s="162"/>
      <c r="G85" s="162"/>
      <c r="H85" s="35" t="s">
        <v>153</v>
      </c>
      <c r="J85" s="32"/>
    </row>
    <row r="86" spans="1:10" x14ac:dyDescent="0.2">
      <c r="A86" s="153"/>
      <c r="B86" s="153"/>
      <c r="C86" s="154" t="s">
        <v>152</v>
      </c>
      <c r="D86" s="153"/>
      <c r="E86" s="153" t="s">
        <v>153</v>
      </c>
      <c r="F86" s="163" t="s">
        <v>155</v>
      </c>
      <c r="G86" s="160">
        <v>0</v>
      </c>
      <c r="H86" s="35" t="s">
        <v>153</v>
      </c>
      <c r="J86" s="32"/>
    </row>
    <row r="87" spans="1:10" x14ac:dyDescent="0.2">
      <c r="A87" s="153"/>
      <c r="B87" s="153"/>
      <c r="C87" s="161"/>
      <c r="D87" s="153"/>
      <c r="E87" s="153"/>
      <c r="F87" s="162"/>
      <c r="G87" s="162"/>
      <c r="H87" s="35" t="s">
        <v>153</v>
      </c>
      <c r="J87" s="32"/>
    </row>
    <row r="88" spans="1:10" x14ac:dyDescent="0.2">
      <c r="A88" s="153"/>
      <c r="B88" s="153"/>
      <c r="C88" s="154" t="s">
        <v>170</v>
      </c>
      <c r="D88" s="153"/>
      <c r="E88" s="153"/>
      <c r="F88" s="162"/>
      <c r="G88" s="162"/>
      <c r="H88" s="35" t="s">
        <v>153</v>
      </c>
      <c r="J88" s="32"/>
    </row>
    <row r="89" spans="1:10" x14ac:dyDescent="0.2">
      <c r="A89" s="155">
        <v>1</v>
      </c>
      <c r="B89" s="156"/>
      <c r="C89" s="156" t="s">
        <v>171</v>
      </c>
      <c r="D89" s="156"/>
      <c r="E89" s="164"/>
      <c r="F89" s="35">
        <v>381.36669199900001</v>
      </c>
      <c r="G89" s="158">
        <v>4.3916829999999997E-2</v>
      </c>
      <c r="H89" s="35" t="s">
        <v>1026</v>
      </c>
      <c r="J89" s="32"/>
    </row>
    <row r="90" spans="1:10" x14ac:dyDescent="0.2">
      <c r="A90" s="153"/>
      <c r="B90" s="153"/>
      <c r="C90" s="154" t="s">
        <v>152</v>
      </c>
      <c r="D90" s="153"/>
      <c r="E90" s="153" t="s">
        <v>153</v>
      </c>
      <c r="F90" s="159">
        <v>381.36669199900001</v>
      </c>
      <c r="G90" s="160">
        <v>4.3916829999999997E-2</v>
      </c>
      <c r="H90" s="35" t="s">
        <v>153</v>
      </c>
      <c r="J90" s="32"/>
    </row>
    <row r="91" spans="1:10" x14ac:dyDescent="0.2">
      <c r="A91" s="153"/>
      <c r="B91" s="153"/>
      <c r="C91" s="161"/>
      <c r="D91" s="153"/>
      <c r="E91" s="153"/>
      <c r="F91" s="162"/>
      <c r="G91" s="162"/>
      <c r="H91" s="35" t="s">
        <v>153</v>
      </c>
      <c r="J91" s="32"/>
    </row>
    <row r="92" spans="1:10" x14ac:dyDescent="0.2">
      <c r="A92" s="153"/>
      <c r="B92" s="153"/>
      <c r="C92" s="154" t="s">
        <v>172</v>
      </c>
      <c r="D92" s="153"/>
      <c r="E92" s="153"/>
      <c r="F92" s="159">
        <v>381.36669199900001</v>
      </c>
      <c r="G92" s="160">
        <v>4.3916829999999997E-2</v>
      </c>
      <c r="H92" s="35" t="s">
        <v>153</v>
      </c>
      <c r="J92" s="32"/>
    </row>
    <row r="93" spans="1:10" x14ac:dyDescent="0.2">
      <c r="A93" s="153"/>
      <c r="B93" s="153"/>
      <c r="C93" s="162"/>
      <c r="D93" s="153"/>
      <c r="E93" s="153"/>
      <c r="F93" s="153"/>
      <c r="G93" s="153"/>
      <c r="H93" s="35" t="s">
        <v>153</v>
      </c>
      <c r="J93" s="32"/>
    </row>
    <row r="94" spans="1:10" x14ac:dyDescent="0.2">
      <c r="A94" s="153"/>
      <c r="B94" s="153"/>
      <c r="C94" s="154" t="s">
        <v>173</v>
      </c>
      <c r="D94" s="153"/>
      <c r="E94" s="153"/>
      <c r="F94" s="153"/>
      <c r="G94" s="153"/>
      <c r="H94" s="35" t="s">
        <v>153</v>
      </c>
      <c r="J94" s="32"/>
    </row>
    <row r="95" spans="1:10" x14ac:dyDescent="0.2">
      <c r="A95" s="153"/>
      <c r="B95" s="153"/>
      <c r="C95" s="154" t="s">
        <v>174</v>
      </c>
      <c r="D95" s="153"/>
      <c r="E95" s="153"/>
      <c r="F95" s="153"/>
      <c r="G95" s="153"/>
      <c r="H95" s="35" t="s">
        <v>153</v>
      </c>
      <c r="J95" s="32"/>
    </row>
    <row r="96" spans="1:10" x14ac:dyDescent="0.2">
      <c r="A96" s="153"/>
      <c r="B96" s="153"/>
      <c r="C96" s="154" t="s">
        <v>152</v>
      </c>
      <c r="D96" s="153"/>
      <c r="E96" s="153" t="s">
        <v>153</v>
      </c>
      <c r="F96" s="163" t="s">
        <v>155</v>
      </c>
      <c r="G96" s="160">
        <v>0</v>
      </c>
      <c r="H96" s="35" t="s">
        <v>153</v>
      </c>
      <c r="J96" s="32"/>
    </row>
    <row r="97" spans="1:17" x14ac:dyDescent="0.2">
      <c r="A97" s="153"/>
      <c r="B97" s="153"/>
      <c r="C97" s="161"/>
      <c r="D97" s="153"/>
      <c r="E97" s="153"/>
      <c r="F97" s="162"/>
      <c r="G97" s="162"/>
      <c r="H97" s="35" t="s">
        <v>153</v>
      </c>
      <c r="J97" s="32"/>
    </row>
    <row r="98" spans="1:17" x14ac:dyDescent="0.2">
      <c r="A98" s="153"/>
      <c r="B98" s="153"/>
      <c r="C98" s="154" t="s">
        <v>177</v>
      </c>
      <c r="D98" s="153"/>
      <c r="E98" s="153"/>
      <c r="F98" s="153"/>
      <c r="G98" s="153"/>
      <c r="H98" s="35" t="s">
        <v>153</v>
      </c>
      <c r="J98" s="32"/>
    </row>
    <row r="99" spans="1:17" x14ac:dyDescent="0.2">
      <c r="A99" s="153"/>
      <c r="B99" s="153"/>
      <c r="C99" s="154" t="s">
        <v>178</v>
      </c>
      <c r="D99" s="153"/>
      <c r="E99" s="153"/>
      <c r="F99" s="153"/>
      <c r="G99" s="153"/>
      <c r="H99" s="35" t="s">
        <v>153</v>
      </c>
      <c r="J99" s="32"/>
    </row>
    <row r="100" spans="1:17" x14ac:dyDescent="0.2">
      <c r="A100" s="153"/>
      <c r="B100" s="153"/>
      <c r="C100" s="154" t="s">
        <v>152</v>
      </c>
      <c r="D100" s="153"/>
      <c r="E100" s="153" t="s">
        <v>153</v>
      </c>
      <c r="F100" s="163" t="s">
        <v>155</v>
      </c>
      <c r="G100" s="160">
        <v>0</v>
      </c>
      <c r="H100" s="35" t="s">
        <v>153</v>
      </c>
      <c r="J100" s="32"/>
    </row>
    <row r="101" spans="1:17" x14ac:dyDescent="0.2">
      <c r="A101" s="153"/>
      <c r="B101" s="153"/>
      <c r="C101" s="161"/>
      <c r="D101" s="153"/>
      <c r="E101" s="153"/>
      <c r="F101" s="162"/>
      <c r="G101" s="162"/>
      <c r="H101" s="35" t="s">
        <v>153</v>
      </c>
      <c r="J101" s="32"/>
    </row>
    <row r="102" spans="1:17" ht="25.5" x14ac:dyDescent="0.2">
      <c r="A102" s="153"/>
      <c r="B102" s="153"/>
      <c r="C102" s="154" t="s">
        <v>179</v>
      </c>
      <c r="D102" s="153"/>
      <c r="E102" s="153"/>
      <c r="F102" s="162"/>
      <c r="G102" s="162"/>
      <c r="H102" s="35" t="s">
        <v>153</v>
      </c>
      <c r="J102" s="32"/>
    </row>
    <row r="103" spans="1:17" x14ac:dyDescent="0.2">
      <c r="A103" s="153"/>
      <c r="B103" s="153"/>
      <c r="C103" s="154" t="s">
        <v>152</v>
      </c>
      <c r="D103" s="153"/>
      <c r="E103" s="153" t="s">
        <v>153</v>
      </c>
      <c r="F103" s="163" t="s">
        <v>155</v>
      </c>
      <c r="G103" s="160">
        <v>0</v>
      </c>
      <c r="H103" s="35" t="s">
        <v>153</v>
      </c>
      <c r="J103" s="32"/>
    </row>
    <row r="104" spans="1:17" x14ac:dyDescent="0.2">
      <c r="A104" s="153"/>
      <c r="B104" s="156"/>
      <c r="C104" s="156"/>
      <c r="D104" s="154"/>
      <c r="E104" s="153"/>
      <c r="F104" s="156"/>
      <c r="G104" s="164"/>
      <c r="H104" s="35" t="s">
        <v>153</v>
      </c>
      <c r="J104" s="32"/>
    </row>
    <row r="105" spans="1:17" x14ac:dyDescent="0.2">
      <c r="A105" s="164"/>
      <c r="B105" s="156"/>
      <c r="C105" s="156" t="s">
        <v>180</v>
      </c>
      <c r="D105" s="156"/>
      <c r="E105" s="164"/>
      <c r="F105" s="35">
        <v>-13.17313246</v>
      </c>
      <c r="G105" s="158">
        <v>-1.5169700000000001E-3</v>
      </c>
      <c r="H105" s="35" t="s">
        <v>153</v>
      </c>
      <c r="J105" s="32"/>
    </row>
    <row r="106" spans="1:17" x14ac:dyDescent="0.2">
      <c r="A106" s="161"/>
      <c r="B106" s="161"/>
      <c r="C106" s="154" t="s">
        <v>181</v>
      </c>
      <c r="D106" s="162"/>
      <c r="E106" s="162"/>
      <c r="F106" s="159">
        <v>8683.8393880660005</v>
      </c>
      <c r="G106" s="167">
        <v>1.0000000099999999</v>
      </c>
      <c r="H106" s="35" t="s">
        <v>153</v>
      </c>
      <c r="J106" s="32"/>
    </row>
    <row r="107" spans="1:17" x14ac:dyDescent="0.2">
      <c r="A107" s="168"/>
      <c r="B107" s="168"/>
      <c r="C107" s="168"/>
      <c r="D107" s="169"/>
      <c r="E107" s="169"/>
      <c r="F107" s="169"/>
      <c r="G107" s="169"/>
      <c r="J107" s="32"/>
    </row>
    <row r="108" spans="1:17" ht="12.75" customHeight="1" x14ac:dyDescent="0.2">
      <c r="A108" s="36"/>
      <c r="B108" s="279" t="s">
        <v>843</v>
      </c>
      <c r="C108" s="279"/>
      <c r="D108" s="279"/>
      <c r="E108" s="279"/>
      <c r="F108" s="279"/>
      <c r="G108" s="279"/>
      <c r="H108" s="279"/>
      <c r="J108" s="32"/>
    </row>
    <row r="109" spans="1:17" ht="14.1" customHeight="1" x14ac:dyDescent="0.2">
      <c r="A109" s="36"/>
      <c r="B109" s="279" t="s">
        <v>844</v>
      </c>
      <c r="C109" s="279"/>
      <c r="D109" s="279"/>
      <c r="E109" s="279"/>
      <c r="F109" s="279"/>
      <c r="G109" s="279"/>
      <c r="H109" s="279"/>
      <c r="J109" s="32"/>
    </row>
    <row r="110" spans="1:17" ht="17.100000000000001" customHeight="1" x14ac:dyDescent="0.2">
      <c r="A110" s="36"/>
      <c r="B110" s="279" t="s">
        <v>845</v>
      </c>
      <c r="C110" s="279"/>
      <c r="D110" s="279"/>
      <c r="E110" s="279"/>
      <c r="F110" s="279"/>
      <c r="G110" s="279"/>
      <c r="H110" s="279"/>
      <c r="J110" s="32"/>
    </row>
    <row r="111" spans="1:17" s="38" customFormat="1" ht="66.75" customHeight="1" x14ac:dyDescent="0.25">
      <c r="A111" s="37"/>
      <c r="B111" s="280" t="s">
        <v>846</v>
      </c>
      <c r="C111" s="280"/>
      <c r="D111" s="280"/>
      <c r="E111" s="280"/>
      <c r="F111" s="280"/>
      <c r="G111" s="280"/>
      <c r="H111" s="280"/>
      <c r="I111"/>
      <c r="J111" s="32"/>
      <c r="K111"/>
      <c r="L111"/>
      <c r="M111"/>
      <c r="N111"/>
      <c r="O111"/>
      <c r="P111"/>
      <c r="Q111"/>
    </row>
    <row r="112" spans="1:17" ht="12.75" customHeight="1" x14ac:dyDescent="0.2">
      <c r="A112" s="36"/>
      <c r="B112" s="279" t="s">
        <v>847</v>
      </c>
      <c r="C112" s="279"/>
      <c r="D112" s="279"/>
      <c r="E112" s="279"/>
      <c r="F112" s="279"/>
      <c r="G112" s="279"/>
      <c r="H112" s="279"/>
      <c r="J112" s="32"/>
    </row>
    <row r="113" spans="1:10" x14ac:dyDescent="0.2">
      <c r="A113" s="36"/>
      <c r="B113" s="36"/>
      <c r="C113" s="36"/>
      <c r="D113" s="170"/>
      <c r="E113" s="170"/>
      <c r="F113" s="170"/>
      <c r="G113" s="170"/>
      <c r="J113" s="32"/>
    </row>
    <row r="114" spans="1:10" x14ac:dyDescent="0.2">
      <c r="A114" s="36"/>
      <c r="B114" s="275" t="s">
        <v>182</v>
      </c>
      <c r="C114" s="276"/>
      <c r="D114" s="277"/>
      <c r="E114" s="171"/>
      <c r="F114" s="170"/>
      <c r="G114" s="170"/>
      <c r="J114" s="32"/>
    </row>
    <row r="115" spans="1:10" ht="25.5" customHeight="1" x14ac:dyDescent="0.2">
      <c r="A115" s="36"/>
      <c r="B115" s="273" t="s">
        <v>183</v>
      </c>
      <c r="C115" s="274"/>
      <c r="D115" s="154" t="s">
        <v>184</v>
      </c>
      <c r="E115" s="171"/>
      <c r="F115" s="170"/>
      <c r="G115" s="170"/>
      <c r="J115" s="32"/>
    </row>
    <row r="116" spans="1:10" ht="12.75" customHeight="1" x14ac:dyDescent="0.2">
      <c r="A116" s="36"/>
      <c r="B116" s="273" t="s">
        <v>852</v>
      </c>
      <c r="C116" s="274"/>
      <c r="D116" s="154" t="s">
        <v>1187</v>
      </c>
      <c r="E116" s="171"/>
      <c r="F116" s="170"/>
      <c r="G116" s="170"/>
      <c r="J116" s="32"/>
    </row>
    <row r="117" spans="1:10" x14ac:dyDescent="0.2">
      <c r="A117" s="36"/>
      <c r="B117" s="273" t="s">
        <v>186</v>
      </c>
      <c r="C117" s="274"/>
      <c r="D117" s="162" t="s">
        <v>153</v>
      </c>
      <c r="E117" s="171"/>
      <c r="F117" s="170"/>
      <c r="G117" s="170"/>
      <c r="J117" s="32"/>
    </row>
    <row r="118" spans="1:10" x14ac:dyDescent="0.2">
      <c r="A118" s="39"/>
      <c r="B118" s="40" t="s">
        <v>153</v>
      </c>
      <c r="C118" s="40" t="s">
        <v>851</v>
      </c>
      <c r="D118" s="40" t="s">
        <v>187</v>
      </c>
      <c r="E118" s="39"/>
      <c r="F118" s="39"/>
      <c r="G118" s="39"/>
      <c r="H118" s="39"/>
      <c r="J118" s="32"/>
    </row>
    <row r="119" spans="1:10" x14ac:dyDescent="0.2">
      <c r="A119" s="39"/>
      <c r="B119" s="172" t="s">
        <v>188</v>
      </c>
      <c r="C119" s="40" t="s">
        <v>189</v>
      </c>
      <c r="D119" s="40" t="s">
        <v>190</v>
      </c>
      <c r="E119" s="39"/>
      <c r="F119" s="39"/>
      <c r="G119" s="39"/>
      <c r="J119" s="32"/>
    </row>
    <row r="120" spans="1:10" x14ac:dyDescent="0.2">
      <c r="A120" s="39"/>
      <c r="B120" s="156" t="s">
        <v>191</v>
      </c>
      <c r="C120" s="173">
        <v>31.1114</v>
      </c>
      <c r="D120" s="173">
        <v>33.980600000000003</v>
      </c>
      <c r="E120" s="39"/>
      <c r="F120" s="70"/>
      <c r="G120" s="174"/>
      <c r="J120" s="32"/>
    </row>
    <row r="121" spans="1:10" x14ac:dyDescent="0.2">
      <c r="A121" s="39"/>
      <c r="B121" s="156" t="s">
        <v>1045</v>
      </c>
      <c r="C121" s="173">
        <v>27.2836</v>
      </c>
      <c r="D121" s="173">
        <v>29.799800000000001</v>
      </c>
      <c r="E121" s="39"/>
      <c r="F121" s="70"/>
      <c r="G121" s="174"/>
      <c r="J121" s="32"/>
    </row>
    <row r="122" spans="1:10" x14ac:dyDescent="0.2">
      <c r="A122" s="39"/>
      <c r="B122" s="156" t="s">
        <v>192</v>
      </c>
      <c r="C122" s="173">
        <v>30.273800000000001</v>
      </c>
      <c r="D122" s="173">
        <v>33.0608</v>
      </c>
      <c r="E122" s="39"/>
      <c r="F122" s="70"/>
      <c r="G122" s="174"/>
      <c r="J122" s="32"/>
    </row>
    <row r="123" spans="1:10" x14ac:dyDescent="0.2">
      <c r="A123" s="39"/>
      <c r="B123" s="156" t="s">
        <v>1046</v>
      </c>
      <c r="C123" s="173">
        <v>26.487300000000001</v>
      </c>
      <c r="D123" s="173">
        <v>28.925699999999999</v>
      </c>
      <c r="E123" s="39"/>
      <c r="F123" s="70"/>
      <c r="G123" s="174"/>
      <c r="J123" s="32"/>
    </row>
    <row r="124" spans="1:10" x14ac:dyDescent="0.2">
      <c r="A124" s="39"/>
      <c r="B124" s="39"/>
      <c r="C124" s="39"/>
      <c r="D124" s="39"/>
      <c r="E124" s="39"/>
      <c r="F124" s="39"/>
      <c r="G124" s="39"/>
      <c r="J124" s="32"/>
    </row>
    <row r="125" spans="1:10" x14ac:dyDescent="0.2">
      <c r="A125" s="39"/>
      <c r="B125" s="273" t="s">
        <v>1047</v>
      </c>
      <c r="C125" s="274"/>
      <c r="D125" s="154" t="s">
        <v>184</v>
      </c>
      <c r="E125" s="39"/>
      <c r="F125" s="39"/>
      <c r="G125" s="39"/>
      <c r="J125" s="32"/>
    </row>
    <row r="126" spans="1:10" x14ac:dyDescent="0.2">
      <c r="A126" s="39"/>
      <c r="B126" s="175"/>
      <c r="C126" s="175"/>
      <c r="D126" s="175"/>
      <c r="E126" s="39"/>
      <c r="F126" s="39"/>
      <c r="G126" s="39"/>
      <c r="J126" s="32"/>
    </row>
    <row r="127" spans="1:10" x14ac:dyDescent="0.2">
      <c r="A127" s="39"/>
      <c r="B127" s="273" t="s">
        <v>193</v>
      </c>
      <c r="C127" s="274"/>
      <c r="D127" s="154" t="s">
        <v>184</v>
      </c>
      <c r="E127" s="176"/>
      <c r="F127" s="39"/>
      <c r="G127" s="39"/>
      <c r="J127" s="32"/>
    </row>
    <row r="128" spans="1:10" x14ac:dyDescent="0.2">
      <c r="A128" s="39"/>
      <c r="B128" s="273" t="s">
        <v>194</v>
      </c>
      <c r="C128" s="274"/>
      <c r="D128" s="154" t="s">
        <v>184</v>
      </c>
      <c r="E128" s="176"/>
      <c r="F128" s="39"/>
      <c r="G128" s="39"/>
      <c r="J128" s="32"/>
    </row>
    <row r="129" spans="1:10" x14ac:dyDescent="0.2">
      <c r="A129" s="39"/>
      <c r="B129" s="273" t="s">
        <v>195</v>
      </c>
      <c r="C129" s="274"/>
      <c r="D129" s="154" t="s">
        <v>184</v>
      </c>
      <c r="E129" s="176"/>
      <c r="F129" s="39"/>
      <c r="G129" s="39"/>
      <c r="J129" s="32"/>
    </row>
    <row r="130" spans="1:10" x14ac:dyDescent="0.2">
      <c r="A130" s="39"/>
      <c r="B130" s="273" t="s">
        <v>196</v>
      </c>
      <c r="C130" s="274"/>
      <c r="D130" s="177">
        <v>0.30698314241954106</v>
      </c>
      <c r="E130" s="39"/>
      <c r="F130" s="70"/>
      <c r="G130" s="174"/>
      <c r="J130" s="32"/>
    </row>
    <row r="131" spans="1:10" x14ac:dyDescent="0.2">
      <c r="J131" s="32"/>
    </row>
    <row r="132" spans="1:10" x14ac:dyDescent="0.2">
      <c r="J132" s="32"/>
    </row>
    <row r="133" spans="1:10" x14ac:dyDescent="0.2">
      <c r="J133" s="32"/>
    </row>
    <row r="134" spans="1:10" x14ac:dyDescent="0.2">
      <c r="J134" s="32"/>
    </row>
    <row r="135" spans="1:10" x14ac:dyDescent="0.2">
      <c r="J135" s="32"/>
    </row>
    <row r="136" spans="1:10" x14ac:dyDescent="0.2">
      <c r="J136" s="32"/>
    </row>
    <row r="137" spans="1:10" x14ac:dyDescent="0.2">
      <c r="J137" s="32"/>
    </row>
    <row r="138" spans="1:10" x14ac:dyDescent="0.2">
      <c r="J138" s="32"/>
    </row>
  </sheetData>
  <mergeCells count="17">
    <mergeCell ref="A1:H1"/>
    <mergeCell ref="A2:H2"/>
    <mergeCell ref="A3:H3"/>
    <mergeCell ref="B116:C116"/>
    <mergeCell ref="B117:C117"/>
    <mergeCell ref="B108:H108"/>
    <mergeCell ref="B109:H109"/>
    <mergeCell ref="B110:H110"/>
    <mergeCell ref="B111:H111"/>
    <mergeCell ref="B112:H112"/>
    <mergeCell ref="B114:D114"/>
    <mergeCell ref="B115:C115"/>
    <mergeCell ref="B125:C125"/>
    <mergeCell ref="B129:C129"/>
    <mergeCell ref="B130:C130"/>
    <mergeCell ref="B127:C127"/>
    <mergeCell ref="B128:C128"/>
  </mergeCells>
  <hyperlinks>
    <hyperlink ref="I1" location="Index!B10" display="Index" xr:uid="{77247B09-8847-4ED2-9853-2DD77ED58D5C}"/>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F8301-575F-4E09-82AB-B1291F29EDFC}">
  <sheetPr>
    <outlinePr summaryBelow="0" summaryRight="0"/>
  </sheetPr>
  <dimension ref="A1:Q137"/>
  <sheetViews>
    <sheetView showGridLines="0" workbookViewId="0">
      <selection activeCell="H76" sqref="A1:H1048576"/>
    </sheetView>
  </sheetViews>
  <sheetFormatPr defaultRowHeight="12.75" x14ac:dyDescent="0.2"/>
  <cols>
    <col min="1" max="1" width="5.85546875" bestFit="1" customWidth="1"/>
    <col min="2" max="2" width="19.7109375" bestFit="1" customWidth="1"/>
    <col min="3" max="3" width="39.140625" bestFit="1" customWidth="1"/>
    <col min="4" max="4" width="17.5703125" bestFit="1" customWidth="1"/>
    <col min="5" max="5" width="8.7109375" bestFit="1" customWidth="1"/>
    <col min="6" max="6" width="10.140625" bestFit="1" customWidth="1"/>
    <col min="7" max="7" width="14" bestFit="1" customWidth="1"/>
    <col min="8" max="8" width="8.42578125" bestFit="1" customWidth="1"/>
    <col min="9" max="9" width="5.7109375" bestFit="1" customWidth="1"/>
    <col min="10" max="10" width="50.7109375" style="47" customWidth="1"/>
  </cols>
  <sheetData>
    <row r="1" spans="1:10" ht="15" x14ac:dyDescent="0.2">
      <c r="A1" s="278" t="s">
        <v>0</v>
      </c>
      <c r="B1" s="278"/>
      <c r="C1" s="278"/>
      <c r="D1" s="278"/>
      <c r="E1" s="278"/>
      <c r="F1" s="278"/>
      <c r="G1" s="278"/>
      <c r="H1" s="278"/>
      <c r="I1" s="62" t="s">
        <v>1027</v>
      </c>
      <c r="J1" s="32"/>
    </row>
    <row r="2" spans="1:10" ht="15" x14ac:dyDescent="0.2">
      <c r="A2" s="278" t="s">
        <v>493</v>
      </c>
      <c r="B2" s="278"/>
      <c r="C2" s="278"/>
      <c r="D2" s="278"/>
      <c r="E2" s="278"/>
      <c r="F2" s="278"/>
      <c r="G2" s="278"/>
      <c r="H2" s="278"/>
      <c r="J2" s="33" t="s">
        <v>1028</v>
      </c>
    </row>
    <row r="3" spans="1:10" ht="15" x14ac:dyDescent="0.2">
      <c r="A3" s="278" t="s">
        <v>835</v>
      </c>
      <c r="B3" s="278"/>
      <c r="C3" s="278"/>
      <c r="D3" s="278"/>
      <c r="E3" s="278"/>
      <c r="F3" s="278"/>
      <c r="G3" s="278"/>
      <c r="H3" s="278"/>
      <c r="J3" s="32"/>
    </row>
    <row r="4" spans="1:10" s="34" customFormat="1" ht="30" x14ac:dyDescent="0.2">
      <c r="A4" s="29" t="s">
        <v>2</v>
      </c>
      <c r="B4" s="29" t="s">
        <v>3</v>
      </c>
      <c r="C4" s="29" t="s">
        <v>4</v>
      </c>
      <c r="D4" s="29" t="s">
        <v>5</v>
      </c>
      <c r="E4" s="29" t="s">
        <v>6</v>
      </c>
      <c r="F4" s="29" t="s">
        <v>7</v>
      </c>
      <c r="G4" s="29" t="s">
        <v>8</v>
      </c>
      <c r="H4" s="29" t="s">
        <v>839</v>
      </c>
      <c r="J4" s="32"/>
    </row>
    <row r="5" spans="1:10" x14ac:dyDescent="0.2">
      <c r="A5" s="153"/>
      <c r="B5" s="153"/>
      <c r="C5" s="154" t="s">
        <v>9</v>
      </c>
      <c r="D5" s="153"/>
      <c r="E5" s="153"/>
      <c r="F5" s="153"/>
      <c r="G5" s="153"/>
      <c r="H5" s="35" t="s">
        <v>153</v>
      </c>
      <c r="J5" s="32"/>
    </row>
    <row r="6" spans="1:10" x14ac:dyDescent="0.2">
      <c r="A6" s="153"/>
      <c r="B6" s="153"/>
      <c r="C6" s="154" t="s">
        <v>10</v>
      </c>
      <c r="D6" s="153"/>
      <c r="E6" s="153"/>
      <c r="F6" s="153"/>
      <c r="G6" s="153"/>
      <c r="H6" s="35" t="s">
        <v>153</v>
      </c>
      <c r="J6" s="32"/>
    </row>
    <row r="7" spans="1:10" x14ac:dyDescent="0.2">
      <c r="A7" s="155">
        <v>1</v>
      </c>
      <c r="B7" s="156" t="s">
        <v>51</v>
      </c>
      <c r="C7" s="156" t="s">
        <v>52</v>
      </c>
      <c r="D7" s="156" t="s">
        <v>53</v>
      </c>
      <c r="E7" s="157">
        <v>15508</v>
      </c>
      <c r="F7" s="35">
        <v>209.109872</v>
      </c>
      <c r="G7" s="158">
        <v>5.0866109999999999E-2</v>
      </c>
      <c r="H7" s="35" t="s">
        <v>153</v>
      </c>
      <c r="J7" s="32"/>
    </row>
    <row r="8" spans="1:10" x14ac:dyDescent="0.2">
      <c r="A8" s="155">
        <v>2</v>
      </c>
      <c r="B8" s="156" t="s">
        <v>34</v>
      </c>
      <c r="C8" s="156" t="s">
        <v>35</v>
      </c>
      <c r="D8" s="156" t="s">
        <v>36</v>
      </c>
      <c r="E8" s="157">
        <v>4300</v>
      </c>
      <c r="F8" s="35">
        <v>201.9581</v>
      </c>
      <c r="G8" s="158">
        <v>4.912644E-2</v>
      </c>
      <c r="H8" s="35" t="s">
        <v>153</v>
      </c>
      <c r="J8" s="32"/>
    </row>
    <row r="9" spans="1:10" x14ac:dyDescent="0.2">
      <c r="A9" s="155">
        <v>3</v>
      </c>
      <c r="B9" s="156" t="s">
        <v>416</v>
      </c>
      <c r="C9" s="156" t="s">
        <v>417</v>
      </c>
      <c r="D9" s="156" t="s">
        <v>47</v>
      </c>
      <c r="E9" s="157">
        <v>9824</v>
      </c>
      <c r="F9" s="35">
        <v>200.242592</v>
      </c>
      <c r="G9" s="158">
        <v>4.8709139999999998E-2</v>
      </c>
      <c r="H9" s="35" t="s">
        <v>153</v>
      </c>
      <c r="J9" s="32"/>
    </row>
    <row r="10" spans="1:10" x14ac:dyDescent="0.2">
      <c r="A10" s="155">
        <v>4</v>
      </c>
      <c r="B10" s="156" t="s">
        <v>418</v>
      </c>
      <c r="C10" s="156" t="s">
        <v>419</v>
      </c>
      <c r="D10" s="156" t="s">
        <v>50</v>
      </c>
      <c r="E10" s="157">
        <v>187038</v>
      </c>
      <c r="F10" s="35">
        <v>181.72612079999999</v>
      </c>
      <c r="G10" s="158">
        <v>4.4205000000000001E-2</v>
      </c>
      <c r="H10" s="35" t="s">
        <v>153</v>
      </c>
      <c r="J10" s="32"/>
    </row>
    <row r="11" spans="1:10" x14ac:dyDescent="0.2">
      <c r="A11" s="155">
        <v>5</v>
      </c>
      <c r="B11" s="156" t="s">
        <v>106</v>
      </c>
      <c r="C11" s="156" t="s">
        <v>107</v>
      </c>
      <c r="D11" s="156" t="s">
        <v>36</v>
      </c>
      <c r="E11" s="157">
        <v>3851</v>
      </c>
      <c r="F11" s="35">
        <v>170.21034900000001</v>
      </c>
      <c r="G11" s="158">
        <v>4.1403780000000001E-2</v>
      </c>
      <c r="H11" s="35" t="s">
        <v>153</v>
      </c>
      <c r="J11" s="32"/>
    </row>
    <row r="12" spans="1:10" ht="15" x14ac:dyDescent="0.2">
      <c r="A12" s="155">
        <v>6</v>
      </c>
      <c r="B12" s="156" t="s">
        <v>367</v>
      </c>
      <c r="C12" s="156" t="s">
        <v>368</v>
      </c>
      <c r="D12" s="156" t="s">
        <v>252</v>
      </c>
      <c r="E12" s="157">
        <v>4337</v>
      </c>
      <c r="F12" s="35">
        <v>170.179543</v>
      </c>
      <c r="G12" s="158">
        <v>4.1396280000000001E-2</v>
      </c>
      <c r="H12" s="35" t="s">
        <v>153</v>
      </c>
      <c r="J12" s="48"/>
    </row>
    <row r="13" spans="1:10" x14ac:dyDescent="0.2">
      <c r="A13" s="155">
        <v>7</v>
      </c>
      <c r="B13" s="156" t="s">
        <v>443</v>
      </c>
      <c r="C13" s="156" t="s">
        <v>444</v>
      </c>
      <c r="D13" s="156" t="s">
        <v>252</v>
      </c>
      <c r="E13" s="157">
        <v>6306</v>
      </c>
      <c r="F13" s="35">
        <v>164.08212</v>
      </c>
      <c r="G13" s="158">
        <v>3.9913079999999997E-2</v>
      </c>
      <c r="H13" s="35" t="s">
        <v>153</v>
      </c>
      <c r="J13" s="32"/>
    </row>
    <row r="14" spans="1:10" x14ac:dyDescent="0.2">
      <c r="A14" s="155">
        <v>8</v>
      </c>
      <c r="B14" s="156" t="s">
        <v>147</v>
      </c>
      <c r="C14" s="156" t="s">
        <v>148</v>
      </c>
      <c r="D14" s="156" t="s">
        <v>47</v>
      </c>
      <c r="E14" s="157">
        <v>47004</v>
      </c>
      <c r="F14" s="35">
        <v>153.56206800000001</v>
      </c>
      <c r="G14" s="158">
        <v>3.7354070000000003E-2</v>
      </c>
      <c r="H14" s="35" t="s">
        <v>153</v>
      </c>
      <c r="J14" s="32" t="s">
        <v>1037</v>
      </c>
    </row>
    <row r="15" spans="1:10" x14ac:dyDescent="0.2">
      <c r="A15" s="155">
        <v>9</v>
      </c>
      <c r="B15" s="156" t="s">
        <v>420</v>
      </c>
      <c r="C15" s="156" t="s">
        <v>421</v>
      </c>
      <c r="D15" s="156" t="s">
        <v>240</v>
      </c>
      <c r="E15" s="157">
        <v>9717</v>
      </c>
      <c r="F15" s="35">
        <v>152.29454100000001</v>
      </c>
      <c r="G15" s="158">
        <v>3.7045750000000002E-2</v>
      </c>
      <c r="H15" s="35" t="s">
        <v>153</v>
      </c>
      <c r="J15" s="32"/>
    </row>
    <row r="16" spans="1:10" x14ac:dyDescent="0.2">
      <c r="A16" s="155">
        <v>10</v>
      </c>
      <c r="B16" s="156" t="s">
        <v>422</v>
      </c>
      <c r="C16" s="156" t="s">
        <v>423</v>
      </c>
      <c r="D16" s="156" t="s">
        <v>424</v>
      </c>
      <c r="E16" s="157">
        <v>10366</v>
      </c>
      <c r="F16" s="35">
        <v>139.28794199999999</v>
      </c>
      <c r="G16" s="158">
        <v>3.3881880000000003E-2</v>
      </c>
      <c r="H16" s="35" t="s">
        <v>153</v>
      </c>
      <c r="J16" s="32"/>
    </row>
    <row r="17" spans="1:10" x14ac:dyDescent="0.2">
      <c r="A17" s="155">
        <v>11</v>
      </c>
      <c r="B17" s="156" t="s">
        <v>425</v>
      </c>
      <c r="C17" s="156" t="s">
        <v>426</v>
      </c>
      <c r="D17" s="156" t="s">
        <v>50</v>
      </c>
      <c r="E17" s="157">
        <v>36437</v>
      </c>
      <c r="F17" s="35">
        <v>137.78651550000001</v>
      </c>
      <c r="G17" s="158">
        <v>3.3516659999999997E-2</v>
      </c>
      <c r="H17" s="35" t="s">
        <v>153</v>
      </c>
      <c r="J17" s="32"/>
    </row>
    <row r="18" spans="1:10" x14ac:dyDescent="0.2">
      <c r="A18" s="155">
        <v>12</v>
      </c>
      <c r="B18" s="156" t="s">
        <v>427</v>
      </c>
      <c r="C18" s="156" t="s">
        <v>428</v>
      </c>
      <c r="D18" s="156" t="s">
        <v>50</v>
      </c>
      <c r="E18" s="157">
        <v>290098</v>
      </c>
      <c r="F18" s="35">
        <v>130.68914899999999</v>
      </c>
      <c r="G18" s="158">
        <v>3.1790220000000001E-2</v>
      </c>
      <c r="H18" s="35" t="s">
        <v>153</v>
      </c>
      <c r="J18" s="32"/>
    </row>
    <row r="19" spans="1:10" ht="25.5" x14ac:dyDescent="0.2">
      <c r="A19" s="155">
        <v>13</v>
      </c>
      <c r="B19" s="156" t="s">
        <v>317</v>
      </c>
      <c r="C19" s="156" t="s">
        <v>318</v>
      </c>
      <c r="D19" s="156" t="s">
        <v>274</v>
      </c>
      <c r="E19" s="157">
        <v>3525</v>
      </c>
      <c r="F19" s="35">
        <v>125.9923125</v>
      </c>
      <c r="G19" s="158">
        <v>3.0647710000000002E-2</v>
      </c>
      <c r="H19" s="35" t="s">
        <v>153</v>
      </c>
      <c r="J19" s="32"/>
    </row>
    <row r="20" spans="1:10" x14ac:dyDescent="0.2">
      <c r="A20" s="155">
        <v>14</v>
      </c>
      <c r="B20" s="156" t="s">
        <v>449</v>
      </c>
      <c r="C20" s="156" t="s">
        <v>450</v>
      </c>
      <c r="D20" s="156" t="s">
        <v>222</v>
      </c>
      <c r="E20" s="157">
        <v>18242</v>
      </c>
      <c r="F20" s="35">
        <v>125.924526</v>
      </c>
      <c r="G20" s="158">
        <v>3.0631220000000001E-2</v>
      </c>
      <c r="H20" s="35" t="s">
        <v>153</v>
      </c>
      <c r="J20" s="32"/>
    </row>
    <row r="21" spans="1:10" x14ac:dyDescent="0.2">
      <c r="A21" s="155">
        <v>15</v>
      </c>
      <c r="B21" s="156" t="s">
        <v>67</v>
      </c>
      <c r="C21" s="156" t="s">
        <v>68</v>
      </c>
      <c r="D21" s="156" t="s">
        <v>36</v>
      </c>
      <c r="E21" s="157">
        <v>4465</v>
      </c>
      <c r="F21" s="35">
        <v>122.05524</v>
      </c>
      <c r="G21" s="158">
        <v>2.9690020000000001E-2</v>
      </c>
      <c r="H21" s="35" t="s">
        <v>153</v>
      </c>
      <c r="J21" s="32"/>
    </row>
    <row r="22" spans="1:10" ht="15" x14ac:dyDescent="0.2">
      <c r="A22" s="155">
        <v>16</v>
      </c>
      <c r="B22" s="156" t="s">
        <v>431</v>
      </c>
      <c r="C22" s="156" t="s">
        <v>432</v>
      </c>
      <c r="D22" s="156" t="s">
        <v>214</v>
      </c>
      <c r="E22" s="157">
        <v>33900</v>
      </c>
      <c r="F22" s="35">
        <v>117.51434999999999</v>
      </c>
      <c r="G22" s="158">
        <v>2.858544E-2</v>
      </c>
      <c r="H22" s="35" t="s">
        <v>153</v>
      </c>
      <c r="J22" s="48"/>
    </row>
    <row r="23" spans="1:10" x14ac:dyDescent="0.2">
      <c r="A23" s="155">
        <v>17</v>
      </c>
      <c r="B23" s="156" t="s">
        <v>433</v>
      </c>
      <c r="C23" s="156" t="s">
        <v>434</v>
      </c>
      <c r="D23" s="156" t="s">
        <v>222</v>
      </c>
      <c r="E23" s="157">
        <v>15581</v>
      </c>
      <c r="F23" s="35">
        <v>116.2732125</v>
      </c>
      <c r="G23" s="158">
        <v>2.8283530000000001E-2</v>
      </c>
      <c r="H23" s="35" t="s">
        <v>153</v>
      </c>
      <c r="J23" s="32"/>
    </row>
    <row r="24" spans="1:10" ht="25.5" x14ac:dyDescent="0.2">
      <c r="A24" s="155">
        <v>18</v>
      </c>
      <c r="B24" s="156" t="s">
        <v>437</v>
      </c>
      <c r="C24" s="156" t="s">
        <v>438</v>
      </c>
      <c r="D24" s="156" t="s">
        <v>439</v>
      </c>
      <c r="E24" s="157">
        <v>25470</v>
      </c>
      <c r="F24" s="35">
        <v>114.84423</v>
      </c>
      <c r="G24" s="158">
        <v>2.7935930000000001E-2</v>
      </c>
      <c r="H24" s="35" t="s">
        <v>153</v>
      </c>
      <c r="J24" s="32"/>
    </row>
    <row r="25" spans="1:10" x14ac:dyDescent="0.2">
      <c r="A25" s="155">
        <v>19</v>
      </c>
      <c r="B25" s="156" t="s">
        <v>435</v>
      </c>
      <c r="C25" s="156" t="s">
        <v>436</v>
      </c>
      <c r="D25" s="156" t="s">
        <v>112</v>
      </c>
      <c r="E25" s="157">
        <v>12457</v>
      </c>
      <c r="F25" s="35">
        <v>114.00646399999999</v>
      </c>
      <c r="G25" s="158">
        <v>2.7732150000000001E-2</v>
      </c>
      <c r="H25" s="35" t="s">
        <v>153</v>
      </c>
      <c r="J25" s="32"/>
    </row>
    <row r="26" spans="1:10" ht="25.5" x14ac:dyDescent="0.2">
      <c r="A26" s="155">
        <v>20</v>
      </c>
      <c r="B26" s="156" t="s">
        <v>84</v>
      </c>
      <c r="C26" s="156" t="s">
        <v>85</v>
      </c>
      <c r="D26" s="156" t="s">
        <v>25</v>
      </c>
      <c r="E26" s="157">
        <v>2480</v>
      </c>
      <c r="F26" s="35">
        <v>108.8472</v>
      </c>
      <c r="G26" s="158">
        <v>2.6477150000000001E-2</v>
      </c>
      <c r="H26" s="35" t="s">
        <v>153</v>
      </c>
      <c r="J26" s="32"/>
    </row>
    <row r="27" spans="1:10" x14ac:dyDescent="0.2">
      <c r="A27" s="155">
        <v>21</v>
      </c>
      <c r="B27" s="156" t="s">
        <v>223</v>
      </c>
      <c r="C27" s="156" t="s">
        <v>224</v>
      </c>
      <c r="D27" s="156" t="s">
        <v>112</v>
      </c>
      <c r="E27" s="157">
        <v>692</v>
      </c>
      <c r="F27" s="35">
        <v>91.634985999999998</v>
      </c>
      <c r="G27" s="158">
        <v>2.2290270000000001E-2</v>
      </c>
      <c r="H27" s="35" t="s">
        <v>153</v>
      </c>
      <c r="J27" s="32"/>
    </row>
    <row r="28" spans="1:10" x14ac:dyDescent="0.2">
      <c r="A28" s="155">
        <v>22</v>
      </c>
      <c r="B28" s="156" t="s">
        <v>141</v>
      </c>
      <c r="C28" s="156" t="s">
        <v>142</v>
      </c>
      <c r="D28" s="156" t="s">
        <v>36</v>
      </c>
      <c r="E28" s="157">
        <v>13623</v>
      </c>
      <c r="F28" s="35">
        <v>86.798944500000005</v>
      </c>
      <c r="G28" s="158">
        <v>2.1113900000000001E-2</v>
      </c>
      <c r="H28" s="35" t="s">
        <v>153</v>
      </c>
      <c r="J28" s="32"/>
    </row>
    <row r="29" spans="1:10" ht="25.5" x14ac:dyDescent="0.2">
      <c r="A29" s="155">
        <v>23</v>
      </c>
      <c r="B29" s="156" t="s">
        <v>447</v>
      </c>
      <c r="C29" s="156" t="s">
        <v>448</v>
      </c>
      <c r="D29" s="156" t="s">
        <v>219</v>
      </c>
      <c r="E29" s="157">
        <v>1708</v>
      </c>
      <c r="F29" s="35">
        <v>86.256562000000002</v>
      </c>
      <c r="G29" s="158">
        <v>2.0981960000000001E-2</v>
      </c>
      <c r="H29" s="35" t="s">
        <v>153</v>
      </c>
      <c r="J29" s="32"/>
    </row>
    <row r="30" spans="1:10" x14ac:dyDescent="0.2">
      <c r="A30" s="155">
        <v>24</v>
      </c>
      <c r="B30" s="156" t="s">
        <v>440</v>
      </c>
      <c r="C30" s="156" t="s">
        <v>441</v>
      </c>
      <c r="D30" s="156" t="s">
        <v>442</v>
      </c>
      <c r="E30" s="157">
        <v>6011</v>
      </c>
      <c r="F30" s="35">
        <v>85.798008499999995</v>
      </c>
      <c r="G30" s="158">
        <v>2.0870420000000001E-2</v>
      </c>
      <c r="H30" s="35" t="s">
        <v>153</v>
      </c>
      <c r="J30" s="32"/>
    </row>
    <row r="31" spans="1:10" x14ac:dyDescent="0.2">
      <c r="A31" s="155">
        <v>25</v>
      </c>
      <c r="B31" s="156" t="s">
        <v>86</v>
      </c>
      <c r="C31" s="156" t="s">
        <v>87</v>
      </c>
      <c r="D31" s="156" t="s">
        <v>13</v>
      </c>
      <c r="E31" s="157">
        <v>7151</v>
      </c>
      <c r="F31" s="35">
        <v>84.074307000000005</v>
      </c>
      <c r="G31" s="158">
        <v>2.0451130000000001E-2</v>
      </c>
      <c r="H31" s="35" t="s">
        <v>153</v>
      </c>
      <c r="J31" s="32"/>
    </row>
    <row r="32" spans="1:10" x14ac:dyDescent="0.2">
      <c r="A32" s="155">
        <v>26</v>
      </c>
      <c r="B32" s="156" t="s">
        <v>455</v>
      </c>
      <c r="C32" s="156" t="s">
        <v>456</v>
      </c>
      <c r="D32" s="156" t="s">
        <v>47</v>
      </c>
      <c r="E32" s="157">
        <v>10630</v>
      </c>
      <c r="F32" s="35">
        <v>81.165364999999994</v>
      </c>
      <c r="G32" s="158">
        <v>1.9743529999999999E-2</v>
      </c>
      <c r="H32" s="35" t="s">
        <v>153</v>
      </c>
      <c r="J32" s="32"/>
    </row>
    <row r="33" spans="1:10" x14ac:dyDescent="0.2">
      <c r="A33" s="155">
        <v>27</v>
      </c>
      <c r="B33" s="156" t="s">
        <v>453</v>
      </c>
      <c r="C33" s="156" t="s">
        <v>454</v>
      </c>
      <c r="D33" s="156" t="s">
        <v>240</v>
      </c>
      <c r="E33" s="157">
        <v>9165</v>
      </c>
      <c r="F33" s="35">
        <v>76.9630875</v>
      </c>
      <c r="G33" s="158">
        <v>1.872132E-2</v>
      </c>
      <c r="H33" s="35" t="s">
        <v>153</v>
      </c>
      <c r="J33" s="32"/>
    </row>
    <row r="34" spans="1:10" x14ac:dyDescent="0.2">
      <c r="A34" s="155">
        <v>28</v>
      </c>
      <c r="B34" s="156" t="s">
        <v>463</v>
      </c>
      <c r="C34" s="156" t="s">
        <v>464</v>
      </c>
      <c r="D34" s="156" t="s">
        <v>112</v>
      </c>
      <c r="E34" s="157">
        <v>7127</v>
      </c>
      <c r="F34" s="35">
        <v>73.800084999999996</v>
      </c>
      <c r="G34" s="158">
        <v>1.795192E-2</v>
      </c>
      <c r="H34" s="35" t="s">
        <v>153</v>
      </c>
      <c r="J34" s="32"/>
    </row>
    <row r="35" spans="1:10" x14ac:dyDescent="0.2">
      <c r="A35" s="155">
        <v>29</v>
      </c>
      <c r="B35" s="156" t="s">
        <v>268</v>
      </c>
      <c r="C35" s="156" t="s">
        <v>269</v>
      </c>
      <c r="D35" s="156" t="s">
        <v>112</v>
      </c>
      <c r="E35" s="157">
        <v>4021</v>
      </c>
      <c r="F35" s="35">
        <v>58.445234999999997</v>
      </c>
      <c r="G35" s="158">
        <v>1.421684E-2</v>
      </c>
      <c r="H35" s="35" t="s">
        <v>153</v>
      </c>
      <c r="J35" s="32"/>
    </row>
    <row r="36" spans="1:10" ht="25.5" x14ac:dyDescent="0.2">
      <c r="A36" s="155">
        <v>30</v>
      </c>
      <c r="B36" s="156" t="s">
        <v>489</v>
      </c>
      <c r="C36" s="156" t="s">
        <v>490</v>
      </c>
      <c r="D36" s="156" t="s">
        <v>47</v>
      </c>
      <c r="E36" s="157">
        <v>2514</v>
      </c>
      <c r="F36" s="35">
        <v>49.636415999999997</v>
      </c>
      <c r="G36" s="158">
        <v>1.2074090000000001E-2</v>
      </c>
      <c r="H36" s="35" t="s">
        <v>153</v>
      </c>
      <c r="J36" s="32"/>
    </row>
    <row r="37" spans="1:10" x14ac:dyDescent="0.2">
      <c r="A37" s="155">
        <v>31</v>
      </c>
      <c r="B37" s="156" t="s">
        <v>459</v>
      </c>
      <c r="C37" s="156" t="s">
        <v>460</v>
      </c>
      <c r="D37" s="156" t="s">
        <v>47</v>
      </c>
      <c r="E37" s="157">
        <v>5528</v>
      </c>
      <c r="F37" s="35">
        <v>48.052140000000001</v>
      </c>
      <c r="G37" s="158">
        <v>1.168871E-2</v>
      </c>
      <c r="H37" s="35" t="s">
        <v>153</v>
      </c>
      <c r="J37" s="32"/>
    </row>
    <row r="38" spans="1:10" x14ac:dyDescent="0.2">
      <c r="A38" s="155">
        <v>32</v>
      </c>
      <c r="B38" s="156" t="s">
        <v>365</v>
      </c>
      <c r="C38" s="156" t="s">
        <v>366</v>
      </c>
      <c r="D38" s="156" t="s">
        <v>117</v>
      </c>
      <c r="E38" s="157">
        <v>25659</v>
      </c>
      <c r="F38" s="35">
        <v>44.649225899999998</v>
      </c>
      <c r="G38" s="158">
        <v>1.0860949999999999E-2</v>
      </c>
      <c r="H38" s="35" t="s">
        <v>153</v>
      </c>
      <c r="J38" s="32"/>
    </row>
    <row r="39" spans="1:10" x14ac:dyDescent="0.2">
      <c r="A39" s="155">
        <v>33</v>
      </c>
      <c r="B39" s="156" t="s">
        <v>429</v>
      </c>
      <c r="C39" s="156" t="s">
        <v>430</v>
      </c>
      <c r="D39" s="156" t="s">
        <v>36</v>
      </c>
      <c r="E39" s="157">
        <v>2772</v>
      </c>
      <c r="F39" s="35">
        <v>39.133710000000001</v>
      </c>
      <c r="G39" s="158">
        <v>9.5192999999999996E-3</v>
      </c>
      <c r="H39" s="35" t="s">
        <v>153</v>
      </c>
      <c r="J39" s="32"/>
    </row>
    <row r="40" spans="1:10" x14ac:dyDescent="0.2">
      <c r="A40" s="155">
        <v>34</v>
      </c>
      <c r="B40" s="156" t="s">
        <v>467</v>
      </c>
      <c r="C40" s="156" t="s">
        <v>468</v>
      </c>
      <c r="D40" s="156" t="s">
        <v>90</v>
      </c>
      <c r="E40" s="157">
        <v>2157</v>
      </c>
      <c r="F40" s="35">
        <v>26.6982675</v>
      </c>
      <c r="G40" s="158">
        <v>6.4943700000000002E-3</v>
      </c>
      <c r="H40" s="35" t="s">
        <v>153</v>
      </c>
      <c r="J40" s="32"/>
    </row>
    <row r="41" spans="1:10" x14ac:dyDescent="0.2">
      <c r="A41" s="155">
        <v>35</v>
      </c>
      <c r="B41" s="156" t="s">
        <v>37</v>
      </c>
      <c r="C41" s="156" t="s">
        <v>38</v>
      </c>
      <c r="D41" s="156" t="s">
        <v>36</v>
      </c>
      <c r="E41" s="157">
        <v>416</v>
      </c>
      <c r="F41" s="35">
        <v>25.273664</v>
      </c>
      <c r="G41" s="158">
        <v>6.1478399999999999E-3</v>
      </c>
      <c r="H41" s="35" t="s">
        <v>153</v>
      </c>
      <c r="J41" s="32"/>
    </row>
    <row r="42" spans="1:10" x14ac:dyDescent="0.2">
      <c r="A42" s="155">
        <v>36</v>
      </c>
      <c r="B42" s="156" t="s">
        <v>491</v>
      </c>
      <c r="C42" s="156" t="s">
        <v>492</v>
      </c>
      <c r="D42" s="156" t="s">
        <v>47</v>
      </c>
      <c r="E42" s="157">
        <v>90</v>
      </c>
      <c r="F42" s="35">
        <v>7.8149249999999997</v>
      </c>
      <c r="G42" s="158">
        <v>1.90099E-3</v>
      </c>
      <c r="H42" s="35" t="s">
        <v>153</v>
      </c>
      <c r="J42" s="32"/>
    </row>
    <row r="43" spans="1:10" x14ac:dyDescent="0.2">
      <c r="A43" s="153"/>
      <c r="B43" s="153"/>
      <c r="C43" s="154" t="s">
        <v>152</v>
      </c>
      <c r="D43" s="153"/>
      <c r="E43" s="153" t="s">
        <v>153</v>
      </c>
      <c r="F43" s="159">
        <v>3922.7813762000001</v>
      </c>
      <c r="G43" s="160">
        <v>0.95421909999999999</v>
      </c>
      <c r="H43" s="35" t="s">
        <v>153</v>
      </c>
      <c r="J43" s="32"/>
    </row>
    <row r="44" spans="1:10" x14ac:dyDescent="0.2">
      <c r="A44" s="153"/>
      <c r="B44" s="153"/>
      <c r="C44" s="161"/>
      <c r="D44" s="153"/>
      <c r="E44" s="153"/>
      <c r="F44" s="162"/>
      <c r="G44" s="162"/>
      <c r="H44" s="35" t="s">
        <v>153</v>
      </c>
      <c r="J44" s="32"/>
    </row>
    <row r="45" spans="1:10" x14ac:dyDescent="0.2">
      <c r="A45" s="153"/>
      <c r="B45" s="153"/>
      <c r="C45" s="154" t="s">
        <v>154</v>
      </c>
      <c r="D45" s="153"/>
      <c r="E45" s="153"/>
      <c r="F45" s="153"/>
      <c r="G45" s="153"/>
      <c r="H45" s="35" t="s">
        <v>153</v>
      </c>
      <c r="J45" s="32"/>
    </row>
    <row r="46" spans="1:10" x14ac:dyDescent="0.2">
      <c r="A46" s="153"/>
      <c r="B46" s="153"/>
      <c r="C46" s="154" t="s">
        <v>152</v>
      </c>
      <c r="D46" s="153"/>
      <c r="E46" s="153" t="s">
        <v>153</v>
      </c>
      <c r="F46" s="163" t="s">
        <v>155</v>
      </c>
      <c r="G46" s="160">
        <v>0</v>
      </c>
      <c r="H46" s="35" t="s">
        <v>153</v>
      </c>
      <c r="J46" s="32"/>
    </row>
    <row r="47" spans="1:10" x14ac:dyDescent="0.2">
      <c r="A47" s="153"/>
      <c r="B47" s="153"/>
      <c r="C47" s="161"/>
      <c r="D47" s="153"/>
      <c r="E47" s="153"/>
      <c r="F47" s="162"/>
      <c r="G47" s="162"/>
      <c r="H47" s="35" t="s">
        <v>153</v>
      </c>
      <c r="J47" s="32"/>
    </row>
    <row r="48" spans="1:10" x14ac:dyDescent="0.2">
      <c r="A48" s="153"/>
      <c r="B48" s="153"/>
      <c r="C48" s="154" t="s">
        <v>156</v>
      </c>
      <c r="D48" s="153"/>
      <c r="E48" s="153"/>
      <c r="F48" s="153"/>
      <c r="G48" s="153"/>
      <c r="H48" s="35" t="s">
        <v>153</v>
      </c>
      <c r="J48" s="32"/>
    </row>
    <row r="49" spans="1:10" x14ac:dyDescent="0.2">
      <c r="A49" s="153"/>
      <c r="B49" s="153"/>
      <c r="C49" s="154" t="s">
        <v>152</v>
      </c>
      <c r="D49" s="153"/>
      <c r="E49" s="153" t="s">
        <v>153</v>
      </c>
      <c r="F49" s="163" t="s">
        <v>155</v>
      </c>
      <c r="G49" s="160">
        <v>0</v>
      </c>
      <c r="H49" s="35" t="s">
        <v>153</v>
      </c>
      <c r="J49" s="32"/>
    </row>
    <row r="50" spans="1:10" x14ac:dyDescent="0.2">
      <c r="A50" s="153"/>
      <c r="B50" s="153"/>
      <c r="C50" s="161"/>
      <c r="D50" s="153"/>
      <c r="E50" s="153"/>
      <c r="F50" s="162"/>
      <c r="G50" s="162"/>
      <c r="H50" s="35" t="s">
        <v>153</v>
      </c>
      <c r="J50" s="32"/>
    </row>
    <row r="51" spans="1:10" x14ac:dyDescent="0.2">
      <c r="A51" s="153"/>
      <c r="B51" s="153"/>
      <c r="C51" s="154" t="s">
        <v>157</v>
      </c>
      <c r="D51" s="153"/>
      <c r="E51" s="153"/>
      <c r="F51" s="153"/>
      <c r="G51" s="153"/>
      <c r="H51" s="35" t="s">
        <v>153</v>
      </c>
      <c r="J51" s="32"/>
    </row>
    <row r="52" spans="1:10" ht="25.5" x14ac:dyDescent="0.2">
      <c r="A52" s="155">
        <v>1</v>
      </c>
      <c r="B52" s="156" t="s">
        <v>338</v>
      </c>
      <c r="C52" s="166" t="s">
        <v>853</v>
      </c>
      <c r="D52" s="156" t="s">
        <v>36</v>
      </c>
      <c r="E52" s="157">
        <v>80</v>
      </c>
      <c r="F52" s="35">
        <v>8.0023200000000003E-3</v>
      </c>
      <c r="G52" s="241" t="s">
        <v>151</v>
      </c>
      <c r="H52" s="35" t="s">
        <v>153</v>
      </c>
      <c r="J52" s="32"/>
    </row>
    <row r="53" spans="1:10" x14ac:dyDescent="0.2">
      <c r="A53" s="153"/>
      <c r="B53" s="153"/>
      <c r="C53" s="154" t="s">
        <v>152</v>
      </c>
      <c r="D53" s="153"/>
      <c r="E53" s="153" t="s">
        <v>153</v>
      </c>
      <c r="F53" s="159">
        <v>8.0023200000000003E-3</v>
      </c>
      <c r="G53" s="160">
        <v>1.95E-6</v>
      </c>
      <c r="H53" s="35" t="s">
        <v>153</v>
      </c>
      <c r="J53" s="32"/>
    </row>
    <row r="54" spans="1:10" x14ac:dyDescent="0.2">
      <c r="A54" s="153"/>
      <c r="B54" s="153"/>
      <c r="C54" s="161"/>
      <c r="D54" s="153"/>
      <c r="E54" s="153"/>
      <c r="F54" s="162"/>
      <c r="G54" s="162"/>
      <c r="H54" s="35" t="s">
        <v>153</v>
      </c>
      <c r="J54" s="32"/>
    </row>
    <row r="55" spans="1:10" x14ac:dyDescent="0.2">
      <c r="A55" s="153"/>
      <c r="B55" s="153"/>
      <c r="C55" s="154" t="s">
        <v>158</v>
      </c>
      <c r="D55" s="153"/>
      <c r="E55" s="153"/>
      <c r="F55" s="162"/>
      <c r="G55" s="162"/>
      <c r="H55" s="35" t="s">
        <v>153</v>
      </c>
      <c r="J55" s="32"/>
    </row>
    <row r="56" spans="1:10" x14ac:dyDescent="0.2">
      <c r="A56" s="153"/>
      <c r="B56" s="153"/>
      <c r="C56" s="154" t="s">
        <v>152</v>
      </c>
      <c r="D56" s="153"/>
      <c r="E56" s="153" t="s">
        <v>153</v>
      </c>
      <c r="F56" s="163" t="s">
        <v>155</v>
      </c>
      <c r="G56" s="160">
        <v>0</v>
      </c>
      <c r="H56" s="35" t="s">
        <v>153</v>
      </c>
      <c r="J56" s="32"/>
    </row>
    <row r="57" spans="1:10" x14ac:dyDescent="0.2">
      <c r="A57" s="153"/>
      <c r="B57" s="153"/>
      <c r="C57" s="161"/>
      <c r="D57" s="153"/>
      <c r="E57" s="153"/>
      <c r="F57" s="162"/>
      <c r="G57" s="162"/>
      <c r="H57" s="35" t="s">
        <v>153</v>
      </c>
      <c r="J57" s="32"/>
    </row>
    <row r="58" spans="1:10" x14ac:dyDescent="0.2">
      <c r="A58" s="153"/>
      <c r="B58" s="153"/>
      <c r="C58" s="154" t="s">
        <v>159</v>
      </c>
      <c r="D58" s="153"/>
      <c r="E58" s="153"/>
      <c r="F58" s="162"/>
      <c r="G58" s="162"/>
      <c r="H58" s="35" t="s">
        <v>153</v>
      </c>
      <c r="J58" s="32"/>
    </row>
    <row r="59" spans="1:10" x14ac:dyDescent="0.2">
      <c r="A59" s="153"/>
      <c r="B59" s="153"/>
      <c r="C59" s="154" t="s">
        <v>152</v>
      </c>
      <c r="D59" s="153"/>
      <c r="E59" s="153" t="s">
        <v>153</v>
      </c>
      <c r="F59" s="163" t="s">
        <v>155</v>
      </c>
      <c r="G59" s="160">
        <v>0</v>
      </c>
      <c r="H59" s="35" t="s">
        <v>153</v>
      </c>
      <c r="J59" s="32"/>
    </row>
    <row r="60" spans="1:10" x14ac:dyDescent="0.2">
      <c r="A60" s="153"/>
      <c r="B60" s="153"/>
      <c r="C60" s="161"/>
      <c r="D60" s="153"/>
      <c r="E60" s="153"/>
      <c r="F60" s="162"/>
      <c r="G60" s="162"/>
      <c r="H60" s="35" t="s">
        <v>153</v>
      </c>
      <c r="J60" s="32"/>
    </row>
    <row r="61" spans="1:10" x14ac:dyDescent="0.2">
      <c r="A61" s="153"/>
      <c r="B61" s="153"/>
      <c r="C61" s="154" t="s">
        <v>160</v>
      </c>
      <c r="D61" s="153"/>
      <c r="E61" s="153"/>
      <c r="F61" s="159">
        <v>3922.7893785199999</v>
      </c>
      <c r="G61" s="160">
        <v>0.95422105000000002</v>
      </c>
      <c r="H61" s="35" t="s">
        <v>153</v>
      </c>
      <c r="J61" s="32"/>
    </row>
    <row r="62" spans="1:10" x14ac:dyDescent="0.2">
      <c r="A62" s="153"/>
      <c r="B62" s="153"/>
      <c r="C62" s="161"/>
      <c r="D62" s="153"/>
      <c r="E62" s="153"/>
      <c r="F62" s="162"/>
      <c r="G62" s="162"/>
      <c r="H62" s="35" t="s">
        <v>153</v>
      </c>
      <c r="J62" s="32"/>
    </row>
    <row r="63" spans="1:10" x14ac:dyDescent="0.2">
      <c r="A63" s="153"/>
      <c r="B63" s="153"/>
      <c r="C63" s="154" t="s">
        <v>161</v>
      </c>
      <c r="D63" s="153"/>
      <c r="E63" s="153"/>
      <c r="F63" s="162"/>
      <c r="G63" s="162"/>
      <c r="H63" s="35" t="s">
        <v>153</v>
      </c>
      <c r="J63" s="32"/>
    </row>
    <row r="64" spans="1:10" x14ac:dyDescent="0.2">
      <c r="A64" s="153"/>
      <c r="B64" s="153"/>
      <c r="C64" s="154" t="s">
        <v>10</v>
      </c>
      <c r="D64" s="153"/>
      <c r="E64" s="153"/>
      <c r="F64" s="162"/>
      <c r="G64" s="162"/>
      <c r="H64" s="35" t="s">
        <v>153</v>
      </c>
      <c r="J64" s="32"/>
    </row>
    <row r="65" spans="1:10" x14ac:dyDescent="0.2">
      <c r="A65" s="153"/>
      <c r="B65" s="153"/>
      <c r="C65" s="154" t="s">
        <v>152</v>
      </c>
      <c r="D65" s="153"/>
      <c r="E65" s="153" t="s">
        <v>153</v>
      </c>
      <c r="F65" s="163" t="s">
        <v>155</v>
      </c>
      <c r="G65" s="160">
        <v>0</v>
      </c>
      <c r="H65" s="35" t="s">
        <v>153</v>
      </c>
      <c r="J65" s="32"/>
    </row>
    <row r="66" spans="1:10" x14ac:dyDescent="0.2">
      <c r="A66" s="153"/>
      <c r="B66" s="153"/>
      <c r="C66" s="161"/>
      <c r="D66" s="153"/>
      <c r="E66" s="153"/>
      <c r="F66" s="162"/>
      <c r="G66" s="162"/>
      <c r="H66" s="35" t="s">
        <v>153</v>
      </c>
      <c r="J66" s="32"/>
    </row>
    <row r="67" spans="1:10" x14ac:dyDescent="0.2">
      <c r="A67" s="153"/>
      <c r="B67" s="153"/>
      <c r="C67" s="154" t="s">
        <v>162</v>
      </c>
      <c r="D67" s="153"/>
      <c r="E67" s="153"/>
      <c r="F67" s="153"/>
      <c r="G67" s="153"/>
      <c r="H67" s="35" t="s">
        <v>153</v>
      </c>
      <c r="J67" s="32"/>
    </row>
    <row r="68" spans="1:10" x14ac:dyDescent="0.2">
      <c r="A68" s="153"/>
      <c r="B68" s="153"/>
      <c r="C68" s="154" t="s">
        <v>152</v>
      </c>
      <c r="D68" s="153"/>
      <c r="E68" s="153" t="s">
        <v>153</v>
      </c>
      <c r="F68" s="163" t="s">
        <v>155</v>
      </c>
      <c r="G68" s="160">
        <v>0</v>
      </c>
      <c r="H68" s="35" t="s">
        <v>153</v>
      </c>
      <c r="J68" s="32"/>
    </row>
    <row r="69" spans="1:10" x14ac:dyDescent="0.2">
      <c r="A69" s="153"/>
      <c r="B69" s="153"/>
      <c r="C69" s="161"/>
      <c r="D69" s="153"/>
      <c r="E69" s="153"/>
      <c r="F69" s="162"/>
      <c r="G69" s="162"/>
      <c r="H69" s="35" t="s">
        <v>153</v>
      </c>
      <c r="J69" s="32"/>
    </row>
    <row r="70" spans="1:10" x14ac:dyDescent="0.2">
      <c r="A70" s="153"/>
      <c r="B70" s="153"/>
      <c r="C70" s="154" t="s">
        <v>163</v>
      </c>
      <c r="D70" s="153"/>
      <c r="E70" s="153"/>
      <c r="F70" s="153"/>
      <c r="G70" s="153"/>
      <c r="H70" s="35" t="s">
        <v>153</v>
      </c>
      <c r="J70" s="32"/>
    </row>
    <row r="71" spans="1:10" x14ac:dyDescent="0.2">
      <c r="A71" s="153"/>
      <c r="B71" s="153"/>
      <c r="C71" s="154" t="s">
        <v>152</v>
      </c>
      <c r="D71" s="153"/>
      <c r="E71" s="153" t="s">
        <v>153</v>
      </c>
      <c r="F71" s="163" t="s">
        <v>155</v>
      </c>
      <c r="G71" s="160">
        <v>0</v>
      </c>
      <c r="H71" s="35" t="s">
        <v>153</v>
      </c>
      <c r="J71" s="32"/>
    </row>
    <row r="72" spans="1:10" x14ac:dyDescent="0.2">
      <c r="A72" s="153"/>
      <c r="B72" s="153"/>
      <c r="C72" s="161"/>
      <c r="D72" s="153"/>
      <c r="E72" s="153"/>
      <c r="F72" s="162"/>
      <c r="G72" s="162"/>
      <c r="H72" s="35" t="s">
        <v>153</v>
      </c>
      <c r="J72" s="32"/>
    </row>
    <row r="73" spans="1:10" x14ac:dyDescent="0.2">
      <c r="A73" s="153"/>
      <c r="B73" s="153"/>
      <c r="C73" s="154" t="s">
        <v>164</v>
      </c>
      <c r="D73" s="153"/>
      <c r="E73" s="153"/>
      <c r="F73" s="162"/>
      <c r="G73" s="162"/>
      <c r="H73" s="35" t="s">
        <v>153</v>
      </c>
      <c r="J73" s="32"/>
    </row>
    <row r="74" spans="1:10" x14ac:dyDescent="0.2">
      <c r="A74" s="153"/>
      <c r="B74" s="153"/>
      <c r="C74" s="154" t="s">
        <v>152</v>
      </c>
      <c r="D74" s="153"/>
      <c r="E74" s="153" t="s">
        <v>153</v>
      </c>
      <c r="F74" s="163" t="s">
        <v>155</v>
      </c>
      <c r="G74" s="160">
        <v>0</v>
      </c>
      <c r="H74" s="35" t="s">
        <v>153</v>
      </c>
      <c r="J74" s="32"/>
    </row>
    <row r="75" spans="1:10" x14ac:dyDescent="0.2">
      <c r="A75" s="153"/>
      <c r="B75" s="153"/>
      <c r="C75" s="161"/>
      <c r="D75" s="153"/>
      <c r="E75" s="153"/>
      <c r="F75" s="162"/>
      <c r="G75" s="162"/>
      <c r="H75" s="35" t="s">
        <v>153</v>
      </c>
      <c r="J75" s="32"/>
    </row>
    <row r="76" spans="1:10" x14ac:dyDescent="0.2">
      <c r="A76" s="153"/>
      <c r="B76" s="153"/>
      <c r="C76" s="154" t="s">
        <v>165</v>
      </c>
      <c r="D76" s="153"/>
      <c r="E76" s="153"/>
      <c r="F76" s="159">
        <v>0</v>
      </c>
      <c r="G76" s="160">
        <v>0</v>
      </c>
      <c r="H76" s="35" t="s">
        <v>153</v>
      </c>
      <c r="J76" s="32"/>
    </row>
    <row r="77" spans="1:10" x14ac:dyDescent="0.2">
      <c r="A77" s="153"/>
      <c r="B77" s="153"/>
      <c r="C77" s="161"/>
      <c r="D77" s="153"/>
      <c r="E77" s="153"/>
      <c r="F77" s="162"/>
      <c r="G77" s="162"/>
      <c r="H77" s="35" t="s">
        <v>153</v>
      </c>
      <c r="J77" s="32"/>
    </row>
    <row r="78" spans="1:10" x14ac:dyDescent="0.2">
      <c r="A78" s="153"/>
      <c r="B78" s="153"/>
      <c r="C78" s="154" t="s">
        <v>166</v>
      </c>
      <c r="D78" s="153"/>
      <c r="E78" s="153"/>
      <c r="F78" s="162"/>
      <c r="G78" s="162"/>
      <c r="H78" s="35" t="s">
        <v>153</v>
      </c>
      <c r="J78" s="32"/>
    </row>
    <row r="79" spans="1:10" x14ac:dyDescent="0.2">
      <c r="A79" s="153"/>
      <c r="B79" s="153"/>
      <c r="C79" s="154" t="s">
        <v>167</v>
      </c>
      <c r="D79" s="153"/>
      <c r="E79" s="153"/>
      <c r="F79" s="162"/>
      <c r="G79" s="162"/>
      <c r="H79" s="35" t="s">
        <v>153</v>
      </c>
      <c r="J79" s="32"/>
    </row>
    <row r="80" spans="1:10" x14ac:dyDescent="0.2">
      <c r="A80" s="153"/>
      <c r="B80" s="153"/>
      <c r="C80" s="154" t="s">
        <v>152</v>
      </c>
      <c r="D80" s="153"/>
      <c r="E80" s="153" t="s">
        <v>153</v>
      </c>
      <c r="F80" s="163" t="s">
        <v>155</v>
      </c>
      <c r="G80" s="160">
        <v>0</v>
      </c>
      <c r="H80" s="35" t="s">
        <v>153</v>
      </c>
      <c r="J80" s="32"/>
    </row>
    <row r="81" spans="1:10" x14ac:dyDescent="0.2">
      <c r="A81" s="153"/>
      <c r="B81" s="153"/>
      <c r="C81" s="161"/>
      <c r="D81" s="153"/>
      <c r="E81" s="153"/>
      <c r="F81" s="162"/>
      <c r="G81" s="162"/>
      <c r="H81" s="35" t="s">
        <v>153</v>
      </c>
      <c r="J81" s="32"/>
    </row>
    <row r="82" spans="1:10" x14ac:dyDescent="0.2">
      <c r="A82" s="153"/>
      <c r="B82" s="153"/>
      <c r="C82" s="154" t="s">
        <v>168</v>
      </c>
      <c r="D82" s="153"/>
      <c r="E82" s="153"/>
      <c r="F82" s="162"/>
      <c r="G82" s="162"/>
      <c r="H82" s="35" t="s">
        <v>153</v>
      </c>
      <c r="J82" s="32"/>
    </row>
    <row r="83" spans="1:10" x14ac:dyDescent="0.2">
      <c r="A83" s="153"/>
      <c r="B83" s="153"/>
      <c r="C83" s="154" t="s">
        <v>152</v>
      </c>
      <c r="D83" s="153"/>
      <c r="E83" s="153" t="s">
        <v>153</v>
      </c>
      <c r="F83" s="163" t="s">
        <v>155</v>
      </c>
      <c r="G83" s="160">
        <v>0</v>
      </c>
      <c r="H83" s="35" t="s">
        <v>153</v>
      </c>
      <c r="J83" s="32"/>
    </row>
    <row r="84" spans="1:10" x14ac:dyDescent="0.2">
      <c r="A84" s="153"/>
      <c r="B84" s="153"/>
      <c r="C84" s="161"/>
      <c r="D84" s="153"/>
      <c r="E84" s="153"/>
      <c r="F84" s="162"/>
      <c r="G84" s="162"/>
      <c r="H84" s="35" t="s">
        <v>153</v>
      </c>
      <c r="J84" s="32"/>
    </row>
    <row r="85" spans="1:10" x14ac:dyDescent="0.2">
      <c r="A85" s="153"/>
      <c r="B85" s="153"/>
      <c r="C85" s="154" t="s">
        <v>169</v>
      </c>
      <c r="D85" s="153"/>
      <c r="E85" s="153"/>
      <c r="F85" s="162"/>
      <c r="G85" s="162"/>
      <c r="H85" s="35" t="s">
        <v>153</v>
      </c>
      <c r="J85" s="32"/>
    </row>
    <row r="86" spans="1:10" x14ac:dyDescent="0.2">
      <c r="A86" s="153"/>
      <c r="B86" s="153"/>
      <c r="C86" s="154" t="s">
        <v>152</v>
      </c>
      <c r="D86" s="153"/>
      <c r="E86" s="153" t="s">
        <v>153</v>
      </c>
      <c r="F86" s="163" t="s">
        <v>155</v>
      </c>
      <c r="G86" s="160">
        <v>0</v>
      </c>
      <c r="H86" s="35" t="s">
        <v>153</v>
      </c>
      <c r="J86" s="32"/>
    </row>
    <row r="87" spans="1:10" x14ac:dyDescent="0.2">
      <c r="A87" s="153"/>
      <c r="B87" s="153"/>
      <c r="C87" s="161"/>
      <c r="D87" s="153"/>
      <c r="E87" s="153"/>
      <c r="F87" s="162"/>
      <c r="G87" s="162"/>
      <c r="H87" s="35" t="s">
        <v>153</v>
      </c>
      <c r="J87" s="32"/>
    </row>
    <row r="88" spans="1:10" x14ac:dyDescent="0.2">
      <c r="A88" s="153"/>
      <c r="B88" s="153"/>
      <c r="C88" s="154" t="s">
        <v>170</v>
      </c>
      <c r="D88" s="153"/>
      <c r="E88" s="153"/>
      <c r="F88" s="162"/>
      <c r="G88" s="162"/>
      <c r="H88" s="35" t="s">
        <v>153</v>
      </c>
      <c r="J88" s="32"/>
    </row>
    <row r="89" spans="1:10" x14ac:dyDescent="0.2">
      <c r="A89" s="155">
        <v>1</v>
      </c>
      <c r="B89" s="156"/>
      <c r="C89" s="156" t="s">
        <v>171</v>
      </c>
      <c r="D89" s="156"/>
      <c r="E89" s="164"/>
      <c r="F89" s="35">
        <v>189.973851</v>
      </c>
      <c r="G89" s="158">
        <v>4.6211259999999997E-2</v>
      </c>
      <c r="H89" s="35" t="s">
        <v>1026</v>
      </c>
      <c r="J89" s="32"/>
    </row>
    <row r="90" spans="1:10" x14ac:dyDescent="0.2">
      <c r="A90" s="153"/>
      <c r="B90" s="153"/>
      <c r="C90" s="154" t="s">
        <v>152</v>
      </c>
      <c r="D90" s="153"/>
      <c r="E90" s="153" t="s">
        <v>153</v>
      </c>
      <c r="F90" s="159">
        <v>189.973851</v>
      </c>
      <c r="G90" s="160">
        <v>4.6211259999999997E-2</v>
      </c>
      <c r="H90" s="35" t="s">
        <v>153</v>
      </c>
      <c r="J90" s="32"/>
    </row>
    <row r="91" spans="1:10" x14ac:dyDescent="0.2">
      <c r="A91" s="153"/>
      <c r="B91" s="153"/>
      <c r="C91" s="161"/>
      <c r="D91" s="153"/>
      <c r="E91" s="153"/>
      <c r="F91" s="162"/>
      <c r="G91" s="162"/>
      <c r="H91" s="35" t="s">
        <v>153</v>
      </c>
      <c r="J91" s="32"/>
    </row>
    <row r="92" spans="1:10" x14ac:dyDescent="0.2">
      <c r="A92" s="153"/>
      <c r="B92" s="153"/>
      <c r="C92" s="154" t="s">
        <v>172</v>
      </c>
      <c r="D92" s="153"/>
      <c r="E92" s="153"/>
      <c r="F92" s="159">
        <v>189.973851</v>
      </c>
      <c r="G92" s="160">
        <v>4.6211259999999997E-2</v>
      </c>
      <c r="H92" s="35" t="s">
        <v>153</v>
      </c>
      <c r="J92" s="32"/>
    </row>
    <row r="93" spans="1:10" x14ac:dyDescent="0.2">
      <c r="A93" s="153"/>
      <c r="B93" s="153"/>
      <c r="C93" s="162"/>
      <c r="D93" s="153"/>
      <c r="E93" s="153"/>
      <c r="F93" s="153"/>
      <c r="G93" s="153"/>
      <c r="H93" s="35" t="s">
        <v>153</v>
      </c>
      <c r="J93" s="32"/>
    </row>
    <row r="94" spans="1:10" x14ac:dyDescent="0.2">
      <c r="A94" s="153"/>
      <c r="B94" s="153"/>
      <c r="C94" s="154" t="s">
        <v>173</v>
      </c>
      <c r="D94" s="153"/>
      <c r="E94" s="153"/>
      <c r="F94" s="153"/>
      <c r="G94" s="153"/>
      <c r="H94" s="35" t="s">
        <v>153</v>
      </c>
      <c r="J94" s="32"/>
    </row>
    <row r="95" spans="1:10" x14ac:dyDescent="0.2">
      <c r="A95" s="153"/>
      <c r="B95" s="153"/>
      <c r="C95" s="154" t="s">
        <v>174</v>
      </c>
      <c r="D95" s="153"/>
      <c r="E95" s="153"/>
      <c r="F95" s="153"/>
      <c r="G95" s="153"/>
      <c r="H95" s="35" t="s">
        <v>153</v>
      </c>
      <c r="J95" s="32"/>
    </row>
    <row r="96" spans="1:10" x14ac:dyDescent="0.2">
      <c r="A96" s="153"/>
      <c r="B96" s="153"/>
      <c r="C96" s="154" t="s">
        <v>152</v>
      </c>
      <c r="D96" s="153"/>
      <c r="E96" s="153" t="s">
        <v>153</v>
      </c>
      <c r="F96" s="163" t="s">
        <v>155</v>
      </c>
      <c r="G96" s="160">
        <v>0</v>
      </c>
      <c r="H96" s="35" t="s">
        <v>153</v>
      </c>
      <c r="J96" s="32"/>
    </row>
    <row r="97" spans="1:17" x14ac:dyDescent="0.2">
      <c r="A97" s="153"/>
      <c r="B97" s="153"/>
      <c r="C97" s="161"/>
      <c r="D97" s="153"/>
      <c r="E97" s="153"/>
      <c r="F97" s="162"/>
      <c r="G97" s="162"/>
      <c r="H97" s="35" t="s">
        <v>153</v>
      </c>
      <c r="J97" s="32"/>
    </row>
    <row r="98" spans="1:17" x14ac:dyDescent="0.2">
      <c r="A98" s="153"/>
      <c r="B98" s="153"/>
      <c r="C98" s="154" t="s">
        <v>177</v>
      </c>
      <c r="D98" s="153"/>
      <c r="E98" s="153"/>
      <c r="F98" s="153"/>
      <c r="G98" s="153"/>
      <c r="H98" s="35" t="s">
        <v>153</v>
      </c>
      <c r="J98" s="32"/>
    </row>
    <row r="99" spans="1:17" x14ac:dyDescent="0.2">
      <c r="A99" s="153"/>
      <c r="B99" s="153"/>
      <c r="C99" s="154" t="s">
        <v>178</v>
      </c>
      <c r="D99" s="153"/>
      <c r="E99" s="153"/>
      <c r="F99" s="153"/>
      <c r="G99" s="153"/>
      <c r="H99" s="35" t="s">
        <v>153</v>
      </c>
      <c r="J99" s="32"/>
    </row>
    <row r="100" spans="1:17" x14ac:dyDescent="0.2">
      <c r="A100" s="153"/>
      <c r="B100" s="153"/>
      <c r="C100" s="154" t="s">
        <v>152</v>
      </c>
      <c r="D100" s="153"/>
      <c r="E100" s="153" t="s">
        <v>153</v>
      </c>
      <c r="F100" s="163" t="s">
        <v>155</v>
      </c>
      <c r="G100" s="160">
        <v>0</v>
      </c>
      <c r="H100" s="35" t="s">
        <v>153</v>
      </c>
      <c r="J100" s="32"/>
    </row>
    <row r="101" spans="1:17" x14ac:dyDescent="0.2">
      <c r="A101" s="153"/>
      <c r="B101" s="153"/>
      <c r="C101" s="161"/>
      <c r="D101" s="153"/>
      <c r="E101" s="153"/>
      <c r="F101" s="162"/>
      <c r="G101" s="162"/>
      <c r="H101" s="35" t="s">
        <v>153</v>
      </c>
      <c r="J101" s="32"/>
    </row>
    <row r="102" spans="1:17" x14ac:dyDescent="0.2">
      <c r="A102" s="153"/>
      <c r="B102" s="153"/>
      <c r="C102" s="154" t="s">
        <v>179</v>
      </c>
      <c r="D102" s="153"/>
      <c r="E102" s="153"/>
      <c r="F102" s="162"/>
      <c r="G102" s="162"/>
      <c r="H102" s="35" t="s">
        <v>153</v>
      </c>
      <c r="J102" s="32"/>
    </row>
    <row r="103" spans="1:17" x14ac:dyDescent="0.2">
      <c r="A103" s="153"/>
      <c r="B103" s="153"/>
      <c r="C103" s="154" t="s">
        <v>152</v>
      </c>
      <c r="D103" s="153"/>
      <c r="E103" s="153" t="s">
        <v>153</v>
      </c>
      <c r="F103" s="163" t="s">
        <v>155</v>
      </c>
      <c r="G103" s="160">
        <v>0</v>
      </c>
      <c r="H103" s="35" t="s">
        <v>153</v>
      </c>
      <c r="J103" s="32"/>
    </row>
    <row r="104" spans="1:17" x14ac:dyDescent="0.2">
      <c r="A104" s="153"/>
      <c r="B104" s="153"/>
      <c r="C104" s="161"/>
      <c r="D104" s="153"/>
      <c r="E104" s="153"/>
      <c r="F104" s="162"/>
      <c r="G104" s="162"/>
      <c r="H104" s="35" t="s">
        <v>153</v>
      </c>
      <c r="J104" s="32"/>
    </row>
    <row r="105" spans="1:17" x14ac:dyDescent="0.2">
      <c r="A105" s="164"/>
      <c r="B105" s="156"/>
      <c r="C105" s="156" t="s">
        <v>180</v>
      </c>
      <c r="D105" s="156"/>
      <c r="E105" s="164"/>
      <c r="F105" s="35">
        <v>-1.7771639400000001</v>
      </c>
      <c r="G105" s="158">
        <v>-4.3229999999999999E-4</v>
      </c>
      <c r="H105" s="35" t="s">
        <v>153</v>
      </c>
      <c r="J105" s="32"/>
    </row>
    <row r="106" spans="1:17" x14ac:dyDescent="0.2">
      <c r="A106" s="161"/>
      <c r="B106" s="161"/>
      <c r="C106" s="154" t="s">
        <v>181</v>
      </c>
      <c r="D106" s="162"/>
      <c r="E106" s="162"/>
      <c r="F106" s="159">
        <v>4110.9860655800003</v>
      </c>
      <c r="G106" s="167">
        <v>1.0000000099999999</v>
      </c>
      <c r="H106" s="35" t="s">
        <v>153</v>
      </c>
      <c r="J106" s="32"/>
    </row>
    <row r="107" spans="1:17" x14ac:dyDescent="0.2">
      <c r="A107" s="168"/>
      <c r="B107" s="168"/>
      <c r="C107" s="168"/>
      <c r="D107" s="169"/>
      <c r="E107" s="169"/>
      <c r="F107" s="169"/>
      <c r="G107" s="169"/>
      <c r="J107" s="32"/>
    </row>
    <row r="108" spans="1:17" ht="12.75" customHeight="1" x14ac:dyDescent="0.2">
      <c r="A108" s="36"/>
      <c r="B108" s="279" t="s">
        <v>843</v>
      </c>
      <c r="C108" s="279"/>
      <c r="D108" s="279"/>
      <c r="E108" s="279"/>
      <c r="F108" s="279"/>
      <c r="G108" s="279"/>
      <c r="H108" s="279"/>
      <c r="J108" s="32"/>
    </row>
    <row r="109" spans="1:17" ht="14.1" customHeight="1" x14ac:dyDescent="0.2">
      <c r="A109" s="36"/>
      <c r="B109" s="279" t="s">
        <v>844</v>
      </c>
      <c r="C109" s="279"/>
      <c r="D109" s="279"/>
      <c r="E109" s="279"/>
      <c r="F109" s="279"/>
      <c r="G109" s="279"/>
      <c r="H109" s="279"/>
      <c r="J109" s="32"/>
    </row>
    <row r="110" spans="1:17" ht="17.100000000000001" customHeight="1" x14ac:dyDescent="0.2">
      <c r="A110" s="36"/>
      <c r="B110" s="279" t="s">
        <v>845</v>
      </c>
      <c r="C110" s="279"/>
      <c r="D110" s="279"/>
      <c r="E110" s="279"/>
      <c r="F110" s="279"/>
      <c r="G110" s="279"/>
      <c r="H110" s="279"/>
      <c r="J110" s="32"/>
    </row>
    <row r="111" spans="1:17" s="38" customFormat="1" ht="66" customHeight="1" x14ac:dyDescent="0.25">
      <c r="A111" s="37"/>
      <c r="B111" s="280" t="s">
        <v>846</v>
      </c>
      <c r="C111" s="280"/>
      <c r="D111" s="280"/>
      <c r="E111" s="280"/>
      <c r="F111" s="280"/>
      <c r="G111" s="280"/>
      <c r="H111" s="280"/>
      <c r="I111"/>
      <c r="J111" s="32"/>
      <c r="K111"/>
      <c r="L111"/>
      <c r="M111"/>
      <c r="N111"/>
      <c r="O111"/>
      <c r="P111"/>
      <c r="Q111"/>
    </row>
    <row r="112" spans="1:17" ht="12.75" customHeight="1" x14ac:dyDescent="0.2">
      <c r="A112" s="36"/>
      <c r="B112" s="279" t="s">
        <v>847</v>
      </c>
      <c r="C112" s="279"/>
      <c r="D112" s="279"/>
      <c r="E112" s="279"/>
      <c r="F112" s="279"/>
      <c r="G112" s="279"/>
      <c r="H112" s="279"/>
      <c r="J112" s="32"/>
    </row>
    <row r="113" spans="1:10" x14ac:dyDescent="0.2">
      <c r="A113" s="36"/>
      <c r="B113" s="36"/>
      <c r="C113" s="36"/>
      <c r="D113" s="170"/>
      <c r="E113" s="170"/>
      <c r="F113" s="170"/>
      <c r="G113" s="170"/>
      <c r="J113" s="32"/>
    </row>
    <row r="114" spans="1:10" x14ac:dyDescent="0.2">
      <c r="A114" s="36"/>
      <c r="B114" s="275" t="s">
        <v>182</v>
      </c>
      <c r="C114" s="276"/>
      <c r="D114" s="277"/>
      <c r="E114" s="171"/>
      <c r="F114" s="170"/>
      <c r="G114" s="170"/>
      <c r="J114" s="32"/>
    </row>
    <row r="115" spans="1:10" ht="27" customHeight="1" x14ac:dyDescent="0.2">
      <c r="A115" s="36"/>
      <c r="B115" s="273" t="s">
        <v>183</v>
      </c>
      <c r="C115" s="274"/>
      <c r="D115" s="154" t="s">
        <v>184</v>
      </c>
      <c r="E115" s="171"/>
      <c r="F115" s="170"/>
      <c r="G115" s="170"/>
      <c r="J115" s="32"/>
    </row>
    <row r="116" spans="1:10" ht="12.75" customHeight="1" x14ac:dyDescent="0.2">
      <c r="A116" s="36"/>
      <c r="B116" s="273" t="s">
        <v>852</v>
      </c>
      <c r="C116" s="274"/>
      <c r="D116" s="154" t="s">
        <v>1186</v>
      </c>
      <c r="E116" s="171"/>
      <c r="F116" s="170"/>
      <c r="G116" s="170"/>
      <c r="J116" s="32"/>
    </row>
    <row r="117" spans="1:10" x14ac:dyDescent="0.2">
      <c r="A117" s="36"/>
      <c r="B117" s="273" t="s">
        <v>186</v>
      </c>
      <c r="C117" s="274"/>
      <c r="D117" s="162" t="s">
        <v>153</v>
      </c>
      <c r="E117" s="171"/>
      <c r="F117" s="170"/>
      <c r="G117" s="170"/>
      <c r="J117" s="32"/>
    </row>
    <row r="118" spans="1:10" x14ac:dyDescent="0.2">
      <c r="A118" s="39"/>
      <c r="B118" s="40" t="s">
        <v>153</v>
      </c>
      <c r="C118" s="40" t="s">
        <v>851</v>
      </c>
      <c r="D118" s="40" t="s">
        <v>187</v>
      </c>
      <c r="E118" s="39"/>
      <c r="F118" s="39"/>
      <c r="G118" s="39"/>
      <c r="H118" s="39"/>
      <c r="J118" s="32"/>
    </row>
    <row r="119" spans="1:10" x14ac:dyDescent="0.2">
      <c r="A119" s="39"/>
      <c r="B119" s="172" t="s">
        <v>188</v>
      </c>
      <c r="C119" s="40" t="s">
        <v>189</v>
      </c>
      <c r="D119" s="40" t="s">
        <v>190</v>
      </c>
      <c r="E119" s="39"/>
      <c r="F119" s="39"/>
      <c r="G119" s="39"/>
      <c r="J119" s="32"/>
    </row>
    <row r="120" spans="1:10" x14ac:dyDescent="0.2">
      <c r="A120" s="39"/>
      <c r="B120" s="156" t="s">
        <v>191</v>
      </c>
      <c r="C120" s="173">
        <v>26.763400000000001</v>
      </c>
      <c r="D120" s="173">
        <v>29.236699999999999</v>
      </c>
      <c r="E120" s="39"/>
      <c r="F120" s="70"/>
      <c r="G120" s="174"/>
      <c r="J120" s="32"/>
    </row>
    <row r="121" spans="1:10" x14ac:dyDescent="0.2">
      <c r="A121" s="39"/>
      <c r="B121" s="156" t="s">
        <v>1045</v>
      </c>
      <c r="C121" s="173">
        <v>25.473299999999998</v>
      </c>
      <c r="D121" s="173">
        <v>27.827300000000001</v>
      </c>
      <c r="E121" s="39"/>
      <c r="F121" s="70"/>
      <c r="G121" s="174"/>
      <c r="J121" s="32"/>
    </row>
    <row r="122" spans="1:10" x14ac:dyDescent="0.2">
      <c r="A122" s="39"/>
      <c r="B122" s="156" t="s">
        <v>192</v>
      </c>
      <c r="C122" s="173">
        <v>26.2072</v>
      </c>
      <c r="D122" s="173">
        <v>28.6265</v>
      </c>
      <c r="E122" s="39"/>
      <c r="F122" s="70"/>
      <c r="G122" s="174"/>
      <c r="J122" s="32"/>
    </row>
    <row r="123" spans="1:10" x14ac:dyDescent="0.2">
      <c r="A123" s="39"/>
      <c r="B123" s="156" t="s">
        <v>1046</v>
      </c>
      <c r="C123" s="173">
        <v>24.9175</v>
      </c>
      <c r="D123" s="173">
        <v>27.217700000000001</v>
      </c>
      <c r="E123" s="39"/>
      <c r="F123" s="70"/>
      <c r="G123" s="174"/>
      <c r="J123" s="32"/>
    </row>
    <row r="124" spans="1:10" x14ac:dyDescent="0.2">
      <c r="A124" s="39"/>
      <c r="B124" s="39"/>
      <c r="C124" s="39"/>
      <c r="D124" s="39"/>
      <c r="E124" s="39"/>
      <c r="F124" s="39"/>
      <c r="G124" s="39"/>
      <c r="J124" s="32"/>
    </row>
    <row r="125" spans="1:10" x14ac:dyDescent="0.2">
      <c r="A125" s="39"/>
      <c r="B125" s="273" t="s">
        <v>1047</v>
      </c>
      <c r="C125" s="274"/>
      <c r="D125" s="154" t="s">
        <v>184</v>
      </c>
      <c r="E125" s="39"/>
      <c r="F125" s="39"/>
      <c r="G125" s="39"/>
      <c r="J125" s="32"/>
    </row>
    <row r="126" spans="1:10" x14ac:dyDescent="0.2">
      <c r="A126" s="39"/>
      <c r="B126" s="175"/>
      <c r="C126" s="175"/>
      <c r="D126" s="175"/>
      <c r="E126" s="39"/>
      <c r="F126" s="39"/>
      <c r="G126" s="39"/>
      <c r="J126" s="32"/>
    </row>
    <row r="127" spans="1:10" x14ac:dyDescent="0.2">
      <c r="A127" s="39"/>
      <c r="B127" s="273" t="s">
        <v>193</v>
      </c>
      <c r="C127" s="274"/>
      <c r="D127" s="154" t="s">
        <v>184</v>
      </c>
      <c r="E127" s="176"/>
      <c r="F127" s="39"/>
      <c r="G127" s="39"/>
      <c r="J127" s="32"/>
    </row>
    <row r="128" spans="1:10" x14ac:dyDescent="0.2">
      <c r="A128" s="39"/>
      <c r="B128" s="273" t="s">
        <v>194</v>
      </c>
      <c r="C128" s="274"/>
      <c r="D128" s="154" t="s">
        <v>184</v>
      </c>
      <c r="E128" s="176"/>
      <c r="F128" s="39"/>
      <c r="G128" s="39"/>
      <c r="J128" s="32"/>
    </row>
    <row r="129" spans="1:10" x14ac:dyDescent="0.2">
      <c r="A129" s="39"/>
      <c r="B129" s="273" t="s">
        <v>195</v>
      </c>
      <c r="C129" s="274"/>
      <c r="D129" s="154" t="s">
        <v>184</v>
      </c>
      <c r="E129" s="176"/>
      <c r="F129" s="39"/>
      <c r="G129" s="39"/>
      <c r="J129" s="32"/>
    </row>
    <row r="130" spans="1:10" x14ac:dyDescent="0.2">
      <c r="A130" s="39"/>
      <c r="B130" s="273" t="s">
        <v>196</v>
      </c>
      <c r="C130" s="274"/>
      <c r="D130" s="177">
        <v>0.2984770710530561</v>
      </c>
      <c r="E130" s="39"/>
      <c r="F130" s="70"/>
      <c r="G130" s="174"/>
      <c r="J130" s="32"/>
    </row>
    <row r="131" spans="1:10" x14ac:dyDescent="0.2">
      <c r="J131" s="32"/>
    </row>
    <row r="132" spans="1:10" x14ac:dyDescent="0.2">
      <c r="J132" s="32"/>
    </row>
    <row r="133" spans="1:10" x14ac:dyDescent="0.2">
      <c r="J133" s="32"/>
    </row>
    <row r="134" spans="1:10" x14ac:dyDescent="0.2">
      <c r="J134" s="32"/>
    </row>
    <row r="135" spans="1:10" x14ac:dyDescent="0.2">
      <c r="J135" s="32"/>
    </row>
    <row r="136" spans="1:10" x14ac:dyDescent="0.2">
      <c r="J136" s="32"/>
    </row>
    <row r="137" spans="1:10" x14ac:dyDescent="0.2">
      <c r="J137" s="32"/>
    </row>
  </sheetData>
  <mergeCells count="17">
    <mergeCell ref="A1:H1"/>
    <mergeCell ref="A2:H2"/>
    <mergeCell ref="A3:H3"/>
    <mergeCell ref="B116:C116"/>
    <mergeCell ref="B117:C117"/>
    <mergeCell ref="B108:H108"/>
    <mergeCell ref="B109:H109"/>
    <mergeCell ref="B110:H110"/>
    <mergeCell ref="B111:H111"/>
    <mergeCell ref="B112:H112"/>
    <mergeCell ref="B114:D114"/>
    <mergeCell ref="B115:C115"/>
    <mergeCell ref="B125:C125"/>
    <mergeCell ref="B129:C129"/>
    <mergeCell ref="B130:C130"/>
    <mergeCell ref="B127:C127"/>
    <mergeCell ref="B128:C128"/>
  </mergeCells>
  <hyperlinks>
    <hyperlink ref="I1" location="Index!B11" display="Index" xr:uid="{6E0134A0-589B-4948-B692-D2D428328770}"/>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0CEDBD-68E0-4D83-8834-02C4F004571C}">
  <sheetPr>
    <outlinePr summaryBelow="0" summaryRight="0"/>
  </sheetPr>
  <dimension ref="A1:Q139"/>
  <sheetViews>
    <sheetView showGridLines="0" workbookViewId="0">
      <selection activeCell="H78" sqref="A1:H1048576"/>
    </sheetView>
  </sheetViews>
  <sheetFormatPr defaultRowHeight="12.75" x14ac:dyDescent="0.2"/>
  <cols>
    <col min="1" max="1" width="5.85546875" bestFit="1" customWidth="1"/>
    <col min="2" max="2" width="19.7109375" bestFit="1" customWidth="1"/>
    <col min="3" max="3" width="39.140625" bestFit="1" customWidth="1"/>
    <col min="4" max="4" width="17.5703125" bestFit="1" customWidth="1"/>
    <col min="5" max="5" width="8.7109375" bestFit="1" customWidth="1"/>
    <col min="6" max="6" width="10.140625" bestFit="1" customWidth="1"/>
    <col min="7" max="7" width="14" bestFit="1" customWidth="1"/>
    <col min="8" max="8" width="8.42578125" bestFit="1" customWidth="1"/>
    <col min="9" max="9" width="5.7109375" bestFit="1" customWidth="1"/>
    <col min="10" max="10" width="50.7109375" style="47" customWidth="1"/>
  </cols>
  <sheetData>
    <row r="1" spans="1:10" ht="15" x14ac:dyDescent="0.2">
      <c r="A1" s="278" t="s">
        <v>0</v>
      </c>
      <c r="B1" s="278"/>
      <c r="C1" s="278"/>
      <c r="D1" s="278"/>
      <c r="E1" s="278"/>
      <c r="F1" s="278"/>
      <c r="G1" s="278"/>
      <c r="H1" s="278"/>
      <c r="I1" s="62" t="s">
        <v>1027</v>
      </c>
      <c r="J1" s="32"/>
    </row>
    <row r="2" spans="1:10" ht="15" x14ac:dyDescent="0.2">
      <c r="A2" s="278" t="s">
        <v>494</v>
      </c>
      <c r="B2" s="278"/>
      <c r="C2" s="278"/>
      <c r="D2" s="278"/>
      <c r="E2" s="278"/>
      <c r="F2" s="278"/>
      <c r="G2" s="278"/>
      <c r="H2" s="278"/>
      <c r="J2" s="33" t="s">
        <v>1028</v>
      </c>
    </row>
    <row r="3" spans="1:10" ht="15" x14ac:dyDescent="0.2">
      <c r="A3" s="278" t="s">
        <v>835</v>
      </c>
      <c r="B3" s="278"/>
      <c r="C3" s="278"/>
      <c r="D3" s="278"/>
      <c r="E3" s="278"/>
      <c r="F3" s="278"/>
      <c r="G3" s="278"/>
      <c r="H3" s="278"/>
      <c r="J3" s="32"/>
    </row>
    <row r="4" spans="1:10" s="34" customFormat="1" ht="30" x14ac:dyDescent="0.2">
      <c r="A4" s="29" t="s">
        <v>2</v>
      </c>
      <c r="B4" s="29" t="s">
        <v>3</v>
      </c>
      <c r="C4" s="29" t="s">
        <v>4</v>
      </c>
      <c r="D4" s="29" t="s">
        <v>5</v>
      </c>
      <c r="E4" s="29" t="s">
        <v>6</v>
      </c>
      <c r="F4" s="29" t="s">
        <v>7</v>
      </c>
      <c r="G4" s="29" t="s">
        <v>8</v>
      </c>
      <c r="H4" s="29" t="s">
        <v>839</v>
      </c>
      <c r="J4" s="32"/>
    </row>
    <row r="5" spans="1:10" x14ac:dyDescent="0.2">
      <c r="A5" s="153"/>
      <c r="B5" s="153"/>
      <c r="C5" s="154" t="s">
        <v>9</v>
      </c>
      <c r="D5" s="153"/>
      <c r="E5" s="153"/>
      <c r="F5" s="153"/>
      <c r="G5" s="153"/>
      <c r="H5" s="35" t="s">
        <v>153</v>
      </c>
      <c r="J5" s="32"/>
    </row>
    <row r="6" spans="1:10" x14ac:dyDescent="0.2">
      <c r="A6" s="153"/>
      <c r="B6" s="153"/>
      <c r="C6" s="154" t="s">
        <v>10</v>
      </c>
      <c r="D6" s="153"/>
      <c r="E6" s="153"/>
      <c r="F6" s="153"/>
      <c r="G6" s="153"/>
      <c r="H6" s="35" t="s">
        <v>153</v>
      </c>
      <c r="J6" s="32"/>
    </row>
    <row r="7" spans="1:10" x14ac:dyDescent="0.2">
      <c r="A7" s="155">
        <v>1</v>
      </c>
      <c r="B7" s="156" t="s">
        <v>51</v>
      </c>
      <c r="C7" s="156" t="s">
        <v>52</v>
      </c>
      <c r="D7" s="156" t="s">
        <v>53</v>
      </c>
      <c r="E7" s="157">
        <v>13587</v>
      </c>
      <c r="F7" s="35">
        <v>183.20710800000001</v>
      </c>
      <c r="G7" s="158">
        <v>5.2621729999999999E-2</v>
      </c>
      <c r="H7" s="35" t="s">
        <v>153</v>
      </c>
      <c r="J7" s="32"/>
    </row>
    <row r="8" spans="1:10" x14ac:dyDescent="0.2">
      <c r="A8" s="155">
        <v>2</v>
      </c>
      <c r="B8" s="156" t="s">
        <v>106</v>
      </c>
      <c r="C8" s="156" t="s">
        <v>107</v>
      </c>
      <c r="D8" s="156" t="s">
        <v>36</v>
      </c>
      <c r="E8" s="157">
        <v>3930</v>
      </c>
      <c r="F8" s="35">
        <v>173.70206999999999</v>
      </c>
      <c r="G8" s="158">
        <v>4.9891640000000001E-2</v>
      </c>
      <c r="H8" s="35" t="s">
        <v>153</v>
      </c>
      <c r="J8" s="32"/>
    </row>
    <row r="9" spans="1:10" x14ac:dyDescent="0.2">
      <c r="A9" s="155">
        <v>3</v>
      </c>
      <c r="B9" s="156" t="s">
        <v>34</v>
      </c>
      <c r="C9" s="156" t="s">
        <v>35</v>
      </c>
      <c r="D9" s="156" t="s">
        <v>36</v>
      </c>
      <c r="E9" s="157">
        <v>3632</v>
      </c>
      <c r="F9" s="35">
        <v>170.58414400000001</v>
      </c>
      <c r="G9" s="158">
        <v>4.8996089999999999E-2</v>
      </c>
      <c r="H9" s="35" t="s">
        <v>153</v>
      </c>
      <c r="J9" s="32"/>
    </row>
    <row r="10" spans="1:10" x14ac:dyDescent="0.2">
      <c r="A10" s="155">
        <v>4</v>
      </c>
      <c r="B10" s="156" t="s">
        <v>367</v>
      </c>
      <c r="C10" s="156" t="s">
        <v>368</v>
      </c>
      <c r="D10" s="156" t="s">
        <v>252</v>
      </c>
      <c r="E10" s="157">
        <v>3743</v>
      </c>
      <c r="F10" s="35">
        <v>146.871577</v>
      </c>
      <c r="G10" s="158">
        <v>4.2185239999999999E-2</v>
      </c>
      <c r="H10" s="35" t="s">
        <v>153</v>
      </c>
      <c r="J10" s="32"/>
    </row>
    <row r="11" spans="1:10" x14ac:dyDescent="0.2">
      <c r="A11" s="155">
        <v>5</v>
      </c>
      <c r="B11" s="156" t="s">
        <v>418</v>
      </c>
      <c r="C11" s="156" t="s">
        <v>419</v>
      </c>
      <c r="D11" s="156" t="s">
        <v>50</v>
      </c>
      <c r="E11" s="157">
        <v>141618</v>
      </c>
      <c r="F11" s="35">
        <v>137.59604880000001</v>
      </c>
      <c r="G11" s="158">
        <v>3.952108E-2</v>
      </c>
      <c r="H11" s="35" t="s">
        <v>153</v>
      </c>
      <c r="J11" s="32"/>
    </row>
    <row r="12" spans="1:10" ht="15" x14ac:dyDescent="0.2">
      <c r="A12" s="155">
        <v>6</v>
      </c>
      <c r="B12" s="156" t="s">
        <v>416</v>
      </c>
      <c r="C12" s="156" t="s">
        <v>417</v>
      </c>
      <c r="D12" s="156" t="s">
        <v>47</v>
      </c>
      <c r="E12" s="157">
        <v>6658</v>
      </c>
      <c r="F12" s="35">
        <v>135.710014</v>
      </c>
      <c r="G12" s="158">
        <v>3.8979359999999998E-2</v>
      </c>
      <c r="H12" s="35" t="s">
        <v>153</v>
      </c>
      <c r="J12" s="48"/>
    </row>
    <row r="13" spans="1:10" x14ac:dyDescent="0.2">
      <c r="A13" s="155">
        <v>7</v>
      </c>
      <c r="B13" s="156" t="s">
        <v>420</v>
      </c>
      <c r="C13" s="156" t="s">
        <v>421</v>
      </c>
      <c r="D13" s="156" t="s">
        <v>240</v>
      </c>
      <c r="E13" s="157">
        <v>8607</v>
      </c>
      <c r="F13" s="35">
        <v>134.89751100000001</v>
      </c>
      <c r="G13" s="158">
        <v>3.8745990000000001E-2</v>
      </c>
      <c r="H13" s="35" t="s">
        <v>153</v>
      </c>
      <c r="J13" s="32"/>
    </row>
    <row r="14" spans="1:10" x14ac:dyDescent="0.2">
      <c r="A14" s="155">
        <v>8</v>
      </c>
      <c r="B14" s="156" t="s">
        <v>147</v>
      </c>
      <c r="C14" s="156" t="s">
        <v>148</v>
      </c>
      <c r="D14" s="156" t="s">
        <v>47</v>
      </c>
      <c r="E14" s="157">
        <v>39512</v>
      </c>
      <c r="F14" s="35">
        <v>129.08570399999999</v>
      </c>
      <c r="G14" s="158">
        <v>3.7076690000000002E-2</v>
      </c>
      <c r="H14" s="35" t="s">
        <v>153</v>
      </c>
      <c r="J14" s="32"/>
    </row>
    <row r="15" spans="1:10" x14ac:dyDescent="0.2">
      <c r="A15" s="155">
        <v>9</v>
      </c>
      <c r="B15" s="156" t="s">
        <v>422</v>
      </c>
      <c r="C15" s="156" t="s">
        <v>423</v>
      </c>
      <c r="D15" s="156" t="s">
        <v>424</v>
      </c>
      <c r="E15" s="157">
        <v>8793</v>
      </c>
      <c r="F15" s="35">
        <v>118.15154099999999</v>
      </c>
      <c r="G15" s="158">
        <v>3.393612E-2</v>
      </c>
      <c r="H15" s="35" t="s">
        <v>153</v>
      </c>
      <c r="J15" s="32"/>
    </row>
    <row r="16" spans="1:10" x14ac:dyDescent="0.2">
      <c r="A16" s="155">
        <v>10</v>
      </c>
      <c r="B16" s="156" t="s">
        <v>425</v>
      </c>
      <c r="C16" s="156" t="s">
        <v>426</v>
      </c>
      <c r="D16" s="156" t="s">
        <v>50</v>
      </c>
      <c r="E16" s="157">
        <v>31040</v>
      </c>
      <c r="F16" s="35">
        <v>117.37775999999999</v>
      </c>
      <c r="G16" s="158">
        <v>3.371387E-2</v>
      </c>
      <c r="H16" s="35" t="s">
        <v>153</v>
      </c>
      <c r="J16" s="32" t="s">
        <v>1037</v>
      </c>
    </row>
    <row r="17" spans="1:10" x14ac:dyDescent="0.2">
      <c r="A17" s="155">
        <v>11</v>
      </c>
      <c r="B17" s="156" t="s">
        <v>443</v>
      </c>
      <c r="C17" s="156" t="s">
        <v>444</v>
      </c>
      <c r="D17" s="156" t="s">
        <v>252</v>
      </c>
      <c r="E17" s="157">
        <v>4435</v>
      </c>
      <c r="F17" s="35">
        <v>115.39870000000001</v>
      </c>
      <c r="G17" s="158">
        <v>3.3145429999999997E-2</v>
      </c>
      <c r="H17" s="35" t="s">
        <v>153</v>
      </c>
      <c r="J17" s="32"/>
    </row>
    <row r="18" spans="1:10" x14ac:dyDescent="0.2">
      <c r="A18" s="155">
        <v>12</v>
      </c>
      <c r="B18" s="156" t="s">
        <v>435</v>
      </c>
      <c r="C18" s="156" t="s">
        <v>436</v>
      </c>
      <c r="D18" s="156" t="s">
        <v>112</v>
      </c>
      <c r="E18" s="157">
        <v>12229</v>
      </c>
      <c r="F18" s="35">
        <v>111.919808</v>
      </c>
      <c r="G18" s="158">
        <v>3.2146210000000001E-2</v>
      </c>
      <c r="H18" s="35" t="s">
        <v>153</v>
      </c>
      <c r="J18" s="32"/>
    </row>
    <row r="19" spans="1:10" x14ac:dyDescent="0.2">
      <c r="A19" s="155">
        <v>13</v>
      </c>
      <c r="B19" s="156" t="s">
        <v>427</v>
      </c>
      <c r="C19" s="156" t="s">
        <v>428</v>
      </c>
      <c r="D19" s="156" t="s">
        <v>50</v>
      </c>
      <c r="E19" s="157">
        <v>241296</v>
      </c>
      <c r="F19" s="35">
        <v>108.70384799999999</v>
      </c>
      <c r="G19" s="158">
        <v>3.12225E-2</v>
      </c>
      <c r="H19" s="35" t="s">
        <v>153</v>
      </c>
      <c r="J19" s="32"/>
    </row>
    <row r="20" spans="1:10" x14ac:dyDescent="0.2">
      <c r="A20" s="155">
        <v>14</v>
      </c>
      <c r="B20" s="156" t="s">
        <v>449</v>
      </c>
      <c r="C20" s="156" t="s">
        <v>450</v>
      </c>
      <c r="D20" s="156" t="s">
        <v>222</v>
      </c>
      <c r="E20" s="157">
        <v>15429</v>
      </c>
      <c r="F20" s="35">
        <v>106.506387</v>
      </c>
      <c r="G20" s="158">
        <v>3.0591340000000002E-2</v>
      </c>
      <c r="H20" s="35" t="s">
        <v>153</v>
      </c>
      <c r="J20" s="32"/>
    </row>
    <row r="21" spans="1:10" ht="25.5" x14ac:dyDescent="0.2">
      <c r="A21" s="155">
        <v>15</v>
      </c>
      <c r="B21" s="156" t="s">
        <v>317</v>
      </c>
      <c r="C21" s="156" t="s">
        <v>318</v>
      </c>
      <c r="D21" s="156" t="s">
        <v>274</v>
      </c>
      <c r="E21" s="157">
        <v>2841</v>
      </c>
      <c r="F21" s="35">
        <v>101.5444425</v>
      </c>
      <c r="G21" s="158">
        <v>2.916614E-2</v>
      </c>
      <c r="H21" s="35" t="s">
        <v>153</v>
      </c>
      <c r="J21" s="32"/>
    </row>
    <row r="22" spans="1:10" ht="15" x14ac:dyDescent="0.2">
      <c r="A22" s="155">
        <v>16</v>
      </c>
      <c r="B22" s="156" t="s">
        <v>431</v>
      </c>
      <c r="C22" s="156" t="s">
        <v>432</v>
      </c>
      <c r="D22" s="156" t="s">
        <v>214</v>
      </c>
      <c r="E22" s="157">
        <v>28701</v>
      </c>
      <c r="F22" s="35">
        <v>99.492016500000005</v>
      </c>
      <c r="G22" s="158">
        <v>2.8576629999999999E-2</v>
      </c>
      <c r="H22" s="35" t="s">
        <v>153</v>
      </c>
      <c r="J22" s="48"/>
    </row>
    <row r="23" spans="1:10" ht="25.5" x14ac:dyDescent="0.2">
      <c r="A23" s="155">
        <v>17</v>
      </c>
      <c r="B23" s="156" t="s">
        <v>437</v>
      </c>
      <c r="C23" s="156" t="s">
        <v>438</v>
      </c>
      <c r="D23" s="156" t="s">
        <v>439</v>
      </c>
      <c r="E23" s="157">
        <v>21854</v>
      </c>
      <c r="F23" s="35">
        <v>98.539686000000003</v>
      </c>
      <c r="G23" s="158">
        <v>2.8303100000000001E-2</v>
      </c>
      <c r="H23" s="35" t="s">
        <v>153</v>
      </c>
      <c r="J23" s="32"/>
    </row>
    <row r="24" spans="1:10" x14ac:dyDescent="0.2">
      <c r="A24" s="155">
        <v>18</v>
      </c>
      <c r="B24" s="156" t="s">
        <v>433</v>
      </c>
      <c r="C24" s="156" t="s">
        <v>434</v>
      </c>
      <c r="D24" s="156" t="s">
        <v>222</v>
      </c>
      <c r="E24" s="157">
        <v>13180</v>
      </c>
      <c r="F24" s="35">
        <v>98.35575</v>
      </c>
      <c r="G24" s="158">
        <v>2.8250270000000001E-2</v>
      </c>
      <c r="H24" s="35" t="s">
        <v>153</v>
      </c>
      <c r="J24" s="32"/>
    </row>
    <row r="25" spans="1:10" x14ac:dyDescent="0.2">
      <c r="A25" s="155">
        <v>19</v>
      </c>
      <c r="B25" s="156" t="s">
        <v>440</v>
      </c>
      <c r="C25" s="156" t="s">
        <v>441</v>
      </c>
      <c r="D25" s="156" t="s">
        <v>442</v>
      </c>
      <c r="E25" s="157">
        <v>5857</v>
      </c>
      <c r="F25" s="35">
        <v>83.599889500000003</v>
      </c>
      <c r="G25" s="158">
        <v>2.401201E-2</v>
      </c>
      <c r="H25" s="35" t="s">
        <v>153</v>
      </c>
      <c r="J25" s="32"/>
    </row>
    <row r="26" spans="1:10" x14ac:dyDescent="0.2">
      <c r="A26" s="155">
        <v>20</v>
      </c>
      <c r="B26" s="156" t="s">
        <v>67</v>
      </c>
      <c r="C26" s="156" t="s">
        <v>68</v>
      </c>
      <c r="D26" s="156" t="s">
        <v>36</v>
      </c>
      <c r="E26" s="157">
        <v>3026</v>
      </c>
      <c r="F26" s="35">
        <v>82.718736000000007</v>
      </c>
      <c r="G26" s="158">
        <v>2.3758919999999999E-2</v>
      </c>
      <c r="H26" s="35" t="s">
        <v>153</v>
      </c>
      <c r="J26" s="32"/>
    </row>
    <row r="27" spans="1:10" x14ac:dyDescent="0.2">
      <c r="A27" s="155">
        <v>21</v>
      </c>
      <c r="B27" s="156" t="s">
        <v>223</v>
      </c>
      <c r="C27" s="156" t="s">
        <v>224</v>
      </c>
      <c r="D27" s="156" t="s">
        <v>112</v>
      </c>
      <c r="E27" s="157">
        <v>601</v>
      </c>
      <c r="F27" s="35">
        <v>79.584720500000003</v>
      </c>
      <c r="G27" s="158">
        <v>2.2858750000000001E-2</v>
      </c>
      <c r="H27" s="35" t="s">
        <v>153</v>
      </c>
      <c r="J27" s="32"/>
    </row>
    <row r="28" spans="1:10" ht="25.5" x14ac:dyDescent="0.2">
      <c r="A28" s="155">
        <v>22</v>
      </c>
      <c r="B28" s="156" t="s">
        <v>447</v>
      </c>
      <c r="C28" s="156" t="s">
        <v>448</v>
      </c>
      <c r="D28" s="156" t="s">
        <v>219</v>
      </c>
      <c r="E28" s="157">
        <v>1573</v>
      </c>
      <c r="F28" s="35">
        <v>79.438859500000007</v>
      </c>
      <c r="G28" s="158">
        <v>2.2816860000000001E-2</v>
      </c>
      <c r="H28" s="35" t="s">
        <v>153</v>
      </c>
      <c r="J28" s="32"/>
    </row>
    <row r="29" spans="1:10" x14ac:dyDescent="0.2">
      <c r="A29" s="155">
        <v>23</v>
      </c>
      <c r="B29" s="156" t="s">
        <v>141</v>
      </c>
      <c r="C29" s="156" t="s">
        <v>142</v>
      </c>
      <c r="D29" s="156" t="s">
        <v>36</v>
      </c>
      <c r="E29" s="157">
        <v>11627</v>
      </c>
      <c r="F29" s="35">
        <v>74.081430499999996</v>
      </c>
      <c r="G29" s="158">
        <v>2.127807E-2</v>
      </c>
      <c r="H29" s="35" t="s">
        <v>153</v>
      </c>
      <c r="J29" s="32"/>
    </row>
    <row r="30" spans="1:10" x14ac:dyDescent="0.2">
      <c r="A30" s="155">
        <v>24</v>
      </c>
      <c r="B30" s="156" t="s">
        <v>86</v>
      </c>
      <c r="C30" s="156" t="s">
        <v>87</v>
      </c>
      <c r="D30" s="156" t="s">
        <v>13</v>
      </c>
      <c r="E30" s="157">
        <v>6049</v>
      </c>
      <c r="F30" s="35">
        <v>71.118093000000002</v>
      </c>
      <c r="G30" s="158">
        <v>2.0426920000000001E-2</v>
      </c>
      <c r="H30" s="35" t="s">
        <v>153</v>
      </c>
      <c r="J30" s="32"/>
    </row>
    <row r="31" spans="1:10" x14ac:dyDescent="0.2">
      <c r="A31" s="155">
        <v>25</v>
      </c>
      <c r="B31" s="156" t="s">
        <v>455</v>
      </c>
      <c r="C31" s="156" t="s">
        <v>456</v>
      </c>
      <c r="D31" s="156" t="s">
        <v>47</v>
      </c>
      <c r="E31" s="157">
        <v>9198</v>
      </c>
      <c r="F31" s="35">
        <v>70.231329000000002</v>
      </c>
      <c r="G31" s="158">
        <v>2.0172220000000001E-2</v>
      </c>
      <c r="H31" s="35" t="s">
        <v>153</v>
      </c>
      <c r="J31" s="32"/>
    </row>
    <row r="32" spans="1:10" x14ac:dyDescent="0.2">
      <c r="A32" s="155">
        <v>26</v>
      </c>
      <c r="B32" s="156" t="s">
        <v>453</v>
      </c>
      <c r="C32" s="156" t="s">
        <v>454</v>
      </c>
      <c r="D32" s="156" t="s">
        <v>240</v>
      </c>
      <c r="E32" s="157">
        <v>8090</v>
      </c>
      <c r="F32" s="35">
        <v>67.935775000000007</v>
      </c>
      <c r="G32" s="158">
        <v>1.951288E-2</v>
      </c>
      <c r="H32" s="35" t="s">
        <v>153</v>
      </c>
      <c r="J32" s="32"/>
    </row>
    <row r="33" spans="1:10" ht="25.5" x14ac:dyDescent="0.2">
      <c r="A33" s="155">
        <v>27</v>
      </c>
      <c r="B33" s="156" t="s">
        <v>301</v>
      </c>
      <c r="C33" s="156" t="s">
        <v>302</v>
      </c>
      <c r="D33" s="156" t="s">
        <v>219</v>
      </c>
      <c r="E33" s="157">
        <v>15078</v>
      </c>
      <c r="F33" s="35">
        <v>64.013649000000001</v>
      </c>
      <c r="G33" s="158">
        <v>1.8386340000000001E-2</v>
      </c>
      <c r="H33" s="35" t="s">
        <v>153</v>
      </c>
      <c r="J33" s="32"/>
    </row>
    <row r="34" spans="1:10" x14ac:dyDescent="0.2">
      <c r="A34" s="155">
        <v>28</v>
      </c>
      <c r="B34" s="156" t="s">
        <v>463</v>
      </c>
      <c r="C34" s="156" t="s">
        <v>464</v>
      </c>
      <c r="D34" s="156" t="s">
        <v>112</v>
      </c>
      <c r="E34" s="157">
        <v>6095</v>
      </c>
      <c r="F34" s="35">
        <v>63.113725000000002</v>
      </c>
      <c r="G34" s="158">
        <v>1.8127859999999999E-2</v>
      </c>
      <c r="H34" s="35" t="s">
        <v>153</v>
      </c>
      <c r="J34" s="32"/>
    </row>
    <row r="35" spans="1:10" ht="25.5" x14ac:dyDescent="0.2">
      <c r="A35" s="155">
        <v>29</v>
      </c>
      <c r="B35" s="156" t="s">
        <v>84</v>
      </c>
      <c r="C35" s="156" t="s">
        <v>85</v>
      </c>
      <c r="D35" s="156" t="s">
        <v>25</v>
      </c>
      <c r="E35" s="157">
        <v>1255</v>
      </c>
      <c r="F35" s="35">
        <v>55.081949999999999</v>
      </c>
      <c r="G35" s="158">
        <v>1.582093E-2</v>
      </c>
      <c r="H35" s="35" t="s">
        <v>153</v>
      </c>
      <c r="J35" s="32"/>
    </row>
    <row r="36" spans="1:10" x14ac:dyDescent="0.2">
      <c r="A36" s="155">
        <v>30</v>
      </c>
      <c r="B36" s="156" t="s">
        <v>268</v>
      </c>
      <c r="C36" s="156" t="s">
        <v>269</v>
      </c>
      <c r="D36" s="156" t="s">
        <v>112</v>
      </c>
      <c r="E36" s="157">
        <v>3287</v>
      </c>
      <c r="F36" s="35">
        <v>47.776544999999999</v>
      </c>
      <c r="G36" s="158">
        <v>1.3722639999999999E-2</v>
      </c>
      <c r="H36" s="35" t="s">
        <v>153</v>
      </c>
      <c r="J36" s="32"/>
    </row>
    <row r="37" spans="1:10" ht="25.5" x14ac:dyDescent="0.2">
      <c r="A37" s="155">
        <v>31</v>
      </c>
      <c r="B37" s="156" t="s">
        <v>489</v>
      </c>
      <c r="C37" s="156" t="s">
        <v>490</v>
      </c>
      <c r="D37" s="156" t="s">
        <v>47</v>
      </c>
      <c r="E37" s="157">
        <v>2262</v>
      </c>
      <c r="F37" s="35">
        <v>44.660927999999998</v>
      </c>
      <c r="G37" s="158">
        <v>1.2827750000000001E-2</v>
      </c>
      <c r="H37" s="35" t="s">
        <v>153</v>
      </c>
      <c r="J37" s="32"/>
    </row>
    <row r="38" spans="1:10" x14ac:dyDescent="0.2">
      <c r="A38" s="155">
        <v>32</v>
      </c>
      <c r="B38" s="156" t="s">
        <v>459</v>
      </c>
      <c r="C38" s="156" t="s">
        <v>460</v>
      </c>
      <c r="D38" s="156" t="s">
        <v>47</v>
      </c>
      <c r="E38" s="157">
        <v>4636</v>
      </c>
      <c r="F38" s="35">
        <v>40.298430000000003</v>
      </c>
      <c r="G38" s="158">
        <v>1.157473E-2</v>
      </c>
      <c r="H38" s="35" t="s">
        <v>153</v>
      </c>
      <c r="J38" s="32"/>
    </row>
    <row r="39" spans="1:10" x14ac:dyDescent="0.2">
      <c r="A39" s="155">
        <v>33</v>
      </c>
      <c r="B39" s="156" t="s">
        <v>365</v>
      </c>
      <c r="C39" s="156" t="s">
        <v>366</v>
      </c>
      <c r="D39" s="156" t="s">
        <v>117</v>
      </c>
      <c r="E39" s="157">
        <v>19513</v>
      </c>
      <c r="F39" s="35">
        <v>33.954571299999998</v>
      </c>
      <c r="G39" s="158">
        <v>9.7526100000000001E-3</v>
      </c>
      <c r="H39" s="35" t="s">
        <v>153</v>
      </c>
      <c r="J39" s="32"/>
    </row>
    <row r="40" spans="1:10" x14ac:dyDescent="0.2">
      <c r="A40" s="155">
        <v>34</v>
      </c>
      <c r="B40" s="156" t="s">
        <v>429</v>
      </c>
      <c r="C40" s="156" t="s">
        <v>430</v>
      </c>
      <c r="D40" s="156" t="s">
        <v>36</v>
      </c>
      <c r="E40" s="157">
        <v>2350</v>
      </c>
      <c r="F40" s="35">
        <v>33.176124999999999</v>
      </c>
      <c r="G40" s="158">
        <v>9.5290199999999992E-3</v>
      </c>
      <c r="H40" s="35" t="s">
        <v>153</v>
      </c>
      <c r="J40" s="32"/>
    </row>
    <row r="41" spans="1:10" x14ac:dyDescent="0.2">
      <c r="A41" s="155">
        <v>35</v>
      </c>
      <c r="B41" s="156" t="s">
        <v>467</v>
      </c>
      <c r="C41" s="156" t="s">
        <v>468</v>
      </c>
      <c r="D41" s="156" t="s">
        <v>90</v>
      </c>
      <c r="E41" s="157">
        <v>2121</v>
      </c>
      <c r="F41" s="35">
        <v>26.252677500000001</v>
      </c>
      <c r="G41" s="158">
        <v>7.5404399999999998E-3</v>
      </c>
      <c r="H41" s="35" t="s">
        <v>153</v>
      </c>
      <c r="J41" s="32"/>
    </row>
    <row r="42" spans="1:10" x14ac:dyDescent="0.2">
      <c r="A42" s="155">
        <v>36</v>
      </c>
      <c r="B42" s="156" t="s">
        <v>469</v>
      </c>
      <c r="C42" s="156" t="s">
        <v>470</v>
      </c>
      <c r="D42" s="156" t="s">
        <v>47</v>
      </c>
      <c r="E42" s="157">
        <v>6110</v>
      </c>
      <c r="F42" s="35">
        <v>24.763829999999999</v>
      </c>
      <c r="G42" s="158">
        <v>7.1127999999999999E-3</v>
      </c>
      <c r="H42" s="35" t="s">
        <v>153</v>
      </c>
      <c r="J42" s="32"/>
    </row>
    <row r="43" spans="1:10" x14ac:dyDescent="0.2">
      <c r="A43" s="155">
        <v>37</v>
      </c>
      <c r="B43" s="156" t="s">
        <v>37</v>
      </c>
      <c r="C43" s="156" t="s">
        <v>38</v>
      </c>
      <c r="D43" s="156" t="s">
        <v>36</v>
      </c>
      <c r="E43" s="157">
        <v>351</v>
      </c>
      <c r="F43" s="35">
        <v>21.324653999999999</v>
      </c>
      <c r="G43" s="158">
        <v>6.1249800000000004E-3</v>
      </c>
      <c r="H43" s="35" t="s">
        <v>153</v>
      </c>
      <c r="J43" s="32"/>
    </row>
    <row r="44" spans="1:10" x14ac:dyDescent="0.2">
      <c r="A44" s="155">
        <v>38</v>
      </c>
      <c r="B44" s="156" t="s">
        <v>491</v>
      </c>
      <c r="C44" s="156" t="s">
        <v>492</v>
      </c>
      <c r="D44" s="156" t="s">
        <v>47</v>
      </c>
      <c r="E44" s="157">
        <v>76</v>
      </c>
      <c r="F44" s="35">
        <v>6.5992699999999997</v>
      </c>
      <c r="G44" s="158">
        <v>1.89548E-3</v>
      </c>
      <c r="H44" s="35" t="s">
        <v>153</v>
      </c>
      <c r="J44" s="32"/>
    </row>
    <row r="45" spans="1:10" x14ac:dyDescent="0.2">
      <c r="A45" s="153"/>
      <c r="B45" s="153"/>
      <c r="C45" s="154" t="s">
        <v>152</v>
      </c>
      <c r="D45" s="153"/>
      <c r="E45" s="153" t="s">
        <v>153</v>
      </c>
      <c r="F45" s="159">
        <v>3357.3693036</v>
      </c>
      <c r="G45" s="160">
        <v>0.96432163999999998</v>
      </c>
      <c r="H45" s="35" t="s">
        <v>153</v>
      </c>
      <c r="J45" s="32"/>
    </row>
    <row r="46" spans="1:10" x14ac:dyDescent="0.2">
      <c r="A46" s="153"/>
      <c r="B46" s="153"/>
      <c r="C46" s="161"/>
      <c r="D46" s="153"/>
      <c r="E46" s="153"/>
      <c r="F46" s="162"/>
      <c r="G46" s="162"/>
      <c r="H46" s="35" t="s">
        <v>153</v>
      </c>
      <c r="J46" s="32"/>
    </row>
    <row r="47" spans="1:10" x14ac:dyDescent="0.2">
      <c r="A47" s="153"/>
      <c r="B47" s="153"/>
      <c r="C47" s="154" t="s">
        <v>154</v>
      </c>
      <c r="D47" s="153"/>
      <c r="E47" s="153"/>
      <c r="F47" s="153"/>
      <c r="G47" s="153"/>
      <c r="H47" s="35" t="s">
        <v>153</v>
      </c>
      <c r="J47" s="32"/>
    </row>
    <row r="48" spans="1:10" x14ac:dyDescent="0.2">
      <c r="A48" s="153"/>
      <c r="B48" s="153"/>
      <c r="C48" s="154" t="s">
        <v>152</v>
      </c>
      <c r="D48" s="153"/>
      <c r="E48" s="153" t="s">
        <v>153</v>
      </c>
      <c r="F48" s="163" t="s">
        <v>155</v>
      </c>
      <c r="G48" s="160">
        <v>0</v>
      </c>
      <c r="H48" s="35" t="s">
        <v>153</v>
      </c>
      <c r="J48" s="32"/>
    </row>
    <row r="49" spans="1:10" x14ac:dyDescent="0.2">
      <c r="A49" s="153"/>
      <c r="B49" s="153"/>
      <c r="C49" s="161"/>
      <c r="D49" s="153"/>
      <c r="E49" s="153"/>
      <c r="F49" s="162"/>
      <c r="G49" s="162"/>
      <c r="H49" s="35" t="s">
        <v>153</v>
      </c>
      <c r="J49" s="32"/>
    </row>
    <row r="50" spans="1:10" x14ac:dyDescent="0.2">
      <c r="A50" s="153"/>
      <c r="B50" s="153"/>
      <c r="C50" s="154" t="s">
        <v>156</v>
      </c>
      <c r="D50" s="153"/>
      <c r="E50" s="153"/>
      <c r="F50" s="153"/>
      <c r="G50" s="153"/>
      <c r="H50" s="35" t="s">
        <v>153</v>
      </c>
      <c r="J50" s="32"/>
    </row>
    <row r="51" spans="1:10" x14ac:dyDescent="0.2">
      <c r="A51" s="153"/>
      <c r="B51" s="153"/>
      <c r="C51" s="154" t="s">
        <v>152</v>
      </c>
      <c r="D51" s="153"/>
      <c r="E51" s="153" t="s">
        <v>153</v>
      </c>
      <c r="F51" s="163" t="s">
        <v>155</v>
      </c>
      <c r="G51" s="160">
        <v>0</v>
      </c>
      <c r="H51" s="35" t="s">
        <v>153</v>
      </c>
      <c r="J51" s="32"/>
    </row>
    <row r="52" spans="1:10" x14ac:dyDescent="0.2">
      <c r="A52" s="153"/>
      <c r="B52" s="153"/>
      <c r="C52" s="161"/>
      <c r="D52" s="153"/>
      <c r="E52" s="153"/>
      <c r="F52" s="162"/>
      <c r="G52" s="162"/>
      <c r="H52" s="35" t="s">
        <v>153</v>
      </c>
      <c r="J52" s="32"/>
    </row>
    <row r="53" spans="1:10" x14ac:dyDescent="0.2">
      <c r="A53" s="153"/>
      <c r="B53" s="153"/>
      <c r="C53" s="154" t="s">
        <v>157</v>
      </c>
      <c r="D53" s="153"/>
      <c r="E53" s="153"/>
      <c r="F53" s="153"/>
      <c r="G53" s="153"/>
      <c r="H53" s="35" t="s">
        <v>153</v>
      </c>
      <c r="J53" s="32"/>
    </row>
    <row r="54" spans="1:10" ht="25.5" x14ac:dyDescent="0.2">
      <c r="A54" s="155">
        <v>1</v>
      </c>
      <c r="B54" s="156" t="s">
        <v>338</v>
      </c>
      <c r="C54" s="166" t="s">
        <v>853</v>
      </c>
      <c r="D54" s="156" t="s">
        <v>36</v>
      </c>
      <c r="E54" s="157">
        <v>69</v>
      </c>
      <c r="F54" s="35">
        <v>6.9020009999999996E-3</v>
      </c>
      <c r="G54" s="241" t="s">
        <v>151</v>
      </c>
      <c r="H54" s="35" t="s">
        <v>153</v>
      </c>
      <c r="J54" s="32"/>
    </row>
    <row r="55" spans="1:10" x14ac:dyDescent="0.2">
      <c r="A55" s="153"/>
      <c r="B55" s="153"/>
      <c r="C55" s="154" t="s">
        <v>152</v>
      </c>
      <c r="D55" s="153"/>
      <c r="E55" s="153" t="s">
        <v>153</v>
      </c>
      <c r="F55" s="159">
        <v>6.9020009999999996E-3</v>
      </c>
      <c r="G55" s="160">
        <v>1.9800000000000001E-6</v>
      </c>
      <c r="H55" s="35" t="s">
        <v>153</v>
      </c>
      <c r="J55" s="32"/>
    </row>
    <row r="56" spans="1:10" x14ac:dyDescent="0.2">
      <c r="A56" s="153"/>
      <c r="B56" s="153"/>
      <c r="C56" s="161"/>
      <c r="D56" s="153"/>
      <c r="E56" s="153"/>
      <c r="F56" s="162"/>
      <c r="G56" s="162"/>
      <c r="H56" s="35" t="s">
        <v>153</v>
      </c>
      <c r="J56" s="32"/>
    </row>
    <row r="57" spans="1:10" x14ac:dyDescent="0.2">
      <c r="A57" s="153"/>
      <c r="B57" s="153"/>
      <c r="C57" s="154" t="s">
        <v>158</v>
      </c>
      <c r="D57" s="153"/>
      <c r="E57" s="153"/>
      <c r="F57" s="162"/>
      <c r="G57" s="162"/>
      <c r="H57" s="35" t="s">
        <v>153</v>
      </c>
      <c r="J57" s="32"/>
    </row>
    <row r="58" spans="1:10" x14ac:dyDescent="0.2">
      <c r="A58" s="153"/>
      <c r="B58" s="153"/>
      <c r="C58" s="154" t="s">
        <v>152</v>
      </c>
      <c r="D58" s="153"/>
      <c r="E58" s="153" t="s">
        <v>153</v>
      </c>
      <c r="F58" s="163" t="s">
        <v>155</v>
      </c>
      <c r="G58" s="160">
        <v>0</v>
      </c>
      <c r="H58" s="35" t="s">
        <v>153</v>
      </c>
      <c r="J58" s="32"/>
    </row>
    <row r="59" spans="1:10" x14ac:dyDescent="0.2">
      <c r="A59" s="153"/>
      <c r="B59" s="153"/>
      <c r="C59" s="161"/>
      <c r="D59" s="153"/>
      <c r="E59" s="153"/>
      <c r="F59" s="162"/>
      <c r="G59" s="162"/>
      <c r="H59" s="35" t="s">
        <v>153</v>
      </c>
      <c r="J59" s="32"/>
    </row>
    <row r="60" spans="1:10" x14ac:dyDescent="0.2">
      <c r="A60" s="153"/>
      <c r="B60" s="153"/>
      <c r="C60" s="154" t="s">
        <v>159</v>
      </c>
      <c r="D60" s="153"/>
      <c r="E60" s="153"/>
      <c r="F60" s="162"/>
      <c r="G60" s="162"/>
      <c r="H60" s="35" t="s">
        <v>153</v>
      </c>
      <c r="J60" s="32"/>
    </row>
    <row r="61" spans="1:10" x14ac:dyDescent="0.2">
      <c r="A61" s="153"/>
      <c r="B61" s="153"/>
      <c r="C61" s="154" t="s">
        <v>152</v>
      </c>
      <c r="D61" s="153"/>
      <c r="E61" s="153" t="s">
        <v>153</v>
      </c>
      <c r="F61" s="163" t="s">
        <v>155</v>
      </c>
      <c r="G61" s="160">
        <v>0</v>
      </c>
      <c r="H61" s="35" t="s">
        <v>153</v>
      </c>
      <c r="J61" s="32"/>
    </row>
    <row r="62" spans="1:10" x14ac:dyDescent="0.2">
      <c r="A62" s="153"/>
      <c r="B62" s="153"/>
      <c r="C62" s="161"/>
      <c r="D62" s="153"/>
      <c r="E62" s="153"/>
      <c r="F62" s="162"/>
      <c r="G62" s="162"/>
      <c r="H62" s="35" t="s">
        <v>153</v>
      </c>
      <c r="J62" s="32"/>
    </row>
    <row r="63" spans="1:10" x14ac:dyDescent="0.2">
      <c r="A63" s="153"/>
      <c r="B63" s="153"/>
      <c r="C63" s="154" t="s">
        <v>160</v>
      </c>
      <c r="D63" s="153"/>
      <c r="E63" s="153"/>
      <c r="F63" s="159">
        <v>3357.376205601</v>
      </c>
      <c r="G63" s="160">
        <v>0.96432362000000005</v>
      </c>
      <c r="H63" s="35" t="s">
        <v>153</v>
      </c>
      <c r="J63" s="32"/>
    </row>
    <row r="64" spans="1:10" x14ac:dyDescent="0.2">
      <c r="A64" s="153"/>
      <c r="B64" s="153"/>
      <c r="C64" s="161"/>
      <c r="D64" s="153"/>
      <c r="E64" s="153"/>
      <c r="F64" s="162"/>
      <c r="G64" s="162"/>
      <c r="H64" s="35" t="s">
        <v>153</v>
      </c>
      <c r="J64" s="32"/>
    </row>
    <row r="65" spans="1:10" x14ac:dyDescent="0.2">
      <c r="A65" s="153"/>
      <c r="B65" s="153"/>
      <c r="C65" s="154" t="s">
        <v>161</v>
      </c>
      <c r="D65" s="153"/>
      <c r="E65" s="153"/>
      <c r="F65" s="162"/>
      <c r="G65" s="162"/>
      <c r="H65" s="35" t="s">
        <v>153</v>
      </c>
      <c r="J65" s="32"/>
    </row>
    <row r="66" spans="1:10" x14ac:dyDescent="0.2">
      <c r="A66" s="153"/>
      <c r="B66" s="153"/>
      <c r="C66" s="154" t="s">
        <v>10</v>
      </c>
      <c r="D66" s="153"/>
      <c r="E66" s="153"/>
      <c r="F66" s="162"/>
      <c r="G66" s="162"/>
      <c r="H66" s="35" t="s">
        <v>153</v>
      </c>
      <c r="J66" s="32"/>
    </row>
    <row r="67" spans="1:10" x14ac:dyDescent="0.2">
      <c r="A67" s="153"/>
      <c r="B67" s="153"/>
      <c r="C67" s="154" t="s">
        <v>152</v>
      </c>
      <c r="D67" s="153"/>
      <c r="E67" s="153" t="s">
        <v>153</v>
      </c>
      <c r="F67" s="163" t="s">
        <v>155</v>
      </c>
      <c r="G67" s="160">
        <v>0</v>
      </c>
      <c r="H67" s="35" t="s">
        <v>153</v>
      </c>
      <c r="J67" s="32"/>
    </row>
    <row r="68" spans="1:10" x14ac:dyDescent="0.2">
      <c r="A68" s="153"/>
      <c r="B68" s="153"/>
      <c r="C68" s="161"/>
      <c r="D68" s="153"/>
      <c r="E68" s="153"/>
      <c r="F68" s="162"/>
      <c r="G68" s="162"/>
      <c r="H68" s="35" t="s">
        <v>153</v>
      </c>
      <c r="J68" s="32"/>
    </row>
    <row r="69" spans="1:10" x14ac:dyDescent="0.2">
      <c r="A69" s="153"/>
      <c r="B69" s="153"/>
      <c r="C69" s="154" t="s">
        <v>162</v>
      </c>
      <c r="D69" s="153"/>
      <c r="E69" s="153"/>
      <c r="F69" s="153"/>
      <c r="G69" s="153"/>
      <c r="H69" s="35" t="s">
        <v>153</v>
      </c>
      <c r="J69" s="32"/>
    </row>
    <row r="70" spans="1:10" x14ac:dyDescent="0.2">
      <c r="A70" s="153"/>
      <c r="B70" s="153"/>
      <c r="C70" s="154" t="s">
        <v>152</v>
      </c>
      <c r="D70" s="153"/>
      <c r="E70" s="153" t="s">
        <v>153</v>
      </c>
      <c r="F70" s="163" t="s">
        <v>155</v>
      </c>
      <c r="G70" s="160">
        <v>0</v>
      </c>
      <c r="H70" s="35" t="s">
        <v>153</v>
      </c>
      <c r="J70" s="32"/>
    </row>
    <row r="71" spans="1:10" x14ac:dyDescent="0.2">
      <c r="A71" s="153"/>
      <c r="B71" s="153"/>
      <c r="C71" s="161"/>
      <c r="D71" s="153"/>
      <c r="E71" s="153"/>
      <c r="F71" s="162"/>
      <c r="G71" s="162"/>
      <c r="H71" s="35" t="s">
        <v>153</v>
      </c>
      <c r="J71" s="32"/>
    </row>
    <row r="72" spans="1:10" x14ac:dyDescent="0.2">
      <c r="A72" s="153"/>
      <c r="B72" s="153"/>
      <c r="C72" s="154" t="s">
        <v>163</v>
      </c>
      <c r="D72" s="153"/>
      <c r="E72" s="153"/>
      <c r="F72" s="153"/>
      <c r="G72" s="153"/>
      <c r="H72" s="35" t="s">
        <v>153</v>
      </c>
      <c r="J72" s="32"/>
    </row>
    <row r="73" spans="1:10" x14ac:dyDescent="0.2">
      <c r="A73" s="153"/>
      <c r="B73" s="153"/>
      <c r="C73" s="154" t="s">
        <v>152</v>
      </c>
      <c r="D73" s="153"/>
      <c r="E73" s="153" t="s">
        <v>153</v>
      </c>
      <c r="F73" s="163" t="s">
        <v>155</v>
      </c>
      <c r="G73" s="160">
        <v>0</v>
      </c>
      <c r="H73" s="35" t="s">
        <v>153</v>
      </c>
      <c r="J73" s="32"/>
    </row>
    <row r="74" spans="1:10" x14ac:dyDescent="0.2">
      <c r="A74" s="153"/>
      <c r="B74" s="153"/>
      <c r="C74" s="161"/>
      <c r="D74" s="153"/>
      <c r="E74" s="153"/>
      <c r="F74" s="162"/>
      <c r="G74" s="162"/>
      <c r="H74" s="35" t="s">
        <v>153</v>
      </c>
      <c r="J74" s="32"/>
    </row>
    <row r="75" spans="1:10" x14ac:dyDescent="0.2">
      <c r="A75" s="153"/>
      <c r="B75" s="153"/>
      <c r="C75" s="154" t="s">
        <v>164</v>
      </c>
      <c r="D75" s="153"/>
      <c r="E75" s="153"/>
      <c r="F75" s="162"/>
      <c r="G75" s="162"/>
      <c r="H75" s="35" t="s">
        <v>153</v>
      </c>
      <c r="J75" s="32"/>
    </row>
    <row r="76" spans="1:10" x14ac:dyDescent="0.2">
      <c r="A76" s="153"/>
      <c r="B76" s="153"/>
      <c r="C76" s="154" t="s">
        <v>152</v>
      </c>
      <c r="D76" s="153"/>
      <c r="E76" s="153" t="s">
        <v>153</v>
      </c>
      <c r="F76" s="163" t="s">
        <v>155</v>
      </c>
      <c r="G76" s="160">
        <v>0</v>
      </c>
      <c r="H76" s="35" t="s">
        <v>153</v>
      </c>
      <c r="J76" s="32"/>
    </row>
    <row r="77" spans="1:10" x14ac:dyDescent="0.2">
      <c r="A77" s="153"/>
      <c r="B77" s="153"/>
      <c r="C77" s="161"/>
      <c r="D77" s="153"/>
      <c r="E77" s="153"/>
      <c r="F77" s="162"/>
      <c r="G77" s="162"/>
      <c r="H77" s="35" t="s">
        <v>153</v>
      </c>
      <c r="J77" s="32"/>
    </row>
    <row r="78" spans="1:10" x14ac:dyDescent="0.2">
      <c r="A78" s="153"/>
      <c r="B78" s="153"/>
      <c r="C78" s="154" t="s">
        <v>165</v>
      </c>
      <c r="D78" s="153"/>
      <c r="E78" s="153"/>
      <c r="F78" s="159">
        <v>0</v>
      </c>
      <c r="G78" s="160">
        <v>0</v>
      </c>
      <c r="H78" s="35" t="s">
        <v>153</v>
      </c>
      <c r="J78" s="32"/>
    </row>
    <row r="79" spans="1:10" x14ac:dyDescent="0.2">
      <c r="A79" s="153"/>
      <c r="B79" s="153"/>
      <c r="C79" s="161"/>
      <c r="D79" s="153"/>
      <c r="E79" s="153"/>
      <c r="F79" s="162"/>
      <c r="G79" s="162"/>
      <c r="H79" s="35" t="s">
        <v>153</v>
      </c>
      <c r="J79" s="32"/>
    </row>
    <row r="80" spans="1:10" x14ac:dyDescent="0.2">
      <c r="A80" s="153"/>
      <c r="B80" s="153"/>
      <c r="C80" s="154" t="s">
        <v>166</v>
      </c>
      <c r="D80" s="153"/>
      <c r="E80" s="153"/>
      <c r="F80" s="162"/>
      <c r="G80" s="162"/>
      <c r="H80" s="35" t="s">
        <v>153</v>
      </c>
      <c r="J80" s="32"/>
    </row>
    <row r="81" spans="1:10" x14ac:dyDescent="0.2">
      <c r="A81" s="153"/>
      <c r="B81" s="153"/>
      <c r="C81" s="154" t="s">
        <v>167</v>
      </c>
      <c r="D81" s="153"/>
      <c r="E81" s="153"/>
      <c r="F81" s="162"/>
      <c r="G81" s="162"/>
      <c r="H81" s="35" t="s">
        <v>153</v>
      </c>
      <c r="J81" s="32"/>
    </row>
    <row r="82" spans="1:10" x14ac:dyDescent="0.2">
      <c r="A82" s="153"/>
      <c r="B82" s="153"/>
      <c r="C82" s="154" t="s">
        <v>152</v>
      </c>
      <c r="D82" s="153"/>
      <c r="E82" s="153" t="s">
        <v>153</v>
      </c>
      <c r="F82" s="163" t="s">
        <v>155</v>
      </c>
      <c r="G82" s="160">
        <v>0</v>
      </c>
      <c r="H82" s="35" t="s">
        <v>153</v>
      </c>
      <c r="J82" s="32"/>
    </row>
    <row r="83" spans="1:10" x14ac:dyDescent="0.2">
      <c r="A83" s="153"/>
      <c r="B83" s="153"/>
      <c r="C83" s="161"/>
      <c r="D83" s="153"/>
      <c r="E83" s="153"/>
      <c r="F83" s="162"/>
      <c r="G83" s="162"/>
      <c r="H83" s="35" t="s">
        <v>153</v>
      </c>
      <c r="J83" s="32"/>
    </row>
    <row r="84" spans="1:10" x14ac:dyDescent="0.2">
      <c r="A84" s="153"/>
      <c r="B84" s="153"/>
      <c r="C84" s="154" t="s">
        <v>168</v>
      </c>
      <c r="D84" s="153"/>
      <c r="E84" s="153"/>
      <c r="F84" s="162"/>
      <c r="G84" s="162"/>
      <c r="H84" s="35" t="s">
        <v>153</v>
      </c>
      <c r="J84" s="32"/>
    </row>
    <row r="85" spans="1:10" x14ac:dyDescent="0.2">
      <c r="A85" s="153"/>
      <c r="B85" s="153"/>
      <c r="C85" s="154" t="s">
        <v>152</v>
      </c>
      <c r="D85" s="153"/>
      <c r="E85" s="153" t="s">
        <v>153</v>
      </c>
      <c r="F85" s="163" t="s">
        <v>155</v>
      </c>
      <c r="G85" s="160">
        <v>0</v>
      </c>
      <c r="H85" s="35" t="s">
        <v>153</v>
      </c>
      <c r="J85" s="32"/>
    </row>
    <row r="86" spans="1:10" x14ac:dyDescent="0.2">
      <c r="A86" s="153"/>
      <c r="B86" s="153"/>
      <c r="C86" s="161"/>
      <c r="D86" s="153"/>
      <c r="E86" s="153"/>
      <c r="F86" s="162"/>
      <c r="G86" s="162"/>
      <c r="H86" s="35" t="s">
        <v>153</v>
      </c>
      <c r="J86" s="32"/>
    </row>
    <row r="87" spans="1:10" x14ac:dyDescent="0.2">
      <c r="A87" s="153"/>
      <c r="B87" s="153"/>
      <c r="C87" s="154" t="s">
        <v>169</v>
      </c>
      <c r="D87" s="153"/>
      <c r="E87" s="153"/>
      <c r="F87" s="162"/>
      <c r="G87" s="162"/>
      <c r="H87" s="35" t="s">
        <v>153</v>
      </c>
      <c r="J87" s="32"/>
    </row>
    <row r="88" spans="1:10" x14ac:dyDescent="0.2">
      <c r="A88" s="153"/>
      <c r="B88" s="153"/>
      <c r="C88" s="154" t="s">
        <v>152</v>
      </c>
      <c r="D88" s="153"/>
      <c r="E88" s="153" t="s">
        <v>153</v>
      </c>
      <c r="F88" s="163" t="s">
        <v>155</v>
      </c>
      <c r="G88" s="160">
        <v>0</v>
      </c>
      <c r="H88" s="35" t="s">
        <v>153</v>
      </c>
      <c r="J88" s="32"/>
    </row>
    <row r="89" spans="1:10" x14ac:dyDescent="0.2">
      <c r="A89" s="153"/>
      <c r="B89" s="153"/>
      <c r="C89" s="161"/>
      <c r="D89" s="153"/>
      <c r="E89" s="153"/>
      <c r="F89" s="162"/>
      <c r="G89" s="162"/>
      <c r="H89" s="35" t="s">
        <v>153</v>
      </c>
      <c r="J89" s="32"/>
    </row>
    <row r="90" spans="1:10" x14ac:dyDescent="0.2">
      <c r="A90" s="153"/>
      <c r="B90" s="153"/>
      <c r="C90" s="154" t="s">
        <v>170</v>
      </c>
      <c r="D90" s="153"/>
      <c r="E90" s="153"/>
      <c r="F90" s="162"/>
      <c r="G90" s="162"/>
      <c r="H90" s="35" t="s">
        <v>153</v>
      </c>
      <c r="J90" s="32"/>
    </row>
    <row r="91" spans="1:10" x14ac:dyDescent="0.2">
      <c r="A91" s="155">
        <v>1</v>
      </c>
      <c r="B91" s="156"/>
      <c r="C91" s="156" t="s">
        <v>171</v>
      </c>
      <c r="D91" s="156"/>
      <c r="E91" s="164"/>
      <c r="F91" s="35">
        <v>124.826275</v>
      </c>
      <c r="G91" s="158">
        <v>3.585327E-2</v>
      </c>
      <c r="H91" s="35" t="s">
        <v>1026</v>
      </c>
      <c r="J91" s="32"/>
    </row>
    <row r="92" spans="1:10" x14ac:dyDescent="0.2">
      <c r="A92" s="153"/>
      <c r="B92" s="153"/>
      <c r="C92" s="154" t="s">
        <v>152</v>
      </c>
      <c r="D92" s="153"/>
      <c r="E92" s="153" t="s">
        <v>153</v>
      </c>
      <c r="F92" s="159">
        <v>124.826275</v>
      </c>
      <c r="G92" s="160">
        <v>3.585327E-2</v>
      </c>
      <c r="H92" s="35" t="s">
        <v>153</v>
      </c>
      <c r="J92" s="32"/>
    </row>
    <row r="93" spans="1:10" x14ac:dyDescent="0.2">
      <c r="A93" s="153"/>
      <c r="B93" s="153"/>
      <c r="C93" s="161"/>
      <c r="D93" s="153"/>
      <c r="E93" s="153"/>
      <c r="F93" s="162"/>
      <c r="G93" s="162"/>
      <c r="H93" s="35" t="s">
        <v>153</v>
      </c>
      <c r="J93" s="32"/>
    </row>
    <row r="94" spans="1:10" x14ac:dyDescent="0.2">
      <c r="A94" s="153"/>
      <c r="B94" s="153"/>
      <c r="C94" s="154" t="s">
        <v>172</v>
      </c>
      <c r="D94" s="153"/>
      <c r="E94" s="153"/>
      <c r="F94" s="159">
        <v>124.826275</v>
      </c>
      <c r="G94" s="160">
        <v>3.585327E-2</v>
      </c>
      <c r="H94" s="35" t="s">
        <v>153</v>
      </c>
      <c r="J94" s="32"/>
    </row>
    <row r="95" spans="1:10" x14ac:dyDescent="0.2">
      <c r="A95" s="153"/>
      <c r="B95" s="153"/>
      <c r="C95" s="162"/>
      <c r="D95" s="153"/>
      <c r="E95" s="153"/>
      <c r="F95" s="153"/>
      <c r="G95" s="153"/>
      <c r="H95" s="35" t="s">
        <v>153</v>
      </c>
      <c r="J95" s="32"/>
    </row>
    <row r="96" spans="1:10" x14ac:dyDescent="0.2">
      <c r="A96" s="153"/>
      <c r="B96" s="153"/>
      <c r="C96" s="154" t="s">
        <v>173</v>
      </c>
      <c r="D96" s="153"/>
      <c r="E96" s="153"/>
      <c r="F96" s="153"/>
      <c r="G96" s="153"/>
      <c r="H96" s="35" t="s">
        <v>153</v>
      </c>
      <c r="J96" s="32"/>
    </row>
    <row r="97" spans="1:10" x14ac:dyDescent="0.2">
      <c r="A97" s="153"/>
      <c r="B97" s="153"/>
      <c r="C97" s="154" t="s">
        <v>174</v>
      </c>
      <c r="D97" s="153"/>
      <c r="E97" s="153"/>
      <c r="F97" s="153"/>
      <c r="G97" s="153"/>
      <c r="H97" s="35" t="s">
        <v>153</v>
      </c>
      <c r="J97" s="32"/>
    </row>
    <row r="98" spans="1:10" x14ac:dyDescent="0.2">
      <c r="A98" s="153"/>
      <c r="B98" s="153"/>
      <c r="C98" s="154" t="s">
        <v>152</v>
      </c>
      <c r="D98" s="153"/>
      <c r="E98" s="153" t="s">
        <v>153</v>
      </c>
      <c r="F98" s="163" t="s">
        <v>155</v>
      </c>
      <c r="G98" s="160">
        <v>0</v>
      </c>
      <c r="H98" s="35" t="s">
        <v>153</v>
      </c>
      <c r="J98" s="32"/>
    </row>
    <row r="99" spans="1:10" x14ac:dyDescent="0.2">
      <c r="A99" s="153"/>
      <c r="B99" s="153"/>
      <c r="C99" s="161"/>
      <c r="D99" s="153"/>
      <c r="E99" s="153"/>
      <c r="F99" s="162"/>
      <c r="G99" s="162"/>
      <c r="H99" s="35" t="s">
        <v>153</v>
      </c>
      <c r="J99" s="32"/>
    </row>
    <row r="100" spans="1:10" x14ac:dyDescent="0.2">
      <c r="A100" s="153"/>
      <c r="B100" s="153"/>
      <c r="C100" s="154" t="s">
        <v>177</v>
      </c>
      <c r="D100" s="153"/>
      <c r="E100" s="153"/>
      <c r="F100" s="153"/>
      <c r="G100" s="153"/>
      <c r="H100" s="35" t="s">
        <v>153</v>
      </c>
      <c r="J100" s="32"/>
    </row>
    <row r="101" spans="1:10" x14ac:dyDescent="0.2">
      <c r="A101" s="153"/>
      <c r="B101" s="153"/>
      <c r="C101" s="154" t="s">
        <v>178</v>
      </c>
      <c r="D101" s="153"/>
      <c r="E101" s="153"/>
      <c r="F101" s="153"/>
      <c r="G101" s="153"/>
      <c r="H101" s="35" t="s">
        <v>153</v>
      </c>
      <c r="J101" s="32"/>
    </row>
    <row r="102" spans="1:10" x14ac:dyDescent="0.2">
      <c r="A102" s="153"/>
      <c r="B102" s="153"/>
      <c r="C102" s="154" t="s">
        <v>152</v>
      </c>
      <c r="D102" s="153"/>
      <c r="E102" s="153" t="s">
        <v>153</v>
      </c>
      <c r="F102" s="163" t="s">
        <v>155</v>
      </c>
      <c r="G102" s="160">
        <v>0</v>
      </c>
      <c r="H102" s="35" t="s">
        <v>153</v>
      </c>
      <c r="J102" s="32"/>
    </row>
    <row r="103" spans="1:10" x14ac:dyDescent="0.2">
      <c r="A103" s="153"/>
      <c r="B103" s="153"/>
      <c r="C103" s="161"/>
      <c r="D103" s="153"/>
      <c r="E103" s="153"/>
      <c r="F103" s="162"/>
      <c r="G103" s="162"/>
      <c r="H103" s="35" t="s">
        <v>153</v>
      </c>
      <c r="J103" s="32"/>
    </row>
    <row r="104" spans="1:10" x14ac:dyDescent="0.2">
      <c r="A104" s="153"/>
      <c r="B104" s="153"/>
      <c r="C104" s="154" t="s">
        <v>179</v>
      </c>
      <c r="D104" s="153"/>
      <c r="E104" s="153"/>
      <c r="F104" s="162"/>
      <c r="G104" s="162"/>
      <c r="H104" s="35" t="s">
        <v>153</v>
      </c>
      <c r="J104" s="32"/>
    </row>
    <row r="105" spans="1:10" x14ac:dyDescent="0.2">
      <c r="A105" s="153"/>
      <c r="B105" s="153"/>
      <c r="C105" s="154" t="s">
        <v>152</v>
      </c>
      <c r="D105" s="153"/>
      <c r="E105" s="153" t="s">
        <v>153</v>
      </c>
      <c r="F105" s="163" t="s">
        <v>155</v>
      </c>
      <c r="G105" s="160">
        <v>0</v>
      </c>
      <c r="H105" s="35" t="s">
        <v>153</v>
      </c>
      <c r="J105" s="32"/>
    </row>
    <row r="106" spans="1:10" x14ac:dyDescent="0.2">
      <c r="A106" s="153"/>
      <c r="B106" s="153"/>
      <c r="C106" s="161"/>
      <c r="D106" s="153"/>
      <c r="E106" s="153"/>
      <c r="F106" s="162"/>
      <c r="G106" s="162"/>
      <c r="H106" s="35" t="s">
        <v>153</v>
      </c>
      <c r="J106" s="32"/>
    </row>
    <row r="107" spans="1:10" x14ac:dyDescent="0.2">
      <c r="A107" s="164"/>
      <c r="B107" s="156"/>
      <c r="C107" s="156" t="s">
        <v>180</v>
      </c>
      <c r="D107" s="156"/>
      <c r="E107" s="164"/>
      <c r="F107" s="35">
        <v>-0.61575325000000003</v>
      </c>
      <c r="G107" s="158">
        <v>-1.7686000000000001E-4</v>
      </c>
      <c r="H107" s="35" t="s">
        <v>153</v>
      </c>
      <c r="J107" s="32"/>
    </row>
    <row r="108" spans="1:10" x14ac:dyDescent="0.2">
      <c r="A108" s="161"/>
      <c r="B108" s="161"/>
      <c r="C108" s="154" t="s">
        <v>181</v>
      </c>
      <c r="D108" s="162"/>
      <c r="E108" s="162"/>
      <c r="F108" s="159">
        <v>3481.5867273509998</v>
      </c>
      <c r="G108" s="167">
        <v>1.00000003</v>
      </c>
      <c r="H108" s="35" t="s">
        <v>153</v>
      </c>
      <c r="J108" s="32"/>
    </row>
    <row r="109" spans="1:10" x14ac:dyDescent="0.2">
      <c r="A109" s="168"/>
      <c r="B109" s="168"/>
      <c r="C109" s="168"/>
      <c r="D109" s="169"/>
      <c r="E109" s="169"/>
      <c r="F109" s="169"/>
      <c r="G109" s="169"/>
      <c r="J109" s="32"/>
    </row>
    <row r="110" spans="1:10" ht="12.75" customHeight="1" x14ac:dyDescent="0.2">
      <c r="A110" s="36"/>
      <c r="B110" s="279" t="s">
        <v>843</v>
      </c>
      <c r="C110" s="279"/>
      <c r="D110" s="279"/>
      <c r="E110" s="279"/>
      <c r="F110" s="279"/>
      <c r="G110" s="279"/>
      <c r="H110" s="279"/>
      <c r="J110" s="32"/>
    </row>
    <row r="111" spans="1:10" ht="14.1" customHeight="1" x14ac:dyDescent="0.2">
      <c r="A111" s="36"/>
      <c r="B111" s="279" t="s">
        <v>844</v>
      </c>
      <c r="C111" s="279"/>
      <c r="D111" s="279"/>
      <c r="E111" s="279"/>
      <c r="F111" s="279"/>
      <c r="G111" s="279"/>
      <c r="H111" s="279"/>
      <c r="J111" s="32"/>
    </row>
    <row r="112" spans="1:10" ht="17.100000000000001" customHeight="1" x14ac:dyDescent="0.2">
      <c r="A112" s="36"/>
      <c r="B112" s="279" t="s">
        <v>845</v>
      </c>
      <c r="C112" s="279"/>
      <c r="D112" s="279"/>
      <c r="E112" s="279"/>
      <c r="F112" s="279"/>
      <c r="G112" s="279"/>
      <c r="H112" s="279"/>
      <c r="J112" s="32"/>
    </row>
    <row r="113" spans="1:17" s="38" customFormat="1" ht="64.5" customHeight="1" x14ac:dyDescent="0.25">
      <c r="A113" s="37"/>
      <c r="B113" s="280" t="s">
        <v>846</v>
      </c>
      <c r="C113" s="280"/>
      <c r="D113" s="280"/>
      <c r="E113" s="280"/>
      <c r="F113" s="280"/>
      <c r="G113" s="280"/>
      <c r="H113" s="280"/>
      <c r="I113"/>
      <c r="J113" s="32"/>
      <c r="K113"/>
      <c r="L113"/>
      <c r="M113"/>
      <c r="N113"/>
      <c r="O113"/>
      <c r="P113"/>
      <c r="Q113"/>
    </row>
    <row r="114" spans="1:17" ht="12.75" customHeight="1" x14ac:dyDescent="0.2">
      <c r="A114" s="36"/>
      <c r="B114" s="279" t="s">
        <v>847</v>
      </c>
      <c r="C114" s="279"/>
      <c r="D114" s="279"/>
      <c r="E114" s="279"/>
      <c r="F114" s="279"/>
      <c r="G114" s="279"/>
      <c r="H114" s="279"/>
      <c r="J114" s="32"/>
    </row>
    <row r="115" spans="1:17" x14ac:dyDescent="0.2">
      <c r="A115" s="36"/>
      <c r="B115" s="36"/>
      <c r="C115" s="36"/>
      <c r="D115" s="170"/>
      <c r="E115" s="170"/>
      <c r="F115" s="170"/>
      <c r="G115" s="170"/>
      <c r="J115" s="32"/>
    </row>
    <row r="116" spans="1:17" x14ac:dyDescent="0.2">
      <c r="A116" s="36"/>
      <c r="B116" s="275" t="s">
        <v>182</v>
      </c>
      <c r="C116" s="276"/>
      <c r="D116" s="277"/>
      <c r="E116" s="171"/>
      <c r="F116" s="170"/>
      <c r="G116" s="170"/>
      <c r="J116" s="32"/>
    </row>
    <row r="117" spans="1:17" ht="24.75" customHeight="1" x14ac:dyDescent="0.2">
      <c r="A117" s="36"/>
      <c r="B117" s="273" t="s">
        <v>183</v>
      </c>
      <c r="C117" s="274"/>
      <c r="D117" s="154" t="s">
        <v>184</v>
      </c>
      <c r="E117" s="171"/>
      <c r="F117" s="170"/>
      <c r="G117" s="170"/>
      <c r="J117" s="32"/>
    </row>
    <row r="118" spans="1:17" ht="12.75" customHeight="1" x14ac:dyDescent="0.2">
      <c r="A118" s="36"/>
      <c r="B118" s="273" t="s">
        <v>852</v>
      </c>
      <c r="C118" s="274"/>
      <c r="D118" s="154" t="s">
        <v>1186</v>
      </c>
      <c r="E118" s="171"/>
      <c r="F118" s="170"/>
      <c r="G118" s="170"/>
      <c r="J118" s="32"/>
    </row>
    <row r="119" spans="1:17" x14ac:dyDescent="0.2">
      <c r="A119" s="36"/>
      <c r="B119" s="273" t="s">
        <v>186</v>
      </c>
      <c r="C119" s="274"/>
      <c r="D119" s="162" t="s">
        <v>153</v>
      </c>
      <c r="E119" s="171"/>
      <c r="F119" s="170"/>
      <c r="G119" s="170"/>
      <c r="J119" s="32"/>
    </row>
    <row r="120" spans="1:17" x14ac:dyDescent="0.2">
      <c r="A120" s="39"/>
      <c r="B120" s="40" t="s">
        <v>153</v>
      </c>
      <c r="C120" s="40" t="s">
        <v>851</v>
      </c>
      <c r="D120" s="40" t="s">
        <v>187</v>
      </c>
      <c r="E120" s="39"/>
      <c r="F120" s="39"/>
      <c r="G120" s="39"/>
      <c r="H120" s="39"/>
      <c r="J120" s="32"/>
    </row>
    <row r="121" spans="1:17" x14ac:dyDescent="0.2">
      <c r="A121" s="39"/>
      <c r="B121" s="172" t="s">
        <v>188</v>
      </c>
      <c r="C121" s="40" t="s">
        <v>189</v>
      </c>
      <c r="D121" s="40" t="s">
        <v>190</v>
      </c>
      <c r="E121" s="39"/>
      <c r="F121" s="39"/>
      <c r="G121" s="39"/>
      <c r="J121" s="32"/>
    </row>
    <row r="122" spans="1:17" x14ac:dyDescent="0.2">
      <c r="A122" s="39"/>
      <c r="B122" s="156" t="s">
        <v>191</v>
      </c>
      <c r="C122" s="173">
        <v>25.796900000000001</v>
      </c>
      <c r="D122" s="173">
        <v>28.245000000000001</v>
      </c>
      <c r="E122" s="39"/>
      <c r="F122" s="70"/>
      <c r="G122" s="174"/>
      <c r="J122" s="32"/>
    </row>
    <row r="123" spans="1:17" x14ac:dyDescent="0.2">
      <c r="A123" s="39"/>
      <c r="B123" s="156" t="s">
        <v>1045</v>
      </c>
      <c r="C123" s="173">
        <v>24.56</v>
      </c>
      <c r="D123" s="173">
        <v>26.890699999999999</v>
      </c>
      <c r="E123" s="39"/>
      <c r="F123" s="70"/>
      <c r="G123" s="174"/>
      <c r="J123" s="32"/>
    </row>
    <row r="124" spans="1:17" x14ac:dyDescent="0.2">
      <c r="A124" s="39"/>
      <c r="B124" s="156" t="s">
        <v>192</v>
      </c>
      <c r="C124" s="173">
        <v>25.1448</v>
      </c>
      <c r="D124" s="173">
        <v>27.5261</v>
      </c>
      <c r="E124" s="39"/>
      <c r="F124" s="70"/>
      <c r="G124" s="174"/>
      <c r="J124" s="32"/>
    </row>
    <row r="125" spans="1:17" x14ac:dyDescent="0.2">
      <c r="A125" s="39"/>
      <c r="B125" s="156" t="s">
        <v>1046</v>
      </c>
      <c r="C125" s="173">
        <v>23.909300000000002</v>
      </c>
      <c r="D125" s="173">
        <v>26.173500000000001</v>
      </c>
      <c r="E125" s="39"/>
      <c r="F125" s="70"/>
      <c r="G125" s="174"/>
      <c r="J125" s="32"/>
    </row>
    <row r="126" spans="1:17" x14ac:dyDescent="0.2">
      <c r="A126" s="39"/>
      <c r="B126" s="39"/>
      <c r="C126" s="39"/>
      <c r="D126" s="39"/>
      <c r="E126" s="39"/>
      <c r="F126" s="39"/>
      <c r="G126" s="39"/>
      <c r="J126" s="32"/>
    </row>
    <row r="127" spans="1:17" x14ac:dyDescent="0.2">
      <c r="A127" s="39"/>
      <c r="B127" s="273" t="s">
        <v>1047</v>
      </c>
      <c r="C127" s="274"/>
      <c r="D127" s="154" t="s">
        <v>184</v>
      </c>
      <c r="E127" s="39"/>
      <c r="F127" s="39"/>
      <c r="G127" s="39"/>
      <c r="J127" s="32"/>
    </row>
    <row r="128" spans="1:17" x14ac:dyDescent="0.2">
      <c r="A128" s="39"/>
      <c r="B128" s="175"/>
      <c r="C128" s="175"/>
      <c r="D128" s="175"/>
      <c r="E128" s="39"/>
      <c r="F128" s="39"/>
      <c r="G128" s="39"/>
      <c r="J128" s="32"/>
    </row>
    <row r="129" spans="1:10" x14ac:dyDescent="0.2">
      <c r="A129" s="39"/>
      <c r="B129" s="273" t="s">
        <v>193</v>
      </c>
      <c r="C129" s="274"/>
      <c r="D129" s="154" t="s">
        <v>184</v>
      </c>
      <c r="E129" s="176"/>
      <c r="F129" s="39"/>
      <c r="G129" s="39"/>
      <c r="J129" s="32"/>
    </row>
    <row r="130" spans="1:10" x14ac:dyDescent="0.2">
      <c r="A130" s="39"/>
      <c r="B130" s="273" t="s">
        <v>194</v>
      </c>
      <c r="C130" s="274"/>
      <c r="D130" s="154" t="s">
        <v>184</v>
      </c>
      <c r="E130" s="176"/>
      <c r="F130" s="39"/>
      <c r="G130" s="39"/>
      <c r="J130" s="32"/>
    </row>
    <row r="131" spans="1:10" x14ac:dyDescent="0.2">
      <c r="A131" s="39"/>
      <c r="B131" s="273" t="s">
        <v>195</v>
      </c>
      <c r="C131" s="274"/>
      <c r="D131" s="154" t="s">
        <v>184</v>
      </c>
      <c r="E131" s="176"/>
      <c r="F131" s="39"/>
      <c r="G131" s="39"/>
      <c r="J131" s="32"/>
    </row>
    <row r="132" spans="1:10" x14ac:dyDescent="0.2">
      <c r="A132" s="39"/>
      <c r="B132" s="273" t="s">
        <v>196</v>
      </c>
      <c r="C132" s="274"/>
      <c r="D132" s="177">
        <v>0.29542813103121651</v>
      </c>
      <c r="E132" s="39"/>
      <c r="F132" s="70"/>
      <c r="G132" s="174"/>
      <c r="J132" s="32"/>
    </row>
    <row r="133" spans="1:10" x14ac:dyDescent="0.2">
      <c r="J133" s="32"/>
    </row>
    <row r="134" spans="1:10" x14ac:dyDescent="0.2">
      <c r="J134" s="32"/>
    </row>
    <row r="135" spans="1:10" x14ac:dyDescent="0.2">
      <c r="J135" s="32"/>
    </row>
    <row r="136" spans="1:10" x14ac:dyDescent="0.2">
      <c r="J136" s="32"/>
    </row>
    <row r="137" spans="1:10" x14ac:dyDescent="0.2">
      <c r="J137" s="32"/>
    </row>
    <row r="138" spans="1:10" x14ac:dyDescent="0.2">
      <c r="J138" s="32"/>
    </row>
    <row r="139" spans="1:10" x14ac:dyDescent="0.2">
      <c r="J139" s="32"/>
    </row>
  </sheetData>
  <mergeCells count="17">
    <mergeCell ref="A1:H1"/>
    <mergeCell ref="A2:H2"/>
    <mergeCell ref="A3:H3"/>
    <mergeCell ref="B118:C118"/>
    <mergeCell ref="B119:C119"/>
    <mergeCell ref="B110:H110"/>
    <mergeCell ref="B111:H111"/>
    <mergeCell ref="B112:H112"/>
    <mergeCell ref="B113:H113"/>
    <mergeCell ref="B114:H114"/>
    <mergeCell ref="B116:D116"/>
    <mergeCell ref="B117:C117"/>
    <mergeCell ref="B127:C127"/>
    <mergeCell ref="B131:C131"/>
    <mergeCell ref="B132:C132"/>
    <mergeCell ref="B129:C129"/>
    <mergeCell ref="B130:C130"/>
  </mergeCells>
  <hyperlinks>
    <hyperlink ref="I1" location="Index!B12" display="Index" xr:uid="{6FA752F4-DB95-4E1F-A19B-AAD562313328}"/>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E16BEF-13E3-4191-904A-B049F4C709F9}">
  <sheetPr>
    <outlinePr summaryBelow="0" summaryRight="0"/>
  </sheetPr>
  <dimension ref="A1:Q139"/>
  <sheetViews>
    <sheetView showGridLines="0" workbookViewId="0">
      <selection activeCell="H77" sqref="A1:H1048576"/>
    </sheetView>
  </sheetViews>
  <sheetFormatPr defaultRowHeight="12.75" x14ac:dyDescent="0.2"/>
  <cols>
    <col min="1" max="1" width="5.85546875" bestFit="1" customWidth="1"/>
    <col min="2" max="2" width="19.7109375" bestFit="1" customWidth="1"/>
    <col min="3" max="3" width="39.140625" bestFit="1" customWidth="1"/>
    <col min="4" max="4" width="17.5703125" bestFit="1" customWidth="1"/>
    <col min="5" max="5" width="8.7109375" bestFit="1" customWidth="1"/>
    <col min="6" max="6" width="10.140625" bestFit="1" customWidth="1"/>
    <col min="7" max="7" width="14" bestFit="1" customWidth="1"/>
    <col min="8" max="8" width="8.42578125" bestFit="1" customWidth="1"/>
    <col min="9" max="9" width="5.7109375" bestFit="1" customWidth="1"/>
    <col min="10" max="10" width="50.7109375" style="47" customWidth="1"/>
  </cols>
  <sheetData>
    <row r="1" spans="1:10" ht="15" x14ac:dyDescent="0.2">
      <c r="A1" s="278" t="s">
        <v>0</v>
      </c>
      <c r="B1" s="278"/>
      <c r="C1" s="278"/>
      <c r="D1" s="278"/>
      <c r="E1" s="278"/>
      <c r="F1" s="278"/>
      <c r="G1" s="278"/>
      <c r="H1" s="278"/>
      <c r="I1" s="62" t="s">
        <v>1027</v>
      </c>
      <c r="J1" s="32"/>
    </row>
    <row r="2" spans="1:10" ht="15" x14ac:dyDescent="0.2">
      <c r="A2" s="278" t="s">
        <v>495</v>
      </c>
      <c r="B2" s="278"/>
      <c r="C2" s="278"/>
      <c r="D2" s="278"/>
      <c r="E2" s="278"/>
      <c r="F2" s="278"/>
      <c r="G2" s="278"/>
      <c r="H2" s="278"/>
      <c r="J2" s="33" t="s">
        <v>1028</v>
      </c>
    </row>
    <row r="3" spans="1:10" ht="15" x14ac:dyDescent="0.2">
      <c r="A3" s="278" t="s">
        <v>835</v>
      </c>
      <c r="B3" s="278"/>
      <c r="C3" s="278"/>
      <c r="D3" s="278"/>
      <c r="E3" s="278"/>
      <c r="F3" s="278"/>
      <c r="G3" s="278"/>
      <c r="H3" s="278"/>
      <c r="J3" s="32"/>
    </row>
    <row r="4" spans="1:10" s="34" customFormat="1" ht="30" x14ac:dyDescent="0.2">
      <c r="A4" s="29" t="s">
        <v>2</v>
      </c>
      <c r="B4" s="29" t="s">
        <v>3</v>
      </c>
      <c r="C4" s="29" t="s">
        <v>4</v>
      </c>
      <c r="D4" s="29" t="s">
        <v>5</v>
      </c>
      <c r="E4" s="29" t="s">
        <v>6</v>
      </c>
      <c r="F4" s="29" t="s">
        <v>7</v>
      </c>
      <c r="G4" s="29" t="s">
        <v>8</v>
      </c>
      <c r="H4" s="29" t="s">
        <v>839</v>
      </c>
      <c r="J4" s="32"/>
    </row>
    <row r="5" spans="1:10" x14ac:dyDescent="0.2">
      <c r="A5" s="153"/>
      <c r="B5" s="153"/>
      <c r="C5" s="154" t="s">
        <v>9</v>
      </c>
      <c r="D5" s="153"/>
      <c r="E5" s="153"/>
      <c r="F5" s="153"/>
      <c r="G5" s="153"/>
      <c r="H5" s="35" t="s">
        <v>153</v>
      </c>
      <c r="J5" s="32"/>
    </row>
    <row r="6" spans="1:10" x14ac:dyDescent="0.2">
      <c r="A6" s="153"/>
      <c r="B6" s="153"/>
      <c r="C6" s="154" t="s">
        <v>10</v>
      </c>
      <c r="D6" s="153"/>
      <c r="E6" s="153"/>
      <c r="F6" s="153"/>
      <c r="G6" s="153"/>
      <c r="H6" s="35" t="s">
        <v>153</v>
      </c>
      <c r="J6" s="32"/>
    </row>
    <row r="7" spans="1:10" x14ac:dyDescent="0.2">
      <c r="A7" s="155">
        <v>1</v>
      </c>
      <c r="B7" s="156" t="s">
        <v>106</v>
      </c>
      <c r="C7" s="156" t="s">
        <v>107</v>
      </c>
      <c r="D7" s="156" t="s">
        <v>36</v>
      </c>
      <c r="E7" s="157">
        <v>4891</v>
      </c>
      <c r="F7" s="35">
        <v>216.17730900000001</v>
      </c>
      <c r="G7" s="158">
        <v>5.0871340000000001E-2</v>
      </c>
      <c r="H7" s="35" t="s">
        <v>153</v>
      </c>
      <c r="J7" s="32"/>
    </row>
    <row r="8" spans="1:10" x14ac:dyDescent="0.2">
      <c r="A8" s="155">
        <v>2</v>
      </c>
      <c r="B8" s="156" t="s">
        <v>51</v>
      </c>
      <c r="C8" s="156" t="s">
        <v>52</v>
      </c>
      <c r="D8" s="156" t="s">
        <v>53</v>
      </c>
      <c r="E8" s="157">
        <v>15970</v>
      </c>
      <c r="F8" s="35">
        <v>215.33948000000001</v>
      </c>
      <c r="G8" s="158">
        <v>5.0674179999999999E-2</v>
      </c>
      <c r="H8" s="35" t="s">
        <v>153</v>
      </c>
      <c r="J8" s="32"/>
    </row>
    <row r="9" spans="1:10" x14ac:dyDescent="0.2">
      <c r="A9" s="155">
        <v>3</v>
      </c>
      <c r="B9" s="156" t="s">
        <v>34</v>
      </c>
      <c r="C9" s="156" t="s">
        <v>35</v>
      </c>
      <c r="D9" s="156" t="s">
        <v>36</v>
      </c>
      <c r="E9" s="157">
        <v>4560</v>
      </c>
      <c r="F9" s="35">
        <v>214.16952000000001</v>
      </c>
      <c r="G9" s="158">
        <v>5.0398869999999998E-2</v>
      </c>
      <c r="H9" s="35" t="s">
        <v>153</v>
      </c>
      <c r="J9" s="32"/>
    </row>
    <row r="10" spans="1:10" x14ac:dyDescent="0.2">
      <c r="A10" s="155">
        <v>4</v>
      </c>
      <c r="B10" s="156" t="s">
        <v>416</v>
      </c>
      <c r="C10" s="156" t="s">
        <v>417</v>
      </c>
      <c r="D10" s="156" t="s">
        <v>47</v>
      </c>
      <c r="E10" s="157">
        <v>10034</v>
      </c>
      <c r="F10" s="35">
        <v>204.523022</v>
      </c>
      <c r="G10" s="158">
        <v>4.8128829999999997E-2</v>
      </c>
      <c r="H10" s="35" t="s">
        <v>153</v>
      </c>
      <c r="J10" s="32"/>
    </row>
    <row r="11" spans="1:10" x14ac:dyDescent="0.2">
      <c r="A11" s="155">
        <v>5</v>
      </c>
      <c r="B11" s="156" t="s">
        <v>367</v>
      </c>
      <c r="C11" s="156" t="s">
        <v>368</v>
      </c>
      <c r="D11" s="156" t="s">
        <v>252</v>
      </c>
      <c r="E11" s="157">
        <v>4545</v>
      </c>
      <c r="F11" s="35">
        <v>178.34125499999999</v>
      </c>
      <c r="G11" s="158">
        <v>4.196768E-2</v>
      </c>
      <c r="H11" s="35" t="s">
        <v>153</v>
      </c>
      <c r="J11" s="32"/>
    </row>
    <row r="12" spans="1:10" ht="15" x14ac:dyDescent="0.2">
      <c r="A12" s="155">
        <v>6</v>
      </c>
      <c r="B12" s="156" t="s">
        <v>418</v>
      </c>
      <c r="C12" s="156" t="s">
        <v>419</v>
      </c>
      <c r="D12" s="156" t="s">
        <v>50</v>
      </c>
      <c r="E12" s="157">
        <v>180840</v>
      </c>
      <c r="F12" s="35">
        <v>175.70414400000001</v>
      </c>
      <c r="G12" s="158">
        <v>4.1347109999999999E-2</v>
      </c>
      <c r="H12" s="35" t="s">
        <v>153</v>
      </c>
      <c r="J12" s="48"/>
    </row>
    <row r="13" spans="1:10" x14ac:dyDescent="0.2">
      <c r="A13" s="155">
        <v>7</v>
      </c>
      <c r="B13" s="156" t="s">
        <v>420</v>
      </c>
      <c r="C13" s="156" t="s">
        <v>421</v>
      </c>
      <c r="D13" s="156" t="s">
        <v>240</v>
      </c>
      <c r="E13" s="157">
        <v>10676</v>
      </c>
      <c r="F13" s="35">
        <v>167.32494800000001</v>
      </c>
      <c r="G13" s="158">
        <v>3.937529E-2</v>
      </c>
      <c r="H13" s="35" t="s">
        <v>153</v>
      </c>
      <c r="J13" s="32"/>
    </row>
    <row r="14" spans="1:10" x14ac:dyDescent="0.2">
      <c r="A14" s="155">
        <v>8</v>
      </c>
      <c r="B14" s="156" t="s">
        <v>443</v>
      </c>
      <c r="C14" s="156" t="s">
        <v>444</v>
      </c>
      <c r="D14" s="156" t="s">
        <v>252</v>
      </c>
      <c r="E14" s="157">
        <v>5956</v>
      </c>
      <c r="F14" s="35">
        <v>154.97512</v>
      </c>
      <c r="G14" s="158">
        <v>3.6469099999999997E-2</v>
      </c>
      <c r="H14" s="35" t="s">
        <v>153</v>
      </c>
      <c r="J14" s="32" t="s">
        <v>1037</v>
      </c>
    </row>
    <row r="15" spans="1:10" x14ac:dyDescent="0.2">
      <c r="A15" s="155">
        <v>9</v>
      </c>
      <c r="B15" s="156" t="s">
        <v>147</v>
      </c>
      <c r="C15" s="156" t="s">
        <v>148</v>
      </c>
      <c r="D15" s="156" t="s">
        <v>47</v>
      </c>
      <c r="E15" s="157">
        <v>46205</v>
      </c>
      <c r="F15" s="35">
        <v>150.95173500000001</v>
      </c>
      <c r="G15" s="158">
        <v>3.5522310000000001E-2</v>
      </c>
      <c r="H15" s="35" t="s">
        <v>153</v>
      </c>
      <c r="J15" s="32"/>
    </row>
    <row r="16" spans="1:10" x14ac:dyDescent="0.2">
      <c r="A16" s="155">
        <v>10</v>
      </c>
      <c r="B16" s="156" t="s">
        <v>422</v>
      </c>
      <c r="C16" s="156" t="s">
        <v>423</v>
      </c>
      <c r="D16" s="156" t="s">
        <v>424</v>
      </c>
      <c r="E16" s="157">
        <v>10679</v>
      </c>
      <c r="F16" s="35">
        <v>143.49372299999999</v>
      </c>
      <c r="G16" s="158">
        <v>3.3767279999999997E-2</v>
      </c>
      <c r="H16" s="35" t="s">
        <v>153</v>
      </c>
      <c r="J16" s="32"/>
    </row>
    <row r="17" spans="1:10" x14ac:dyDescent="0.2">
      <c r="A17" s="155">
        <v>11</v>
      </c>
      <c r="B17" s="156" t="s">
        <v>425</v>
      </c>
      <c r="C17" s="156" t="s">
        <v>426</v>
      </c>
      <c r="D17" s="156" t="s">
        <v>50</v>
      </c>
      <c r="E17" s="157">
        <v>37549</v>
      </c>
      <c r="F17" s="35">
        <v>141.99154350000001</v>
      </c>
      <c r="G17" s="158">
        <v>3.3413779999999997E-2</v>
      </c>
      <c r="H17" s="35" t="s">
        <v>153</v>
      </c>
      <c r="J17" s="32"/>
    </row>
    <row r="18" spans="1:10" x14ac:dyDescent="0.2">
      <c r="A18" s="155">
        <v>12</v>
      </c>
      <c r="B18" s="156" t="s">
        <v>427</v>
      </c>
      <c r="C18" s="156" t="s">
        <v>428</v>
      </c>
      <c r="D18" s="156" t="s">
        <v>50</v>
      </c>
      <c r="E18" s="157">
        <v>298383</v>
      </c>
      <c r="F18" s="35">
        <v>134.42154149999999</v>
      </c>
      <c r="G18" s="158">
        <v>3.1632390000000003E-2</v>
      </c>
      <c r="H18" s="35" t="s">
        <v>153</v>
      </c>
      <c r="J18" s="32"/>
    </row>
    <row r="19" spans="1:10" x14ac:dyDescent="0.2">
      <c r="A19" s="155">
        <v>13</v>
      </c>
      <c r="B19" s="156" t="s">
        <v>449</v>
      </c>
      <c r="C19" s="156" t="s">
        <v>450</v>
      </c>
      <c r="D19" s="156" t="s">
        <v>222</v>
      </c>
      <c r="E19" s="157">
        <v>19125</v>
      </c>
      <c r="F19" s="35">
        <v>132.01987500000001</v>
      </c>
      <c r="G19" s="158">
        <v>3.106722E-2</v>
      </c>
      <c r="H19" s="35" t="s">
        <v>153</v>
      </c>
      <c r="J19" s="32"/>
    </row>
    <row r="20" spans="1:10" x14ac:dyDescent="0.2">
      <c r="A20" s="155">
        <v>14</v>
      </c>
      <c r="B20" s="156" t="s">
        <v>429</v>
      </c>
      <c r="C20" s="156" t="s">
        <v>430</v>
      </c>
      <c r="D20" s="156" t="s">
        <v>36</v>
      </c>
      <c r="E20" s="157">
        <v>8741</v>
      </c>
      <c r="F20" s="35">
        <v>123.4010675</v>
      </c>
      <c r="G20" s="158">
        <v>2.903903E-2</v>
      </c>
      <c r="H20" s="35" t="s">
        <v>153</v>
      </c>
      <c r="J20" s="32"/>
    </row>
    <row r="21" spans="1:10" x14ac:dyDescent="0.2">
      <c r="A21" s="155">
        <v>15</v>
      </c>
      <c r="B21" s="156" t="s">
        <v>431</v>
      </c>
      <c r="C21" s="156" t="s">
        <v>432</v>
      </c>
      <c r="D21" s="156" t="s">
        <v>214</v>
      </c>
      <c r="E21" s="157">
        <v>35553</v>
      </c>
      <c r="F21" s="35">
        <v>123.2444745</v>
      </c>
      <c r="G21" s="158">
        <v>2.9002179999999999E-2</v>
      </c>
      <c r="H21" s="35" t="s">
        <v>153</v>
      </c>
      <c r="J21" s="32"/>
    </row>
    <row r="22" spans="1:10" ht="15" x14ac:dyDescent="0.2">
      <c r="A22" s="155">
        <v>16</v>
      </c>
      <c r="B22" s="156" t="s">
        <v>433</v>
      </c>
      <c r="C22" s="156" t="s">
        <v>434</v>
      </c>
      <c r="D22" s="156" t="s">
        <v>222</v>
      </c>
      <c r="E22" s="157">
        <v>16328</v>
      </c>
      <c r="F22" s="35">
        <v>121.8477</v>
      </c>
      <c r="G22" s="158">
        <v>2.8673480000000001E-2</v>
      </c>
      <c r="H22" s="35" t="s">
        <v>153</v>
      </c>
      <c r="J22" s="48"/>
    </row>
    <row r="23" spans="1:10" ht="25.5" x14ac:dyDescent="0.2">
      <c r="A23" s="155">
        <v>17</v>
      </c>
      <c r="B23" s="156" t="s">
        <v>437</v>
      </c>
      <c r="C23" s="156" t="s">
        <v>438</v>
      </c>
      <c r="D23" s="156" t="s">
        <v>439</v>
      </c>
      <c r="E23" s="157">
        <v>26872</v>
      </c>
      <c r="F23" s="35">
        <v>121.165848</v>
      </c>
      <c r="G23" s="158">
        <v>2.8513030000000002E-2</v>
      </c>
      <c r="H23" s="35" t="s">
        <v>153</v>
      </c>
      <c r="J23" s="32"/>
    </row>
    <row r="24" spans="1:10" ht="25.5" x14ac:dyDescent="0.2">
      <c r="A24" s="155">
        <v>18</v>
      </c>
      <c r="B24" s="156" t="s">
        <v>317</v>
      </c>
      <c r="C24" s="156" t="s">
        <v>318</v>
      </c>
      <c r="D24" s="156" t="s">
        <v>274</v>
      </c>
      <c r="E24" s="157">
        <v>3361</v>
      </c>
      <c r="F24" s="35">
        <v>120.1305425</v>
      </c>
      <c r="G24" s="158">
        <v>2.82694E-2</v>
      </c>
      <c r="H24" s="35" t="s">
        <v>153</v>
      </c>
      <c r="J24" s="32"/>
    </row>
    <row r="25" spans="1:10" x14ac:dyDescent="0.2">
      <c r="A25" s="155">
        <v>19</v>
      </c>
      <c r="B25" s="156" t="s">
        <v>440</v>
      </c>
      <c r="C25" s="156" t="s">
        <v>441</v>
      </c>
      <c r="D25" s="156" t="s">
        <v>442</v>
      </c>
      <c r="E25" s="157">
        <v>7495</v>
      </c>
      <c r="F25" s="35">
        <v>106.9798825</v>
      </c>
      <c r="G25" s="158">
        <v>2.5174749999999999E-2</v>
      </c>
      <c r="H25" s="35" t="s">
        <v>153</v>
      </c>
      <c r="J25" s="32"/>
    </row>
    <row r="26" spans="1:10" x14ac:dyDescent="0.2">
      <c r="A26" s="155">
        <v>20</v>
      </c>
      <c r="B26" s="156" t="s">
        <v>435</v>
      </c>
      <c r="C26" s="156" t="s">
        <v>436</v>
      </c>
      <c r="D26" s="156" t="s">
        <v>112</v>
      </c>
      <c r="E26" s="157">
        <v>11039</v>
      </c>
      <c r="F26" s="35">
        <v>101.02892799999999</v>
      </c>
      <c r="G26" s="158">
        <v>2.3774360000000001E-2</v>
      </c>
      <c r="H26" s="35" t="s">
        <v>153</v>
      </c>
      <c r="J26" s="32"/>
    </row>
    <row r="27" spans="1:10" ht="25.5" x14ac:dyDescent="0.2">
      <c r="A27" s="155">
        <v>21</v>
      </c>
      <c r="B27" s="156" t="s">
        <v>84</v>
      </c>
      <c r="C27" s="156" t="s">
        <v>85</v>
      </c>
      <c r="D27" s="156" t="s">
        <v>25</v>
      </c>
      <c r="E27" s="157">
        <v>2267</v>
      </c>
      <c r="F27" s="35">
        <v>99.498630000000006</v>
      </c>
      <c r="G27" s="158">
        <v>2.3414250000000001E-2</v>
      </c>
      <c r="H27" s="35" t="s">
        <v>153</v>
      </c>
      <c r="J27" s="32"/>
    </row>
    <row r="28" spans="1:10" x14ac:dyDescent="0.2">
      <c r="A28" s="155">
        <v>22</v>
      </c>
      <c r="B28" s="156" t="s">
        <v>223</v>
      </c>
      <c r="C28" s="156" t="s">
        <v>224</v>
      </c>
      <c r="D28" s="156" t="s">
        <v>112</v>
      </c>
      <c r="E28" s="157">
        <v>707</v>
      </c>
      <c r="F28" s="35">
        <v>93.621293499999993</v>
      </c>
      <c r="G28" s="158">
        <v>2.2031180000000001E-2</v>
      </c>
      <c r="H28" s="35" t="s">
        <v>153</v>
      </c>
      <c r="J28" s="32"/>
    </row>
    <row r="29" spans="1:10" ht="25.5" x14ac:dyDescent="0.2">
      <c r="A29" s="155">
        <v>23</v>
      </c>
      <c r="B29" s="156" t="s">
        <v>447</v>
      </c>
      <c r="C29" s="156" t="s">
        <v>448</v>
      </c>
      <c r="D29" s="156" t="s">
        <v>219</v>
      </c>
      <c r="E29" s="157">
        <v>1831</v>
      </c>
      <c r="F29" s="35">
        <v>92.468246500000006</v>
      </c>
      <c r="G29" s="158">
        <v>2.1759839999999999E-2</v>
      </c>
      <c r="H29" s="35" t="s">
        <v>153</v>
      </c>
      <c r="J29" s="32"/>
    </row>
    <row r="30" spans="1:10" x14ac:dyDescent="0.2">
      <c r="A30" s="155">
        <v>24</v>
      </c>
      <c r="B30" s="156" t="s">
        <v>141</v>
      </c>
      <c r="C30" s="156" t="s">
        <v>142</v>
      </c>
      <c r="D30" s="156" t="s">
        <v>36</v>
      </c>
      <c r="E30" s="157">
        <v>14157</v>
      </c>
      <c r="F30" s="35">
        <v>90.201325499999996</v>
      </c>
      <c r="G30" s="158">
        <v>2.122638E-2</v>
      </c>
      <c r="H30" s="35" t="s">
        <v>153</v>
      </c>
      <c r="J30" s="32"/>
    </row>
    <row r="31" spans="1:10" x14ac:dyDescent="0.2">
      <c r="A31" s="155">
        <v>25</v>
      </c>
      <c r="B31" s="156" t="s">
        <v>86</v>
      </c>
      <c r="C31" s="156" t="s">
        <v>87</v>
      </c>
      <c r="D31" s="156" t="s">
        <v>13</v>
      </c>
      <c r="E31" s="157">
        <v>7465</v>
      </c>
      <c r="F31" s="35">
        <v>87.766005000000007</v>
      </c>
      <c r="G31" s="158">
        <v>2.0653299999999999E-2</v>
      </c>
      <c r="H31" s="35" t="s">
        <v>153</v>
      </c>
      <c r="J31" s="32"/>
    </row>
    <row r="32" spans="1:10" x14ac:dyDescent="0.2">
      <c r="A32" s="155">
        <v>26</v>
      </c>
      <c r="B32" s="156" t="s">
        <v>455</v>
      </c>
      <c r="C32" s="156" t="s">
        <v>456</v>
      </c>
      <c r="D32" s="156" t="s">
        <v>47</v>
      </c>
      <c r="E32" s="157">
        <v>10705</v>
      </c>
      <c r="F32" s="35">
        <v>81.738027500000001</v>
      </c>
      <c r="G32" s="158">
        <v>1.923478E-2</v>
      </c>
      <c r="H32" s="35" t="s">
        <v>153</v>
      </c>
      <c r="J32" s="32"/>
    </row>
    <row r="33" spans="1:10" x14ac:dyDescent="0.2">
      <c r="A33" s="155">
        <v>27</v>
      </c>
      <c r="B33" s="156" t="s">
        <v>453</v>
      </c>
      <c r="C33" s="156" t="s">
        <v>454</v>
      </c>
      <c r="D33" s="156" t="s">
        <v>240</v>
      </c>
      <c r="E33" s="157">
        <v>9506</v>
      </c>
      <c r="F33" s="35">
        <v>79.826634999999996</v>
      </c>
      <c r="G33" s="158">
        <v>1.8784990000000001E-2</v>
      </c>
      <c r="H33" s="35" t="s">
        <v>153</v>
      </c>
      <c r="J33" s="32"/>
    </row>
    <row r="34" spans="1:10" x14ac:dyDescent="0.2">
      <c r="A34" s="155">
        <v>28</v>
      </c>
      <c r="B34" s="156" t="s">
        <v>463</v>
      </c>
      <c r="C34" s="156" t="s">
        <v>464</v>
      </c>
      <c r="D34" s="156" t="s">
        <v>112</v>
      </c>
      <c r="E34" s="157">
        <v>6413</v>
      </c>
      <c r="F34" s="35">
        <v>66.406615000000002</v>
      </c>
      <c r="G34" s="158">
        <v>1.5626959999999999E-2</v>
      </c>
      <c r="H34" s="35" t="s">
        <v>153</v>
      </c>
      <c r="J34" s="32"/>
    </row>
    <row r="35" spans="1:10" ht="25.5" x14ac:dyDescent="0.2">
      <c r="A35" s="155">
        <v>29</v>
      </c>
      <c r="B35" s="156" t="s">
        <v>445</v>
      </c>
      <c r="C35" s="156" t="s">
        <v>446</v>
      </c>
      <c r="D35" s="156" t="s">
        <v>219</v>
      </c>
      <c r="E35" s="157">
        <v>3650</v>
      </c>
      <c r="F35" s="35">
        <v>64.044725</v>
      </c>
      <c r="G35" s="158">
        <v>1.507115E-2</v>
      </c>
      <c r="H35" s="35" t="s">
        <v>153</v>
      </c>
      <c r="J35" s="32"/>
    </row>
    <row r="36" spans="1:10" ht="25.5" x14ac:dyDescent="0.2">
      <c r="A36" s="155">
        <v>30</v>
      </c>
      <c r="B36" s="156" t="s">
        <v>301</v>
      </c>
      <c r="C36" s="156" t="s">
        <v>302</v>
      </c>
      <c r="D36" s="156" t="s">
        <v>219</v>
      </c>
      <c r="E36" s="157">
        <v>14944</v>
      </c>
      <c r="F36" s="35">
        <v>63.444752000000001</v>
      </c>
      <c r="G36" s="158">
        <v>1.4929970000000001E-2</v>
      </c>
      <c r="H36" s="35" t="s">
        <v>153</v>
      </c>
      <c r="J36" s="32"/>
    </row>
    <row r="37" spans="1:10" x14ac:dyDescent="0.2">
      <c r="A37" s="155">
        <v>31</v>
      </c>
      <c r="B37" s="156" t="s">
        <v>268</v>
      </c>
      <c r="C37" s="156" t="s">
        <v>269</v>
      </c>
      <c r="D37" s="156" t="s">
        <v>112</v>
      </c>
      <c r="E37" s="157">
        <v>4105</v>
      </c>
      <c r="F37" s="35">
        <v>59.666175000000003</v>
      </c>
      <c r="G37" s="158">
        <v>1.4040779999999999E-2</v>
      </c>
      <c r="H37" s="35" t="s">
        <v>153</v>
      </c>
      <c r="J37" s="32"/>
    </row>
    <row r="38" spans="1:10" x14ac:dyDescent="0.2">
      <c r="A38" s="155">
        <v>32</v>
      </c>
      <c r="B38" s="156" t="s">
        <v>459</v>
      </c>
      <c r="C38" s="156" t="s">
        <v>460</v>
      </c>
      <c r="D38" s="156" t="s">
        <v>47</v>
      </c>
      <c r="E38" s="157">
        <v>5457</v>
      </c>
      <c r="F38" s="35">
        <v>47.434972500000001</v>
      </c>
      <c r="G38" s="158">
        <v>1.116251E-2</v>
      </c>
      <c r="H38" s="35" t="s">
        <v>153</v>
      </c>
      <c r="J38" s="32"/>
    </row>
    <row r="39" spans="1:10" ht="25.5" x14ac:dyDescent="0.2">
      <c r="A39" s="155">
        <v>33</v>
      </c>
      <c r="B39" s="156" t="s">
        <v>489</v>
      </c>
      <c r="C39" s="156" t="s">
        <v>490</v>
      </c>
      <c r="D39" s="156" t="s">
        <v>47</v>
      </c>
      <c r="E39" s="157">
        <v>2285</v>
      </c>
      <c r="F39" s="35">
        <v>45.11504</v>
      </c>
      <c r="G39" s="158">
        <v>1.061658E-2</v>
      </c>
      <c r="H39" s="35" t="s">
        <v>153</v>
      </c>
      <c r="J39" s="32"/>
    </row>
    <row r="40" spans="1:10" x14ac:dyDescent="0.2">
      <c r="A40" s="155">
        <v>34</v>
      </c>
      <c r="B40" s="156" t="s">
        <v>467</v>
      </c>
      <c r="C40" s="156" t="s">
        <v>468</v>
      </c>
      <c r="D40" s="156" t="s">
        <v>90</v>
      </c>
      <c r="E40" s="157">
        <v>2302</v>
      </c>
      <c r="F40" s="35">
        <v>28.493005</v>
      </c>
      <c r="G40" s="158">
        <v>6.7050399999999998E-3</v>
      </c>
      <c r="H40" s="35" t="s">
        <v>153</v>
      </c>
      <c r="J40" s="32"/>
    </row>
    <row r="41" spans="1:10" x14ac:dyDescent="0.2">
      <c r="A41" s="155">
        <v>35</v>
      </c>
      <c r="B41" s="156" t="s">
        <v>37</v>
      </c>
      <c r="C41" s="156" t="s">
        <v>38</v>
      </c>
      <c r="D41" s="156" t="s">
        <v>36</v>
      </c>
      <c r="E41" s="157">
        <v>439</v>
      </c>
      <c r="F41" s="35">
        <v>26.671005999999998</v>
      </c>
      <c r="G41" s="158">
        <v>6.2762800000000004E-3</v>
      </c>
      <c r="H41" s="35" t="s">
        <v>153</v>
      </c>
      <c r="J41" s="32"/>
    </row>
    <row r="42" spans="1:10" x14ac:dyDescent="0.2">
      <c r="A42" s="155">
        <v>36</v>
      </c>
      <c r="B42" s="156" t="s">
        <v>469</v>
      </c>
      <c r="C42" s="156" t="s">
        <v>470</v>
      </c>
      <c r="D42" s="156" t="s">
        <v>47</v>
      </c>
      <c r="E42" s="157">
        <v>4172</v>
      </c>
      <c r="F42" s="35">
        <v>16.909116000000001</v>
      </c>
      <c r="G42" s="158">
        <v>3.9790900000000002E-3</v>
      </c>
      <c r="H42" s="35" t="s">
        <v>153</v>
      </c>
      <c r="J42" s="32"/>
    </row>
    <row r="43" spans="1:10" x14ac:dyDescent="0.2">
      <c r="A43" s="155">
        <v>37</v>
      </c>
      <c r="B43" s="156" t="s">
        <v>491</v>
      </c>
      <c r="C43" s="156" t="s">
        <v>492</v>
      </c>
      <c r="D43" s="156" t="s">
        <v>47</v>
      </c>
      <c r="E43" s="157">
        <v>95</v>
      </c>
      <c r="F43" s="35">
        <v>8.2490874999999999</v>
      </c>
      <c r="G43" s="158">
        <v>1.94119E-3</v>
      </c>
      <c r="H43" s="35" t="s">
        <v>153</v>
      </c>
      <c r="J43" s="32"/>
    </row>
    <row r="44" spans="1:10" x14ac:dyDescent="0.2">
      <c r="A44" s="153"/>
      <c r="B44" s="153"/>
      <c r="C44" s="154" t="s">
        <v>152</v>
      </c>
      <c r="D44" s="153"/>
      <c r="E44" s="153" t="s">
        <v>153</v>
      </c>
      <c r="F44" s="159">
        <v>4098.7863159999997</v>
      </c>
      <c r="G44" s="160">
        <v>0.96453588000000001</v>
      </c>
      <c r="H44" s="35" t="s">
        <v>153</v>
      </c>
      <c r="J44" s="32"/>
    </row>
    <row r="45" spans="1:10" x14ac:dyDescent="0.2">
      <c r="A45" s="153"/>
      <c r="B45" s="153"/>
      <c r="C45" s="161"/>
      <c r="D45" s="153"/>
      <c r="E45" s="153"/>
      <c r="F45" s="162"/>
      <c r="G45" s="162"/>
      <c r="H45" s="35" t="s">
        <v>153</v>
      </c>
      <c r="J45" s="32"/>
    </row>
    <row r="46" spans="1:10" x14ac:dyDescent="0.2">
      <c r="A46" s="153"/>
      <c r="B46" s="153"/>
      <c r="C46" s="154" t="s">
        <v>154</v>
      </c>
      <c r="D46" s="153"/>
      <c r="E46" s="153"/>
      <c r="F46" s="153"/>
      <c r="G46" s="153"/>
      <c r="H46" s="35" t="s">
        <v>153</v>
      </c>
      <c r="J46" s="32"/>
    </row>
    <row r="47" spans="1:10" x14ac:dyDescent="0.2">
      <c r="A47" s="153"/>
      <c r="B47" s="153"/>
      <c r="C47" s="154" t="s">
        <v>152</v>
      </c>
      <c r="D47" s="153"/>
      <c r="E47" s="153" t="s">
        <v>153</v>
      </c>
      <c r="F47" s="163" t="s">
        <v>155</v>
      </c>
      <c r="G47" s="160">
        <v>0</v>
      </c>
      <c r="H47" s="35" t="s">
        <v>153</v>
      </c>
      <c r="J47" s="32"/>
    </row>
    <row r="48" spans="1:10" x14ac:dyDescent="0.2">
      <c r="A48" s="153"/>
      <c r="B48" s="153"/>
      <c r="C48" s="161"/>
      <c r="D48" s="153"/>
      <c r="E48" s="153"/>
      <c r="F48" s="162"/>
      <c r="G48" s="162"/>
      <c r="H48" s="35" t="s">
        <v>153</v>
      </c>
      <c r="J48" s="32"/>
    </row>
    <row r="49" spans="1:10" x14ac:dyDescent="0.2">
      <c r="A49" s="153"/>
      <c r="B49" s="153"/>
      <c r="C49" s="154" t="s">
        <v>156</v>
      </c>
      <c r="D49" s="153"/>
      <c r="E49" s="153"/>
      <c r="F49" s="153"/>
      <c r="G49" s="153"/>
      <c r="H49" s="35" t="s">
        <v>153</v>
      </c>
      <c r="J49" s="32"/>
    </row>
    <row r="50" spans="1:10" x14ac:dyDescent="0.2">
      <c r="A50" s="153"/>
      <c r="B50" s="153"/>
      <c r="C50" s="154" t="s">
        <v>152</v>
      </c>
      <c r="D50" s="153"/>
      <c r="E50" s="153" t="s">
        <v>153</v>
      </c>
      <c r="F50" s="163" t="s">
        <v>155</v>
      </c>
      <c r="G50" s="160">
        <v>0</v>
      </c>
      <c r="H50" s="35" t="s">
        <v>153</v>
      </c>
      <c r="J50" s="32"/>
    </row>
    <row r="51" spans="1:10" x14ac:dyDescent="0.2">
      <c r="A51" s="153"/>
      <c r="B51" s="153"/>
      <c r="C51" s="161"/>
      <c r="D51" s="153"/>
      <c r="E51" s="153"/>
      <c r="F51" s="162"/>
      <c r="G51" s="162"/>
      <c r="H51" s="35" t="s">
        <v>153</v>
      </c>
      <c r="J51" s="32"/>
    </row>
    <row r="52" spans="1:10" x14ac:dyDescent="0.2">
      <c r="A52" s="153"/>
      <c r="B52" s="153"/>
      <c r="C52" s="154" t="s">
        <v>157</v>
      </c>
      <c r="D52" s="153"/>
      <c r="E52" s="153"/>
      <c r="F52" s="153"/>
      <c r="G52" s="153"/>
      <c r="H52" s="35" t="s">
        <v>153</v>
      </c>
      <c r="J52" s="32"/>
    </row>
    <row r="53" spans="1:10" ht="25.5" x14ac:dyDescent="0.2">
      <c r="A53" s="155">
        <v>1</v>
      </c>
      <c r="B53" s="156" t="s">
        <v>338</v>
      </c>
      <c r="C53" s="166" t="s">
        <v>853</v>
      </c>
      <c r="D53" s="156" t="s">
        <v>36</v>
      </c>
      <c r="E53" s="157">
        <v>82</v>
      </c>
      <c r="F53" s="35">
        <v>8.2023779999999998E-3</v>
      </c>
      <c r="G53" s="241" t="s">
        <v>151</v>
      </c>
      <c r="H53" s="35" t="s">
        <v>153</v>
      </c>
      <c r="J53" s="32"/>
    </row>
    <row r="54" spans="1:10" x14ac:dyDescent="0.2">
      <c r="A54" s="153"/>
      <c r="B54" s="153"/>
      <c r="C54" s="154" t="s">
        <v>152</v>
      </c>
      <c r="D54" s="153"/>
      <c r="E54" s="153" t="s">
        <v>153</v>
      </c>
      <c r="F54" s="159">
        <v>8.2023779999999998E-3</v>
      </c>
      <c r="G54" s="160">
        <v>1.9300000000000002E-6</v>
      </c>
      <c r="H54" s="35" t="s">
        <v>153</v>
      </c>
      <c r="J54" s="32"/>
    </row>
    <row r="55" spans="1:10" x14ac:dyDescent="0.2">
      <c r="A55" s="153"/>
      <c r="B55" s="153"/>
      <c r="C55" s="161"/>
      <c r="D55" s="153"/>
      <c r="E55" s="153"/>
      <c r="F55" s="162"/>
      <c r="G55" s="162"/>
      <c r="H55" s="35" t="s">
        <v>153</v>
      </c>
      <c r="J55" s="32"/>
    </row>
    <row r="56" spans="1:10" x14ac:dyDescent="0.2">
      <c r="A56" s="153"/>
      <c r="B56" s="153"/>
      <c r="C56" s="154" t="s">
        <v>158</v>
      </c>
      <c r="D56" s="153"/>
      <c r="E56" s="153"/>
      <c r="F56" s="162"/>
      <c r="G56" s="162"/>
      <c r="H56" s="35" t="s">
        <v>153</v>
      </c>
      <c r="J56" s="32"/>
    </row>
    <row r="57" spans="1:10" x14ac:dyDescent="0.2">
      <c r="A57" s="153"/>
      <c r="B57" s="153"/>
      <c r="C57" s="154" t="s">
        <v>152</v>
      </c>
      <c r="D57" s="153"/>
      <c r="E57" s="153" t="s">
        <v>153</v>
      </c>
      <c r="F57" s="163" t="s">
        <v>155</v>
      </c>
      <c r="G57" s="160">
        <v>0</v>
      </c>
      <c r="H57" s="35" t="s">
        <v>153</v>
      </c>
      <c r="J57" s="32"/>
    </row>
    <row r="58" spans="1:10" x14ac:dyDescent="0.2">
      <c r="A58" s="153"/>
      <c r="B58" s="153"/>
      <c r="C58" s="161"/>
      <c r="D58" s="153"/>
      <c r="E58" s="153"/>
      <c r="F58" s="162"/>
      <c r="G58" s="162"/>
      <c r="H58" s="35" t="s">
        <v>153</v>
      </c>
      <c r="J58" s="32"/>
    </row>
    <row r="59" spans="1:10" x14ac:dyDescent="0.2">
      <c r="A59" s="153"/>
      <c r="B59" s="153"/>
      <c r="C59" s="154" t="s">
        <v>159</v>
      </c>
      <c r="D59" s="153"/>
      <c r="E59" s="153"/>
      <c r="F59" s="162"/>
      <c r="G59" s="162"/>
      <c r="H59" s="35" t="s">
        <v>153</v>
      </c>
      <c r="J59" s="32"/>
    </row>
    <row r="60" spans="1:10" x14ac:dyDescent="0.2">
      <c r="A60" s="153"/>
      <c r="B60" s="153"/>
      <c r="C60" s="154" t="s">
        <v>152</v>
      </c>
      <c r="D60" s="153"/>
      <c r="E60" s="153" t="s">
        <v>153</v>
      </c>
      <c r="F60" s="163" t="s">
        <v>155</v>
      </c>
      <c r="G60" s="160">
        <v>0</v>
      </c>
      <c r="H60" s="35" t="s">
        <v>153</v>
      </c>
      <c r="J60" s="32"/>
    </row>
    <row r="61" spans="1:10" x14ac:dyDescent="0.2">
      <c r="A61" s="153"/>
      <c r="B61" s="153"/>
      <c r="C61" s="161"/>
      <c r="D61" s="153"/>
      <c r="E61" s="153"/>
      <c r="F61" s="162"/>
      <c r="G61" s="162"/>
      <c r="H61" s="35" t="s">
        <v>153</v>
      </c>
      <c r="J61" s="32"/>
    </row>
    <row r="62" spans="1:10" x14ac:dyDescent="0.2">
      <c r="A62" s="153"/>
      <c r="B62" s="153"/>
      <c r="C62" s="154" t="s">
        <v>160</v>
      </c>
      <c r="D62" s="153"/>
      <c r="E62" s="153"/>
      <c r="F62" s="159">
        <v>4098.7945183780002</v>
      </c>
      <c r="G62" s="160">
        <v>0.96453781000000005</v>
      </c>
      <c r="H62" s="35" t="s">
        <v>153</v>
      </c>
      <c r="J62" s="32"/>
    </row>
    <row r="63" spans="1:10" x14ac:dyDescent="0.2">
      <c r="A63" s="153"/>
      <c r="B63" s="153"/>
      <c r="C63" s="161"/>
      <c r="D63" s="153"/>
      <c r="E63" s="153"/>
      <c r="F63" s="162"/>
      <c r="G63" s="162"/>
      <c r="H63" s="35" t="s">
        <v>153</v>
      </c>
      <c r="J63" s="32"/>
    </row>
    <row r="64" spans="1:10" x14ac:dyDescent="0.2">
      <c r="A64" s="153"/>
      <c r="B64" s="153"/>
      <c r="C64" s="154" t="s">
        <v>161</v>
      </c>
      <c r="D64" s="153"/>
      <c r="E64" s="153"/>
      <c r="F64" s="162"/>
      <c r="G64" s="162"/>
      <c r="H64" s="35" t="s">
        <v>153</v>
      </c>
      <c r="J64" s="32"/>
    </row>
    <row r="65" spans="1:10" x14ac:dyDescent="0.2">
      <c r="A65" s="153"/>
      <c r="B65" s="153"/>
      <c r="C65" s="154" t="s">
        <v>10</v>
      </c>
      <c r="D65" s="153"/>
      <c r="E65" s="153"/>
      <c r="F65" s="162"/>
      <c r="G65" s="162"/>
      <c r="H65" s="35" t="s">
        <v>153</v>
      </c>
      <c r="J65" s="32"/>
    </row>
    <row r="66" spans="1:10" x14ac:dyDescent="0.2">
      <c r="A66" s="153"/>
      <c r="B66" s="153"/>
      <c r="C66" s="154" t="s">
        <v>152</v>
      </c>
      <c r="D66" s="153"/>
      <c r="E66" s="153" t="s">
        <v>153</v>
      </c>
      <c r="F66" s="163" t="s">
        <v>155</v>
      </c>
      <c r="G66" s="160">
        <v>0</v>
      </c>
      <c r="H66" s="35" t="s">
        <v>153</v>
      </c>
      <c r="J66" s="32"/>
    </row>
    <row r="67" spans="1:10" x14ac:dyDescent="0.2">
      <c r="A67" s="153"/>
      <c r="B67" s="153"/>
      <c r="C67" s="161"/>
      <c r="D67" s="153"/>
      <c r="E67" s="153"/>
      <c r="F67" s="162"/>
      <c r="G67" s="162"/>
      <c r="H67" s="35" t="s">
        <v>153</v>
      </c>
      <c r="J67" s="32"/>
    </row>
    <row r="68" spans="1:10" x14ac:dyDescent="0.2">
      <c r="A68" s="153"/>
      <c r="B68" s="153"/>
      <c r="C68" s="154" t="s">
        <v>162</v>
      </c>
      <c r="D68" s="153"/>
      <c r="E68" s="153"/>
      <c r="F68" s="153"/>
      <c r="G68" s="153"/>
      <c r="H68" s="35" t="s">
        <v>153</v>
      </c>
      <c r="J68" s="32"/>
    </row>
    <row r="69" spans="1:10" x14ac:dyDescent="0.2">
      <c r="A69" s="153"/>
      <c r="B69" s="153"/>
      <c r="C69" s="154" t="s">
        <v>152</v>
      </c>
      <c r="D69" s="153"/>
      <c r="E69" s="153" t="s">
        <v>153</v>
      </c>
      <c r="F69" s="163" t="s">
        <v>155</v>
      </c>
      <c r="G69" s="160">
        <v>0</v>
      </c>
      <c r="H69" s="35" t="s">
        <v>153</v>
      </c>
      <c r="J69" s="32"/>
    </row>
    <row r="70" spans="1:10" x14ac:dyDescent="0.2">
      <c r="A70" s="153"/>
      <c r="B70" s="153"/>
      <c r="C70" s="161"/>
      <c r="D70" s="153"/>
      <c r="E70" s="153"/>
      <c r="F70" s="162"/>
      <c r="G70" s="162"/>
      <c r="H70" s="35" t="s">
        <v>153</v>
      </c>
      <c r="J70" s="32"/>
    </row>
    <row r="71" spans="1:10" x14ac:dyDescent="0.2">
      <c r="A71" s="153"/>
      <c r="B71" s="153"/>
      <c r="C71" s="154" t="s">
        <v>163</v>
      </c>
      <c r="D71" s="153"/>
      <c r="E71" s="153"/>
      <c r="F71" s="153"/>
      <c r="G71" s="153"/>
      <c r="H71" s="35" t="s">
        <v>153</v>
      </c>
      <c r="J71" s="32"/>
    </row>
    <row r="72" spans="1:10" x14ac:dyDescent="0.2">
      <c r="A72" s="153"/>
      <c r="B72" s="153"/>
      <c r="C72" s="154" t="s">
        <v>152</v>
      </c>
      <c r="D72" s="153"/>
      <c r="E72" s="153" t="s">
        <v>153</v>
      </c>
      <c r="F72" s="163" t="s">
        <v>155</v>
      </c>
      <c r="G72" s="160">
        <v>0</v>
      </c>
      <c r="H72" s="35" t="s">
        <v>153</v>
      </c>
      <c r="J72" s="32"/>
    </row>
    <row r="73" spans="1:10" x14ac:dyDescent="0.2">
      <c r="A73" s="153"/>
      <c r="B73" s="153"/>
      <c r="C73" s="161"/>
      <c r="D73" s="153"/>
      <c r="E73" s="153"/>
      <c r="F73" s="162"/>
      <c r="G73" s="162"/>
      <c r="H73" s="35" t="s">
        <v>153</v>
      </c>
      <c r="J73" s="32"/>
    </row>
    <row r="74" spans="1:10" x14ac:dyDescent="0.2">
      <c r="A74" s="153"/>
      <c r="B74" s="153"/>
      <c r="C74" s="154" t="s">
        <v>164</v>
      </c>
      <c r="D74" s="153"/>
      <c r="E74" s="153"/>
      <c r="F74" s="162"/>
      <c r="G74" s="162"/>
      <c r="H74" s="35" t="s">
        <v>153</v>
      </c>
      <c r="J74" s="32"/>
    </row>
    <row r="75" spans="1:10" x14ac:dyDescent="0.2">
      <c r="A75" s="153"/>
      <c r="B75" s="153"/>
      <c r="C75" s="154" t="s">
        <v>152</v>
      </c>
      <c r="D75" s="153"/>
      <c r="E75" s="153" t="s">
        <v>153</v>
      </c>
      <c r="F75" s="163" t="s">
        <v>155</v>
      </c>
      <c r="G75" s="160">
        <v>0</v>
      </c>
      <c r="H75" s="35" t="s">
        <v>153</v>
      </c>
      <c r="J75" s="32"/>
    </row>
    <row r="76" spans="1:10" x14ac:dyDescent="0.2">
      <c r="A76" s="153"/>
      <c r="B76" s="153"/>
      <c r="C76" s="161"/>
      <c r="D76" s="153"/>
      <c r="E76" s="153"/>
      <c r="F76" s="162"/>
      <c r="G76" s="162"/>
      <c r="H76" s="35" t="s">
        <v>153</v>
      </c>
      <c r="J76" s="32"/>
    </row>
    <row r="77" spans="1:10" x14ac:dyDescent="0.2">
      <c r="A77" s="153"/>
      <c r="B77" s="153"/>
      <c r="C77" s="154" t="s">
        <v>165</v>
      </c>
      <c r="D77" s="153"/>
      <c r="E77" s="153"/>
      <c r="F77" s="159">
        <v>0</v>
      </c>
      <c r="G77" s="160">
        <v>0</v>
      </c>
      <c r="H77" s="35" t="s">
        <v>153</v>
      </c>
      <c r="J77" s="32"/>
    </row>
    <row r="78" spans="1:10" x14ac:dyDescent="0.2">
      <c r="A78" s="153"/>
      <c r="B78" s="153"/>
      <c r="C78" s="161"/>
      <c r="D78" s="153"/>
      <c r="E78" s="153"/>
      <c r="F78" s="162"/>
      <c r="G78" s="162"/>
      <c r="H78" s="35" t="s">
        <v>153</v>
      </c>
      <c r="J78" s="32"/>
    </row>
    <row r="79" spans="1:10" x14ac:dyDescent="0.2">
      <c r="A79" s="153"/>
      <c r="B79" s="153"/>
      <c r="C79" s="154" t="s">
        <v>166</v>
      </c>
      <c r="D79" s="153"/>
      <c r="E79" s="153"/>
      <c r="F79" s="162"/>
      <c r="G79" s="162"/>
      <c r="H79" s="35" t="s">
        <v>153</v>
      </c>
      <c r="J79" s="32"/>
    </row>
    <row r="80" spans="1:10" x14ac:dyDescent="0.2">
      <c r="A80" s="153"/>
      <c r="B80" s="153"/>
      <c r="C80" s="154" t="s">
        <v>167</v>
      </c>
      <c r="D80" s="153"/>
      <c r="E80" s="153"/>
      <c r="F80" s="162"/>
      <c r="G80" s="162"/>
      <c r="H80" s="35" t="s">
        <v>153</v>
      </c>
      <c r="J80" s="32"/>
    </row>
    <row r="81" spans="1:10" x14ac:dyDescent="0.2">
      <c r="A81" s="153"/>
      <c r="B81" s="153"/>
      <c r="C81" s="154" t="s">
        <v>152</v>
      </c>
      <c r="D81" s="153"/>
      <c r="E81" s="153" t="s">
        <v>153</v>
      </c>
      <c r="F81" s="163" t="s">
        <v>155</v>
      </c>
      <c r="G81" s="160">
        <v>0</v>
      </c>
      <c r="H81" s="35" t="s">
        <v>153</v>
      </c>
      <c r="J81" s="32"/>
    </row>
    <row r="82" spans="1:10" x14ac:dyDescent="0.2">
      <c r="A82" s="153"/>
      <c r="B82" s="153"/>
      <c r="C82" s="161"/>
      <c r="D82" s="153"/>
      <c r="E82" s="153"/>
      <c r="F82" s="162"/>
      <c r="G82" s="162"/>
      <c r="H82" s="35" t="s">
        <v>153</v>
      </c>
      <c r="J82" s="32"/>
    </row>
    <row r="83" spans="1:10" x14ac:dyDescent="0.2">
      <c r="A83" s="153"/>
      <c r="B83" s="153"/>
      <c r="C83" s="154" t="s">
        <v>168</v>
      </c>
      <c r="D83" s="153"/>
      <c r="E83" s="153"/>
      <c r="F83" s="162"/>
      <c r="G83" s="162"/>
      <c r="H83" s="35" t="s">
        <v>153</v>
      </c>
      <c r="J83" s="32"/>
    </row>
    <row r="84" spans="1:10" x14ac:dyDescent="0.2">
      <c r="A84" s="153"/>
      <c r="B84" s="153"/>
      <c r="C84" s="154" t="s">
        <v>152</v>
      </c>
      <c r="D84" s="153"/>
      <c r="E84" s="153" t="s">
        <v>153</v>
      </c>
      <c r="F84" s="163" t="s">
        <v>155</v>
      </c>
      <c r="G84" s="160">
        <v>0</v>
      </c>
      <c r="H84" s="35" t="s">
        <v>153</v>
      </c>
      <c r="J84" s="32"/>
    </row>
    <row r="85" spans="1:10" x14ac:dyDescent="0.2">
      <c r="A85" s="153"/>
      <c r="B85" s="153"/>
      <c r="C85" s="161"/>
      <c r="D85" s="153"/>
      <c r="E85" s="153"/>
      <c r="F85" s="162"/>
      <c r="G85" s="162"/>
      <c r="H85" s="35" t="s">
        <v>153</v>
      </c>
      <c r="J85" s="32"/>
    </row>
    <row r="86" spans="1:10" x14ac:dyDescent="0.2">
      <c r="A86" s="153"/>
      <c r="B86" s="153"/>
      <c r="C86" s="154" t="s">
        <v>169</v>
      </c>
      <c r="D86" s="153"/>
      <c r="E86" s="153"/>
      <c r="F86" s="162"/>
      <c r="G86" s="162"/>
      <c r="H86" s="35" t="s">
        <v>153</v>
      </c>
      <c r="J86" s="32"/>
    </row>
    <row r="87" spans="1:10" x14ac:dyDescent="0.2">
      <c r="A87" s="153"/>
      <c r="B87" s="153"/>
      <c r="C87" s="154" t="s">
        <v>152</v>
      </c>
      <c r="D87" s="153"/>
      <c r="E87" s="153" t="s">
        <v>153</v>
      </c>
      <c r="F87" s="163" t="s">
        <v>155</v>
      </c>
      <c r="G87" s="160">
        <v>0</v>
      </c>
      <c r="H87" s="35" t="s">
        <v>153</v>
      </c>
      <c r="J87" s="32"/>
    </row>
    <row r="88" spans="1:10" x14ac:dyDescent="0.2">
      <c r="A88" s="153"/>
      <c r="B88" s="153"/>
      <c r="C88" s="161"/>
      <c r="D88" s="153"/>
      <c r="E88" s="153"/>
      <c r="F88" s="162"/>
      <c r="G88" s="162"/>
      <c r="H88" s="35" t="s">
        <v>153</v>
      </c>
      <c r="J88" s="32"/>
    </row>
    <row r="89" spans="1:10" x14ac:dyDescent="0.2">
      <c r="A89" s="153"/>
      <c r="B89" s="153"/>
      <c r="C89" s="154" t="s">
        <v>170</v>
      </c>
      <c r="D89" s="153"/>
      <c r="E89" s="153"/>
      <c r="F89" s="162"/>
      <c r="G89" s="162"/>
      <c r="H89" s="35" t="s">
        <v>153</v>
      </c>
      <c r="J89" s="32"/>
    </row>
    <row r="90" spans="1:10" x14ac:dyDescent="0.2">
      <c r="A90" s="155">
        <v>1</v>
      </c>
      <c r="B90" s="156"/>
      <c r="C90" s="156" t="s">
        <v>171</v>
      </c>
      <c r="D90" s="156"/>
      <c r="E90" s="164"/>
      <c r="F90" s="35">
        <v>157.150761999</v>
      </c>
      <c r="G90" s="158">
        <v>3.698108E-2</v>
      </c>
      <c r="H90" s="35" t="s">
        <v>1026</v>
      </c>
      <c r="J90" s="32"/>
    </row>
    <row r="91" spans="1:10" x14ac:dyDescent="0.2">
      <c r="A91" s="153"/>
      <c r="B91" s="153"/>
      <c r="C91" s="154" t="s">
        <v>152</v>
      </c>
      <c r="D91" s="153"/>
      <c r="E91" s="153" t="s">
        <v>153</v>
      </c>
      <c r="F91" s="159">
        <v>157.150761999</v>
      </c>
      <c r="G91" s="160">
        <v>3.698108E-2</v>
      </c>
      <c r="H91" s="35" t="s">
        <v>153</v>
      </c>
      <c r="J91" s="32"/>
    </row>
    <row r="92" spans="1:10" x14ac:dyDescent="0.2">
      <c r="A92" s="153"/>
      <c r="B92" s="153"/>
      <c r="C92" s="161"/>
      <c r="D92" s="153"/>
      <c r="E92" s="153"/>
      <c r="F92" s="162"/>
      <c r="G92" s="162"/>
      <c r="H92" s="35" t="s">
        <v>153</v>
      </c>
      <c r="J92" s="32"/>
    </row>
    <row r="93" spans="1:10" x14ac:dyDescent="0.2">
      <c r="A93" s="153"/>
      <c r="B93" s="153"/>
      <c r="C93" s="154" t="s">
        <v>172</v>
      </c>
      <c r="D93" s="153"/>
      <c r="E93" s="153"/>
      <c r="F93" s="159">
        <v>157.150761999</v>
      </c>
      <c r="G93" s="160">
        <v>3.698108E-2</v>
      </c>
      <c r="H93" s="35" t="s">
        <v>153</v>
      </c>
      <c r="J93" s="32"/>
    </row>
    <row r="94" spans="1:10" x14ac:dyDescent="0.2">
      <c r="A94" s="153"/>
      <c r="B94" s="153"/>
      <c r="C94" s="162"/>
      <c r="D94" s="153"/>
      <c r="E94" s="153"/>
      <c r="F94" s="153"/>
      <c r="G94" s="153"/>
      <c r="H94" s="35" t="s">
        <v>153</v>
      </c>
      <c r="J94" s="32"/>
    </row>
    <row r="95" spans="1:10" x14ac:dyDescent="0.2">
      <c r="A95" s="153"/>
      <c r="B95" s="153"/>
      <c r="C95" s="154" t="s">
        <v>173</v>
      </c>
      <c r="D95" s="153"/>
      <c r="E95" s="153"/>
      <c r="F95" s="153"/>
      <c r="G95" s="153"/>
      <c r="H95" s="35" t="s">
        <v>153</v>
      </c>
      <c r="J95" s="32"/>
    </row>
    <row r="96" spans="1:10" x14ac:dyDescent="0.2">
      <c r="A96" s="153"/>
      <c r="B96" s="153"/>
      <c r="C96" s="154" t="s">
        <v>174</v>
      </c>
      <c r="D96" s="153"/>
      <c r="E96" s="153"/>
      <c r="F96" s="153"/>
      <c r="G96" s="153"/>
      <c r="H96" s="35" t="s">
        <v>153</v>
      </c>
      <c r="J96" s="32"/>
    </row>
    <row r="97" spans="1:17" x14ac:dyDescent="0.2">
      <c r="A97" s="153"/>
      <c r="B97" s="153"/>
      <c r="C97" s="154" t="s">
        <v>152</v>
      </c>
      <c r="D97" s="153"/>
      <c r="E97" s="153" t="s">
        <v>153</v>
      </c>
      <c r="F97" s="163" t="s">
        <v>155</v>
      </c>
      <c r="G97" s="160">
        <v>0</v>
      </c>
      <c r="H97" s="35" t="s">
        <v>153</v>
      </c>
      <c r="J97" s="32"/>
    </row>
    <row r="98" spans="1:17" x14ac:dyDescent="0.2">
      <c r="A98" s="153"/>
      <c r="B98" s="153"/>
      <c r="C98" s="161"/>
      <c r="D98" s="153"/>
      <c r="E98" s="153"/>
      <c r="F98" s="162"/>
      <c r="G98" s="162"/>
      <c r="H98" s="35" t="s">
        <v>153</v>
      </c>
      <c r="J98" s="32"/>
    </row>
    <row r="99" spans="1:17" x14ac:dyDescent="0.2">
      <c r="A99" s="153"/>
      <c r="B99" s="153"/>
      <c r="C99" s="154" t="s">
        <v>177</v>
      </c>
      <c r="D99" s="153"/>
      <c r="E99" s="153"/>
      <c r="F99" s="153"/>
      <c r="G99" s="153"/>
      <c r="H99" s="35" t="s">
        <v>153</v>
      </c>
      <c r="J99" s="32"/>
    </row>
    <row r="100" spans="1:17" x14ac:dyDescent="0.2">
      <c r="A100" s="153"/>
      <c r="B100" s="153"/>
      <c r="C100" s="154" t="s">
        <v>178</v>
      </c>
      <c r="D100" s="153"/>
      <c r="E100" s="153"/>
      <c r="F100" s="153"/>
      <c r="G100" s="153"/>
      <c r="H100" s="35" t="s">
        <v>153</v>
      </c>
      <c r="J100" s="32"/>
    </row>
    <row r="101" spans="1:17" x14ac:dyDescent="0.2">
      <c r="A101" s="153"/>
      <c r="B101" s="153"/>
      <c r="C101" s="154" t="s">
        <v>152</v>
      </c>
      <c r="D101" s="153"/>
      <c r="E101" s="153" t="s">
        <v>153</v>
      </c>
      <c r="F101" s="163" t="s">
        <v>155</v>
      </c>
      <c r="G101" s="160">
        <v>0</v>
      </c>
      <c r="H101" s="35" t="s">
        <v>153</v>
      </c>
      <c r="J101" s="32"/>
    </row>
    <row r="102" spans="1:17" x14ac:dyDescent="0.2">
      <c r="A102" s="153"/>
      <c r="B102" s="153"/>
      <c r="C102" s="161"/>
      <c r="D102" s="153"/>
      <c r="E102" s="153"/>
      <c r="F102" s="162"/>
      <c r="G102" s="162"/>
      <c r="H102" s="35" t="s">
        <v>153</v>
      </c>
      <c r="J102" s="32"/>
    </row>
    <row r="103" spans="1:17" x14ac:dyDescent="0.2">
      <c r="A103" s="153"/>
      <c r="B103" s="153"/>
      <c r="C103" s="154" t="s">
        <v>179</v>
      </c>
      <c r="D103" s="153"/>
      <c r="E103" s="153"/>
      <c r="F103" s="162"/>
      <c r="G103" s="162"/>
      <c r="H103" s="35" t="s">
        <v>153</v>
      </c>
      <c r="J103" s="32"/>
    </row>
    <row r="104" spans="1:17" x14ac:dyDescent="0.2">
      <c r="A104" s="153"/>
      <c r="B104" s="153"/>
      <c r="C104" s="154" t="s">
        <v>152</v>
      </c>
      <c r="D104" s="153"/>
      <c r="E104" s="153" t="s">
        <v>153</v>
      </c>
      <c r="F104" s="163" t="s">
        <v>155</v>
      </c>
      <c r="G104" s="160">
        <v>0</v>
      </c>
      <c r="H104" s="35" t="s">
        <v>153</v>
      </c>
      <c r="J104" s="32"/>
    </row>
    <row r="105" spans="1:17" x14ac:dyDescent="0.2">
      <c r="A105" s="153"/>
      <c r="B105" s="156"/>
      <c r="C105" s="156"/>
      <c r="D105" s="154"/>
      <c r="E105" s="153"/>
      <c r="F105" s="156"/>
      <c r="G105" s="164"/>
      <c r="H105" s="35" t="s">
        <v>153</v>
      </c>
      <c r="J105" s="32"/>
    </row>
    <row r="106" spans="1:17" x14ac:dyDescent="0.2">
      <c r="A106" s="164"/>
      <c r="B106" s="156"/>
      <c r="C106" s="156" t="s">
        <v>180</v>
      </c>
      <c r="D106" s="156"/>
      <c r="E106" s="164"/>
      <c r="F106" s="35">
        <v>-6.4544858200000004</v>
      </c>
      <c r="G106" s="158">
        <v>-1.51889E-3</v>
      </c>
      <c r="H106" s="35" t="s">
        <v>153</v>
      </c>
      <c r="J106" s="32"/>
    </row>
    <row r="107" spans="1:17" x14ac:dyDescent="0.2">
      <c r="A107" s="161"/>
      <c r="B107" s="161"/>
      <c r="C107" s="154" t="s">
        <v>181</v>
      </c>
      <c r="D107" s="162"/>
      <c r="E107" s="162"/>
      <c r="F107" s="159">
        <v>4249.4907945570003</v>
      </c>
      <c r="G107" s="167">
        <v>1</v>
      </c>
      <c r="H107" s="35" t="s">
        <v>153</v>
      </c>
      <c r="J107" s="32"/>
    </row>
    <row r="108" spans="1:17" x14ac:dyDescent="0.2">
      <c r="A108" s="168"/>
      <c r="B108" s="168"/>
      <c r="C108" s="168"/>
      <c r="D108" s="169"/>
      <c r="E108" s="169"/>
      <c r="F108" s="169"/>
      <c r="G108" s="169"/>
      <c r="J108" s="32"/>
    </row>
    <row r="109" spans="1:17" ht="12.75" customHeight="1" x14ac:dyDescent="0.2">
      <c r="A109" s="36"/>
      <c r="B109" s="279" t="s">
        <v>843</v>
      </c>
      <c r="C109" s="279"/>
      <c r="D109" s="279"/>
      <c r="E109" s="279"/>
      <c r="F109" s="279"/>
      <c r="G109" s="279"/>
      <c r="H109" s="279"/>
      <c r="J109" s="32"/>
    </row>
    <row r="110" spans="1:17" ht="14.1" customHeight="1" x14ac:dyDescent="0.2">
      <c r="A110" s="36"/>
      <c r="B110" s="279" t="s">
        <v>844</v>
      </c>
      <c r="C110" s="279"/>
      <c r="D110" s="279"/>
      <c r="E110" s="279"/>
      <c r="F110" s="279"/>
      <c r="G110" s="279"/>
      <c r="H110" s="279"/>
      <c r="J110" s="32"/>
    </row>
    <row r="111" spans="1:17" ht="17.100000000000001" customHeight="1" x14ac:dyDescent="0.2">
      <c r="A111" s="36"/>
      <c r="B111" s="279" t="s">
        <v>845</v>
      </c>
      <c r="C111" s="279"/>
      <c r="D111" s="279"/>
      <c r="E111" s="279"/>
      <c r="F111" s="279"/>
      <c r="G111" s="279"/>
      <c r="H111" s="279"/>
      <c r="J111" s="32"/>
    </row>
    <row r="112" spans="1:17" s="38" customFormat="1" ht="67.5" customHeight="1" x14ac:dyDescent="0.25">
      <c r="A112" s="37"/>
      <c r="B112" s="280" t="s">
        <v>846</v>
      </c>
      <c r="C112" s="280"/>
      <c r="D112" s="280"/>
      <c r="E112" s="280"/>
      <c r="F112" s="280"/>
      <c r="G112" s="280"/>
      <c r="H112" s="280"/>
      <c r="I112"/>
      <c r="J112" s="32"/>
      <c r="K112"/>
      <c r="L112"/>
      <c r="M112"/>
      <c r="N112"/>
      <c r="O112"/>
      <c r="P112"/>
      <c r="Q112"/>
    </row>
    <row r="113" spans="1:10" ht="12.75" customHeight="1" x14ac:dyDescent="0.2">
      <c r="A113" s="36"/>
      <c r="B113" s="279" t="s">
        <v>847</v>
      </c>
      <c r="C113" s="279"/>
      <c r="D113" s="279"/>
      <c r="E113" s="279"/>
      <c r="F113" s="279"/>
      <c r="G113" s="279"/>
      <c r="H113" s="279"/>
      <c r="J113" s="32"/>
    </row>
    <row r="114" spans="1:10" x14ac:dyDescent="0.2">
      <c r="A114" s="36"/>
      <c r="B114" s="36"/>
      <c r="C114" s="36"/>
      <c r="D114" s="170"/>
      <c r="E114" s="170"/>
      <c r="F114" s="170"/>
      <c r="G114" s="170"/>
      <c r="J114" s="32"/>
    </row>
    <row r="115" spans="1:10" x14ac:dyDescent="0.2">
      <c r="A115" s="36"/>
      <c r="B115" s="275" t="s">
        <v>182</v>
      </c>
      <c r="C115" s="276"/>
      <c r="D115" s="277"/>
      <c r="E115" s="171"/>
      <c r="F115" s="170"/>
      <c r="G115" s="170"/>
      <c r="J115" s="32"/>
    </row>
    <row r="116" spans="1:10" ht="26.25" customHeight="1" x14ac:dyDescent="0.2">
      <c r="A116" s="36"/>
      <c r="B116" s="273" t="s">
        <v>183</v>
      </c>
      <c r="C116" s="274"/>
      <c r="D116" s="154" t="s">
        <v>184</v>
      </c>
      <c r="E116" s="171"/>
      <c r="F116" s="170"/>
      <c r="G116" s="170"/>
      <c r="J116" s="32"/>
    </row>
    <row r="117" spans="1:10" ht="12.75" customHeight="1" x14ac:dyDescent="0.2">
      <c r="A117" s="36"/>
      <c r="B117" s="273" t="s">
        <v>852</v>
      </c>
      <c r="C117" s="274"/>
      <c r="D117" s="154" t="s">
        <v>1186</v>
      </c>
      <c r="E117" s="171"/>
      <c r="F117" s="170"/>
      <c r="G117" s="170"/>
      <c r="J117" s="32"/>
    </row>
    <row r="118" spans="1:10" x14ac:dyDescent="0.2">
      <c r="A118" s="36"/>
      <c r="B118" s="273" t="s">
        <v>186</v>
      </c>
      <c r="C118" s="274"/>
      <c r="D118" s="162" t="s">
        <v>153</v>
      </c>
      <c r="E118" s="171"/>
      <c r="F118" s="170"/>
      <c r="G118" s="170"/>
      <c r="J118" s="32"/>
    </row>
    <row r="119" spans="1:10" x14ac:dyDescent="0.2">
      <c r="A119" s="39"/>
      <c r="B119" s="40" t="s">
        <v>153</v>
      </c>
      <c r="C119" s="40" t="s">
        <v>851</v>
      </c>
      <c r="D119" s="40" t="s">
        <v>187</v>
      </c>
      <c r="E119" s="39"/>
      <c r="F119" s="39"/>
      <c r="G119" s="39"/>
      <c r="H119" s="39"/>
      <c r="J119" s="32"/>
    </row>
    <row r="120" spans="1:10" x14ac:dyDescent="0.2">
      <c r="A120" s="39"/>
      <c r="B120" s="172" t="s">
        <v>188</v>
      </c>
      <c r="C120" s="40" t="s">
        <v>189</v>
      </c>
      <c r="D120" s="40" t="s">
        <v>190</v>
      </c>
      <c r="E120" s="39"/>
      <c r="F120" s="39"/>
      <c r="G120" s="39"/>
      <c r="J120" s="32"/>
    </row>
    <row r="121" spans="1:10" x14ac:dyDescent="0.2">
      <c r="A121" s="39"/>
      <c r="B121" s="156" t="s">
        <v>191</v>
      </c>
      <c r="C121" s="173">
        <v>25.2014</v>
      </c>
      <c r="D121" s="173">
        <v>27.464400000000001</v>
      </c>
      <c r="E121" s="39"/>
      <c r="F121" s="70"/>
      <c r="G121" s="174"/>
      <c r="J121" s="32"/>
    </row>
    <row r="122" spans="1:10" x14ac:dyDescent="0.2">
      <c r="A122" s="39"/>
      <c r="B122" s="156" t="s">
        <v>1045</v>
      </c>
      <c r="C122" s="173">
        <v>24.391400000000001</v>
      </c>
      <c r="D122" s="173">
        <v>26.581700000000001</v>
      </c>
      <c r="E122" s="39"/>
      <c r="F122" s="70"/>
      <c r="G122" s="174"/>
      <c r="J122" s="32"/>
    </row>
    <row r="123" spans="1:10" x14ac:dyDescent="0.2">
      <c r="A123" s="39"/>
      <c r="B123" s="156" t="s">
        <v>192</v>
      </c>
      <c r="C123" s="173">
        <v>24.1068</v>
      </c>
      <c r="D123" s="173">
        <v>26.266400000000001</v>
      </c>
      <c r="E123" s="39"/>
      <c r="F123" s="70"/>
      <c r="G123" s="174"/>
      <c r="J123" s="32"/>
    </row>
    <row r="124" spans="1:10" x14ac:dyDescent="0.2">
      <c r="A124" s="39"/>
      <c r="B124" s="156" t="s">
        <v>1046</v>
      </c>
      <c r="C124" s="173">
        <v>23.297699999999999</v>
      </c>
      <c r="D124" s="173">
        <v>25.384799999999998</v>
      </c>
      <c r="E124" s="39"/>
      <c r="F124" s="70"/>
      <c r="G124" s="174"/>
      <c r="J124" s="32"/>
    </row>
    <row r="125" spans="1:10" x14ac:dyDescent="0.2">
      <c r="A125" s="39"/>
      <c r="B125" s="39"/>
      <c r="C125" s="39"/>
      <c r="D125" s="39"/>
      <c r="E125" s="39"/>
      <c r="F125" s="39"/>
      <c r="G125" s="39"/>
      <c r="J125" s="32"/>
    </row>
    <row r="126" spans="1:10" x14ac:dyDescent="0.2">
      <c r="A126" s="39"/>
      <c r="B126" s="273" t="s">
        <v>1047</v>
      </c>
      <c r="C126" s="274"/>
      <c r="D126" s="154" t="s">
        <v>184</v>
      </c>
      <c r="E126" s="39"/>
      <c r="F126" s="39"/>
      <c r="G126" s="39"/>
      <c r="J126" s="32"/>
    </row>
    <row r="127" spans="1:10" x14ac:dyDescent="0.2">
      <c r="A127" s="39"/>
      <c r="B127" s="175"/>
      <c r="C127" s="175"/>
      <c r="D127" s="175"/>
      <c r="E127" s="39"/>
      <c r="F127" s="39"/>
      <c r="G127" s="39"/>
      <c r="J127" s="32"/>
    </row>
    <row r="128" spans="1:10" x14ac:dyDescent="0.2">
      <c r="A128" s="39"/>
      <c r="B128" s="273" t="s">
        <v>193</v>
      </c>
      <c r="C128" s="274"/>
      <c r="D128" s="154" t="s">
        <v>184</v>
      </c>
      <c r="E128" s="176"/>
      <c r="F128" s="39"/>
      <c r="G128" s="39"/>
      <c r="J128" s="32"/>
    </row>
    <row r="129" spans="1:10" x14ac:dyDescent="0.2">
      <c r="A129" s="39"/>
      <c r="B129" s="273" t="s">
        <v>194</v>
      </c>
      <c r="C129" s="274"/>
      <c r="D129" s="154" t="s">
        <v>184</v>
      </c>
      <c r="E129" s="176"/>
      <c r="F129" s="39"/>
      <c r="G129" s="39"/>
      <c r="J129" s="32"/>
    </row>
    <row r="130" spans="1:10" x14ac:dyDescent="0.2">
      <c r="A130" s="39"/>
      <c r="B130" s="273" t="s">
        <v>195</v>
      </c>
      <c r="C130" s="274"/>
      <c r="D130" s="154" t="s">
        <v>184</v>
      </c>
      <c r="E130" s="176"/>
      <c r="F130" s="39"/>
      <c r="G130" s="39"/>
      <c r="J130" s="32"/>
    </row>
    <row r="131" spans="1:10" x14ac:dyDescent="0.2">
      <c r="A131" s="39"/>
      <c r="B131" s="273" t="s">
        <v>196</v>
      </c>
      <c r="C131" s="274"/>
      <c r="D131" s="177">
        <v>0.29927051771079305</v>
      </c>
      <c r="E131" s="39"/>
      <c r="F131" s="70"/>
      <c r="G131" s="174"/>
      <c r="J131" s="32"/>
    </row>
    <row r="132" spans="1:10" x14ac:dyDescent="0.2">
      <c r="J132" s="32"/>
    </row>
    <row r="133" spans="1:10" x14ac:dyDescent="0.2">
      <c r="J133" s="32"/>
    </row>
    <row r="134" spans="1:10" x14ac:dyDescent="0.2">
      <c r="J134" s="32"/>
    </row>
    <row r="135" spans="1:10" x14ac:dyDescent="0.2">
      <c r="J135" s="32"/>
    </row>
    <row r="136" spans="1:10" x14ac:dyDescent="0.2">
      <c r="J136" s="32"/>
    </row>
    <row r="137" spans="1:10" x14ac:dyDescent="0.2">
      <c r="J137" s="32"/>
    </row>
    <row r="138" spans="1:10" x14ac:dyDescent="0.2">
      <c r="J138" s="32"/>
    </row>
    <row r="139" spans="1:10" x14ac:dyDescent="0.2">
      <c r="J139" s="32"/>
    </row>
  </sheetData>
  <mergeCells count="17">
    <mergeCell ref="A1:H1"/>
    <mergeCell ref="A2:H2"/>
    <mergeCell ref="A3:H3"/>
    <mergeCell ref="B117:C117"/>
    <mergeCell ref="B118:C118"/>
    <mergeCell ref="B109:H109"/>
    <mergeCell ref="B110:H110"/>
    <mergeCell ref="B111:H111"/>
    <mergeCell ref="B112:H112"/>
    <mergeCell ref="B113:H113"/>
    <mergeCell ref="B115:D115"/>
    <mergeCell ref="B116:C116"/>
    <mergeCell ref="B126:C126"/>
    <mergeCell ref="B130:C130"/>
    <mergeCell ref="B131:C131"/>
    <mergeCell ref="B128:C128"/>
    <mergeCell ref="B129:C129"/>
  </mergeCells>
  <hyperlinks>
    <hyperlink ref="I1" location="Index!B13" display="Index" xr:uid="{1ADDB0A5-96D9-456D-89DB-8D06EFD48DB1}"/>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B824A-8F9F-47BE-BF9E-825B639072D3}">
  <sheetPr>
    <outlinePr summaryBelow="0" summaryRight="0"/>
  </sheetPr>
  <dimension ref="A1:Q176"/>
  <sheetViews>
    <sheetView showGridLines="0" topLeftCell="B1" workbookViewId="0">
      <selection activeCell="G104" sqref="G104"/>
    </sheetView>
  </sheetViews>
  <sheetFormatPr defaultRowHeight="12.75" x14ac:dyDescent="0.2"/>
  <cols>
    <col min="1" max="1" width="5.85546875" bestFit="1" customWidth="1"/>
    <col min="2" max="2" width="19.7109375" bestFit="1" customWidth="1"/>
    <col min="3" max="3" width="39.140625" bestFit="1" customWidth="1"/>
    <col min="4" max="4" width="17.5703125" bestFit="1" customWidth="1"/>
    <col min="5" max="5" width="9" bestFit="1" customWidth="1"/>
    <col min="6" max="6" width="10.140625" bestFit="1" customWidth="1"/>
    <col min="7" max="7" width="14" bestFit="1" customWidth="1"/>
    <col min="8" max="8" width="8.42578125" bestFit="1" customWidth="1"/>
    <col min="9" max="9" width="12.140625" bestFit="1" customWidth="1"/>
    <col min="10" max="10" width="50.7109375" style="47" customWidth="1"/>
  </cols>
  <sheetData>
    <row r="1" spans="1:10" ht="15" x14ac:dyDescent="0.2">
      <c r="A1" s="278" t="s">
        <v>0</v>
      </c>
      <c r="B1" s="278"/>
      <c r="C1" s="278"/>
      <c r="D1" s="278"/>
      <c r="E1" s="278"/>
      <c r="F1" s="278"/>
      <c r="G1" s="278"/>
      <c r="H1" s="278"/>
      <c r="I1" s="62" t="s">
        <v>1027</v>
      </c>
      <c r="J1" s="32"/>
    </row>
    <row r="2" spans="1:10" ht="15" x14ac:dyDescent="0.2">
      <c r="A2" s="278" t="s">
        <v>496</v>
      </c>
      <c r="B2" s="278"/>
      <c r="C2" s="278"/>
      <c r="D2" s="278"/>
      <c r="E2" s="278"/>
      <c r="F2" s="278"/>
      <c r="G2" s="278"/>
      <c r="H2" s="278"/>
      <c r="J2" s="33" t="s">
        <v>1028</v>
      </c>
    </row>
    <row r="3" spans="1:10" ht="15" x14ac:dyDescent="0.2">
      <c r="A3" s="278" t="s">
        <v>835</v>
      </c>
      <c r="B3" s="278"/>
      <c r="C3" s="278"/>
      <c r="D3" s="278"/>
      <c r="E3" s="278"/>
      <c r="F3" s="278"/>
      <c r="G3" s="278"/>
      <c r="H3" s="278"/>
      <c r="J3" s="32"/>
    </row>
    <row r="4" spans="1:10" s="34" customFormat="1" ht="30" x14ac:dyDescent="0.2">
      <c r="A4" s="29" t="s">
        <v>2</v>
      </c>
      <c r="B4" s="29" t="s">
        <v>3</v>
      </c>
      <c r="C4" s="29" t="s">
        <v>4</v>
      </c>
      <c r="D4" s="29" t="s">
        <v>5</v>
      </c>
      <c r="E4" s="29" t="s">
        <v>6</v>
      </c>
      <c r="F4" s="29" t="s">
        <v>7</v>
      </c>
      <c r="G4" s="29" t="s">
        <v>8</v>
      </c>
      <c r="H4" s="29" t="s">
        <v>839</v>
      </c>
      <c r="J4" s="32"/>
    </row>
    <row r="5" spans="1:10" x14ac:dyDescent="0.2">
      <c r="A5" s="153"/>
      <c r="B5" s="153"/>
      <c r="C5" s="154" t="s">
        <v>9</v>
      </c>
      <c r="D5" s="153"/>
      <c r="E5" s="153"/>
      <c r="F5" s="153"/>
      <c r="G5" s="153"/>
      <c r="H5" s="35" t="s">
        <v>153</v>
      </c>
      <c r="J5" s="32"/>
    </row>
    <row r="6" spans="1:10" x14ac:dyDescent="0.2">
      <c r="A6" s="153"/>
      <c r="B6" s="153"/>
      <c r="C6" s="154" t="s">
        <v>10</v>
      </c>
      <c r="D6" s="153"/>
      <c r="E6" s="153"/>
      <c r="F6" s="153"/>
      <c r="G6" s="153"/>
      <c r="H6" s="35" t="s">
        <v>153</v>
      </c>
      <c r="J6" s="32"/>
    </row>
    <row r="7" spans="1:10" x14ac:dyDescent="0.2">
      <c r="A7" s="155">
        <v>1</v>
      </c>
      <c r="B7" s="156" t="s">
        <v>268</v>
      </c>
      <c r="C7" s="156" t="s">
        <v>269</v>
      </c>
      <c r="D7" s="156" t="s">
        <v>112</v>
      </c>
      <c r="E7" s="157">
        <v>702024</v>
      </c>
      <c r="F7" s="35">
        <v>10203.91884</v>
      </c>
      <c r="G7" s="158">
        <v>3.0631169999999999E-2</v>
      </c>
      <c r="H7" s="35" t="s">
        <v>153</v>
      </c>
      <c r="J7" s="32"/>
    </row>
    <row r="8" spans="1:10" x14ac:dyDescent="0.2">
      <c r="A8" s="155">
        <v>2</v>
      </c>
      <c r="B8" s="156" t="s">
        <v>435</v>
      </c>
      <c r="C8" s="156" t="s">
        <v>436</v>
      </c>
      <c r="D8" s="156" t="s">
        <v>112</v>
      </c>
      <c r="E8" s="157">
        <v>1090902</v>
      </c>
      <c r="F8" s="35">
        <v>9983.9351040000001</v>
      </c>
      <c r="G8" s="158">
        <v>2.9970799999999999E-2</v>
      </c>
      <c r="H8" s="35" t="s">
        <v>153</v>
      </c>
      <c r="J8" s="32"/>
    </row>
    <row r="9" spans="1:10" x14ac:dyDescent="0.2">
      <c r="A9" s="155">
        <v>3</v>
      </c>
      <c r="B9" s="156" t="s">
        <v>34</v>
      </c>
      <c r="C9" s="156" t="s">
        <v>35</v>
      </c>
      <c r="D9" s="156" t="s">
        <v>36</v>
      </c>
      <c r="E9" s="157">
        <v>192356</v>
      </c>
      <c r="F9" s="35">
        <v>9034.3842519999998</v>
      </c>
      <c r="G9" s="158">
        <v>2.7120350000000001E-2</v>
      </c>
      <c r="H9" s="35" t="s">
        <v>153</v>
      </c>
      <c r="J9" s="32"/>
    </row>
    <row r="10" spans="1:10" x14ac:dyDescent="0.2">
      <c r="A10" s="155">
        <v>4</v>
      </c>
      <c r="B10" s="156" t="s">
        <v>427</v>
      </c>
      <c r="C10" s="156" t="s">
        <v>428</v>
      </c>
      <c r="D10" s="156" t="s">
        <v>50</v>
      </c>
      <c r="E10" s="157">
        <v>18825767</v>
      </c>
      <c r="F10" s="35">
        <v>8481.0080335000002</v>
      </c>
      <c r="G10" s="158">
        <v>2.5459160000000002E-2</v>
      </c>
      <c r="H10" s="35" t="s">
        <v>153</v>
      </c>
      <c r="J10" s="32"/>
    </row>
    <row r="11" spans="1:10" x14ac:dyDescent="0.2">
      <c r="A11" s="155">
        <v>5</v>
      </c>
      <c r="B11" s="156" t="s">
        <v>51</v>
      </c>
      <c r="C11" s="156" t="s">
        <v>52</v>
      </c>
      <c r="D11" s="156" t="s">
        <v>53</v>
      </c>
      <c r="E11" s="157">
        <v>595041</v>
      </c>
      <c r="F11" s="35">
        <v>8023.5328440000003</v>
      </c>
      <c r="G11" s="158">
        <v>2.4085869999999999E-2</v>
      </c>
      <c r="H11" s="35" t="s">
        <v>153</v>
      </c>
      <c r="J11" s="32"/>
    </row>
    <row r="12" spans="1:10" ht="15" x14ac:dyDescent="0.2">
      <c r="A12" s="155">
        <v>6</v>
      </c>
      <c r="B12" s="156" t="s">
        <v>416</v>
      </c>
      <c r="C12" s="156" t="s">
        <v>417</v>
      </c>
      <c r="D12" s="156" t="s">
        <v>47</v>
      </c>
      <c r="E12" s="157">
        <v>387840</v>
      </c>
      <c r="F12" s="35">
        <v>7905.3427199999996</v>
      </c>
      <c r="G12" s="158">
        <v>2.373107E-2</v>
      </c>
      <c r="H12" s="35" t="s">
        <v>153</v>
      </c>
      <c r="J12" s="48"/>
    </row>
    <row r="13" spans="1:10" ht="25.5" x14ac:dyDescent="0.2">
      <c r="A13" s="155">
        <v>7</v>
      </c>
      <c r="B13" s="156" t="s">
        <v>497</v>
      </c>
      <c r="C13" s="156" t="s">
        <v>498</v>
      </c>
      <c r="D13" s="156" t="s">
        <v>219</v>
      </c>
      <c r="E13" s="157">
        <v>950000</v>
      </c>
      <c r="F13" s="35">
        <v>7638</v>
      </c>
      <c r="G13" s="158">
        <v>2.2928540000000001E-2</v>
      </c>
      <c r="H13" s="35" t="s">
        <v>153</v>
      </c>
      <c r="J13" s="32"/>
    </row>
    <row r="14" spans="1:10" x14ac:dyDescent="0.2">
      <c r="A14" s="155">
        <v>8</v>
      </c>
      <c r="B14" s="156" t="s">
        <v>499</v>
      </c>
      <c r="C14" s="156" t="s">
        <v>500</v>
      </c>
      <c r="D14" s="156" t="s">
        <v>267</v>
      </c>
      <c r="E14" s="157">
        <v>410580</v>
      </c>
      <c r="F14" s="35">
        <v>7334.8064100000001</v>
      </c>
      <c r="G14" s="158">
        <v>2.2018380000000001E-2</v>
      </c>
      <c r="H14" s="35" t="s">
        <v>153</v>
      </c>
      <c r="J14" s="32"/>
    </row>
    <row r="15" spans="1:10" x14ac:dyDescent="0.2">
      <c r="A15" s="155">
        <v>9</v>
      </c>
      <c r="B15" s="156" t="s">
        <v>147</v>
      </c>
      <c r="C15" s="156" t="s">
        <v>148</v>
      </c>
      <c r="D15" s="156" t="s">
        <v>47</v>
      </c>
      <c r="E15" s="157">
        <v>2132517</v>
      </c>
      <c r="F15" s="35">
        <v>6966.9330389999996</v>
      </c>
      <c r="G15" s="158">
        <v>2.0914060000000002E-2</v>
      </c>
      <c r="H15" s="35" t="s">
        <v>153</v>
      </c>
      <c r="J15" s="32"/>
    </row>
    <row r="16" spans="1:10" x14ac:dyDescent="0.2">
      <c r="A16" s="155">
        <v>10</v>
      </c>
      <c r="B16" s="156" t="s">
        <v>367</v>
      </c>
      <c r="C16" s="156" t="s">
        <v>368</v>
      </c>
      <c r="D16" s="156" t="s">
        <v>252</v>
      </c>
      <c r="E16" s="157">
        <v>171608</v>
      </c>
      <c r="F16" s="35">
        <v>6733.7263119999998</v>
      </c>
      <c r="G16" s="158">
        <v>2.0213990000000001E-2</v>
      </c>
      <c r="H16" s="35" t="s">
        <v>153</v>
      </c>
      <c r="J16" s="32"/>
    </row>
    <row r="17" spans="1:10" ht="25.5" x14ac:dyDescent="0.2">
      <c r="A17" s="155">
        <v>11</v>
      </c>
      <c r="B17" s="156" t="s">
        <v>433</v>
      </c>
      <c r="C17" s="156" t="s">
        <v>434</v>
      </c>
      <c r="D17" s="156" t="s">
        <v>222</v>
      </c>
      <c r="E17" s="157">
        <v>890833</v>
      </c>
      <c r="F17" s="35">
        <v>6647.8412625000001</v>
      </c>
      <c r="G17" s="158">
        <v>1.9956169999999999E-2</v>
      </c>
      <c r="H17" s="35" t="s">
        <v>153</v>
      </c>
      <c r="J17" s="32" t="s">
        <v>1038</v>
      </c>
    </row>
    <row r="18" spans="1:10" x14ac:dyDescent="0.2">
      <c r="A18" s="155">
        <v>12</v>
      </c>
      <c r="B18" s="156" t="s">
        <v>143</v>
      </c>
      <c r="C18" s="156" t="s">
        <v>144</v>
      </c>
      <c r="D18" s="156" t="s">
        <v>53</v>
      </c>
      <c r="E18" s="157">
        <v>327384</v>
      </c>
      <c r="F18" s="35">
        <v>6405.7590360000004</v>
      </c>
      <c r="G18" s="158">
        <v>1.9229469999999999E-2</v>
      </c>
      <c r="H18" s="35" t="s">
        <v>153</v>
      </c>
      <c r="J18" s="32"/>
    </row>
    <row r="19" spans="1:10" x14ac:dyDescent="0.2">
      <c r="A19" s="155">
        <v>13</v>
      </c>
      <c r="B19" s="156" t="s">
        <v>453</v>
      </c>
      <c r="C19" s="156" t="s">
        <v>454</v>
      </c>
      <c r="D19" s="156" t="s">
        <v>240</v>
      </c>
      <c r="E19" s="157">
        <v>762252</v>
      </c>
      <c r="F19" s="35">
        <v>6401.0111699999998</v>
      </c>
      <c r="G19" s="158">
        <v>1.921521E-2</v>
      </c>
      <c r="H19" s="35" t="s">
        <v>153</v>
      </c>
      <c r="J19" s="32"/>
    </row>
    <row r="20" spans="1:10" x14ac:dyDescent="0.2">
      <c r="A20" s="155">
        <v>14</v>
      </c>
      <c r="B20" s="156" t="s">
        <v>418</v>
      </c>
      <c r="C20" s="156" t="s">
        <v>419</v>
      </c>
      <c r="D20" s="156" t="s">
        <v>50</v>
      </c>
      <c r="E20" s="157">
        <v>6529016</v>
      </c>
      <c r="F20" s="35">
        <v>6343.5919456000001</v>
      </c>
      <c r="G20" s="158">
        <v>1.904285E-2</v>
      </c>
      <c r="H20" s="35" t="s">
        <v>153</v>
      </c>
      <c r="J20" s="32"/>
    </row>
    <row r="21" spans="1:10" x14ac:dyDescent="0.2">
      <c r="A21" s="155">
        <v>15</v>
      </c>
      <c r="B21" s="156" t="s">
        <v>422</v>
      </c>
      <c r="C21" s="156" t="s">
        <v>423</v>
      </c>
      <c r="D21" s="156" t="s">
        <v>424</v>
      </c>
      <c r="E21" s="157">
        <v>467145</v>
      </c>
      <c r="F21" s="35">
        <v>6277.0273649999999</v>
      </c>
      <c r="G21" s="158">
        <v>1.884303E-2</v>
      </c>
      <c r="H21" s="35" t="s">
        <v>153</v>
      </c>
      <c r="J21" s="32"/>
    </row>
    <row r="22" spans="1:10" ht="15" x14ac:dyDescent="0.2">
      <c r="A22" s="155">
        <v>16</v>
      </c>
      <c r="B22" s="156" t="s">
        <v>110</v>
      </c>
      <c r="C22" s="156" t="s">
        <v>111</v>
      </c>
      <c r="D22" s="156" t="s">
        <v>112</v>
      </c>
      <c r="E22" s="157">
        <v>1223038</v>
      </c>
      <c r="F22" s="35">
        <v>5932.9573380000002</v>
      </c>
      <c r="G22" s="158">
        <v>1.7810159999999998E-2</v>
      </c>
      <c r="H22" s="35" t="s">
        <v>153</v>
      </c>
      <c r="J22" s="48"/>
    </row>
    <row r="23" spans="1:10" x14ac:dyDescent="0.2">
      <c r="A23" s="155">
        <v>17</v>
      </c>
      <c r="B23" s="156" t="s">
        <v>425</v>
      </c>
      <c r="C23" s="156" t="s">
        <v>426</v>
      </c>
      <c r="D23" s="156" t="s">
        <v>50</v>
      </c>
      <c r="E23" s="157">
        <v>1475316</v>
      </c>
      <c r="F23" s="35">
        <v>5578.9074540000001</v>
      </c>
      <c r="G23" s="158">
        <v>1.6747339999999999E-2</v>
      </c>
      <c r="H23" s="35" t="s">
        <v>153</v>
      </c>
      <c r="J23" s="32"/>
    </row>
    <row r="24" spans="1:10" x14ac:dyDescent="0.2">
      <c r="A24" s="155">
        <v>18</v>
      </c>
      <c r="B24" s="156" t="s">
        <v>106</v>
      </c>
      <c r="C24" s="156" t="s">
        <v>107</v>
      </c>
      <c r="D24" s="156" t="s">
        <v>36</v>
      </c>
      <c r="E24" s="157">
        <v>126168</v>
      </c>
      <c r="F24" s="35">
        <v>5576.4994319999996</v>
      </c>
      <c r="G24" s="158">
        <v>1.6740109999999999E-2</v>
      </c>
      <c r="H24" s="35" t="s">
        <v>153</v>
      </c>
      <c r="J24" s="32"/>
    </row>
    <row r="25" spans="1:10" x14ac:dyDescent="0.2">
      <c r="A25" s="155">
        <v>19</v>
      </c>
      <c r="B25" s="156" t="s">
        <v>102</v>
      </c>
      <c r="C25" s="156" t="s">
        <v>103</v>
      </c>
      <c r="D25" s="156" t="s">
        <v>13</v>
      </c>
      <c r="E25" s="157">
        <v>774293</v>
      </c>
      <c r="F25" s="35">
        <v>5523.8062620000001</v>
      </c>
      <c r="G25" s="158">
        <v>1.6581930000000002E-2</v>
      </c>
      <c r="H25" s="35" t="s">
        <v>153</v>
      </c>
      <c r="J25" s="32"/>
    </row>
    <row r="26" spans="1:10" ht="25.5" x14ac:dyDescent="0.2">
      <c r="A26" s="155">
        <v>20</v>
      </c>
      <c r="B26" s="156" t="s">
        <v>445</v>
      </c>
      <c r="C26" s="156" t="s">
        <v>446</v>
      </c>
      <c r="D26" s="156" t="s">
        <v>219</v>
      </c>
      <c r="E26" s="157">
        <v>311732</v>
      </c>
      <c r="F26" s="35">
        <v>5469.8055379999996</v>
      </c>
      <c r="G26" s="158">
        <v>1.641983E-2</v>
      </c>
      <c r="H26" s="35" t="s">
        <v>153</v>
      </c>
      <c r="J26" s="32"/>
    </row>
    <row r="27" spans="1:10" x14ac:dyDescent="0.2">
      <c r="A27" s="155">
        <v>21</v>
      </c>
      <c r="B27" s="156" t="s">
        <v>443</v>
      </c>
      <c r="C27" s="156" t="s">
        <v>444</v>
      </c>
      <c r="D27" s="156" t="s">
        <v>252</v>
      </c>
      <c r="E27" s="157">
        <v>206106</v>
      </c>
      <c r="F27" s="35">
        <v>5362.8781200000003</v>
      </c>
      <c r="G27" s="158">
        <v>1.609884E-2</v>
      </c>
      <c r="H27" s="35" t="s">
        <v>153</v>
      </c>
      <c r="J27" s="32"/>
    </row>
    <row r="28" spans="1:10" x14ac:dyDescent="0.2">
      <c r="A28" s="155">
        <v>22</v>
      </c>
      <c r="B28" s="156" t="s">
        <v>501</v>
      </c>
      <c r="C28" s="156" t="s">
        <v>502</v>
      </c>
      <c r="D28" s="156" t="s">
        <v>424</v>
      </c>
      <c r="E28" s="157">
        <v>287733</v>
      </c>
      <c r="F28" s="35">
        <v>5285.6552099999999</v>
      </c>
      <c r="G28" s="158">
        <v>1.5867019999999999E-2</v>
      </c>
      <c r="H28" s="35" t="s">
        <v>153</v>
      </c>
      <c r="J28" s="32"/>
    </row>
    <row r="29" spans="1:10" x14ac:dyDescent="0.2">
      <c r="A29" s="155">
        <v>23</v>
      </c>
      <c r="B29" s="156" t="s">
        <v>141</v>
      </c>
      <c r="C29" s="156" t="s">
        <v>142</v>
      </c>
      <c r="D29" s="156" t="s">
        <v>36</v>
      </c>
      <c r="E29" s="157">
        <v>750707</v>
      </c>
      <c r="F29" s="35">
        <v>4783.1296505</v>
      </c>
      <c r="G29" s="158">
        <v>1.435849E-2</v>
      </c>
      <c r="H29" s="35" t="s">
        <v>153</v>
      </c>
      <c r="J29" s="32"/>
    </row>
    <row r="30" spans="1:10" ht="25.5" x14ac:dyDescent="0.2">
      <c r="A30" s="155">
        <v>24</v>
      </c>
      <c r="B30" s="156" t="s">
        <v>461</v>
      </c>
      <c r="C30" s="156" t="s">
        <v>462</v>
      </c>
      <c r="D30" s="156" t="s">
        <v>36</v>
      </c>
      <c r="E30" s="157">
        <v>283065</v>
      </c>
      <c r="F30" s="35">
        <v>4726.4778374999996</v>
      </c>
      <c r="G30" s="158">
        <v>1.418843E-2</v>
      </c>
      <c r="H30" s="35" t="s">
        <v>153</v>
      </c>
      <c r="J30" s="32" t="s">
        <v>1039</v>
      </c>
    </row>
    <row r="31" spans="1:10" x14ac:dyDescent="0.2">
      <c r="A31" s="155">
        <v>25</v>
      </c>
      <c r="B31" s="156" t="s">
        <v>255</v>
      </c>
      <c r="C31" s="156" t="s">
        <v>256</v>
      </c>
      <c r="D31" s="156" t="s">
        <v>240</v>
      </c>
      <c r="E31" s="157">
        <v>585880</v>
      </c>
      <c r="F31" s="35">
        <v>4706.66698</v>
      </c>
      <c r="G31" s="158">
        <v>1.4128959999999999E-2</v>
      </c>
      <c r="H31" s="35" t="s">
        <v>153</v>
      </c>
      <c r="J31" s="32"/>
    </row>
    <row r="32" spans="1:10" x14ac:dyDescent="0.2">
      <c r="A32" s="155">
        <v>26</v>
      </c>
      <c r="B32" s="156" t="s">
        <v>340</v>
      </c>
      <c r="C32" s="156" t="s">
        <v>341</v>
      </c>
      <c r="D32" s="156" t="s">
        <v>50</v>
      </c>
      <c r="E32" s="157">
        <v>272416</v>
      </c>
      <c r="F32" s="35">
        <v>4586.9406079999999</v>
      </c>
      <c r="G32" s="158">
        <v>1.376955E-2</v>
      </c>
      <c r="H32" s="35" t="s">
        <v>153</v>
      </c>
      <c r="J32" s="32"/>
    </row>
    <row r="33" spans="1:10" x14ac:dyDescent="0.2">
      <c r="A33" s="155">
        <v>27</v>
      </c>
      <c r="B33" s="156" t="s">
        <v>285</v>
      </c>
      <c r="C33" s="156" t="s">
        <v>286</v>
      </c>
      <c r="D33" s="156" t="s">
        <v>222</v>
      </c>
      <c r="E33" s="157">
        <v>82858</v>
      </c>
      <c r="F33" s="35">
        <v>4523.0525040000002</v>
      </c>
      <c r="G33" s="158">
        <v>1.3577769999999999E-2</v>
      </c>
      <c r="H33" s="35" t="s">
        <v>153</v>
      </c>
      <c r="J33" s="32"/>
    </row>
    <row r="34" spans="1:10" x14ac:dyDescent="0.2">
      <c r="A34" s="155">
        <v>28</v>
      </c>
      <c r="B34" s="156" t="s">
        <v>440</v>
      </c>
      <c r="C34" s="156" t="s">
        <v>441</v>
      </c>
      <c r="D34" s="156" t="s">
        <v>442</v>
      </c>
      <c r="E34" s="157">
        <v>308127</v>
      </c>
      <c r="F34" s="35">
        <v>4398.0507344999996</v>
      </c>
      <c r="G34" s="158">
        <v>1.3202520000000001E-2</v>
      </c>
      <c r="H34" s="35" t="s">
        <v>153</v>
      </c>
      <c r="J34" s="32"/>
    </row>
    <row r="35" spans="1:10" ht="25.5" x14ac:dyDescent="0.2">
      <c r="A35" s="155">
        <v>29</v>
      </c>
      <c r="B35" s="156" t="s">
        <v>135</v>
      </c>
      <c r="C35" s="156" t="s">
        <v>136</v>
      </c>
      <c r="D35" s="156" t="s">
        <v>25</v>
      </c>
      <c r="E35" s="157">
        <v>274747</v>
      </c>
      <c r="F35" s="35">
        <v>4387.8469635000001</v>
      </c>
      <c r="G35" s="158">
        <v>1.317189E-2</v>
      </c>
      <c r="H35" s="35" t="s">
        <v>153</v>
      </c>
      <c r="J35" s="32"/>
    </row>
    <row r="36" spans="1:10" ht="25.5" x14ac:dyDescent="0.2">
      <c r="A36" s="155">
        <v>30</v>
      </c>
      <c r="B36" s="156" t="s">
        <v>503</v>
      </c>
      <c r="C36" s="156" t="s">
        <v>504</v>
      </c>
      <c r="D36" s="156" t="s">
        <v>439</v>
      </c>
      <c r="E36" s="157">
        <v>2058571</v>
      </c>
      <c r="F36" s="35">
        <v>4322.1756716</v>
      </c>
      <c r="G36" s="158">
        <v>1.297475E-2</v>
      </c>
      <c r="H36" s="35" t="s">
        <v>153</v>
      </c>
      <c r="J36" s="32"/>
    </row>
    <row r="37" spans="1:10" ht="25.5" x14ac:dyDescent="0.2">
      <c r="A37" s="155">
        <v>31</v>
      </c>
      <c r="B37" s="156" t="s">
        <v>317</v>
      </c>
      <c r="C37" s="156" t="s">
        <v>318</v>
      </c>
      <c r="D37" s="156" t="s">
        <v>274</v>
      </c>
      <c r="E37" s="157">
        <v>120016</v>
      </c>
      <c r="F37" s="35">
        <v>4289.6718799999999</v>
      </c>
      <c r="G37" s="158">
        <v>1.287718E-2</v>
      </c>
      <c r="H37" s="35" t="s">
        <v>153</v>
      </c>
      <c r="J37" s="32"/>
    </row>
    <row r="38" spans="1:10" x14ac:dyDescent="0.2">
      <c r="A38" s="155">
        <v>32</v>
      </c>
      <c r="B38" s="156" t="s">
        <v>431</v>
      </c>
      <c r="C38" s="156" t="s">
        <v>432</v>
      </c>
      <c r="D38" s="156" t="s">
        <v>214</v>
      </c>
      <c r="E38" s="157">
        <v>1230719</v>
      </c>
      <c r="F38" s="35">
        <v>4266.2874135000002</v>
      </c>
      <c r="G38" s="158">
        <v>1.2806980000000001E-2</v>
      </c>
      <c r="H38" s="35" t="s">
        <v>153</v>
      </c>
      <c r="J38" s="32"/>
    </row>
    <row r="39" spans="1:10" x14ac:dyDescent="0.2">
      <c r="A39" s="155">
        <v>33</v>
      </c>
      <c r="B39" s="156" t="s">
        <v>11</v>
      </c>
      <c r="C39" s="156" t="s">
        <v>12</v>
      </c>
      <c r="D39" s="156" t="s">
        <v>13</v>
      </c>
      <c r="E39" s="157">
        <v>119155</v>
      </c>
      <c r="F39" s="35">
        <v>4228.1555975000001</v>
      </c>
      <c r="G39" s="158">
        <v>1.2692510000000001E-2</v>
      </c>
      <c r="H39" s="35" t="s">
        <v>153</v>
      </c>
      <c r="J39" s="32"/>
    </row>
    <row r="40" spans="1:10" ht="25.5" x14ac:dyDescent="0.2">
      <c r="A40" s="155">
        <v>34</v>
      </c>
      <c r="B40" s="156" t="s">
        <v>505</v>
      </c>
      <c r="C40" s="156" t="s">
        <v>506</v>
      </c>
      <c r="D40" s="156" t="s">
        <v>274</v>
      </c>
      <c r="E40" s="157">
        <v>265529</v>
      </c>
      <c r="F40" s="35">
        <v>4217.3971069999998</v>
      </c>
      <c r="G40" s="158">
        <v>1.266022E-2</v>
      </c>
      <c r="H40" s="35" t="s">
        <v>153</v>
      </c>
      <c r="J40" s="32"/>
    </row>
    <row r="41" spans="1:10" x14ac:dyDescent="0.2">
      <c r="A41" s="155">
        <v>35</v>
      </c>
      <c r="B41" s="156" t="s">
        <v>507</v>
      </c>
      <c r="C41" s="156" t="s">
        <v>508</v>
      </c>
      <c r="D41" s="156" t="s">
        <v>47</v>
      </c>
      <c r="E41" s="157">
        <v>363891</v>
      </c>
      <c r="F41" s="35">
        <v>4176.1950614999996</v>
      </c>
      <c r="G41" s="158">
        <v>1.2536530000000001E-2</v>
      </c>
      <c r="H41" s="35" t="s">
        <v>153</v>
      </c>
      <c r="J41" s="32"/>
    </row>
    <row r="42" spans="1:10" x14ac:dyDescent="0.2">
      <c r="A42" s="155">
        <v>36</v>
      </c>
      <c r="B42" s="156" t="s">
        <v>473</v>
      </c>
      <c r="C42" s="156" t="s">
        <v>854</v>
      </c>
      <c r="D42" s="156" t="s">
        <v>293</v>
      </c>
      <c r="E42" s="157">
        <v>618162</v>
      </c>
      <c r="F42" s="35">
        <v>4114.4862720000001</v>
      </c>
      <c r="G42" s="158">
        <v>1.2351289999999999E-2</v>
      </c>
      <c r="H42" s="35" t="s">
        <v>153</v>
      </c>
      <c r="J42" s="32"/>
    </row>
    <row r="43" spans="1:10" x14ac:dyDescent="0.2">
      <c r="A43" s="155">
        <v>37</v>
      </c>
      <c r="B43" s="156" t="s">
        <v>509</v>
      </c>
      <c r="C43" s="156" t="s">
        <v>510</v>
      </c>
      <c r="D43" s="156" t="s">
        <v>511</v>
      </c>
      <c r="E43" s="157">
        <v>587804</v>
      </c>
      <c r="F43" s="35">
        <v>4051.7329719999998</v>
      </c>
      <c r="G43" s="158">
        <v>1.2162910000000001E-2</v>
      </c>
      <c r="H43" s="35" t="s">
        <v>153</v>
      </c>
      <c r="J43" s="32"/>
    </row>
    <row r="44" spans="1:10" x14ac:dyDescent="0.2">
      <c r="A44" s="155">
        <v>38</v>
      </c>
      <c r="B44" s="156" t="s">
        <v>512</v>
      </c>
      <c r="C44" s="156" t="s">
        <v>513</v>
      </c>
      <c r="D44" s="156" t="s">
        <v>402</v>
      </c>
      <c r="E44" s="157">
        <v>452552</v>
      </c>
      <c r="F44" s="35">
        <v>3992.1874680000001</v>
      </c>
      <c r="G44" s="158">
        <v>1.1984160000000001E-2</v>
      </c>
      <c r="H44" s="35" t="s">
        <v>153</v>
      </c>
      <c r="J44" s="32"/>
    </row>
    <row r="45" spans="1:10" x14ac:dyDescent="0.2">
      <c r="A45" s="155">
        <v>39</v>
      </c>
      <c r="B45" s="156" t="s">
        <v>514</v>
      </c>
      <c r="C45" s="156" t="s">
        <v>515</v>
      </c>
      <c r="D45" s="156" t="s">
        <v>47</v>
      </c>
      <c r="E45" s="157">
        <v>1467882</v>
      </c>
      <c r="F45" s="35">
        <v>3967.3914696000002</v>
      </c>
      <c r="G45" s="158">
        <v>1.190972E-2</v>
      </c>
      <c r="H45" s="35" t="s">
        <v>153</v>
      </c>
      <c r="J45" s="32"/>
    </row>
    <row r="46" spans="1:10" x14ac:dyDescent="0.2">
      <c r="A46" s="155">
        <v>40</v>
      </c>
      <c r="B46" s="156" t="s">
        <v>69</v>
      </c>
      <c r="C46" s="156" t="s">
        <v>70</v>
      </c>
      <c r="D46" s="156" t="s">
        <v>33</v>
      </c>
      <c r="E46" s="157">
        <v>1099317</v>
      </c>
      <c r="F46" s="35">
        <v>3908.0719349999999</v>
      </c>
      <c r="G46" s="158">
        <v>1.173165E-2</v>
      </c>
      <c r="H46" s="35" t="s">
        <v>153</v>
      </c>
      <c r="J46" s="32"/>
    </row>
    <row r="47" spans="1:10" x14ac:dyDescent="0.2">
      <c r="A47" s="155">
        <v>41</v>
      </c>
      <c r="B47" s="156" t="s">
        <v>407</v>
      </c>
      <c r="C47" s="156" t="s">
        <v>408</v>
      </c>
      <c r="D47" s="156" t="s">
        <v>50</v>
      </c>
      <c r="E47" s="157">
        <v>3237028</v>
      </c>
      <c r="F47" s="35">
        <v>3900.9424428000002</v>
      </c>
      <c r="G47" s="158">
        <v>1.171025E-2</v>
      </c>
      <c r="H47" s="35" t="s">
        <v>153</v>
      </c>
      <c r="J47" s="32"/>
    </row>
    <row r="48" spans="1:10" x14ac:dyDescent="0.2">
      <c r="A48" s="155">
        <v>42</v>
      </c>
      <c r="B48" s="156" t="s">
        <v>299</v>
      </c>
      <c r="C48" s="156" t="s">
        <v>300</v>
      </c>
      <c r="D48" s="156" t="s">
        <v>80</v>
      </c>
      <c r="E48" s="157">
        <v>1291266</v>
      </c>
      <c r="F48" s="35">
        <v>3829.249323</v>
      </c>
      <c r="G48" s="158">
        <v>1.149504E-2</v>
      </c>
      <c r="H48" s="35" t="s">
        <v>153</v>
      </c>
      <c r="J48" s="32"/>
    </row>
    <row r="49" spans="1:10" x14ac:dyDescent="0.2">
      <c r="A49" s="155">
        <v>43</v>
      </c>
      <c r="B49" s="156" t="s">
        <v>220</v>
      </c>
      <c r="C49" s="156" t="s">
        <v>221</v>
      </c>
      <c r="D49" s="156" t="s">
        <v>222</v>
      </c>
      <c r="E49" s="157">
        <v>89445</v>
      </c>
      <c r="F49" s="35">
        <v>3793.7649525000002</v>
      </c>
      <c r="G49" s="158">
        <v>1.1388509999999999E-2</v>
      </c>
      <c r="H49" s="35" t="s">
        <v>153</v>
      </c>
      <c r="J49" s="32"/>
    </row>
    <row r="50" spans="1:10" ht="25.5" x14ac:dyDescent="0.2">
      <c r="A50" s="155">
        <v>44</v>
      </c>
      <c r="B50" s="156" t="s">
        <v>447</v>
      </c>
      <c r="C50" s="156" t="s">
        <v>448</v>
      </c>
      <c r="D50" s="156" t="s">
        <v>219</v>
      </c>
      <c r="E50" s="157">
        <v>74554</v>
      </c>
      <c r="F50" s="35">
        <v>3765.088831</v>
      </c>
      <c r="G50" s="158">
        <v>1.130243E-2</v>
      </c>
      <c r="H50" s="35" t="s">
        <v>153</v>
      </c>
      <c r="J50" s="32"/>
    </row>
    <row r="51" spans="1:10" x14ac:dyDescent="0.2">
      <c r="A51" s="155">
        <v>45</v>
      </c>
      <c r="B51" s="156" t="s">
        <v>516</v>
      </c>
      <c r="C51" s="156" t="s">
        <v>517</v>
      </c>
      <c r="D51" s="156" t="s">
        <v>214</v>
      </c>
      <c r="E51" s="157">
        <v>85682</v>
      </c>
      <c r="F51" s="35">
        <v>3674.344047</v>
      </c>
      <c r="G51" s="158">
        <v>1.103002E-2</v>
      </c>
      <c r="H51" s="35" t="s">
        <v>153</v>
      </c>
      <c r="J51" s="32"/>
    </row>
    <row r="52" spans="1:10" ht="25.5" x14ac:dyDescent="0.2">
      <c r="A52" s="155">
        <v>46</v>
      </c>
      <c r="B52" s="156" t="s">
        <v>518</v>
      </c>
      <c r="C52" s="156" t="s">
        <v>519</v>
      </c>
      <c r="D52" s="156" t="s">
        <v>219</v>
      </c>
      <c r="E52" s="157">
        <v>484538</v>
      </c>
      <c r="F52" s="35">
        <v>3631.61231</v>
      </c>
      <c r="G52" s="158">
        <v>1.090175E-2</v>
      </c>
      <c r="H52" s="35" t="s">
        <v>153</v>
      </c>
      <c r="J52" s="32"/>
    </row>
    <row r="53" spans="1:10" x14ac:dyDescent="0.2">
      <c r="A53" s="155">
        <v>47</v>
      </c>
      <c r="B53" s="156" t="s">
        <v>131</v>
      </c>
      <c r="C53" s="156" t="s">
        <v>132</v>
      </c>
      <c r="D53" s="156" t="s">
        <v>90</v>
      </c>
      <c r="E53" s="157">
        <v>449718</v>
      </c>
      <c r="F53" s="35">
        <v>3515.6704650000001</v>
      </c>
      <c r="G53" s="158">
        <v>1.0553699999999999E-2</v>
      </c>
      <c r="H53" s="35" t="s">
        <v>153</v>
      </c>
      <c r="J53" s="32"/>
    </row>
    <row r="54" spans="1:10" x14ac:dyDescent="0.2">
      <c r="A54" s="155">
        <v>48</v>
      </c>
      <c r="B54" s="156" t="s">
        <v>449</v>
      </c>
      <c r="C54" s="156" t="s">
        <v>450</v>
      </c>
      <c r="D54" s="156" t="s">
        <v>222</v>
      </c>
      <c r="E54" s="157">
        <v>498569</v>
      </c>
      <c r="F54" s="35">
        <v>3441.621807</v>
      </c>
      <c r="G54" s="158">
        <v>1.0331419999999999E-2</v>
      </c>
      <c r="H54" s="35" t="s">
        <v>153</v>
      </c>
      <c r="J54" s="32"/>
    </row>
    <row r="55" spans="1:10" x14ac:dyDescent="0.2">
      <c r="A55" s="155">
        <v>49</v>
      </c>
      <c r="B55" s="156" t="s">
        <v>86</v>
      </c>
      <c r="C55" s="156" t="s">
        <v>87</v>
      </c>
      <c r="D55" s="156" t="s">
        <v>13</v>
      </c>
      <c r="E55" s="157">
        <v>290846</v>
      </c>
      <c r="F55" s="35">
        <v>3419.4764220000002</v>
      </c>
      <c r="G55" s="158">
        <v>1.026494E-2</v>
      </c>
      <c r="H55" s="35" t="s">
        <v>153</v>
      </c>
      <c r="J55" s="32"/>
    </row>
    <row r="56" spans="1:10" x14ac:dyDescent="0.2">
      <c r="A56" s="155">
        <v>50</v>
      </c>
      <c r="B56" s="156" t="s">
        <v>374</v>
      </c>
      <c r="C56" s="156" t="s">
        <v>375</v>
      </c>
      <c r="D56" s="156" t="s">
        <v>376</v>
      </c>
      <c r="E56" s="157">
        <v>158000</v>
      </c>
      <c r="F56" s="35">
        <v>3223.5160000000001</v>
      </c>
      <c r="G56" s="158">
        <v>9.67668E-3</v>
      </c>
      <c r="H56" s="35" t="s">
        <v>153</v>
      </c>
      <c r="J56" s="32"/>
    </row>
    <row r="57" spans="1:10" x14ac:dyDescent="0.2">
      <c r="A57" s="155">
        <v>51</v>
      </c>
      <c r="B57" s="156" t="s">
        <v>200</v>
      </c>
      <c r="C57" s="156" t="s">
        <v>201</v>
      </c>
      <c r="D57" s="156" t="s">
        <v>90</v>
      </c>
      <c r="E57" s="157">
        <v>74893</v>
      </c>
      <c r="F57" s="35">
        <v>3189.8801024999998</v>
      </c>
      <c r="G57" s="158">
        <v>9.5757099999999994E-3</v>
      </c>
      <c r="H57" s="35" t="s">
        <v>153</v>
      </c>
      <c r="J57" s="32"/>
    </row>
    <row r="58" spans="1:10" x14ac:dyDescent="0.2">
      <c r="A58" s="155">
        <v>52</v>
      </c>
      <c r="B58" s="156" t="s">
        <v>520</v>
      </c>
      <c r="C58" s="156" t="s">
        <v>521</v>
      </c>
      <c r="D58" s="156" t="s">
        <v>252</v>
      </c>
      <c r="E58" s="157">
        <v>131673</v>
      </c>
      <c r="F58" s="35">
        <v>3143.3636925000001</v>
      </c>
      <c r="G58" s="158">
        <v>9.4360699999999995E-3</v>
      </c>
      <c r="H58" s="35" t="s">
        <v>153</v>
      </c>
      <c r="J58" s="32"/>
    </row>
    <row r="59" spans="1:10" x14ac:dyDescent="0.2">
      <c r="A59" s="155">
        <v>53</v>
      </c>
      <c r="B59" s="156" t="s">
        <v>323</v>
      </c>
      <c r="C59" s="156" t="s">
        <v>324</v>
      </c>
      <c r="D59" s="156" t="s">
        <v>47</v>
      </c>
      <c r="E59" s="157">
        <v>69500</v>
      </c>
      <c r="F59" s="35">
        <v>3142.61625</v>
      </c>
      <c r="G59" s="158">
        <v>9.4338300000000007E-3</v>
      </c>
      <c r="H59" s="35" t="s">
        <v>153</v>
      </c>
      <c r="J59" s="32"/>
    </row>
    <row r="60" spans="1:10" x14ac:dyDescent="0.2">
      <c r="A60" s="155">
        <v>54</v>
      </c>
      <c r="B60" s="156" t="s">
        <v>45</v>
      </c>
      <c r="C60" s="156" t="s">
        <v>46</v>
      </c>
      <c r="D60" s="156" t="s">
        <v>47</v>
      </c>
      <c r="E60" s="157">
        <v>26176</v>
      </c>
      <c r="F60" s="35">
        <v>3133.6074880000001</v>
      </c>
      <c r="G60" s="158">
        <v>9.4067899999999999E-3</v>
      </c>
      <c r="H60" s="35" t="s">
        <v>153</v>
      </c>
      <c r="J60" s="32"/>
    </row>
    <row r="61" spans="1:10" ht="25.5" x14ac:dyDescent="0.2">
      <c r="A61" s="155">
        <v>55</v>
      </c>
      <c r="B61" s="156" t="s">
        <v>522</v>
      </c>
      <c r="C61" s="156" t="s">
        <v>523</v>
      </c>
      <c r="D61" s="156" t="s">
        <v>327</v>
      </c>
      <c r="E61" s="157">
        <v>709805</v>
      </c>
      <c r="F61" s="35">
        <v>3050.0320849999998</v>
      </c>
      <c r="G61" s="158">
        <v>9.1558999999999998E-3</v>
      </c>
      <c r="H61" s="35" t="s">
        <v>153</v>
      </c>
      <c r="J61" s="32"/>
    </row>
    <row r="62" spans="1:10" x14ac:dyDescent="0.2">
      <c r="A62" s="155">
        <v>56</v>
      </c>
      <c r="B62" s="156" t="s">
        <v>524</v>
      </c>
      <c r="C62" s="156" t="s">
        <v>525</v>
      </c>
      <c r="D62" s="156" t="s">
        <v>511</v>
      </c>
      <c r="E62" s="157">
        <v>41146</v>
      </c>
      <c r="F62" s="35">
        <v>2980.9659809999998</v>
      </c>
      <c r="G62" s="158">
        <v>8.9485699999999994E-3</v>
      </c>
      <c r="H62" s="35" t="s">
        <v>153</v>
      </c>
      <c r="J62" s="32"/>
    </row>
    <row r="63" spans="1:10" x14ac:dyDescent="0.2">
      <c r="A63" s="155">
        <v>57</v>
      </c>
      <c r="B63" s="156" t="s">
        <v>526</v>
      </c>
      <c r="C63" s="156" t="s">
        <v>527</v>
      </c>
      <c r="D63" s="156" t="s">
        <v>252</v>
      </c>
      <c r="E63" s="157">
        <v>278168</v>
      </c>
      <c r="F63" s="35">
        <v>2783.0708399999999</v>
      </c>
      <c r="G63" s="158">
        <v>8.3545100000000008E-3</v>
      </c>
      <c r="H63" s="35" t="s">
        <v>153</v>
      </c>
      <c r="J63" s="32"/>
    </row>
    <row r="64" spans="1:10" x14ac:dyDescent="0.2">
      <c r="A64" s="155">
        <v>58</v>
      </c>
      <c r="B64" s="156" t="s">
        <v>528</v>
      </c>
      <c r="C64" s="156" t="s">
        <v>529</v>
      </c>
      <c r="D64" s="156" t="s">
        <v>252</v>
      </c>
      <c r="E64" s="157">
        <v>127388</v>
      </c>
      <c r="F64" s="35">
        <v>2419.4165899999998</v>
      </c>
      <c r="G64" s="158">
        <v>7.2628500000000004E-3</v>
      </c>
      <c r="H64" s="35" t="s">
        <v>153</v>
      </c>
      <c r="J64" s="32"/>
    </row>
    <row r="65" spans="1:10" x14ac:dyDescent="0.2">
      <c r="A65" s="155">
        <v>59</v>
      </c>
      <c r="B65" s="156" t="s">
        <v>59</v>
      </c>
      <c r="C65" s="156" t="s">
        <v>60</v>
      </c>
      <c r="D65" s="156" t="s">
        <v>13</v>
      </c>
      <c r="E65" s="157">
        <v>500873</v>
      </c>
      <c r="F65" s="35">
        <v>2411.4530585000002</v>
      </c>
      <c r="G65" s="158">
        <v>7.2389500000000001E-3</v>
      </c>
      <c r="H65" s="35" t="s">
        <v>153</v>
      </c>
      <c r="J65" s="32"/>
    </row>
    <row r="66" spans="1:10" x14ac:dyDescent="0.2">
      <c r="A66" s="155">
        <v>60</v>
      </c>
      <c r="B66" s="156" t="s">
        <v>98</v>
      </c>
      <c r="C66" s="156" t="s">
        <v>99</v>
      </c>
      <c r="D66" s="156" t="s">
        <v>33</v>
      </c>
      <c r="E66" s="157">
        <v>385350</v>
      </c>
      <c r="F66" s="35">
        <v>2391.0967500000002</v>
      </c>
      <c r="G66" s="158">
        <v>7.1778399999999996E-3</v>
      </c>
      <c r="H66" s="35" t="s">
        <v>153</v>
      </c>
      <c r="J66" s="32"/>
    </row>
    <row r="67" spans="1:10" ht="25.5" x14ac:dyDescent="0.2">
      <c r="A67" s="155">
        <v>61</v>
      </c>
      <c r="B67" s="156" t="s">
        <v>530</v>
      </c>
      <c r="C67" s="156" t="s">
        <v>531</v>
      </c>
      <c r="D67" s="156" t="s">
        <v>532</v>
      </c>
      <c r="E67" s="157">
        <v>531646</v>
      </c>
      <c r="F67" s="35">
        <v>2366.6221690000002</v>
      </c>
      <c r="G67" s="158">
        <v>7.1043699999999996E-3</v>
      </c>
      <c r="H67" s="35" t="s">
        <v>153</v>
      </c>
      <c r="J67" s="32"/>
    </row>
    <row r="68" spans="1:10" ht="25.5" x14ac:dyDescent="0.2">
      <c r="A68" s="155">
        <v>62</v>
      </c>
      <c r="B68" s="156" t="s">
        <v>84</v>
      </c>
      <c r="C68" s="156" t="s">
        <v>85</v>
      </c>
      <c r="D68" s="156" t="s">
        <v>25</v>
      </c>
      <c r="E68" s="157">
        <v>52854</v>
      </c>
      <c r="F68" s="35">
        <v>2319.76206</v>
      </c>
      <c r="G68" s="158">
        <v>6.9636999999999998E-3</v>
      </c>
      <c r="H68" s="35" t="s">
        <v>153</v>
      </c>
      <c r="J68" s="32"/>
    </row>
    <row r="69" spans="1:10" x14ac:dyDescent="0.2">
      <c r="A69" s="155">
        <v>63</v>
      </c>
      <c r="B69" s="156" t="s">
        <v>250</v>
      </c>
      <c r="C69" s="156" t="s">
        <v>251</v>
      </c>
      <c r="D69" s="156" t="s">
        <v>252</v>
      </c>
      <c r="E69" s="157">
        <v>63153</v>
      </c>
      <c r="F69" s="35">
        <v>2281.5600075000002</v>
      </c>
      <c r="G69" s="158">
        <v>6.8490199999999999E-3</v>
      </c>
      <c r="H69" s="35" t="s">
        <v>153</v>
      </c>
      <c r="J69" s="32"/>
    </row>
    <row r="70" spans="1:10" x14ac:dyDescent="0.2">
      <c r="A70" s="155">
        <v>64</v>
      </c>
      <c r="B70" s="156" t="s">
        <v>387</v>
      </c>
      <c r="C70" s="156" t="s">
        <v>388</v>
      </c>
      <c r="D70" s="156" t="s">
        <v>36</v>
      </c>
      <c r="E70" s="157">
        <v>255189</v>
      </c>
      <c r="F70" s="35">
        <v>2046.1054019999999</v>
      </c>
      <c r="G70" s="158">
        <v>6.1422100000000004E-3</v>
      </c>
      <c r="H70" s="35" t="s">
        <v>153</v>
      </c>
      <c r="J70" s="32"/>
    </row>
    <row r="71" spans="1:10" x14ac:dyDescent="0.2">
      <c r="A71" s="155">
        <v>65</v>
      </c>
      <c r="B71" s="156" t="s">
        <v>76</v>
      </c>
      <c r="C71" s="156" t="s">
        <v>77</v>
      </c>
      <c r="D71" s="156" t="s">
        <v>50</v>
      </c>
      <c r="E71" s="157">
        <v>239081</v>
      </c>
      <c r="F71" s="35">
        <v>2029.6781495</v>
      </c>
      <c r="G71" s="158">
        <v>6.0929000000000001E-3</v>
      </c>
      <c r="H71" s="35" t="s">
        <v>153</v>
      </c>
      <c r="J71" s="32"/>
    </row>
    <row r="72" spans="1:10" x14ac:dyDescent="0.2">
      <c r="A72" s="155">
        <v>66</v>
      </c>
      <c r="B72" s="156" t="s">
        <v>88</v>
      </c>
      <c r="C72" s="156" t="s">
        <v>89</v>
      </c>
      <c r="D72" s="156" t="s">
        <v>90</v>
      </c>
      <c r="E72" s="157">
        <v>33962</v>
      </c>
      <c r="F72" s="35">
        <v>1882.021211</v>
      </c>
      <c r="G72" s="158">
        <v>5.64965E-3</v>
      </c>
      <c r="H72" s="35" t="s">
        <v>153</v>
      </c>
      <c r="J72" s="32"/>
    </row>
    <row r="73" spans="1:10" x14ac:dyDescent="0.2">
      <c r="A73" s="155">
        <v>67</v>
      </c>
      <c r="B73" s="156" t="s">
        <v>467</v>
      </c>
      <c r="C73" s="156" t="s">
        <v>468</v>
      </c>
      <c r="D73" s="156" t="s">
        <v>90</v>
      </c>
      <c r="E73" s="157">
        <v>143119</v>
      </c>
      <c r="F73" s="35">
        <v>1771.4554224999999</v>
      </c>
      <c r="G73" s="158">
        <v>5.3177399999999996E-3</v>
      </c>
      <c r="H73" s="35" t="s">
        <v>153</v>
      </c>
      <c r="J73" s="32"/>
    </row>
    <row r="74" spans="1:10" x14ac:dyDescent="0.2">
      <c r="A74" s="155">
        <v>68</v>
      </c>
      <c r="B74" s="156" t="s">
        <v>113</v>
      </c>
      <c r="C74" s="156" t="s">
        <v>114</v>
      </c>
      <c r="D74" s="156" t="s">
        <v>112</v>
      </c>
      <c r="E74" s="157">
        <v>323639</v>
      </c>
      <c r="F74" s="35">
        <v>1700.399306</v>
      </c>
      <c r="G74" s="158">
        <v>5.1044300000000001E-3</v>
      </c>
      <c r="H74" s="35" t="s">
        <v>153</v>
      </c>
      <c r="J74" s="32"/>
    </row>
    <row r="75" spans="1:10" x14ac:dyDescent="0.2">
      <c r="A75" s="155">
        <v>69</v>
      </c>
      <c r="B75" s="156" t="s">
        <v>533</v>
      </c>
      <c r="C75" s="156" t="s">
        <v>534</v>
      </c>
      <c r="D75" s="156" t="s">
        <v>50</v>
      </c>
      <c r="E75" s="157">
        <v>615437</v>
      </c>
      <c r="F75" s="35">
        <v>1618.4762226</v>
      </c>
      <c r="G75" s="158">
        <v>4.8585099999999999E-3</v>
      </c>
      <c r="H75" s="35" t="s">
        <v>153</v>
      </c>
      <c r="J75" s="32"/>
    </row>
    <row r="76" spans="1:10" x14ac:dyDescent="0.2">
      <c r="A76" s="155">
        <v>70</v>
      </c>
      <c r="B76" s="156" t="s">
        <v>535</v>
      </c>
      <c r="C76" s="156" t="s">
        <v>536</v>
      </c>
      <c r="D76" s="156" t="s">
        <v>90</v>
      </c>
      <c r="E76" s="157">
        <v>55890</v>
      </c>
      <c r="F76" s="35">
        <v>1577.131965</v>
      </c>
      <c r="G76" s="158">
        <v>4.7343999999999997E-3</v>
      </c>
      <c r="H76" s="35" t="s">
        <v>153</v>
      </c>
      <c r="J76" s="32"/>
    </row>
    <row r="77" spans="1:10" x14ac:dyDescent="0.2">
      <c r="A77" s="155">
        <v>71</v>
      </c>
      <c r="B77" s="156" t="s">
        <v>139</v>
      </c>
      <c r="C77" s="156" t="s">
        <v>140</v>
      </c>
      <c r="D77" s="156" t="s">
        <v>36</v>
      </c>
      <c r="E77" s="157">
        <v>115044</v>
      </c>
      <c r="F77" s="35">
        <v>1513.40382</v>
      </c>
      <c r="G77" s="158">
        <v>4.5430899999999996E-3</v>
      </c>
      <c r="H77" s="35" t="s">
        <v>153</v>
      </c>
      <c r="J77" s="32"/>
    </row>
    <row r="78" spans="1:10" x14ac:dyDescent="0.2">
      <c r="A78" s="155">
        <v>72</v>
      </c>
      <c r="B78" s="156" t="s">
        <v>491</v>
      </c>
      <c r="C78" s="156" t="s">
        <v>492</v>
      </c>
      <c r="D78" s="156" t="s">
        <v>47</v>
      </c>
      <c r="E78" s="157">
        <v>15153</v>
      </c>
      <c r="F78" s="35">
        <v>1315.7728724999999</v>
      </c>
      <c r="G78" s="158">
        <v>3.9498199999999997E-3</v>
      </c>
      <c r="H78" s="35" t="s">
        <v>153</v>
      </c>
      <c r="J78" s="32"/>
    </row>
    <row r="79" spans="1:10" x14ac:dyDescent="0.2">
      <c r="A79" s="155">
        <v>73</v>
      </c>
      <c r="B79" s="156" t="s">
        <v>459</v>
      </c>
      <c r="C79" s="156" t="s">
        <v>460</v>
      </c>
      <c r="D79" s="156" t="s">
        <v>47</v>
      </c>
      <c r="E79" s="157">
        <v>143771</v>
      </c>
      <c r="F79" s="35">
        <v>1249.7294175</v>
      </c>
      <c r="G79" s="158">
        <v>3.7515700000000001E-3</v>
      </c>
      <c r="H79" s="35" t="s">
        <v>153</v>
      </c>
      <c r="J79" s="32"/>
    </row>
    <row r="80" spans="1:10" x14ac:dyDescent="0.2">
      <c r="A80" s="155">
        <v>74</v>
      </c>
      <c r="B80" s="156" t="s">
        <v>537</v>
      </c>
      <c r="C80" s="156" t="s">
        <v>538</v>
      </c>
      <c r="D80" s="156" t="s">
        <v>245</v>
      </c>
      <c r="E80" s="157">
        <v>219379</v>
      </c>
      <c r="F80" s="35">
        <v>1204.9391575</v>
      </c>
      <c r="G80" s="158">
        <v>3.6171100000000002E-3</v>
      </c>
      <c r="H80" s="35" t="s">
        <v>153</v>
      </c>
      <c r="J80" s="32"/>
    </row>
    <row r="81" spans="1:10" x14ac:dyDescent="0.2">
      <c r="A81" s="155">
        <v>75</v>
      </c>
      <c r="B81" s="156" t="s">
        <v>539</v>
      </c>
      <c r="C81" s="156" t="s">
        <v>540</v>
      </c>
      <c r="D81" s="156" t="s">
        <v>83</v>
      </c>
      <c r="E81" s="157">
        <v>98055</v>
      </c>
      <c r="F81" s="35">
        <v>1197.7908525</v>
      </c>
      <c r="G81" s="158">
        <v>3.5956500000000001E-3</v>
      </c>
      <c r="H81" s="35" t="s">
        <v>153</v>
      </c>
      <c r="J81" s="32"/>
    </row>
    <row r="82" spans="1:10" x14ac:dyDescent="0.2">
      <c r="A82" s="155">
        <v>76</v>
      </c>
      <c r="B82" s="156" t="s">
        <v>37</v>
      </c>
      <c r="C82" s="156" t="s">
        <v>38</v>
      </c>
      <c r="D82" s="156" t="s">
        <v>36</v>
      </c>
      <c r="E82" s="157">
        <v>16739</v>
      </c>
      <c r="F82" s="35">
        <v>1016.9612059999999</v>
      </c>
      <c r="G82" s="158">
        <v>3.0528199999999999E-3</v>
      </c>
      <c r="H82" s="35" t="s">
        <v>153</v>
      </c>
      <c r="J82" s="32"/>
    </row>
    <row r="83" spans="1:10" x14ac:dyDescent="0.2">
      <c r="A83" s="155">
        <v>77</v>
      </c>
      <c r="B83" s="156" t="s">
        <v>541</v>
      </c>
      <c r="C83" s="156" t="s">
        <v>542</v>
      </c>
      <c r="D83" s="156" t="s">
        <v>222</v>
      </c>
      <c r="E83" s="157">
        <v>61706</v>
      </c>
      <c r="F83" s="35">
        <v>1008.738835</v>
      </c>
      <c r="G83" s="158">
        <v>3.0281399999999999E-3</v>
      </c>
      <c r="H83" s="35" t="s">
        <v>153</v>
      </c>
      <c r="J83" s="32"/>
    </row>
    <row r="84" spans="1:10" x14ac:dyDescent="0.2">
      <c r="A84" s="155">
        <v>78</v>
      </c>
      <c r="B84" s="156" t="s">
        <v>543</v>
      </c>
      <c r="C84" s="156" t="s">
        <v>544</v>
      </c>
      <c r="D84" s="156" t="s">
        <v>252</v>
      </c>
      <c r="E84" s="157">
        <v>15920</v>
      </c>
      <c r="F84" s="35">
        <v>928.86036000000001</v>
      </c>
      <c r="G84" s="158">
        <v>2.7883500000000002E-3</v>
      </c>
      <c r="H84" s="35" t="s">
        <v>153</v>
      </c>
      <c r="J84" s="32"/>
    </row>
    <row r="85" spans="1:10" x14ac:dyDescent="0.2">
      <c r="A85" s="155">
        <v>79</v>
      </c>
      <c r="B85" s="156" t="s">
        <v>277</v>
      </c>
      <c r="C85" s="156" t="s">
        <v>278</v>
      </c>
      <c r="D85" s="156" t="s">
        <v>50</v>
      </c>
      <c r="E85" s="157">
        <v>640200</v>
      </c>
      <c r="F85" s="35">
        <v>875.08938000000001</v>
      </c>
      <c r="G85" s="158">
        <v>2.62693E-3</v>
      </c>
      <c r="H85" s="35" t="s">
        <v>153</v>
      </c>
      <c r="J85" s="32"/>
    </row>
    <row r="86" spans="1:10" x14ac:dyDescent="0.2">
      <c r="A86" s="155">
        <v>80</v>
      </c>
      <c r="B86" s="156" t="s">
        <v>545</v>
      </c>
      <c r="C86" s="156" t="s">
        <v>144</v>
      </c>
      <c r="D86" s="156" t="s">
        <v>53</v>
      </c>
      <c r="E86" s="157">
        <v>55663</v>
      </c>
      <c r="F86" s="35">
        <v>163.81620899999999</v>
      </c>
      <c r="G86" s="158">
        <v>4.9176000000000005E-4</v>
      </c>
      <c r="H86" s="35" t="s">
        <v>153</v>
      </c>
      <c r="J86" s="32"/>
    </row>
    <row r="87" spans="1:10" x14ac:dyDescent="0.2">
      <c r="A87" s="153"/>
      <c r="B87" s="153"/>
      <c r="C87" s="154" t="s">
        <v>152</v>
      </c>
      <c r="D87" s="153"/>
      <c r="E87" s="153" t="s">
        <v>153</v>
      </c>
      <c r="F87" s="159">
        <v>325666.34928371903</v>
      </c>
      <c r="G87" s="160">
        <v>0.97761878999999996</v>
      </c>
      <c r="H87" s="35" t="s">
        <v>153</v>
      </c>
      <c r="J87" s="32"/>
    </row>
    <row r="88" spans="1:10" x14ac:dyDescent="0.2">
      <c r="A88" s="153"/>
      <c r="B88" s="153"/>
      <c r="C88" s="161"/>
      <c r="D88" s="153"/>
      <c r="E88" s="153"/>
      <c r="F88" s="162"/>
      <c r="G88" s="162"/>
      <c r="H88" s="35" t="s">
        <v>153</v>
      </c>
      <c r="J88" s="32"/>
    </row>
    <row r="89" spans="1:10" x14ac:dyDescent="0.2">
      <c r="A89" s="153"/>
      <c r="B89" s="153"/>
      <c r="C89" s="154" t="s">
        <v>154</v>
      </c>
      <c r="D89" s="153"/>
      <c r="E89" s="153"/>
      <c r="F89" s="153"/>
      <c r="G89" s="153"/>
      <c r="H89" s="35" t="s">
        <v>153</v>
      </c>
      <c r="J89" s="32"/>
    </row>
    <row r="90" spans="1:10" x14ac:dyDescent="0.2">
      <c r="A90" s="153"/>
      <c r="B90" s="153"/>
      <c r="C90" s="154" t="s">
        <v>152</v>
      </c>
      <c r="D90" s="153"/>
      <c r="E90" s="153" t="s">
        <v>153</v>
      </c>
      <c r="F90" s="163" t="s">
        <v>155</v>
      </c>
      <c r="G90" s="160">
        <v>0</v>
      </c>
      <c r="H90" s="35" t="s">
        <v>153</v>
      </c>
      <c r="J90" s="32"/>
    </row>
    <row r="91" spans="1:10" x14ac:dyDescent="0.2">
      <c r="A91" s="153"/>
      <c r="B91" s="153"/>
      <c r="C91" s="161"/>
      <c r="D91" s="153"/>
      <c r="E91" s="153"/>
      <c r="F91" s="162"/>
      <c r="G91" s="162"/>
      <c r="H91" s="35" t="s">
        <v>153</v>
      </c>
      <c r="J91" s="32"/>
    </row>
    <row r="92" spans="1:10" x14ac:dyDescent="0.2">
      <c r="A92" s="153"/>
      <c r="B92" s="153"/>
      <c r="C92" s="154" t="s">
        <v>156</v>
      </c>
      <c r="D92" s="153"/>
      <c r="E92" s="153"/>
      <c r="F92" s="153"/>
      <c r="G92" s="153"/>
      <c r="H92" s="35" t="s">
        <v>153</v>
      </c>
      <c r="J92" s="32"/>
    </row>
    <row r="93" spans="1:10" x14ac:dyDescent="0.2">
      <c r="A93" s="155">
        <v>1</v>
      </c>
      <c r="B93" s="156" t="s">
        <v>149</v>
      </c>
      <c r="C93" s="166" t="s">
        <v>842</v>
      </c>
      <c r="D93" s="156" t="s">
        <v>150</v>
      </c>
      <c r="E93" s="157">
        <v>375961</v>
      </c>
      <c r="F93" s="35">
        <v>7.5190000000000003E-6</v>
      </c>
      <c r="G93" s="164" t="s">
        <v>151</v>
      </c>
      <c r="H93" s="35" t="s">
        <v>153</v>
      </c>
      <c r="J93" s="32"/>
    </row>
    <row r="94" spans="1:10" x14ac:dyDescent="0.2">
      <c r="A94" s="153"/>
      <c r="B94" s="153"/>
      <c r="C94" s="154" t="s">
        <v>152</v>
      </c>
      <c r="D94" s="153"/>
      <c r="E94" s="153" t="s">
        <v>153</v>
      </c>
      <c r="F94" s="163" t="s">
        <v>155</v>
      </c>
      <c r="G94" s="160">
        <v>0</v>
      </c>
      <c r="H94" s="35" t="s">
        <v>153</v>
      </c>
      <c r="J94" s="32"/>
    </row>
    <row r="95" spans="1:10" x14ac:dyDescent="0.2">
      <c r="A95" s="153"/>
      <c r="B95" s="153"/>
      <c r="C95" s="161"/>
      <c r="D95" s="153"/>
      <c r="E95" s="153"/>
      <c r="F95" s="162"/>
      <c r="G95" s="162"/>
      <c r="H95" s="35" t="s">
        <v>153</v>
      </c>
      <c r="J95" s="32"/>
    </row>
    <row r="96" spans="1:10" x14ac:dyDescent="0.2">
      <c r="A96" s="153"/>
      <c r="B96" s="153"/>
      <c r="C96" s="154" t="s">
        <v>157</v>
      </c>
      <c r="D96" s="153"/>
      <c r="E96" s="153"/>
      <c r="F96" s="153"/>
      <c r="G96" s="153"/>
      <c r="H96" s="35" t="s">
        <v>153</v>
      </c>
      <c r="J96" s="32"/>
    </row>
    <row r="97" spans="1:10" x14ac:dyDescent="0.2">
      <c r="A97" s="153"/>
      <c r="B97" s="153"/>
      <c r="C97" s="154" t="s">
        <v>152</v>
      </c>
      <c r="D97" s="153"/>
      <c r="E97" s="153" t="s">
        <v>153</v>
      </c>
      <c r="F97" s="163" t="s">
        <v>155</v>
      </c>
      <c r="G97" s="160">
        <v>0</v>
      </c>
      <c r="H97" s="35" t="s">
        <v>153</v>
      </c>
      <c r="J97" s="32"/>
    </row>
    <row r="98" spans="1:10" x14ac:dyDescent="0.2">
      <c r="A98" s="153"/>
      <c r="B98" s="153"/>
      <c r="C98" s="161"/>
      <c r="D98" s="153"/>
      <c r="E98" s="153"/>
      <c r="F98" s="162"/>
      <c r="G98" s="162"/>
      <c r="H98" s="35" t="s">
        <v>153</v>
      </c>
      <c r="J98" s="32"/>
    </row>
    <row r="99" spans="1:10" x14ac:dyDescent="0.2">
      <c r="A99" s="153"/>
      <c r="B99" s="153"/>
      <c r="C99" s="154" t="s">
        <v>158</v>
      </c>
      <c r="D99" s="153"/>
      <c r="E99" s="153"/>
      <c r="F99" s="162"/>
      <c r="G99" s="162"/>
      <c r="H99" s="35" t="s">
        <v>153</v>
      </c>
      <c r="J99" s="32"/>
    </row>
    <row r="100" spans="1:10" x14ac:dyDescent="0.2">
      <c r="A100" s="153"/>
      <c r="B100" s="153"/>
      <c r="C100" s="154" t="s">
        <v>152</v>
      </c>
      <c r="D100" s="153"/>
      <c r="E100" s="153" t="s">
        <v>153</v>
      </c>
      <c r="F100" s="163" t="s">
        <v>155</v>
      </c>
      <c r="G100" s="160">
        <v>0</v>
      </c>
      <c r="H100" s="35" t="s">
        <v>153</v>
      </c>
      <c r="J100" s="32"/>
    </row>
    <row r="101" spans="1:10" x14ac:dyDescent="0.2">
      <c r="A101" s="153"/>
      <c r="B101" s="153"/>
      <c r="C101" s="161"/>
      <c r="D101" s="153"/>
      <c r="E101" s="153"/>
      <c r="F101" s="162"/>
      <c r="G101" s="162"/>
      <c r="H101" s="35" t="s">
        <v>153</v>
      </c>
      <c r="J101" s="32"/>
    </row>
    <row r="102" spans="1:10" x14ac:dyDescent="0.2">
      <c r="A102" s="153"/>
      <c r="B102" s="153"/>
      <c r="C102" s="154" t="s">
        <v>159</v>
      </c>
      <c r="D102" s="153"/>
      <c r="E102" s="153"/>
      <c r="F102" s="162"/>
      <c r="G102" s="162"/>
      <c r="H102" s="35" t="s">
        <v>153</v>
      </c>
      <c r="J102" s="32"/>
    </row>
    <row r="103" spans="1:10" x14ac:dyDescent="0.2">
      <c r="A103" s="155">
        <v>1</v>
      </c>
      <c r="B103" s="156"/>
      <c r="C103" s="156" t="s">
        <v>546</v>
      </c>
      <c r="D103" s="156" t="s">
        <v>547</v>
      </c>
      <c r="E103" s="157">
        <v>-351000</v>
      </c>
      <c r="F103" s="35">
        <v>-1712.0025000000001</v>
      </c>
      <c r="G103" s="158">
        <f>F103/F152</f>
        <v>-5.1392653067706597E-3</v>
      </c>
      <c r="H103" s="35" t="s">
        <v>153</v>
      </c>
      <c r="J103" s="32"/>
    </row>
    <row r="104" spans="1:10" x14ac:dyDescent="0.2">
      <c r="A104" s="153"/>
      <c r="B104" s="153"/>
      <c r="C104" s="154" t="s">
        <v>152</v>
      </c>
      <c r="D104" s="153"/>
      <c r="E104" s="153" t="s">
        <v>153</v>
      </c>
      <c r="F104" s="159">
        <v>-1712.0025000000001</v>
      </c>
      <c r="G104" s="160">
        <f>SUM(G103)</f>
        <v>-5.1392653067706597E-3</v>
      </c>
      <c r="H104" s="35" t="s">
        <v>153</v>
      </c>
      <c r="J104" s="32"/>
    </row>
    <row r="105" spans="1:10" x14ac:dyDescent="0.2">
      <c r="A105" s="153"/>
      <c r="B105" s="153"/>
      <c r="C105" s="161"/>
      <c r="D105" s="153"/>
      <c r="E105" s="153"/>
      <c r="F105" s="162"/>
      <c r="G105" s="162"/>
      <c r="H105" s="35" t="s">
        <v>153</v>
      </c>
      <c r="J105" s="32"/>
    </row>
    <row r="106" spans="1:10" x14ac:dyDescent="0.2">
      <c r="A106" s="153"/>
      <c r="B106" s="153"/>
      <c r="C106" s="154" t="s">
        <v>160</v>
      </c>
      <c r="D106" s="153"/>
      <c r="E106" s="153"/>
      <c r="F106" s="159">
        <v>325666.34928371903</v>
      </c>
      <c r="G106" s="160">
        <v>0.97761878999999996</v>
      </c>
      <c r="H106" s="35" t="s">
        <v>153</v>
      </c>
      <c r="J106" s="32"/>
    </row>
    <row r="107" spans="1:10" x14ac:dyDescent="0.2">
      <c r="A107" s="153"/>
      <c r="B107" s="153"/>
      <c r="C107" s="161"/>
      <c r="D107" s="153"/>
      <c r="E107" s="153"/>
      <c r="F107" s="162"/>
      <c r="G107" s="162"/>
      <c r="H107" s="35" t="s">
        <v>153</v>
      </c>
      <c r="J107" s="32"/>
    </row>
    <row r="108" spans="1:10" x14ac:dyDescent="0.2">
      <c r="A108" s="153"/>
      <c r="B108" s="153"/>
      <c r="C108" s="154" t="s">
        <v>161</v>
      </c>
      <c r="D108" s="153"/>
      <c r="E108" s="153"/>
      <c r="F108" s="162"/>
      <c r="G108" s="162"/>
      <c r="H108" s="35" t="s">
        <v>153</v>
      </c>
      <c r="J108" s="32"/>
    </row>
    <row r="109" spans="1:10" x14ac:dyDescent="0.2">
      <c r="A109" s="153"/>
      <c r="B109" s="153"/>
      <c r="C109" s="154" t="s">
        <v>10</v>
      </c>
      <c r="D109" s="153"/>
      <c r="E109" s="153"/>
      <c r="F109" s="162"/>
      <c r="G109" s="162"/>
      <c r="H109" s="35" t="s">
        <v>153</v>
      </c>
      <c r="J109" s="32"/>
    </row>
    <row r="110" spans="1:10" x14ac:dyDescent="0.2">
      <c r="A110" s="153"/>
      <c r="B110" s="153"/>
      <c r="C110" s="154" t="s">
        <v>152</v>
      </c>
      <c r="D110" s="153"/>
      <c r="E110" s="153" t="s">
        <v>153</v>
      </c>
      <c r="F110" s="163" t="s">
        <v>155</v>
      </c>
      <c r="G110" s="160">
        <v>0</v>
      </c>
      <c r="H110" s="35" t="s">
        <v>153</v>
      </c>
      <c r="J110" s="32"/>
    </row>
    <row r="111" spans="1:10" x14ac:dyDescent="0.2">
      <c r="A111" s="153"/>
      <c r="B111" s="153"/>
      <c r="C111" s="161"/>
      <c r="D111" s="153"/>
      <c r="E111" s="153"/>
      <c r="F111" s="162"/>
      <c r="G111" s="162"/>
      <c r="H111" s="35" t="s">
        <v>153</v>
      </c>
      <c r="J111" s="32"/>
    </row>
    <row r="112" spans="1:10" x14ac:dyDescent="0.2">
      <c r="A112" s="153"/>
      <c r="B112" s="153"/>
      <c r="C112" s="154" t="s">
        <v>162</v>
      </c>
      <c r="D112" s="153"/>
      <c r="E112" s="153"/>
      <c r="F112" s="153"/>
      <c r="G112" s="153"/>
      <c r="H112" s="35" t="s">
        <v>153</v>
      </c>
      <c r="J112" s="32"/>
    </row>
    <row r="113" spans="1:10" x14ac:dyDescent="0.2">
      <c r="A113" s="153"/>
      <c r="B113" s="153"/>
      <c r="C113" s="154" t="s">
        <v>152</v>
      </c>
      <c r="D113" s="153"/>
      <c r="E113" s="153" t="s">
        <v>153</v>
      </c>
      <c r="F113" s="163" t="s">
        <v>155</v>
      </c>
      <c r="G113" s="160">
        <v>0</v>
      </c>
      <c r="H113" s="35" t="s">
        <v>153</v>
      </c>
      <c r="J113" s="32"/>
    </row>
    <row r="114" spans="1:10" x14ac:dyDescent="0.2">
      <c r="A114" s="153"/>
      <c r="B114" s="153"/>
      <c r="C114" s="161"/>
      <c r="D114" s="153"/>
      <c r="E114" s="153"/>
      <c r="F114" s="162"/>
      <c r="G114" s="162"/>
      <c r="H114" s="35" t="s">
        <v>153</v>
      </c>
      <c r="J114" s="32"/>
    </row>
    <row r="115" spans="1:10" x14ac:dyDescent="0.2">
      <c r="A115" s="153"/>
      <c r="B115" s="153"/>
      <c r="C115" s="154" t="s">
        <v>163</v>
      </c>
      <c r="D115" s="153"/>
      <c r="E115" s="153"/>
      <c r="F115" s="153"/>
      <c r="G115" s="153"/>
      <c r="H115" s="35" t="s">
        <v>153</v>
      </c>
      <c r="J115" s="32"/>
    </row>
    <row r="116" spans="1:10" x14ac:dyDescent="0.2">
      <c r="A116" s="153"/>
      <c r="B116" s="153"/>
      <c r="C116" s="154" t="s">
        <v>152</v>
      </c>
      <c r="D116" s="153"/>
      <c r="E116" s="153" t="s">
        <v>153</v>
      </c>
      <c r="F116" s="163" t="s">
        <v>155</v>
      </c>
      <c r="G116" s="160">
        <v>0</v>
      </c>
      <c r="H116" s="35" t="s">
        <v>153</v>
      </c>
      <c r="J116" s="32"/>
    </row>
    <row r="117" spans="1:10" x14ac:dyDescent="0.2">
      <c r="A117" s="153"/>
      <c r="B117" s="153"/>
      <c r="C117" s="161"/>
      <c r="D117" s="153"/>
      <c r="E117" s="153"/>
      <c r="F117" s="162"/>
      <c r="G117" s="162"/>
      <c r="H117" s="35" t="s">
        <v>153</v>
      </c>
      <c r="J117" s="32"/>
    </row>
    <row r="118" spans="1:10" x14ac:dyDescent="0.2">
      <c r="A118" s="153"/>
      <c r="B118" s="153"/>
      <c r="C118" s="154" t="s">
        <v>164</v>
      </c>
      <c r="D118" s="153"/>
      <c r="E118" s="153"/>
      <c r="F118" s="162"/>
      <c r="G118" s="162"/>
      <c r="H118" s="35" t="s">
        <v>153</v>
      </c>
      <c r="J118" s="32"/>
    </row>
    <row r="119" spans="1:10" x14ac:dyDescent="0.2">
      <c r="A119" s="153"/>
      <c r="B119" s="153"/>
      <c r="C119" s="154" t="s">
        <v>152</v>
      </c>
      <c r="D119" s="153"/>
      <c r="E119" s="153" t="s">
        <v>153</v>
      </c>
      <c r="F119" s="163" t="s">
        <v>155</v>
      </c>
      <c r="G119" s="160">
        <v>0</v>
      </c>
      <c r="H119" s="35" t="s">
        <v>153</v>
      </c>
      <c r="J119" s="32"/>
    </row>
    <row r="120" spans="1:10" x14ac:dyDescent="0.2">
      <c r="A120" s="153"/>
      <c r="B120" s="153"/>
      <c r="C120" s="161"/>
      <c r="D120" s="153"/>
      <c r="E120" s="153"/>
      <c r="F120" s="162"/>
      <c r="G120" s="162"/>
      <c r="H120" s="35" t="s">
        <v>153</v>
      </c>
      <c r="J120" s="32"/>
    </row>
    <row r="121" spans="1:10" x14ac:dyDescent="0.2">
      <c r="A121" s="153"/>
      <c r="B121" s="153"/>
      <c r="C121" s="154" t="s">
        <v>165</v>
      </c>
      <c r="D121" s="153"/>
      <c r="E121" s="153"/>
      <c r="F121" s="159">
        <v>0</v>
      </c>
      <c r="G121" s="160">
        <v>0</v>
      </c>
      <c r="H121" s="35" t="s">
        <v>153</v>
      </c>
      <c r="J121" s="32"/>
    </row>
    <row r="122" spans="1:10" x14ac:dyDescent="0.2">
      <c r="A122" s="153"/>
      <c r="B122" s="153"/>
      <c r="C122" s="161"/>
      <c r="D122" s="153"/>
      <c r="E122" s="153"/>
      <c r="F122" s="162"/>
      <c r="G122" s="162"/>
      <c r="H122" s="35" t="s">
        <v>153</v>
      </c>
      <c r="J122" s="32"/>
    </row>
    <row r="123" spans="1:10" x14ac:dyDescent="0.2">
      <c r="A123" s="153"/>
      <c r="B123" s="153"/>
      <c r="C123" s="154" t="s">
        <v>166</v>
      </c>
      <c r="D123" s="153"/>
      <c r="E123" s="153"/>
      <c r="F123" s="162"/>
      <c r="G123" s="162"/>
      <c r="H123" s="35" t="s">
        <v>153</v>
      </c>
      <c r="J123" s="32"/>
    </row>
    <row r="124" spans="1:10" x14ac:dyDescent="0.2">
      <c r="A124" s="153"/>
      <c r="B124" s="153"/>
      <c r="C124" s="154" t="s">
        <v>167</v>
      </c>
      <c r="D124" s="153"/>
      <c r="E124" s="153"/>
      <c r="F124" s="162"/>
      <c r="G124" s="162"/>
      <c r="H124" s="35" t="s">
        <v>153</v>
      </c>
      <c r="J124" s="32"/>
    </row>
    <row r="125" spans="1:10" x14ac:dyDescent="0.2">
      <c r="A125" s="153"/>
      <c r="B125" s="153"/>
      <c r="C125" s="154" t="s">
        <v>152</v>
      </c>
      <c r="D125" s="153"/>
      <c r="E125" s="153" t="s">
        <v>153</v>
      </c>
      <c r="F125" s="163" t="s">
        <v>155</v>
      </c>
      <c r="G125" s="160">
        <v>0</v>
      </c>
      <c r="H125" s="35" t="s">
        <v>153</v>
      </c>
      <c r="J125" s="32"/>
    </row>
    <row r="126" spans="1:10" x14ac:dyDescent="0.2">
      <c r="A126" s="153"/>
      <c r="B126" s="153"/>
      <c r="C126" s="161"/>
      <c r="D126" s="153"/>
      <c r="E126" s="153"/>
      <c r="F126" s="162"/>
      <c r="G126" s="162"/>
      <c r="H126" s="35" t="s">
        <v>153</v>
      </c>
      <c r="J126" s="32"/>
    </row>
    <row r="127" spans="1:10" x14ac:dyDescent="0.2">
      <c r="A127" s="153"/>
      <c r="B127" s="153"/>
      <c r="C127" s="154" t="s">
        <v>168</v>
      </c>
      <c r="D127" s="153"/>
      <c r="E127" s="153"/>
      <c r="F127" s="162"/>
      <c r="G127" s="162"/>
      <c r="H127" s="35" t="s">
        <v>153</v>
      </c>
      <c r="J127" s="32"/>
    </row>
    <row r="128" spans="1:10" x14ac:dyDescent="0.2">
      <c r="A128" s="153"/>
      <c r="B128" s="153"/>
      <c r="C128" s="154" t="s">
        <v>152</v>
      </c>
      <c r="D128" s="153"/>
      <c r="E128" s="153" t="s">
        <v>153</v>
      </c>
      <c r="F128" s="163" t="s">
        <v>155</v>
      </c>
      <c r="G128" s="160">
        <v>0</v>
      </c>
      <c r="H128" s="35" t="s">
        <v>153</v>
      </c>
      <c r="J128" s="32"/>
    </row>
    <row r="129" spans="1:10" x14ac:dyDescent="0.2">
      <c r="A129" s="153"/>
      <c r="B129" s="153"/>
      <c r="C129" s="161"/>
      <c r="D129" s="153"/>
      <c r="E129" s="153"/>
      <c r="F129" s="162"/>
      <c r="G129" s="162"/>
      <c r="H129" s="35" t="s">
        <v>153</v>
      </c>
      <c r="J129" s="32"/>
    </row>
    <row r="130" spans="1:10" x14ac:dyDescent="0.2">
      <c r="A130" s="153"/>
      <c r="B130" s="153"/>
      <c r="C130" s="154" t="s">
        <v>169</v>
      </c>
      <c r="D130" s="153"/>
      <c r="E130" s="153"/>
      <c r="F130" s="162"/>
      <c r="G130" s="162"/>
      <c r="H130" s="35" t="s">
        <v>153</v>
      </c>
      <c r="J130" s="32"/>
    </row>
    <row r="131" spans="1:10" x14ac:dyDescent="0.2">
      <c r="A131" s="153"/>
      <c r="B131" s="153"/>
      <c r="C131" s="154" t="s">
        <v>152</v>
      </c>
      <c r="D131" s="153"/>
      <c r="E131" s="153" t="s">
        <v>153</v>
      </c>
      <c r="F131" s="163" t="s">
        <v>155</v>
      </c>
      <c r="G131" s="160">
        <v>0</v>
      </c>
      <c r="H131" s="35" t="s">
        <v>153</v>
      </c>
      <c r="J131" s="32"/>
    </row>
    <row r="132" spans="1:10" x14ac:dyDescent="0.2">
      <c r="A132" s="153"/>
      <c r="B132" s="153"/>
      <c r="C132" s="161"/>
      <c r="D132" s="153"/>
      <c r="E132" s="153"/>
      <c r="F132" s="162"/>
      <c r="G132" s="162"/>
      <c r="H132" s="35" t="s">
        <v>153</v>
      </c>
      <c r="J132" s="32"/>
    </row>
    <row r="133" spans="1:10" x14ac:dyDescent="0.2">
      <c r="A133" s="153"/>
      <c r="B133" s="153"/>
      <c r="C133" s="154" t="s">
        <v>170</v>
      </c>
      <c r="D133" s="153"/>
      <c r="E133" s="153"/>
      <c r="F133" s="162"/>
      <c r="G133" s="162"/>
      <c r="H133" s="35" t="s">
        <v>153</v>
      </c>
      <c r="J133" s="32"/>
    </row>
    <row r="134" spans="1:10" x14ac:dyDescent="0.2">
      <c r="A134" s="155">
        <v>1</v>
      </c>
      <c r="B134" s="156"/>
      <c r="C134" s="156" t="s">
        <v>171</v>
      </c>
      <c r="D134" s="156"/>
      <c r="E134" s="164"/>
      <c r="F134" s="35">
        <v>6603.2974190169998</v>
      </c>
      <c r="G134" s="158">
        <v>1.982246E-2</v>
      </c>
      <c r="H134" s="35" t="s">
        <v>1026</v>
      </c>
      <c r="J134" s="32"/>
    </row>
    <row r="135" spans="1:10" x14ac:dyDescent="0.2">
      <c r="A135" s="153"/>
      <c r="B135" s="153"/>
      <c r="C135" s="154" t="s">
        <v>152</v>
      </c>
      <c r="D135" s="153"/>
      <c r="E135" s="153" t="s">
        <v>153</v>
      </c>
      <c r="F135" s="159">
        <v>6603.2974190169998</v>
      </c>
      <c r="G135" s="160">
        <v>1.982246E-2</v>
      </c>
      <c r="H135" s="35" t="s">
        <v>153</v>
      </c>
      <c r="J135" s="32"/>
    </row>
    <row r="136" spans="1:10" x14ac:dyDescent="0.2">
      <c r="A136" s="153"/>
      <c r="B136" s="153"/>
      <c r="C136" s="161"/>
      <c r="D136" s="153"/>
      <c r="E136" s="153"/>
      <c r="F136" s="162"/>
      <c r="G136" s="162"/>
      <c r="H136" s="35" t="s">
        <v>153</v>
      </c>
      <c r="J136" s="32"/>
    </row>
    <row r="137" spans="1:10" x14ac:dyDescent="0.2">
      <c r="A137" s="153"/>
      <c r="B137" s="153"/>
      <c r="C137" s="154" t="s">
        <v>172</v>
      </c>
      <c r="D137" s="153"/>
      <c r="E137" s="153"/>
      <c r="F137" s="159">
        <v>6603.2974190169998</v>
      </c>
      <c r="G137" s="160">
        <v>1.982246E-2</v>
      </c>
      <c r="H137" s="35" t="s">
        <v>153</v>
      </c>
      <c r="J137" s="32"/>
    </row>
    <row r="138" spans="1:10" x14ac:dyDescent="0.2">
      <c r="A138" s="153"/>
      <c r="B138" s="153"/>
      <c r="C138" s="162"/>
      <c r="D138" s="153"/>
      <c r="E138" s="153"/>
      <c r="F138" s="153"/>
      <c r="G138" s="153"/>
      <c r="H138" s="35" t="s">
        <v>153</v>
      </c>
      <c r="J138" s="32"/>
    </row>
    <row r="139" spans="1:10" x14ac:dyDescent="0.2">
      <c r="A139" s="153"/>
      <c r="B139" s="153"/>
      <c r="C139" s="154" t="s">
        <v>173</v>
      </c>
      <c r="D139" s="153"/>
      <c r="E139" s="153"/>
      <c r="F139" s="153"/>
      <c r="G139" s="153"/>
      <c r="H139" s="35" t="s">
        <v>153</v>
      </c>
      <c r="J139" s="32"/>
    </row>
    <row r="140" spans="1:10" x14ac:dyDescent="0.2">
      <c r="A140" s="153"/>
      <c r="B140" s="153"/>
      <c r="C140" s="154" t="s">
        <v>174</v>
      </c>
      <c r="D140" s="153"/>
      <c r="E140" s="153"/>
      <c r="F140" s="153"/>
      <c r="G140" s="153"/>
      <c r="H140" s="35" t="s">
        <v>153</v>
      </c>
      <c r="J140" s="32"/>
    </row>
    <row r="141" spans="1:10" x14ac:dyDescent="0.2">
      <c r="A141" s="153"/>
      <c r="B141" s="153"/>
      <c r="C141" s="154" t="s">
        <v>152</v>
      </c>
      <c r="D141" s="153"/>
      <c r="E141" s="153" t="s">
        <v>153</v>
      </c>
      <c r="F141" s="163" t="s">
        <v>155</v>
      </c>
      <c r="G141" s="160">
        <v>0</v>
      </c>
      <c r="H141" s="35" t="s">
        <v>153</v>
      </c>
      <c r="J141" s="32"/>
    </row>
    <row r="142" spans="1:10" x14ac:dyDescent="0.2">
      <c r="A142" s="153"/>
      <c r="B142" s="153"/>
      <c r="C142" s="161"/>
      <c r="D142" s="153"/>
      <c r="E142" s="153"/>
      <c r="F142" s="162"/>
      <c r="G142" s="162"/>
      <c r="H142" s="35" t="s">
        <v>153</v>
      </c>
      <c r="J142" s="32"/>
    </row>
    <row r="143" spans="1:10" x14ac:dyDescent="0.2">
      <c r="A143" s="153"/>
      <c r="B143" s="153"/>
      <c r="C143" s="154" t="s">
        <v>177</v>
      </c>
      <c r="D143" s="153"/>
      <c r="E143" s="153"/>
      <c r="F143" s="153"/>
      <c r="G143" s="153"/>
      <c r="H143" s="35" t="s">
        <v>153</v>
      </c>
      <c r="J143" s="32"/>
    </row>
    <row r="144" spans="1:10" x14ac:dyDescent="0.2">
      <c r="A144" s="153"/>
      <c r="B144" s="153"/>
      <c r="C144" s="154" t="s">
        <v>178</v>
      </c>
      <c r="D144" s="153"/>
      <c r="E144" s="153"/>
      <c r="F144" s="153"/>
      <c r="G144" s="153"/>
      <c r="H144" s="35" t="s">
        <v>153</v>
      </c>
      <c r="J144" s="32"/>
    </row>
    <row r="145" spans="1:17" x14ac:dyDescent="0.2">
      <c r="A145" s="153"/>
      <c r="B145" s="153"/>
      <c r="C145" s="154" t="s">
        <v>152</v>
      </c>
      <c r="D145" s="153"/>
      <c r="E145" s="153" t="s">
        <v>153</v>
      </c>
      <c r="F145" s="163" t="s">
        <v>155</v>
      </c>
      <c r="G145" s="160">
        <v>0</v>
      </c>
      <c r="H145" s="35" t="s">
        <v>153</v>
      </c>
      <c r="J145" s="32"/>
    </row>
    <row r="146" spans="1:17" x14ac:dyDescent="0.2">
      <c r="A146" s="153"/>
      <c r="B146" s="153"/>
      <c r="C146" s="161"/>
      <c r="D146" s="153"/>
      <c r="E146" s="153"/>
      <c r="F146" s="162"/>
      <c r="G146" s="162"/>
      <c r="H146" s="35" t="s">
        <v>153</v>
      </c>
      <c r="J146" s="32"/>
    </row>
    <row r="147" spans="1:17" x14ac:dyDescent="0.2">
      <c r="A147" s="153"/>
      <c r="B147" s="153"/>
      <c r="C147" s="154" t="s">
        <v>179</v>
      </c>
      <c r="D147" s="153"/>
      <c r="E147" s="153"/>
      <c r="F147" s="162"/>
      <c r="G147" s="162"/>
      <c r="H147" s="35" t="s">
        <v>153</v>
      </c>
      <c r="J147" s="32"/>
    </row>
    <row r="148" spans="1:17" x14ac:dyDescent="0.2">
      <c r="A148" s="153"/>
      <c r="B148" s="153"/>
      <c r="C148" s="154" t="s">
        <v>152</v>
      </c>
      <c r="D148" s="153"/>
      <c r="E148" s="153" t="s">
        <v>153</v>
      </c>
      <c r="F148" s="163" t="s">
        <v>155</v>
      </c>
      <c r="G148" s="160">
        <v>0</v>
      </c>
      <c r="H148" s="35" t="s">
        <v>153</v>
      </c>
      <c r="J148" s="32"/>
    </row>
    <row r="149" spans="1:17" x14ac:dyDescent="0.2">
      <c r="A149" s="153"/>
      <c r="B149" s="153"/>
      <c r="C149" s="161"/>
      <c r="D149" s="153"/>
      <c r="E149" s="153"/>
      <c r="F149" s="162"/>
      <c r="G149" s="162"/>
      <c r="H149" s="35" t="s">
        <v>153</v>
      </c>
      <c r="J149" s="32"/>
    </row>
    <row r="150" spans="1:17" x14ac:dyDescent="0.2">
      <c r="A150" s="164"/>
      <c r="B150" s="156"/>
      <c r="C150" s="156" t="s">
        <v>548</v>
      </c>
      <c r="D150" s="156"/>
      <c r="E150" s="164"/>
      <c r="F150" s="35">
        <v>983.32750020000003</v>
      </c>
      <c r="G150" s="158">
        <v>2.9518499999999998E-3</v>
      </c>
      <c r="H150" s="35" t="s">
        <v>153</v>
      </c>
      <c r="J150" s="32"/>
    </row>
    <row r="151" spans="1:17" x14ac:dyDescent="0.2">
      <c r="A151" s="164"/>
      <c r="B151" s="156"/>
      <c r="C151" s="156" t="s">
        <v>180</v>
      </c>
      <c r="D151" s="156"/>
      <c r="E151" s="164"/>
      <c r="F151" s="35">
        <v>-130.94514182603893</v>
      </c>
      <c r="G151" s="158">
        <v>-3.930846038348224E-4</v>
      </c>
      <c r="H151" s="35" t="s">
        <v>153</v>
      </c>
      <c r="J151" s="32"/>
    </row>
    <row r="152" spans="1:17" x14ac:dyDescent="0.2">
      <c r="A152" s="161"/>
      <c r="B152" s="161"/>
      <c r="C152" s="154" t="s">
        <v>181</v>
      </c>
      <c r="D152" s="162"/>
      <c r="E152" s="162"/>
      <c r="F152" s="159">
        <v>333122.03161501396</v>
      </c>
      <c r="G152" s="167">
        <v>1</v>
      </c>
      <c r="H152" s="35" t="s">
        <v>153</v>
      </c>
      <c r="J152" s="32"/>
    </row>
    <row r="153" spans="1:17" x14ac:dyDescent="0.2">
      <c r="A153" s="168"/>
      <c r="B153" s="168"/>
      <c r="C153" s="168"/>
      <c r="D153" s="169"/>
      <c r="E153" s="169"/>
      <c r="F153" s="169"/>
      <c r="G153" s="169"/>
      <c r="J153" s="32"/>
    </row>
    <row r="154" spans="1:17" ht="12.75" customHeight="1" x14ac:dyDescent="0.2">
      <c r="A154" s="36"/>
      <c r="B154" s="279" t="s">
        <v>843</v>
      </c>
      <c r="C154" s="279"/>
      <c r="D154" s="279"/>
      <c r="E154" s="279"/>
      <c r="F154" s="279"/>
      <c r="G154" s="279"/>
      <c r="H154" s="279"/>
      <c r="J154" s="32"/>
    </row>
    <row r="155" spans="1:17" ht="14.1" customHeight="1" x14ac:dyDescent="0.2">
      <c r="A155" s="36"/>
      <c r="B155" s="279" t="s">
        <v>844</v>
      </c>
      <c r="C155" s="279"/>
      <c r="D155" s="279"/>
      <c r="E155" s="279"/>
      <c r="F155" s="279"/>
      <c r="G155" s="279"/>
      <c r="H155" s="279"/>
      <c r="J155" s="32"/>
    </row>
    <row r="156" spans="1:17" ht="17.100000000000001" customHeight="1" x14ac:dyDescent="0.2">
      <c r="A156" s="36"/>
      <c r="B156" s="279" t="s">
        <v>845</v>
      </c>
      <c r="C156" s="279"/>
      <c r="D156" s="279"/>
      <c r="E156" s="279"/>
      <c r="F156" s="279"/>
      <c r="G156" s="279"/>
      <c r="H156" s="279"/>
      <c r="J156" s="32"/>
    </row>
    <row r="157" spans="1:17" s="38" customFormat="1" ht="64.5" customHeight="1" x14ac:dyDescent="0.25">
      <c r="A157" s="37"/>
      <c r="B157" s="280" t="s">
        <v>846</v>
      </c>
      <c r="C157" s="280"/>
      <c r="D157" s="280"/>
      <c r="E157" s="280"/>
      <c r="F157" s="280"/>
      <c r="G157" s="280"/>
      <c r="H157" s="280"/>
      <c r="I157"/>
      <c r="J157" s="32"/>
      <c r="K157"/>
      <c r="L157"/>
      <c r="M157"/>
      <c r="N157"/>
      <c r="O157"/>
      <c r="P157"/>
      <c r="Q157"/>
    </row>
    <row r="158" spans="1:17" ht="12.75" customHeight="1" x14ac:dyDescent="0.2">
      <c r="A158" s="36"/>
      <c r="B158" s="279" t="s">
        <v>847</v>
      </c>
      <c r="C158" s="279"/>
      <c r="D158" s="279"/>
      <c r="E158" s="279"/>
      <c r="F158" s="279"/>
      <c r="G158" s="279"/>
      <c r="H158" s="279"/>
      <c r="J158" s="32"/>
    </row>
    <row r="159" spans="1:17" x14ac:dyDescent="0.2">
      <c r="A159" s="36"/>
      <c r="B159" s="36"/>
      <c r="C159" s="36"/>
      <c r="D159" s="170"/>
      <c r="E159" s="170"/>
      <c r="F159" s="170"/>
      <c r="G159" s="170"/>
      <c r="J159" s="32"/>
    </row>
    <row r="160" spans="1:17" x14ac:dyDescent="0.2">
      <c r="A160" s="36"/>
      <c r="B160" s="275" t="s">
        <v>182</v>
      </c>
      <c r="C160" s="276"/>
      <c r="D160" s="277"/>
      <c r="E160" s="171"/>
      <c r="F160" s="170"/>
      <c r="G160" s="170"/>
      <c r="J160" s="32"/>
    </row>
    <row r="161" spans="1:10" x14ac:dyDescent="0.2">
      <c r="A161" s="36"/>
      <c r="B161" s="273" t="s">
        <v>183</v>
      </c>
      <c r="C161" s="274"/>
      <c r="D161" s="154" t="s">
        <v>184</v>
      </c>
      <c r="E161" s="171"/>
      <c r="F161" s="170"/>
      <c r="G161" s="170"/>
      <c r="J161" s="32"/>
    </row>
    <row r="162" spans="1:10" ht="12.75" customHeight="1" x14ac:dyDescent="0.2">
      <c r="A162" s="36"/>
      <c r="B162" s="273" t="s">
        <v>855</v>
      </c>
      <c r="C162" s="274"/>
      <c r="D162" s="154" t="s">
        <v>1185</v>
      </c>
      <c r="E162" s="171"/>
      <c r="F162" s="170"/>
      <c r="G162" s="170"/>
      <c r="J162" s="32"/>
    </row>
    <row r="163" spans="1:10" x14ac:dyDescent="0.2">
      <c r="A163" s="36"/>
      <c r="B163" s="273" t="s">
        <v>186</v>
      </c>
      <c r="C163" s="274"/>
      <c r="D163" s="162" t="s">
        <v>153</v>
      </c>
      <c r="E163" s="171"/>
      <c r="F163" s="170"/>
      <c r="G163" s="170"/>
      <c r="J163" s="32"/>
    </row>
    <row r="164" spans="1:10" x14ac:dyDescent="0.2">
      <c r="A164" s="39"/>
      <c r="B164" s="40" t="s">
        <v>153</v>
      </c>
      <c r="C164" s="40" t="s">
        <v>851</v>
      </c>
      <c r="D164" s="40" t="s">
        <v>187</v>
      </c>
      <c r="E164" s="39"/>
      <c r="F164" s="39"/>
      <c r="G164" s="39"/>
      <c r="H164" s="39"/>
      <c r="J164" s="32"/>
    </row>
    <row r="165" spans="1:10" x14ac:dyDescent="0.2">
      <c r="A165" s="39"/>
      <c r="B165" s="172" t="s">
        <v>188</v>
      </c>
      <c r="C165" s="40" t="s">
        <v>189</v>
      </c>
      <c r="D165" s="40" t="s">
        <v>190</v>
      </c>
      <c r="E165" s="39"/>
      <c r="F165" s="39"/>
      <c r="G165" s="39"/>
      <c r="J165" s="32"/>
    </row>
    <row r="166" spans="1:10" x14ac:dyDescent="0.2">
      <c r="A166" s="39"/>
      <c r="B166" s="156" t="s">
        <v>191</v>
      </c>
      <c r="C166" s="173">
        <v>251.55609999999999</v>
      </c>
      <c r="D166" s="173">
        <v>271.78289999999998</v>
      </c>
      <c r="E166" s="39"/>
      <c r="F166" s="70"/>
      <c r="G166" s="174"/>
      <c r="J166" s="32"/>
    </row>
    <row r="167" spans="1:10" x14ac:dyDescent="0.2">
      <c r="A167" s="39"/>
      <c r="B167" s="156" t="s">
        <v>1045</v>
      </c>
      <c r="C167" s="173">
        <v>38.077100000000002</v>
      </c>
      <c r="D167" s="173">
        <v>41.1387</v>
      </c>
      <c r="E167" s="39"/>
      <c r="F167" s="70"/>
      <c r="G167" s="174"/>
      <c r="J167" s="32"/>
    </row>
    <row r="168" spans="1:10" x14ac:dyDescent="0.2">
      <c r="A168" s="39"/>
      <c r="B168" s="156" t="s">
        <v>192</v>
      </c>
      <c r="C168" s="173">
        <v>230.05080000000001</v>
      </c>
      <c r="D168" s="173">
        <v>248.3219</v>
      </c>
      <c r="E168" s="39"/>
      <c r="F168" s="70"/>
      <c r="G168" s="174"/>
      <c r="J168" s="32"/>
    </row>
    <row r="169" spans="1:10" x14ac:dyDescent="0.2">
      <c r="A169" s="39"/>
      <c r="B169" s="156" t="s">
        <v>1046</v>
      </c>
      <c r="C169" s="173">
        <v>33.886899999999997</v>
      </c>
      <c r="D169" s="173">
        <v>36.578099999999999</v>
      </c>
      <c r="E169" s="39"/>
      <c r="F169" s="70"/>
      <c r="G169" s="174"/>
    </row>
    <row r="170" spans="1:10" x14ac:dyDescent="0.2">
      <c r="A170" s="39"/>
      <c r="B170" s="39"/>
      <c r="C170" s="39"/>
      <c r="D170" s="39"/>
      <c r="E170" s="39"/>
      <c r="F170" s="39"/>
      <c r="G170" s="39"/>
    </row>
    <row r="171" spans="1:10" x14ac:dyDescent="0.2">
      <c r="A171" s="39"/>
      <c r="B171" s="273" t="s">
        <v>1047</v>
      </c>
      <c r="C171" s="274"/>
      <c r="D171" s="154" t="s">
        <v>184</v>
      </c>
      <c r="E171" s="39"/>
      <c r="F171" s="39"/>
      <c r="G171" s="39"/>
    </row>
    <row r="172" spans="1:10" x14ac:dyDescent="0.2">
      <c r="A172" s="39"/>
      <c r="B172" s="175"/>
      <c r="C172" s="175"/>
      <c r="D172" s="175"/>
      <c r="E172" s="39"/>
      <c r="F172" s="39"/>
      <c r="G172" s="39"/>
    </row>
    <row r="173" spans="1:10" x14ac:dyDescent="0.2">
      <c r="A173" s="39"/>
      <c r="B173" s="273" t="s">
        <v>193</v>
      </c>
      <c r="C173" s="274"/>
      <c r="D173" s="154" t="s">
        <v>1070</v>
      </c>
      <c r="E173" s="176"/>
      <c r="F173" s="39"/>
      <c r="G173" s="39"/>
    </row>
    <row r="174" spans="1:10" x14ac:dyDescent="0.2">
      <c r="A174" s="39"/>
      <c r="B174" s="273" t="s">
        <v>194</v>
      </c>
      <c r="C174" s="274"/>
      <c r="D174" s="154" t="s">
        <v>184</v>
      </c>
      <c r="E174" s="176"/>
      <c r="F174" s="39"/>
      <c r="G174" s="39"/>
    </row>
    <row r="175" spans="1:10" x14ac:dyDescent="0.2">
      <c r="A175" s="39"/>
      <c r="B175" s="273" t="s">
        <v>195</v>
      </c>
      <c r="C175" s="274"/>
      <c r="D175" s="154" t="s">
        <v>184</v>
      </c>
      <c r="E175" s="176"/>
      <c r="F175" s="39"/>
      <c r="G175" s="39"/>
    </row>
    <row r="176" spans="1:10" x14ac:dyDescent="0.2">
      <c r="A176" s="39"/>
      <c r="B176" s="273" t="s">
        <v>196</v>
      </c>
      <c r="C176" s="274"/>
      <c r="D176" s="177">
        <v>0.50168843242801697</v>
      </c>
      <c r="E176" s="39"/>
      <c r="F176" s="70"/>
      <c r="G176" s="174"/>
    </row>
  </sheetData>
  <mergeCells count="17">
    <mergeCell ref="A1:H1"/>
    <mergeCell ref="A2:H2"/>
    <mergeCell ref="A3:H3"/>
    <mergeCell ref="B162:C162"/>
    <mergeCell ref="B163:C163"/>
    <mergeCell ref="B154:H154"/>
    <mergeCell ref="B155:H155"/>
    <mergeCell ref="B156:H156"/>
    <mergeCell ref="B157:H157"/>
    <mergeCell ref="B158:H158"/>
    <mergeCell ref="B160:D160"/>
    <mergeCell ref="B161:C161"/>
    <mergeCell ref="B171:C171"/>
    <mergeCell ref="B175:C175"/>
    <mergeCell ref="B176:C176"/>
    <mergeCell ref="B173:C173"/>
    <mergeCell ref="B174:C174"/>
  </mergeCells>
  <hyperlinks>
    <hyperlink ref="I1" location="Index!B14" display="Index" xr:uid="{C23D0010-04DA-4B4F-AC29-268FE5526F22}"/>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CDC9F-81D5-4D28-9E02-E9EEA008E5A2}">
  <sheetPr>
    <outlinePr summaryBelow="0" summaryRight="0"/>
  </sheetPr>
  <dimension ref="A1:Q244"/>
  <sheetViews>
    <sheetView showGridLines="0" workbookViewId="0">
      <selection activeCell="D217" sqref="D217"/>
    </sheetView>
  </sheetViews>
  <sheetFormatPr defaultRowHeight="12.75" x14ac:dyDescent="0.2"/>
  <cols>
    <col min="1" max="1" width="5.85546875" bestFit="1" customWidth="1"/>
    <col min="2" max="2" width="19.5703125" bestFit="1" customWidth="1"/>
    <col min="3" max="3" width="39.140625" bestFit="1" customWidth="1"/>
    <col min="4" max="4" width="16.5703125" bestFit="1" customWidth="1"/>
    <col min="5" max="5" width="11.42578125" bestFit="1" customWidth="1"/>
    <col min="6" max="6" width="10.140625" bestFit="1" customWidth="1"/>
    <col min="7" max="7" width="14" bestFit="1" customWidth="1"/>
    <col min="8" max="8" width="9.85546875" customWidth="1"/>
    <col min="9" max="9" width="10.42578125" customWidth="1"/>
    <col min="10" max="10" width="5.7109375" bestFit="1" customWidth="1"/>
    <col min="11" max="11" width="50.7109375" style="47" customWidth="1"/>
    <col min="12" max="12" width="11.42578125" bestFit="1" customWidth="1"/>
  </cols>
  <sheetData>
    <row r="1" spans="1:11" ht="15" customHeight="1" x14ac:dyDescent="0.2">
      <c r="A1" s="278" t="s">
        <v>0</v>
      </c>
      <c r="B1" s="278"/>
      <c r="C1" s="278"/>
      <c r="D1" s="278"/>
      <c r="E1" s="278"/>
      <c r="F1" s="278"/>
      <c r="G1" s="278"/>
      <c r="H1" s="278"/>
      <c r="I1" s="278"/>
      <c r="J1" s="62" t="s">
        <v>1027</v>
      </c>
      <c r="K1" s="32"/>
    </row>
    <row r="2" spans="1:11" ht="15" customHeight="1" x14ac:dyDescent="0.2">
      <c r="A2" s="278" t="s">
        <v>549</v>
      </c>
      <c r="B2" s="278"/>
      <c r="C2" s="278"/>
      <c r="D2" s="278"/>
      <c r="E2" s="278"/>
      <c r="F2" s="278"/>
      <c r="G2" s="278"/>
      <c r="H2" s="278"/>
      <c r="I2" s="278"/>
      <c r="K2" s="33" t="s">
        <v>1028</v>
      </c>
    </row>
    <row r="3" spans="1:11" ht="15" customHeight="1" x14ac:dyDescent="0.2">
      <c r="A3" s="278" t="s">
        <v>835</v>
      </c>
      <c r="B3" s="278"/>
      <c r="C3" s="278"/>
      <c r="D3" s="278"/>
      <c r="E3" s="278"/>
      <c r="F3" s="278"/>
      <c r="G3" s="278"/>
      <c r="H3" s="278"/>
      <c r="I3" s="278"/>
      <c r="K3" s="32"/>
    </row>
    <row r="4" spans="1:11" s="34" customFormat="1" ht="30" x14ac:dyDescent="0.2">
      <c r="A4" s="29" t="s">
        <v>2</v>
      </c>
      <c r="B4" s="29" t="s">
        <v>3</v>
      </c>
      <c r="C4" s="29" t="s">
        <v>4</v>
      </c>
      <c r="D4" s="29" t="s">
        <v>5</v>
      </c>
      <c r="E4" s="29" t="s">
        <v>6</v>
      </c>
      <c r="F4" s="29" t="s">
        <v>7</v>
      </c>
      <c r="G4" s="29" t="s">
        <v>8</v>
      </c>
      <c r="H4" s="29" t="s">
        <v>840</v>
      </c>
      <c r="I4" s="29" t="s">
        <v>841</v>
      </c>
      <c r="K4" s="32"/>
    </row>
    <row r="5" spans="1:11" x14ac:dyDescent="0.2">
      <c r="A5" s="153"/>
      <c r="B5" s="153"/>
      <c r="C5" s="154" t="s">
        <v>9</v>
      </c>
      <c r="D5" s="153"/>
      <c r="E5" s="153"/>
      <c r="F5" s="153"/>
      <c r="G5" s="153"/>
      <c r="H5" s="35" t="s">
        <v>153</v>
      </c>
      <c r="I5" s="35"/>
      <c r="K5" s="32"/>
    </row>
    <row r="6" spans="1:11" x14ac:dyDescent="0.2">
      <c r="A6" s="153"/>
      <c r="B6" s="153"/>
      <c r="C6" s="154" t="s">
        <v>10</v>
      </c>
      <c r="D6" s="153"/>
      <c r="E6" s="153"/>
      <c r="F6" s="153"/>
      <c r="G6" s="153"/>
      <c r="H6" s="35" t="s">
        <v>153</v>
      </c>
      <c r="I6" s="35"/>
      <c r="K6" s="32"/>
    </row>
    <row r="7" spans="1:11" x14ac:dyDescent="0.2">
      <c r="A7" s="155">
        <v>1</v>
      </c>
      <c r="B7" s="156" t="s">
        <v>14</v>
      </c>
      <c r="C7" s="156" t="s">
        <v>15</v>
      </c>
      <c r="D7" s="156" t="s">
        <v>16</v>
      </c>
      <c r="E7" s="157">
        <v>820000</v>
      </c>
      <c r="F7" s="35">
        <v>25672.560000000001</v>
      </c>
      <c r="G7" s="158">
        <v>5.1561019999999999E-2</v>
      </c>
      <c r="H7" s="35" t="s">
        <v>153</v>
      </c>
      <c r="I7" s="35"/>
      <c r="K7" s="32"/>
    </row>
    <row r="8" spans="1:11" x14ac:dyDescent="0.2">
      <c r="A8" s="155">
        <v>2</v>
      </c>
      <c r="B8" s="156" t="s">
        <v>340</v>
      </c>
      <c r="C8" s="156" t="s">
        <v>341</v>
      </c>
      <c r="D8" s="156" t="s">
        <v>50</v>
      </c>
      <c r="E8" s="157">
        <v>1300750</v>
      </c>
      <c r="F8" s="35">
        <v>21902.0285</v>
      </c>
      <c r="G8" s="158">
        <v>4.3988239999999998E-2</v>
      </c>
      <c r="H8" s="35" t="s">
        <v>153</v>
      </c>
      <c r="I8" s="35"/>
      <c r="K8" s="32"/>
    </row>
    <row r="9" spans="1:11" x14ac:dyDescent="0.2">
      <c r="A9" s="155">
        <v>3</v>
      </c>
      <c r="B9" s="156" t="s">
        <v>48</v>
      </c>
      <c r="C9" s="156" t="s">
        <v>49</v>
      </c>
      <c r="D9" s="156" t="s">
        <v>50</v>
      </c>
      <c r="E9" s="157">
        <v>1700000</v>
      </c>
      <c r="F9" s="35">
        <v>20393.2</v>
      </c>
      <c r="G9" s="158">
        <v>4.0957899999999998E-2</v>
      </c>
      <c r="H9" s="35" t="s">
        <v>153</v>
      </c>
      <c r="I9" s="35"/>
      <c r="K9" s="32"/>
    </row>
    <row r="10" spans="1:11" x14ac:dyDescent="0.2">
      <c r="A10" s="155">
        <v>4</v>
      </c>
      <c r="B10" s="156" t="s">
        <v>17</v>
      </c>
      <c r="C10" s="156" t="s">
        <v>18</v>
      </c>
      <c r="D10" s="156" t="s">
        <v>19</v>
      </c>
      <c r="E10" s="157">
        <v>1000000</v>
      </c>
      <c r="F10" s="35">
        <v>14440.5</v>
      </c>
      <c r="G10" s="158">
        <v>2.9002440000000001E-2</v>
      </c>
      <c r="H10" s="35" t="s">
        <v>153</v>
      </c>
      <c r="I10" s="35"/>
      <c r="K10" s="32"/>
    </row>
    <row r="11" spans="1:11" x14ac:dyDescent="0.2">
      <c r="A11" s="155">
        <v>5</v>
      </c>
      <c r="B11" s="156" t="s">
        <v>346</v>
      </c>
      <c r="C11" s="156" t="s">
        <v>347</v>
      </c>
      <c r="D11" s="156" t="s">
        <v>222</v>
      </c>
      <c r="E11" s="157">
        <v>820000</v>
      </c>
      <c r="F11" s="35">
        <v>12847.35</v>
      </c>
      <c r="G11" s="158">
        <v>2.5802740000000001E-2</v>
      </c>
      <c r="H11" s="35" t="s">
        <v>153</v>
      </c>
      <c r="I11" s="35"/>
      <c r="K11" s="32"/>
    </row>
    <row r="12" spans="1:11" ht="15" x14ac:dyDescent="0.2">
      <c r="A12" s="155">
        <v>6</v>
      </c>
      <c r="B12" s="156" t="s">
        <v>198</v>
      </c>
      <c r="C12" s="156" t="s">
        <v>199</v>
      </c>
      <c r="D12" s="156" t="s">
        <v>47</v>
      </c>
      <c r="E12" s="157">
        <v>2514102</v>
      </c>
      <c r="F12" s="35">
        <v>12599.422173000001</v>
      </c>
      <c r="G12" s="158">
        <v>2.5304799999999999E-2</v>
      </c>
      <c r="H12" s="35" t="s">
        <v>153</v>
      </c>
      <c r="I12" s="35"/>
      <c r="K12" s="48"/>
    </row>
    <row r="13" spans="1:11" x14ac:dyDescent="0.2">
      <c r="A13" s="155">
        <v>7</v>
      </c>
      <c r="B13" s="156" t="s">
        <v>11</v>
      </c>
      <c r="C13" s="156" t="s">
        <v>12</v>
      </c>
      <c r="D13" s="156" t="s">
        <v>13</v>
      </c>
      <c r="E13" s="157">
        <v>317779</v>
      </c>
      <c r="F13" s="35">
        <v>11276.2289255</v>
      </c>
      <c r="G13" s="158">
        <v>2.264729E-2</v>
      </c>
      <c r="H13" s="35" t="s">
        <v>153</v>
      </c>
      <c r="I13" s="35"/>
      <c r="K13" s="32"/>
    </row>
    <row r="14" spans="1:11" x14ac:dyDescent="0.2">
      <c r="A14" s="155">
        <v>8</v>
      </c>
      <c r="B14" s="156" t="s">
        <v>344</v>
      </c>
      <c r="C14" s="156" t="s">
        <v>345</v>
      </c>
      <c r="D14" s="156" t="s">
        <v>50</v>
      </c>
      <c r="E14" s="157">
        <v>700000</v>
      </c>
      <c r="F14" s="35">
        <v>8856.75</v>
      </c>
      <c r="G14" s="158">
        <v>1.7787979999999998E-2</v>
      </c>
      <c r="H14" s="35" t="s">
        <v>153</v>
      </c>
      <c r="I14" s="35"/>
      <c r="K14" s="32"/>
    </row>
    <row r="15" spans="1:11" ht="25.5" x14ac:dyDescent="0.2">
      <c r="A15" s="155">
        <v>9</v>
      </c>
      <c r="B15" s="156" t="s">
        <v>355</v>
      </c>
      <c r="C15" s="156" t="s">
        <v>356</v>
      </c>
      <c r="D15" s="156" t="s">
        <v>219</v>
      </c>
      <c r="E15" s="157">
        <v>575000</v>
      </c>
      <c r="F15" s="35">
        <v>8744.8875000000007</v>
      </c>
      <c r="G15" s="158">
        <v>1.756332E-2</v>
      </c>
      <c r="H15" s="35" t="s">
        <v>153</v>
      </c>
      <c r="I15" s="35"/>
      <c r="K15" s="32"/>
    </row>
    <row r="16" spans="1:11" ht="25.5" x14ac:dyDescent="0.2">
      <c r="A16" s="155">
        <v>10</v>
      </c>
      <c r="B16" s="156" t="s">
        <v>76</v>
      </c>
      <c r="C16" s="156" t="s">
        <v>77</v>
      </c>
      <c r="D16" s="156" t="s">
        <v>50</v>
      </c>
      <c r="E16" s="157">
        <v>1000000</v>
      </c>
      <c r="F16" s="35">
        <v>8489.5</v>
      </c>
      <c r="G16" s="158">
        <v>1.7050389999999999E-2</v>
      </c>
      <c r="H16" s="35" t="s">
        <v>153</v>
      </c>
      <c r="I16" s="35"/>
      <c r="K16" s="32" t="s">
        <v>1040</v>
      </c>
    </row>
    <row r="17" spans="1:11" x14ac:dyDescent="0.2">
      <c r="A17" s="155">
        <v>11</v>
      </c>
      <c r="B17" s="156" t="s">
        <v>200</v>
      </c>
      <c r="C17" s="156" t="s">
        <v>201</v>
      </c>
      <c r="D17" s="156" t="s">
        <v>90</v>
      </c>
      <c r="E17" s="157">
        <v>180000</v>
      </c>
      <c r="F17" s="35">
        <v>7666.65</v>
      </c>
      <c r="G17" s="158">
        <v>1.539777E-2</v>
      </c>
      <c r="H17" s="35" t="s">
        <v>153</v>
      </c>
      <c r="I17" s="35"/>
      <c r="K17" s="32"/>
    </row>
    <row r="18" spans="1:11" x14ac:dyDescent="0.2">
      <c r="A18" s="155">
        <v>12</v>
      </c>
      <c r="B18" s="156" t="s">
        <v>348</v>
      </c>
      <c r="C18" s="156" t="s">
        <v>349</v>
      </c>
      <c r="D18" s="156" t="s">
        <v>267</v>
      </c>
      <c r="E18" s="157">
        <v>470000</v>
      </c>
      <c r="F18" s="35">
        <v>7658.65</v>
      </c>
      <c r="G18" s="158">
        <v>1.538171E-2</v>
      </c>
      <c r="H18" s="35" t="s">
        <v>153</v>
      </c>
      <c r="I18" s="35"/>
      <c r="K18" s="32"/>
    </row>
    <row r="19" spans="1:11" x14ac:dyDescent="0.2">
      <c r="A19" s="155">
        <v>13</v>
      </c>
      <c r="B19" s="156" t="s">
        <v>227</v>
      </c>
      <c r="C19" s="156" t="s">
        <v>228</v>
      </c>
      <c r="D19" s="156" t="s">
        <v>112</v>
      </c>
      <c r="E19" s="157">
        <v>260000</v>
      </c>
      <c r="F19" s="35">
        <v>7569.9</v>
      </c>
      <c r="G19" s="158">
        <v>1.520346E-2</v>
      </c>
      <c r="H19" s="35" t="s">
        <v>153</v>
      </c>
      <c r="I19" s="35"/>
      <c r="K19" s="32"/>
    </row>
    <row r="20" spans="1:11" x14ac:dyDescent="0.2">
      <c r="A20" s="155">
        <v>14</v>
      </c>
      <c r="B20" s="156" t="s">
        <v>20</v>
      </c>
      <c r="C20" s="156" t="s">
        <v>21</v>
      </c>
      <c r="D20" s="156" t="s">
        <v>22</v>
      </c>
      <c r="E20" s="157">
        <v>1855000</v>
      </c>
      <c r="F20" s="35">
        <v>7018.3924999999999</v>
      </c>
      <c r="G20" s="158">
        <v>1.409581E-2</v>
      </c>
      <c r="H20" s="35" t="s">
        <v>153</v>
      </c>
      <c r="I20" s="35"/>
      <c r="K20" s="32"/>
    </row>
    <row r="21" spans="1:11" x14ac:dyDescent="0.2">
      <c r="A21" s="155">
        <v>15</v>
      </c>
      <c r="B21" s="156" t="s">
        <v>279</v>
      </c>
      <c r="C21" s="156" t="s">
        <v>280</v>
      </c>
      <c r="D21" s="156" t="s">
        <v>90</v>
      </c>
      <c r="E21" s="157">
        <v>610000</v>
      </c>
      <c r="F21" s="35">
        <v>6661.5050000000001</v>
      </c>
      <c r="G21" s="158">
        <v>1.337903E-2</v>
      </c>
      <c r="H21" s="35" t="s">
        <v>153</v>
      </c>
      <c r="I21" s="35"/>
      <c r="K21" s="32"/>
    </row>
    <row r="22" spans="1:11" ht="15" x14ac:dyDescent="0.2">
      <c r="A22" s="155">
        <v>16</v>
      </c>
      <c r="B22" s="156" t="s">
        <v>550</v>
      </c>
      <c r="C22" s="156" t="s">
        <v>551</v>
      </c>
      <c r="D22" s="156" t="s">
        <v>267</v>
      </c>
      <c r="E22" s="157">
        <v>475000</v>
      </c>
      <c r="F22" s="35">
        <v>6063.375</v>
      </c>
      <c r="G22" s="158">
        <v>1.2177739999999999E-2</v>
      </c>
      <c r="H22" s="35" t="s">
        <v>153</v>
      </c>
      <c r="I22" s="35"/>
      <c r="K22" s="48"/>
    </row>
    <row r="23" spans="1:11" ht="25.5" x14ac:dyDescent="0.2">
      <c r="A23" s="155">
        <v>17</v>
      </c>
      <c r="B23" s="156" t="s">
        <v>207</v>
      </c>
      <c r="C23" s="156" t="s">
        <v>208</v>
      </c>
      <c r="D23" s="156" t="s">
        <v>209</v>
      </c>
      <c r="E23" s="157">
        <v>360000</v>
      </c>
      <c r="F23" s="35">
        <v>5763.06</v>
      </c>
      <c r="G23" s="158">
        <v>1.1574589999999999E-2</v>
      </c>
      <c r="H23" s="35" t="s">
        <v>153</v>
      </c>
      <c r="I23" s="35"/>
      <c r="K23" s="32"/>
    </row>
    <row r="24" spans="1:11" x14ac:dyDescent="0.2">
      <c r="A24" s="155">
        <v>18</v>
      </c>
      <c r="B24" s="156" t="s">
        <v>389</v>
      </c>
      <c r="C24" s="156" t="s">
        <v>390</v>
      </c>
      <c r="D24" s="156" t="s">
        <v>50</v>
      </c>
      <c r="E24" s="157">
        <v>304000</v>
      </c>
      <c r="F24" s="35">
        <v>5479.6</v>
      </c>
      <c r="G24" s="158">
        <v>1.1005279999999999E-2</v>
      </c>
      <c r="H24" s="35" t="s">
        <v>153</v>
      </c>
      <c r="I24" s="35"/>
      <c r="K24" s="32"/>
    </row>
    <row r="25" spans="1:11" ht="25.5" x14ac:dyDescent="0.2">
      <c r="A25" s="155">
        <v>19</v>
      </c>
      <c r="B25" s="156" t="s">
        <v>217</v>
      </c>
      <c r="C25" s="156" t="s">
        <v>218</v>
      </c>
      <c r="D25" s="156" t="s">
        <v>219</v>
      </c>
      <c r="E25" s="157">
        <v>494816</v>
      </c>
      <c r="F25" s="35">
        <v>5314.0764319999998</v>
      </c>
      <c r="G25" s="158">
        <v>1.0672839999999999E-2</v>
      </c>
      <c r="H25" s="35" t="s">
        <v>153</v>
      </c>
      <c r="I25" s="35"/>
      <c r="K25" s="32"/>
    </row>
    <row r="26" spans="1:11" x14ac:dyDescent="0.2">
      <c r="A26" s="155">
        <v>20</v>
      </c>
      <c r="B26" s="156" t="s">
        <v>478</v>
      </c>
      <c r="C26" s="156" t="s">
        <v>479</v>
      </c>
      <c r="D26" s="156" t="s">
        <v>222</v>
      </c>
      <c r="E26" s="157">
        <v>354000</v>
      </c>
      <c r="F26" s="35">
        <v>5166.9840000000004</v>
      </c>
      <c r="G26" s="158">
        <v>1.037742E-2</v>
      </c>
      <c r="H26" s="35" t="s">
        <v>153</v>
      </c>
      <c r="I26" s="35"/>
      <c r="K26" s="32"/>
    </row>
    <row r="27" spans="1:11" x14ac:dyDescent="0.2">
      <c r="A27" s="155">
        <v>21</v>
      </c>
      <c r="B27" s="156" t="s">
        <v>74</v>
      </c>
      <c r="C27" s="156" t="s">
        <v>75</v>
      </c>
      <c r="D27" s="156" t="s">
        <v>36</v>
      </c>
      <c r="E27" s="157">
        <v>125000</v>
      </c>
      <c r="F27" s="35">
        <v>4958.5625</v>
      </c>
      <c r="G27" s="158">
        <v>9.9588200000000002E-3</v>
      </c>
      <c r="H27" s="35" t="s">
        <v>153</v>
      </c>
      <c r="I27" s="35"/>
      <c r="K27" s="32"/>
    </row>
    <row r="28" spans="1:11" x14ac:dyDescent="0.2">
      <c r="A28" s="155">
        <v>22</v>
      </c>
      <c r="B28" s="156" t="s">
        <v>552</v>
      </c>
      <c r="C28" s="156" t="s">
        <v>553</v>
      </c>
      <c r="D28" s="156" t="s">
        <v>293</v>
      </c>
      <c r="E28" s="157">
        <v>165000</v>
      </c>
      <c r="F28" s="35">
        <v>4729.9724999999999</v>
      </c>
      <c r="G28" s="158">
        <v>9.4997199999999997E-3</v>
      </c>
      <c r="H28" s="35" t="s">
        <v>153</v>
      </c>
      <c r="I28" s="35"/>
      <c r="K28" s="32"/>
    </row>
    <row r="29" spans="1:11" ht="25.5" x14ac:dyDescent="0.2">
      <c r="A29" s="155">
        <v>23</v>
      </c>
      <c r="B29" s="156" t="s">
        <v>359</v>
      </c>
      <c r="C29" s="156" t="s">
        <v>360</v>
      </c>
      <c r="D29" s="156" t="s">
        <v>219</v>
      </c>
      <c r="E29" s="157">
        <v>73000</v>
      </c>
      <c r="F29" s="35">
        <v>4673.7155000000002</v>
      </c>
      <c r="G29" s="158">
        <v>9.3867399999999993E-3</v>
      </c>
      <c r="H29" s="35" t="s">
        <v>153</v>
      </c>
      <c r="I29" s="35"/>
      <c r="K29" s="32"/>
    </row>
    <row r="30" spans="1:11" ht="25.5" x14ac:dyDescent="0.2">
      <c r="A30" s="155">
        <v>24</v>
      </c>
      <c r="B30" s="156" t="s">
        <v>23</v>
      </c>
      <c r="C30" s="156" t="s">
        <v>24</v>
      </c>
      <c r="D30" s="156" t="s">
        <v>25</v>
      </c>
      <c r="E30" s="157">
        <v>40000</v>
      </c>
      <c r="F30" s="35">
        <v>4667.16</v>
      </c>
      <c r="G30" s="158">
        <v>9.3735699999999995E-3</v>
      </c>
      <c r="H30" s="35" t="s">
        <v>153</v>
      </c>
      <c r="I30" s="35"/>
      <c r="K30" s="32"/>
    </row>
    <row r="31" spans="1:11" x14ac:dyDescent="0.2">
      <c r="A31" s="155">
        <v>25</v>
      </c>
      <c r="B31" s="156" t="s">
        <v>350</v>
      </c>
      <c r="C31" s="156" t="s">
        <v>351</v>
      </c>
      <c r="D31" s="156" t="s">
        <v>222</v>
      </c>
      <c r="E31" s="157">
        <v>118812</v>
      </c>
      <c r="F31" s="35">
        <v>4638.5986979999998</v>
      </c>
      <c r="G31" s="158">
        <v>9.3162100000000001E-3</v>
      </c>
      <c r="H31" s="35" t="s">
        <v>153</v>
      </c>
      <c r="I31" s="35"/>
      <c r="K31" s="32"/>
    </row>
    <row r="32" spans="1:11" x14ac:dyDescent="0.2">
      <c r="A32" s="155">
        <v>26</v>
      </c>
      <c r="B32" s="156" t="s">
        <v>554</v>
      </c>
      <c r="C32" s="156" t="s">
        <v>555</v>
      </c>
      <c r="D32" s="156" t="s">
        <v>293</v>
      </c>
      <c r="E32" s="157">
        <v>48788</v>
      </c>
      <c r="F32" s="35">
        <v>4635.6650019999997</v>
      </c>
      <c r="G32" s="158">
        <v>9.3103100000000005E-3</v>
      </c>
      <c r="H32" s="35" t="s">
        <v>153</v>
      </c>
      <c r="I32" s="35"/>
      <c r="K32" s="32"/>
    </row>
    <row r="33" spans="1:11" x14ac:dyDescent="0.2">
      <c r="A33" s="155">
        <v>27</v>
      </c>
      <c r="B33" s="156" t="s">
        <v>250</v>
      </c>
      <c r="C33" s="156" t="s">
        <v>251</v>
      </c>
      <c r="D33" s="156" t="s">
        <v>252</v>
      </c>
      <c r="E33" s="157">
        <v>125000</v>
      </c>
      <c r="F33" s="35">
        <v>4515.9375</v>
      </c>
      <c r="G33" s="158">
        <v>9.0698500000000008E-3</v>
      </c>
      <c r="H33" s="35" t="s">
        <v>153</v>
      </c>
      <c r="I33" s="35"/>
      <c r="K33" s="32"/>
    </row>
    <row r="34" spans="1:11" x14ac:dyDescent="0.2">
      <c r="A34" s="155">
        <v>28</v>
      </c>
      <c r="B34" s="156" t="s">
        <v>78</v>
      </c>
      <c r="C34" s="156" t="s">
        <v>79</v>
      </c>
      <c r="D34" s="156" t="s">
        <v>80</v>
      </c>
      <c r="E34" s="157">
        <v>2000000</v>
      </c>
      <c r="F34" s="35">
        <v>4391</v>
      </c>
      <c r="G34" s="158">
        <v>8.8189300000000009E-3</v>
      </c>
      <c r="H34" s="35" t="s">
        <v>153</v>
      </c>
      <c r="I34" s="35"/>
      <c r="K34" s="32"/>
    </row>
    <row r="35" spans="1:11" x14ac:dyDescent="0.2">
      <c r="A35" s="155">
        <v>29</v>
      </c>
      <c r="B35" s="156" t="s">
        <v>473</v>
      </c>
      <c r="C35" s="156" t="s">
        <v>854</v>
      </c>
      <c r="D35" s="156" t="s">
        <v>293</v>
      </c>
      <c r="E35" s="157">
        <v>650000</v>
      </c>
      <c r="F35" s="35">
        <v>4326.3999999999996</v>
      </c>
      <c r="G35" s="158">
        <v>8.6891799999999995E-3</v>
      </c>
      <c r="H35" s="35" t="s">
        <v>153</v>
      </c>
      <c r="I35" s="35"/>
      <c r="K35" s="32"/>
    </row>
    <row r="36" spans="1:11" x14ac:dyDescent="0.2">
      <c r="A36" s="155">
        <v>30</v>
      </c>
      <c r="B36" s="156" t="s">
        <v>215</v>
      </c>
      <c r="C36" s="156" t="s">
        <v>216</v>
      </c>
      <c r="D36" s="156" t="s">
        <v>50</v>
      </c>
      <c r="E36" s="157">
        <v>790000</v>
      </c>
      <c r="F36" s="35">
        <v>4309.45</v>
      </c>
      <c r="G36" s="158">
        <v>8.6551400000000004E-3</v>
      </c>
      <c r="H36" s="35" t="s">
        <v>153</v>
      </c>
      <c r="I36" s="35"/>
      <c r="K36" s="32"/>
    </row>
    <row r="37" spans="1:11" ht="25.5" x14ac:dyDescent="0.2">
      <c r="A37" s="155">
        <v>31</v>
      </c>
      <c r="B37" s="156" t="s">
        <v>556</v>
      </c>
      <c r="C37" s="156" t="s">
        <v>557</v>
      </c>
      <c r="D37" s="156" t="s">
        <v>25</v>
      </c>
      <c r="E37" s="157">
        <v>156191</v>
      </c>
      <c r="F37" s="35">
        <v>4171.0025594999997</v>
      </c>
      <c r="G37" s="158">
        <v>8.3770800000000003E-3</v>
      </c>
      <c r="H37" s="35" t="s">
        <v>153</v>
      </c>
      <c r="I37" s="35"/>
      <c r="K37" s="32"/>
    </row>
    <row r="38" spans="1:11" x14ac:dyDescent="0.2">
      <c r="A38" s="155">
        <v>32</v>
      </c>
      <c r="B38" s="156" t="s">
        <v>137</v>
      </c>
      <c r="C38" s="156" t="s">
        <v>138</v>
      </c>
      <c r="D38" s="156" t="s">
        <v>16</v>
      </c>
      <c r="E38" s="157">
        <v>1350000</v>
      </c>
      <c r="F38" s="35">
        <v>4103.3249999999998</v>
      </c>
      <c r="G38" s="158">
        <v>8.2411600000000008E-3</v>
      </c>
      <c r="H38" s="35" t="s">
        <v>153</v>
      </c>
      <c r="I38" s="35"/>
      <c r="K38" s="32"/>
    </row>
    <row r="39" spans="1:11" x14ac:dyDescent="0.2">
      <c r="A39" s="155">
        <v>33</v>
      </c>
      <c r="B39" s="156" t="s">
        <v>535</v>
      </c>
      <c r="C39" s="156" t="s">
        <v>536</v>
      </c>
      <c r="D39" s="156" t="s">
        <v>90</v>
      </c>
      <c r="E39" s="157">
        <v>145000</v>
      </c>
      <c r="F39" s="35">
        <v>4091.6824999999999</v>
      </c>
      <c r="G39" s="158">
        <v>8.2177699999999992E-3</v>
      </c>
      <c r="H39" s="35" t="s">
        <v>153</v>
      </c>
      <c r="I39" s="35"/>
      <c r="K39" s="32"/>
    </row>
    <row r="40" spans="1:11" x14ac:dyDescent="0.2">
      <c r="A40" s="155">
        <v>34</v>
      </c>
      <c r="B40" s="156" t="s">
        <v>323</v>
      </c>
      <c r="C40" s="156" t="s">
        <v>324</v>
      </c>
      <c r="D40" s="156" t="s">
        <v>47</v>
      </c>
      <c r="E40" s="157">
        <v>90000</v>
      </c>
      <c r="F40" s="35">
        <v>4069.5749999999998</v>
      </c>
      <c r="G40" s="158">
        <v>8.1733699999999992E-3</v>
      </c>
      <c r="H40" s="35" t="s">
        <v>153</v>
      </c>
      <c r="I40" s="35"/>
      <c r="K40" s="32"/>
    </row>
    <row r="41" spans="1:11" x14ac:dyDescent="0.2">
      <c r="A41" s="155">
        <v>35</v>
      </c>
      <c r="B41" s="156" t="s">
        <v>96</v>
      </c>
      <c r="C41" s="156" t="s">
        <v>97</v>
      </c>
      <c r="D41" s="156" t="s">
        <v>90</v>
      </c>
      <c r="E41" s="157">
        <v>85500</v>
      </c>
      <c r="F41" s="35">
        <v>4053.1275000000001</v>
      </c>
      <c r="G41" s="158">
        <v>8.1403399999999994E-3</v>
      </c>
      <c r="H41" s="35" t="s">
        <v>153</v>
      </c>
      <c r="I41" s="35"/>
      <c r="K41" s="32"/>
    </row>
    <row r="42" spans="1:11" x14ac:dyDescent="0.2">
      <c r="A42" s="155">
        <v>36</v>
      </c>
      <c r="B42" s="156" t="s">
        <v>229</v>
      </c>
      <c r="C42" s="156" t="s">
        <v>230</v>
      </c>
      <c r="D42" s="156" t="s">
        <v>47</v>
      </c>
      <c r="E42" s="157">
        <v>275000</v>
      </c>
      <c r="F42" s="35">
        <v>4048.55</v>
      </c>
      <c r="G42" s="158">
        <v>8.1311500000000002E-3</v>
      </c>
      <c r="H42" s="35" t="s">
        <v>153</v>
      </c>
      <c r="I42" s="35"/>
      <c r="K42" s="32"/>
    </row>
    <row r="43" spans="1:11" x14ac:dyDescent="0.2">
      <c r="A43" s="155">
        <v>37</v>
      </c>
      <c r="B43" s="156" t="s">
        <v>391</v>
      </c>
      <c r="C43" s="156" t="s">
        <v>392</v>
      </c>
      <c r="D43" s="156" t="s">
        <v>50</v>
      </c>
      <c r="E43" s="157">
        <v>276000</v>
      </c>
      <c r="F43" s="35">
        <v>4042.02</v>
      </c>
      <c r="G43" s="158">
        <v>8.11803E-3</v>
      </c>
      <c r="H43" s="35" t="s">
        <v>153</v>
      </c>
      <c r="I43" s="35"/>
      <c r="K43" s="32"/>
    </row>
    <row r="44" spans="1:11" ht="25.5" x14ac:dyDescent="0.2">
      <c r="A44" s="155">
        <v>38</v>
      </c>
      <c r="B44" s="156" t="s">
        <v>236</v>
      </c>
      <c r="C44" s="156" t="s">
        <v>237</v>
      </c>
      <c r="D44" s="156" t="s">
        <v>219</v>
      </c>
      <c r="E44" s="157">
        <v>78872</v>
      </c>
      <c r="F44" s="35">
        <v>3936.777572</v>
      </c>
      <c r="G44" s="158">
        <v>7.9066599999999994E-3</v>
      </c>
      <c r="H44" s="35" t="s">
        <v>153</v>
      </c>
      <c r="I44" s="35"/>
      <c r="K44" s="32"/>
    </row>
    <row r="45" spans="1:11" x14ac:dyDescent="0.2">
      <c r="A45" s="155">
        <v>39</v>
      </c>
      <c r="B45" s="156" t="s">
        <v>453</v>
      </c>
      <c r="C45" s="156" t="s">
        <v>454</v>
      </c>
      <c r="D45" s="156" t="s">
        <v>240</v>
      </c>
      <c r="E45" s="157">
        <v>450000</v>
      </c>
      <c r="F45" s="35">
        <v>3778.875</v>
      </c>
      <c r="G45" s="158">
        <v>7.5895299999999997E-3</v>
      </c>
      <c r="H45" s="35" t="s">
        <v>153</v>
      </c>
      <c r="I45" s="35"/>
      <c r="K45" s="32"/>
    </row>
    <row r="46" spans="1:11" ht="25.5" x14ac:dyDescent="0.2">
      <c r="A46" s="155">
        <v>40</v>
      </c>
      <c r="B46" s="156" t="s">
        <v>482</v>
      </c>
      <c r="C46" s="156" t="s">
        <v>483</v>
      </c>
      <c r="D46" s="156" t="s">
        <v>327</v>
      </c>
      <c r="E46" s="157">
        <v>340000</v>
      </c>
      <c r="F46" s="35">
        <v>3731.33</v>
      </c>
      <c r="G46" s="158">
        <v>7.4940400000000004E-3</v>
      </c>
      <c r="H46" s="35" t="s">
        <v>153</v>
      </c>
      <c r="I46" s="35"/>
      <c r="K46" s="32"/>
    </row>
    <row r="47" spans="1:11" x14ac:dyDescent="0.2">
      <c r="A47" s="155">
        <v>41</v>
      </c>
      <c r="B47" s="156" t="s">
        <v>558</v>
      </c>
      <c r="C47" s="156" t="s">
        <v>559</v>
      </c>
      <c r="D47" s="156" t="s">
        <v>245</v>
      </c>
      <c r="E47" s="157">
        <v>600000</v>
      </c>
      <c r="F47" s="35">
        <v>3634.2</v>
      </c>
      <c r="G47" s="158">
        <v>7.2989600000000002E-3</v>
      </c>
      <c r="H47" s="35" t="s">
        <v>153</v>
      </c>
      <c r="I47" s="35"/>
      <c r="K47" s="32"/>
    </row>
    <row r="48" spans="1:11" x14ac:dyDescent="0.2">
      <c r="A48" s="155">
        <v>42</v>
      </c>
      <c r="B48" s="156" t="s">
        <v>409</v>
      </c>
      <c r="C48" s="156" t="s">
        <v>410</v>
      </c>
      <c r="D48" s="156" t="s">
        <v>112</v>
      </c>
      <c r="E48" s="157">
        <v>225000</v>
      </c>
      <c r="F48" s="35">
        <v>3573.3375000000001</v>
      </c>
      <c r="G48" s="158">
        <v>7.1767300000000001E-3</v>
      </c>
      <c r="H48" s="35" t="s">
        <v>153</v>
      </c>
      <c r="I48" s="35"/>
      <c r="K48" s="32"/>
    </row>
    <row r="49" spans="1:11" x14ac:dyDescent="0.2">
      <c r="A49" s="155">
        <v>43</v>
      </c>
      <c r="B49" s="156" t="s">
        <v>88</v>
      </c>
      <c r="C49" s="156" t="s">
        <v>89</v>
      </c>
      <c r="D49" s="156" t="s">
        <v>90</v>
      </c>
      <c r="E49" s="157">
        <v>62642</v>
      </c>
      <c r="F49" s="35">
        <v>3471.337751</v>
      </c>
      <c r="G49" s="158">
        <v>6.9718699999999998E-3</v>
      </c>
      <c r="H49" s="35" t="s">
        <v>153</v>
      </c>
      <c r="I49" s="35"/>
      <c r="K49" s="32"/>
    </row>
    <row r="50" spans="1:11" x14ac:dyDescent="0.2">
      <c r="A50" s="155">
        <v>44</v>
      </c>
      <c r="B50" s="156" t="s">
        <v>476</v>
      </c>
      <c r="C50" s="156" t="s">
        <v>477</v>
      </c>
      <c r="D50" s="156" t="s">
        <v>245</v>
      </c>
      <c r="E50" s="157">
        <v>225000</v>
      </c>
      <c r="F50" s="35">
        <v>3356.8874999999998</v>
      </c>
      <c r="G50" s="158">
        <v>6.7420099999999997E-3</v>
      </c>
      <c r="H50" s="35" t="s">
        <v>153</v>
      </c>
      <c r="I50" s="35"/>
      <c r="K50" s="32"/>
    </row>
    <row r="51" spans="1:11" x14ac:dyDescent="0.2">
      <c r="A51" s="155">
        <v>45</v>
      </c>
      <c r="B51" s="156" t="s">
        <v>277</v>
      </c>
      <c r="C51" s="156" t="s">
        <v>278</v>
      </c>
      <c r="D51" s="156" t="s">
        <v>50</v>
      </c>
      <c r="E51" s="157">
        <v>2450000</v>
      </c>
      <c r="F51" s="35">
        <v>3348.9050000000002</v>
      </c>
      <c r="G51" s="158">
        <v>6.7259700000000004E-3</v>
      </c>
      <c r="H51" s="35" t="s">
        <v>153</v>
      </c>
      <c r="I51" s="35"/>
      <c r="K51" s="32"/>
    </row>
    <row r="52" spans="1:11" x14ac:dyDescent="0.2">
      <c r="A52" s="155">
        <v>46</v>
      </c>
      <c r="B52" s="156" t="s">
        <v>365</v>
      </c>
      <c r="C52" s="156" t="s">
        <v>366</v>
      </c>
      <c r="D52" s="156" t="s">
        <v>117</v>
      </c>
      <c r="E52" s="157">
        <v>1882500</v>
      </c>
      <c r="F52" s="35">
        <v>3275.7382499999999</v>
      </c>
      <c r="G52" s="158">
        <v>6.5790199999999997E-3</v>
      </c>
      <c r="H52" s="35" t="s">
        <v>153</v>
      </c>
      <c r="I52" s="35"/>
      <c r="K52" s="32"/>
    </row>
    <row r="53" spans="1:11" x14ac:dyDescent="0.2">
      <c r="A53" s="155">
        <v>47</v>
      </c>
      <c r="B53" s="156" t="s">
        <v>560</v>
      </c>
      <c r="C53" s="156" t="s">
        <v>561</v>
      </c>
      <c r="D53" s="156" t="s">
        <v>36</v>
      </c>
      <c r="E53" s="157">
        <v>1000000</v>
      </c>
      <c r="F53" s="35">
        <v>3254.5</v>
      </c>
      <c r="G53" s="158">
        <v>6.5363699999999997E-3</v>
      </c>
      <c r="H53" s="35" t="s">
        <v>153</v>
      </c>
      <c r="I53" s="35"/>
      <c r="K53" s="32"/>
    </row>
    <row r="54" spans="1:11" x14ac:dyDescent="0.2">
      <c r="A54" s="155">
        <v>48</v>
      </c>
      <c r="B54" s="156" t="s">
        <v>463</v>
      </c>
      <c r="C54" s="156" t="s">
        <v>464</v>
      </c>
      <c r="D54" s="156" t="s">
        <v>112</v>
      </c>
      <c r="E54" s="157">
        <v>300000</v>
      </c>
      <c r="F54" s="35">
        <v>3106.5</v>
      </c>
      <c r="G54" s="158">
        <v>6.2391199999999999E-3</v>
      </c>
      <c r="H54" s="35" t="s">
        <v>153</v>
      </c>
      <c r="I54" s="35"/>
      <c r="K54" s="32"/>
    </row>
    <row r="55" spans="1:11" x14ac:dyDescent="0.2">
      <c r="A55" s="155">
        <v>49</v>
      </c>
      <c r="B55" s="156" t="s">
        <v>562</v>
      </c>
      <c r="C55" s="156" t="s">
        <v>563</v>
      </c>
      <c r="D55" s="156" t="s">
        <v>293</v>
      </c>
      <c r="E55" s="157">
        <v>25000</v>
      </c>
      <c r="F55" s="35">
        <v>3008.4625000000001</v>
      </c>
      <c r="G55" s="158">
        <v>6.04223E-3</v>
      </c>
      <c r="H55" s="35" t="s">
        <v>153</v>
      </c>
      <c r="I55" s="35"/>
      <c r="K55" s="32"/>
    </row>
    <row r="56" spans="1:11" x14ac:dyDescent="0.2">
      <c r="A56" s="155">
        <v>50</v>
      </c>
      <c r="B56" s="156" t="s">
        <v>564</v>
      </c>
      <c r="C56" s="156" t="s">
        <v>565</v>
      </c>
      <c r="D56" s="156" t="s">
        <v>222</v>
      </c>
      <c r="E56" s="157">
        <v>204000</v>
      </c>
      <c r="F56" s="35">
        <v>2917.9140000000002</v>
      </c>
      <c r="G56" s="158">
        <v>5.8603700000000002E-3</v>
      </c>
      <c r="H56" s="35" t="s">
        <v>153</v>
      </c>
      <c r="I56" s="35"/>
      <c r="K56" s="32"/>
    </row>
    <row r="57" spans="1:11" x14ac:dyDescent="0.2">
      <c r="A57" s="155">
        <v>51</v>
      </c>
      <c r="B57" s="156" t="s">
        <v>67</v>
      </c>
      <c r="C57" s="156" t="s">
        <v>68</v>
      </c>
      <c r="D57" s="156" t="s">
        <v>36</v>
      </c>
      <c r="E57" s="157">
        <v>105000</v>
      </c>
      <c r="F57" s="35">
        <v>2870.28</v>
      </c>
      <c r="G57" s="158">
        <v>5.7647000000000002E-3</v>
      </c>
      <c r="H57" s="35" t="s">
        <v>153</v>
      </c>
      <c r="I57" s="35"/>
      <c r="K57" s="32"/>
    </row>
    <row r="58" spans="1:11" x14ac:dyDescent="0.2">
      <c r="A58" s="155">
        <v>52</v>
      </c>
      <c r="B58" s="156" t="s">
        <v>123</v>
      </c>
      <c r="C58" s="156" t="s">
        <v>124</v>
      </c>
      <c r="D58" s="156" t="s">
        <v>83</v>
      </c>
      <c r="E58" s="157">
        <v>675000</v>
      </c>
      <c r="F58" s="35">
        <v>2701.0124999999998</v>
      </c>
      <c r="G58" s="158">
        <v>5.4247399999999999E-3</v>
      </c>
      <c r="H58" s="35" t="s">
        <v>153</v>
      </c>
      <c r="I58" s="35"/>
      <c r="K58" s="32"/>
    </row>
    <row r="59" spans="1:11" x14ac:dyDescent="0.2">
      <c r="A59" s="155">
        <v>53</v>
      </c>
      <c r="B59" s="156" t="s">
        <v>342</v>
      </c>
      <c r="C59" s="156" t="s">
        <v>343</v>
      </c>
      <c r="D59" s="156" t="s">
        <v>204</v>
      </c>
      <c r="E59" s="157">
        <v>1330000</v>
      </c>
      <c r="F59" s="35">
        <v>2667.4479999999999</v>
      </c>
      <c r="G59" s="158">
        <v>5.3573300000000004E-3</v>
      </c>
      <c r="H59" s="35" t="s">
        <v>153</v>
      </c>
      <c r="I59" s="35"/>
      <c r="K59" s="32"/>
    </row>
    <row r="60" spans="1:11" x14ac:dyDescent="0.2">
      <c r="A60" s="155">
        <v>54</v>
      </c>
      <c r="B60" s="156" t="s">
        <v>263</v>
      </c>
      <c r="C60" s="156" t="s">
        <v>264</v>
      </c>
      <c r="D60" s="156" t="s">
        <v>36</v>
      </c>
      <c r="E60" s="157">
        <v>37500</v>
      </c>
      <c r="F60" s="35">
        <v>2527.3125</v>
      </c>
      <c r="G60" s="158">
        <v>5.0758799999999996E-3</v>
      </c>
      <c r="H60" s="35" t="s">
        <v>153</v>
      </c>
      <c r="I60" s="35"/>
      <c r="K60" s="32"/>
    </row>
    <row r="61" spans="1:11" x14ac:dyDescent="0.2">
      <c r="A61" s="155">
        <v>55</v>
      </c>
      <c r="B61" s="156" t="s">
        <v>212</v>
      </c>
      <c r="C61" s="156" t="s">
        <v>213</v>
      </c>
      <c r="D61" s="156" t="s">
        <v>214</v>
      </c>
      <c r="E61" s="157">
        <v>525000</v>
      </c>
      <c r="F61" s="35">
        <v>2495.5875000000001</v>
      </c>
      <c r="G61" s="158">
        <v>5.0121599999999999E-3</v>
      </c>
      <c r="H61" s="35" t="s">
        <v>153</v>
      </c>
      <c r="I61" s="35"/>
      <c r="K61" s="32"/>
    </row>
    <row r="62" spans="1:11" ht="25.5" x14ac:dyDescent="0.2">
      <c r="A62" s="155">
        <v>56</v>
      </c>
      <c r="B62" s="156" t="s">
        <v>325</v>
      </c>
      <c r="C62" s="156" t="s">
        <v>326</v>
      </c>
      <c r="D62" s="156" t="s">
        <v>327</v>
      </c>
      <c r="E62" s="157">
        <v>400000</v>
      </c>
      <c r="F62" s="35">
        <v>2452</v>
      </c>
      <c r="G62" s="158">
        <v>4.9246200000000002E-3</v>
      </c>
      <c r="H62" s="35" t="s">
        <v>153</v>
      </c>
      <c r="I62" s="35"/>
      <c r="K62" s="32"/>
    </row>
    <row r="63" spans="1:11" x14ac:dyDescent="0.2">
      <c r="A63" s="155">
        <v>57</v>
      </c>
      <c r="B63" s="156" t="s">
        <v>369</v>
      </c>
      <c r="C63" s="156" t="s">
        <v>370</v>
      </c>
      <c r="D63" s="156" t="s">
        <v>50</v>
      </c>
      <c r="E63" s="157">
        <v>2031250</v>
      </c>
      <c r="F63" s="35">
        <v>2426.734375</v>
      </c>
      <c r="G63" s="158">
        <v>4.8738799999999997E-3</v>
      </c>
      <c r="H63" s="35" t="s">
        <v>153</v>
      </c>
      <c r="I63" s="35"/>
      <c r="K63" s="32"/>
    </row>
    <row r="64" spans="1:11" x14ac:dyDescent="0.2">
      <c r="A64" s="155">
        <v>58</v>
      </c>
      <c r="B64" s="156" t="s">
        <v>385</v>
      </c>
      <c r="C64" s="156" t="s">
        <v>386</v>
      </c>
      <c r="D64" s="156" t="s">
        <v>204</v>
      </c>
      <c r="E64" s="157">
        <v>50000</v>
      </c>
      <c r="F64" s="35">
        <v>2358.375</v>
      </c>
      <c r="G64" s="158">
        <v>4.7365799999999998E-3</v>
      </c>
      <c r="H64" s="35" t="s">
        <v>153</v>
      </c>
      <c r="I64" s="35"/>
      <c r="K64" s="32"/>
    </row>
    <row r="65" spans="1:11" ht="25.5" x14ac:dyDescent="0.2">
      <c r="A65" s="155">
        <v>59</v>
      </c>
      <c r="B65" s="156" t="s">
        <v>261</v>
      </c>
      <c r="C65" s="156" t="s">
        <v>262</v>
      </c>
      <c r="D65" s="156" t="s">
        <v>25</v>
      </c>
      <c r="E65" s="157">
        <v>125000</v>
      </c>
      <c r="F65" s="35">
        <v>2266.8125</v>
      </c>
      <c r="G65" s="158">
        <v>4.5526899999999999E-3</v>
      </c>
      <c r="H65" s="35" t="s">
        <v>153</v>
      </c>
      <c r="I65" s="35"/>
      <c r="K65" s="32"/>
    </row>
    <row r="66" spans="1:11" x14ac:dyDescent="0.2">
      <c r="A66" s="155">
        <v>60</v>
      </c>
      <c r="B66" s="156" t="s">
        <v>296</v>
      </c>
      <c r="C66" s="156" t="s">
        <v>297</v>
      </c>
      <c r="D66" s="156" t="s">
        <v>298</v>
      </c>
      <c r="E66" s="157">
        <v>215000</v>
      </c>
      <c r="F66" s="35">
        <v>2205.9</v>
      </c>
      <c r="G66" s="158">
        <v>4.4303500000000004E-3</v>
      </c>
      <c r="H66" s="35" t="s">
        <v>153</v>
      </c>
      <c r="I66" s="35"/>
      <c r="K66" s="32"/>
    </row>
    <row r="67" spans="1:11" x14ac:dyDescent="0.2">
      <c r="A67" s="155">
        <v>61</v>
      </c>
      <c r="B67" s="156" t="s">
        <v>303</v>
      </c>
      <c r="C67" s="156" t="s">
        <v>304</v>
      </c>
      <c r="D67" s="156" t="s">
        <v>240</v>
      </c>
      <c r="E67" s="157">
        <v>1250000</v>
      </c>
      <c r="F67" s="35">
        <v>2058.875</v>
      </c>
      <c r="G67" s="158">
        <v>4.1350600000000003E-3</v>
      </c>
      <c r="H67" s="35" t="s">
        <v>153</v>
      </c>
      <c r="I67" s="35"/>
      <c r="K67" s="32"/>
    </row>
    <row r="68" spans="1:11" x14ac:dyDescent="0.2">
      <c r="A68" s="155">
        <v>62</v>
      </c>
      <c r="B68" s="156" t="s">
        <v>268</v>
      </c>
      <c r="C68" s="156" t="s">
        <v>269</v>
      </c>
      <c r="D68" s="156" t="s">
        <v>112</v>
      </c>
      <c r="E68" s="157">
        <v>135000</v>
      </c>
      <c r="F68" s="35">
        <v>1962.2249999999999</v>
      </c>
      <c r="G68" s="158">
        <v>3.9409500000000004E-3</v>
      </c>
      <c r="H68" s="35" t="s">
        <v>153</v>
      </c>
      <c r="I68" s="35"/>
      <c r="K68" s="32"/>
    </row>
    <row r="69" spans="1:11" x14ac:dyDescent="0.2">
      <c r="A69" s="155">
        <v>63</v>
      </c>
      <c r="B69" s="156" t="s">
        <v>253</v>
      </c>
      <c r="C69" s="156" t="s">
        <v>254</v>
      </c>
      <c r="D69" s="156" t="s">
        <v>204</v>
      </c>
      <c r="E69" s="157">
        <v>28500</v>
      </c>
      <c r="F69" s="35">
        <v>1933.9672499999999</v>
      </c>
      <c r="G69" s="158">
        <v>3.8842E-3</v>
      </c>
      <c r="H69" s="35" t="s">
        <v>153</v>
      </c>
      <c r="I69" s="35"/>
      <c r="K69" s="32"/>
    </row>
    <row r="70" spans="1:11" x14ac:dyDescent="0.2">
      <c r="A70" s="155">
        <v>64</v>
      </c>
      <c r="B70" s="156" t="s">
        <v>330</v>
      </c>
      <c r="C70" s="156" t="s">
        <v>331</v>
      </c>
      <c r="D70" s="156" t="s">
        <v>240</v>
      </c>
      <c r="E70" s="157">
        <v>300000</v>
      </c>
      <c r="F70" s="35">
        <v>1875.15</v>
      </c>
      <c r="G70" s="158">
        <v>3.7660699999999998E-3</v>
      </c>
      <c r="H70" s="35" t="s">
        <v>153</v>
      </c>
      <c r="I70" s="35"/>
      <c r="K70" s="32"/>
    </row>
    <row r="71" spans="1:11" x14ac:dyDescent="0.2">
      <c r="A71" s="155">
        <v>65</v>
      </c>
      <c r="B71" s="156" t="s">
        <v>281</v>
      </c>
      <c r="C71" s="156" t="s">
        <v>282</v>
      </c>
      <c r="D71" s="156" t="s">
        <v>90</v>
      </c>
      <c r="E71" s="157">
        <v>320000</v>
      </c>
      <c r="F71" s="35">
        <v>1734.08</v>
      </c>
      <c r="G71" s="158">
        <v>3.4827399999999998E-3</v>
      </c>
      <c r="H71" s="35" t="s">
        <v>153</v>
      </c>
      <c r="I71" s="35"/>
      <c r="K71" s="32"/>
    </row>
    <row r="72" spans="1:11" ht="25.5" x14ac:dyDescent="0.2">
      <c r="A72" s="155">
        <v>66</v>
      </c>
      <c r="B72" s="156" t="s">
        <v>225</v>
      </c>
      <c r="C72" s="156" t="s">
        <v>226</v>
      </c>
      <c r="D72" s="156" t="s">
        <v>219</v>
      </c>
      <c r="E72" s="157">
        <v>85000</v>
      </c>
      <c r="F72" s="35">
        <v>1378.1475</v>
      </c>
      <c r="G72" s="158">
        <v>2.7678899999999998E-3</v>
      </c>
      <c r="H72" s="35" t="s">
        <v>153</v>
      </c>
      <c r="I72" s="35"/>
      <c r="K72" s="32"/>
    </row>
    <row r="73" spans="1:11" ht="25.5" x14ac:dyDescent="0.2">
      <c r="A73" s="155">
        <v>67</v>
      </c>
      <c r="B73" s="156" t="s">
        <v>84</v>
      </c>
      <c r="C73" s="156" t="s">
        <v>85</v>
      </c>
      <c r="D73" s="156" t="s">
        <v>25</v>
      </c>
      <c r="E73" s="157">
        <v>28000</v>
      </c>
      <c r="F73" s="35">
        <v>1228.92</v>
      </c>
      <c r="G73" s="158">
        <v>2.4681799999999999E-3</v>
      </c>
      <c r="H73" s="35" t="s">
        <v>153</v>
      </c>
      <c r="I73" s="35"/>
      <c r="K73" s="32"/>
    </row>
    <row r="74" spans="1:11" x14ac:dyDescent="0.2">
      <c r="A74" s="155">
        <v>68</v>
      </c>
      <c r="B74" s="156" t="s">
        <v>311</v>
      </c>
      <c r="C74" s="156" t="s">
        <v>312</v>
      </c>
      <c r="D74" s="156" t="s">
        <v>90</v>
      </c>
      <c r="E74" s="157">
        <v>100713</v>
      </c>
      <c r="F74" s="35">
        <v>645.57033000000001</v>
      </c>
      <c r="G74" s="158">
        <v>1.2965699999999999E-3</v>
      </c>
      <c r="H74" s="35" t="s">
        <v>153</v>
      </c>
      <c r="I74" s="35"/>
      <c r="K74" s="32"/>
    </row>
    <row r="75" spans="1:11" x14ac:dyDescent="0.2">
      <c r="A75" s="155">
        <v>69</v>
      </c>
      <c r="B75" s="156" t="s">
        <v>248</v>
      </c>
      <c r="C75" s="156" t="s">
        <v>249</v>
      </c>
      <c r="D75" s="156" t="s">
        <v>16</v>
      </c>
      <c r="E75" s="157">
        <v>3375</v>
      </c>
      <c r="F75" s="35">
        <v>11.208375</v>
      </c>
      <c r="G75" s="164" t="s">
        <v>151</v>
      </c>
      <c r="H75" s="35"/>
      <c r="I75" s="35"/>
      <c r="K75" s="32"/>
    </row>
    <row r="76" spans="1:11" x14ac:dyDescent="0.2">
      <c r="A76" s="153"/>
      <c r="B76" s="153"/>
      <c r="C76" s="154" t="s">
        <v>152</v>
      </c>
      <c r="D76" s="153"/>
      <c r="E76" s="153" t="s">
        <v>153</v>
      </c>
      <c r="F76" s="159">
        <v>366204.73519300018</v>
      </c>
      <c r="G76" s="160">
        <v>0.73546924999999996</v>
      </c>
      <c r="H76" s="35" t="s">
        <v>153</v>
      </c>
      <c r="I76" s="35"/>
      <c r="K76" s="32"/>
    </row>
    <row r="77" spans="1:11" x14ac:dyDescent="0.2">
      <c r="A77" s="153"/>
      <c r="B77" s="153"/>
      <c r="C77" s="161"/>
      <c r="D77" s="153"/>
      <c r="E77" s="153"/>
      <c r="F77" s="162"/>
      <c r="G77" s="162"/>
      <c r="H77" s="35" t="s">
        <v>153</v>
      </c>
      <c r="I77" s="35"/>
      <c r="K77" s="32"/>
    </row>
    <row r="78" spans="1:11" x14ac:dyDescent="0.2">
      <c r="A78" s="153"/>
      <c r="B78" s="153"/>
      <c r="C78" s="154" t="s">
        <v>154</v>
      </c>
      <c r="D78" s="153"/>
      <c r="E78" s="153"/>
      <c r="F78" s="153"/>
      <c r="G78" s="153"/>
      <c r="H78" s="35" t="s">
        <v>153</v>
      </c>
      <c r="I78" s="35"/>
      <c r="K78" s="32"/>
    </row>
    <row r="79" spans="1:11" x14ac:dyDescent="0.2">
      <c r="A79" s="153"/>
      <c r="B79" s="153"/>
      <c r="C79" s="154" t="s">
        <v>152</v>
      </c>
      <c r="D79" s="153"/>
      <c r="E79" s="153" t="s">
        <v>153</v>
      </c>
      <c r="F79" s="163" t="s">
        <v>155</v>
      </c>
      <c r="G79" s="160">
        <v>0</v>
      </c>
      <c r="H79" s="35" t="s">
        <v>153</v>
      </c>
      <c r="I79" s="35"/>
      <c r="K79" s="32"/>
    </row>
    <row r="80" spans="1:11" x14ac:dyDescent="0.2">
      <c r="A80" s="153"/>
      <c r="B80" s="153"/>
      <c r="C80" s="161"/>
      <c r="D80" s="153"/>
      <c r="E80" s="153"/>
      <c r="F80" s="162"/>
      <c r="G80" s="162"/>
      <c r="H80" s="35" t="s">
        <v>153</v>
      </c>
      <c r="I80" s="35"/>
      <c r="K80" s="32"/>
    </row>
    <row r="81" spans="1:11" x14ac:dyDescent="0.2">
      <c r="A81" s="153"/>
      <c r="B81" s="153"/>
      <c r="C81" s="154" t="s">
        <v>156</v>
      </c>
      <c r="D81" s="153"/>
      <c r="E81" s="153"/>
      <c r="F81" s="153"/>
      <c r="G81" s="153"/>
      <c r="H81" s="35" t="s">
        <v>153</v>
      </c>
      <c r="I81" s="35"/>
      <c r="K81" s="32"/>
    </row>
    <row r="82" spans="1:11" x14ac:dyDescent="0.2">
      <c r="A82" s="155">
        <v>1</v>
      </c>
      <c r="B82" s="156" t="s">
        <v>566</v>
      </c>
      <c r="C82" s="156" t="s">
        <v>1069</v>
      </c>
      <c r="D82" s="156" t="s">
        <v>240</v>
      </c>
      <c r="E82" s="157">
        <v>30579</v>
      </c>
      <c r="F82" s="35">
        <v>1.3118391</v>
      </c>
      <c r="G82" s="164" t="s">
        <v>151</v>
      </c>
      <c r="H82" s="35" t="s">
        <v>153</v>
      </c>
      <c r="I82" s="35"/>
      <c r="K82" s="32"/>
    </row>
    <row r="83" spans="1:11" x14ac:dyDescent="0.2">
      <c r="A83" s="153"/>
      <c r="B83" s="153"/>
      <c r="C83" s="154" t="s">
        <v>152</v>
      </c>
      <c r="D83" s="153"/>
      <c r="E83" s="153" t="s">
        <v>153</v>
      </c>
      <c r="F83" s="159">
        <v>1.3118391</v>
      </c>
      <c r="G83" s="160">
        <v>0</v>
      </c>
      <c r="H83" s="35" t="s">
        <v>153</v>
      </c>
      <c r="I83" s="35"/>
      <c r="K83" s="32"/>
    </row>
    <row r="84" spans="1:11" x14ac:dyDescent="0.2">
      <c r="A84" s="153"/>
      <c r="B84" s="153"/>
      <c r="C84" s="161"/>
      <c r="D84" s="153"/>
      <c r="E84" s="153"/>
      <c r="F84" s="162"/>
      <c r="G84" s="162"/>
      <c r="H84" s="35" t="s">
        <v>153</v>
      </c>
      <c r="I84" s="35"/>
      <c r="K84" s="32"/>
    </row>
    <row r="85" spans="1:11" x14ac:dyDescent="0.2">
      <c r="A85" s="153"/>
      <c r="B85" s="153"/>
      <c r="C85" s="154" t="s">
        <v>157</v>
      </c>
      <c r="D85" s="153"/>
      <c r="E85" s="153"/>
      <c r="F85" s="153"/>
      <c r="G85" s="153"/>
      <c r="H85" s="35" t="s">
        <v>153</v>
      </c>
      <c r="I85" s="35"/>
      <c r="K85" s="32"/>
    </row>
    <row r="86" spans="1:11" ht="25.5" x14ac:dyDescent="0.2">
      <c r="A86" s="155">
        <v>1</v>
      </c>
      <c r="B86" s="156" t="s">
        <v>338</v>
      </c>
      <c r="C86" s="166" t="s">
        <v>853</v>
      </c>
      <c r="D86" s="156" t="s">
        <v>36</v>
      </c>
      <c r="E86" s="157">
        <v>91</v>
      </c>
      <c r="F86" s="35">
        <v>9.1026389999999992E-3</v>
      </c>
      <c r="G86" s="164" t="s">
        <v>151</v>
      </c>
      <c r="H86" s="35" t="s">
        <v>153</v>
      </c>
      <c r="I86" s="35"/>
      <c r="K86" s="32"/>
    </row>
    <row r="87" spans="1:11" x14ac:dyDescent="0.2">
      <c r="A87" s="153"/>
      <c r="B87" s="153"/>
      <c r="C87" s="154" t="s">
        <v>152</v>
      </c>
      <c r="D87" s="153"/>
      <c r="E87" s="153" t="s">
        <v>153</v>
      </c>
      <c r="F87" s="159">
        <v>9.1026389999999992E-3</v>
      </c>
      <c r="G87" s="160">
        <v>2E-8</v>
      </c>
      <c r="H87" s="35" t="s">
        <v>153</v>
      </c>
      <c r="I87" s="35"/>
      <c r="K87" s="32"/>
    </row>
    <row r="88" spans="1:11" x14ac:dyDescent="0.2">
      <c r="A88" s="153"/>
      <c r="B88" s="153"/>
      <c r="C88" s="161"/>
      <c r="D88" s="153"/>
      <c r="E88" s="153"/>
      <c r="F88" s="162"/>
      <c r="G88" s="162"/>
      <c r="H88" s="35" t="s">
        <v>153</v>
      </c>
      <c r="I88" s="35"/>
      <c r="K88" s="32"/>
    </row>
    <row r="89" spans="1:11" x14ac:dyDescent="0.2">
      <c r="A89" s="153"/>
      <c r="B89" s="153"/>
      <c r="C89" s="154" t="s">
        <v>158</v>
      </c>
      <c r="D89" s="153"/>
      <c r="E89" s="153"/>
      <c r="F89" s="162"/>
      <c r="G89" s="162"/>
      <c r="H89" s="35" t="s">
        <v>153</v>
      </c>
      <c r="I89" s="35"/>
      <c r="K89" s="32"/>
    </row>
    <row r="90" spans="1:11" x14ac:dyDescent="0.2">
      <c r="A90" s="153"/>
      <c r="B90" s="153"/>
      <c r="C90" s="154" t="s">
        <v>152</v>
      </c>
      <c r="D90" s="153"/>
      <c r="E90" s="153" t="s">
        <v>153</v>
      </c>
      <c r="F90" s="163" t="s">
        <v>155</v>
      </c>
      <c r="G90" s="160">
        <v>0</v>
      </c>
      <c r="H90" s="35" t="s">
        <v>153</v>
      </c>
      <c r="I90" s="35"/>
      <c r="K90" s="32"/>
    </row>
    <row r="91" spans="1:11" x14ac:dyDescent="0.2">
      <c r="A91" s="153"/>
      <c r="B91" s="153"/>
      <c r="C91" s="154"/>
      <c r="D91" s="153"/>
      <c r="E91" s="153"/>
      <c r="F91" s="163"/>
      <c r="G91" s="160"/>
      <c r="H91" s="35"/>
      <c r="I91" s="35"/>
      <c r="K91" s="32"/>
    </row>
    <row r="92" spans="1:11" x14ac:dyDescent="0.2">
      <c r="A92" s="153"/>
      <c r="B92" s="153"/>
      <c r="C92" s="154" t="s">
        <v>857</v>
      </c>
      <c r="D92" s="153"/>
      <c r="E92" s="153"/>
      <c r="F92" s="162"/>
      <c r="G92" s="162"/>
      <c r="H92" s="35"/>
      <c r="I92" s="35"/>
      <c r="K92" s="32"/>
    </row>
    <row r="93" spans="1:11" ht="25.5" x14ac:dyDescent="0.2">
      <c r="A93" s="155">
        <v>1</v>
      </c>
      <c r="B93" s="156" t="s">
        <v>858</v>
      </c>
      <c r="C93" s="156" t="s">
        <v>859</v>
      </c>
      <c r="D93" s="156" t="s">
        <v>860</v>
      </c>
      <c r="E93" s="157">
        <v>1750</v>
      </c>
      <c r="F93" s="35">
        <v>1925.2428633000002</v>
      </c>
      <c r="G93" s="158">
        <v>3.8999999999999998E-3</v>
      </c>
      <c r="H93" s="35">
        <v>8.5449999999999999</v>
      </c>
      <c r="I93" s="35"/>
      <c r="K93" s="32"/>
    </row>
    <row r="94" spans="1:11" x14ac:dyDescent="0.2">
      <c r="A94" s="153"/>
      <c r="B94" s="153"/>
      <c r="C94" s="154" t="s">
        <v>152</v>
      </c>
      <c r="D94" s="153"/>
      <c r="E94" s="153" t="s">
        <v>153</v>
      </c>
      <c r="F94" s="159">
        <v>1925.2428633000002</v>
      </c>
      <c r="G94" s="160">
        <v>3.8999999999999998E-3</v>
      </c>
      <c r="H94" s="35"/>
      <c r="I94" s="35"/>
      <c r="K94" s="32"/>
    </row>
    <row r="95" spans="1:11" x14ac:dyDescent="0.2">
      <c r="A95" s="153"/>
      <c r="B95" s="153"/>
      <c r="C95" s="161"/>
      <c r="D95" s="153"/>
      <c r="E95" s="153"/>
      <c r="F95" s="162"/>
      <c r="G95" s="162"/>
      <c r="H95" s="35" t="s">
        <v>153</v>
      </c>
      <c r="I95" s="35"/>
      <c r="K95" s="32"/>
    </row>
    <row r="96" spans="1:11" x14ac:dyDescent="0.2">
      <c r="A96" s="153"/>
      <c r="B96" s="153"/>
      <c r="C96" s="154" t="s">
        <v>159</v>
      </c>
      <c r="D96" s="153"/>
      <c r="E96" s="153"/>
      <c r="F96" s="162"/>
      <c r="G96" s="162"/>
      <c r="H96" s="35" t="s">
        <v>153</v>
      </c>
      <c r="I96" s="35"/>
      <c r="K96" s="32"/>
    </row>
    <row r="97" spans="1:11" x14ac:dyDescent="0.2">
      <c r="A97" s="153"/>
      <c r="B97" s="153"/>
      <c r="C97" s="154" t="s">
        <v>152</v>
      </c>
      <c r="D97" s="153"/>
      <c r="E97" s="153" t="s">
        <v>153</v>
      </c>
      <c r="F97" s="163" t="s">
        <v>155</v>
      </c>
      <c r="G97" s="160">
        <v>0</v>
      </c>
      <c r="H97" s="35" t="s">
        <v>153</v>
      </c>
      <c r="I97" s="35"/>
      <c r="K97" s="32"/>
    </row>
    <row r="98" spans="1:11" x14ac:dyDescent="0.2">
      <c r="A98" s="153"/>
      <c r="B98" s="153"/>
      <c r="C98" s="161"/>
      <c r="D98" s="153"/>
      <c r="E98" s="153"/>
      <c r="F98" s="162"/>
      <c r="G98" s="162"/>
      <c r="H98" s="35" t="s">
        <v>153</v>
      </c>
      <c r="I98" s="35"/>
      <c r="K98" s="32"/>
    </row>
    <row r="99" spans="1:11" x14ac:dyDescent="0.2">
      <c r="A99" s="153"/>
      <c r="B99" s="153"/>
      <c r="C99" s="154" t="s">
        <v>160</v>
      </c>
      <c r="D99" s="153"/>
      <c r="E99" s="153"/>
      <c r="F99" s="159">
        <v>366194.84775973897</v>
      </c>
      <c r="G99" s="160">
        <v>0.73546926999999995</v>
      </c>
      <c r="H99" s="35" t="s">
        <v>153</v>
      </c>
      <c r="I99" s="35"/>
      <c r="K99" s="32"/>
    </row>
    <row r="100" spans="1:11" x14ac:dyDescent="0.2">
      <c r="A100" s="153"/>
      <c r="B100" s="153"/>
      <c r="C100" s="161"/>
      <c r="D100" s="153"/>
      <c r="E100" s="153"/>
      <c r="F100" s="162"/>
      <c r="G100" s="162"/>
      <c r="H100" s="35" t="s">
        <v>153</v>
      </c>
      <c r="I100" s="35"/>
      <c r="K100" s="32"/>
    </row>
    <row r="101" spans="1:11" x14ac:dyDescent="0.2">
      <c r="A101" s="153"/>
      <c r="B101" s="153"/>
      <c r="C101" s="154" t="s">
        <v>161</v>
      </c>
      <c r="D101" s="153"/>
      <c r="E101" s="153"/>
      <c r="F101" s="162"/>
      <c r="G101" s="162"/>
      <c r="H101" s="35" t="s">
        <v>153</v>
      </c>
      <c r="I101" s="35"/>
      <c r="K101" s="32"/>
    </row>
    <row r="102" spans="1:11" x14ac:dyDescent="0.2">
      <c r="A102" s="153"/>
      <c r="B102" s="153"/>
      <c r="C102" s="154" t="s">
        <v>10</v>
      </c>
      <c r="D102" s="153"/>
      <c r="E102" s="153"/>
      <c r="F102" s="162"/>
      <c r="G102" s="162"/>
      <c r="H102" s="35" t="s">
        <v>153</v>
      </c>
      <c r="I102" s="35"/>
      <c r="K102" s="32"/>
    </row>
    <row r="103" spans="1:11" ht="25.5" x14ac:dyDescent="0.2">
      <c r="A103" s="155">
        <v>1</v>
      </c>
      <c r="B103" s="156" t="s">
        <v>567</v>
      </c>
      <c r="C103" s="156" t="s">
        <v>568</v>
      </c>
      <c r="D103" s="156" t="s">
        <v>569</v>
      </c>
      <c r="E103" s="157">
        <v>3500</v>
      </c>
      <c r="F103" s="35">
        <v>3487.547</v>
      </c>
      <c r="G103" s="158">
        <v>7.0044199999999999E-3</v>
      </c>
      <c r="H103" s="35">
        <v>7.76</v>
      </c>
      <c r="I103" s="35"/>
      <c r="K103" s="32"/>
    </row>
    <row r="104" spans="1:11" x14ac:dyDescent="0.2">
      <c r="A104" s="155">
        <v>2</v>
      </c>
      <c r="B104" s="156" t="s">
        <v>570</v>
      </c>
      <c r="C104" s="156" t="s">
        <v>571</v>
      </c>
      <c r="D104" s="156" t="s">
        <v>569</v>
      </c>
      <c r="E104" s="157">
        <v>3000</v>
      </c>
      <c r="F104" s="35">
        <v>2986.5630000000001</v>
      </c>
      <c r="G104" s="158">
        <v>5.9982400000000002E-3</v>
      </c>
      <c r="H104" s="35">
        <v>7.93</v>
      </c>
      <c r="I104" s="35"/>
      <c r="K104" s="32"/>
    </row>
    <row r="105" spans="1:11" ht="25.5" x14ac:dyDescent="0.2">
      <c r="A105" s="155">
        <v>3</v>
      </c>
      <c r="B105" s="156" t="s">
        <v>572</v>
      </c>
      <c r="C105" s="156" t="s">
        <v>573</v>
      </c>
      <c r="D105" s="156" t="s">
        <v>569</v>
      </c>
      <c r="E105" s="157">
        <v>2500</v>
      </c>
      <c r="F105" s="35">
        <v>2590.73</v>
      </c>
      <c r="G105" s="158">
        <v>5.2032500000000004E-3</v>
      </c>
      <c r="H105" s="35">
        <v>7.3825000000000003</v>
      </c>
      <c r="I105" s="35"/>
      <c r="K105" s="32"/>
    </row>
    <row r="106" spans="1:11" ht="25.5" x14ac:dyDescent="0.2">
      <c r="A106" s="155">
        <v>4</v>
      </c>
      <c r="B106" s="156" t="s">
        <v>574</v>
      </c>
      <c r="C106" s="156" t="s">
        <v>575</v>
      </c>
      <c r="D106" s="156" t="s">
        <v>569</v>
      </c>
      <c r="E106" s="157">
        <v>2500</v>
      </c>
      <c r="F106" s="35">
        <v>2563.4425000000001</v>
      </c>
      <c r="G106" s="158">
        <v>5.1484399999999998E-3</v>
      </c>
      <c r="H106" s="35">
        <v>7.3517000000000001</v>
      </c>
      <c r="I106" s="35"/>
      <c r="K106" s="32"/>
    </row>
    <row r="107" spans="1:11" ht="25.5" x14ac:dyDescent="0.2">
      <c r="A107" s="155">
        <v>5</v>
      </c>
      <c r="B107" s="156" t="s">
        <v>576</v>
      </c>
      <c r="C107" s="156" t="s">
        <v>577</v>
      </c>
      <c r="D107" s="156" t="s">
        <v>569</v>
      </c>
      <c r="E107" s="157">
        <v>250</v>
      </c>
      <c r="F107" s="35">
        <v>2557.4650000000001</v>
      </c>
      <c r="G107" s="158">
        <v>5.1364399999999999E-3</v>
      </c>
      <c r="H107" s="35">
        <v>7.6449999999999996</v>
      </c>
      <c r="I107" s="35"/>
      <c r="K107" s="32"/>
    </row>
    <row r="108" spans="1:11" ht="25.5" x14ac:dyDescent="0.2">
      <c r="A108" s="155">
        <v>6</v>
      </c>
      <c r="B108" s="156" t="s">
        <v>578</v>
      </c>
      <c r="C108" s="156" t="s">
        <v>579</v>
      </c>
      <c r="D108" s="156" t="s">
        <v>569</v>
      </c>
      <c r="E108" s="157">
        <v>2500</v>
      </c>
      <c r="F108" s="35">
        <v>2503.9375</v>
      </c>
      <c r="G108" s="158">
        <v>5.02893E-3</v>
      </c>
      <c r="H108" s="35">
        <v>7.72</v>
      </c>
      <c r="I108" s="35"/>
      <c r="K108" s="32"/>
    </row>
    <row r="109" spans="1:11" ht="25.5" x14ac:dyDescent="0.2">
      <c r="A109" s="155">
        <v>7</v>
      </c>
      <c r="B109" s="156" t="s">
        <v>580</v>
      </c>
      <c r="C109" s="156" t="s">
        <v>581</v>
      </c>
      <c r="D109" s="156" t="s">
        <v>582</v>
      </c>
      <c r="E109" s="157">
        <v>2500</v>
      </c>
      <c r="F109" s="35">
        <v>2503.81</v>
      </c>
      <c r="G109" s="158">
        <v>5.0286799999999998E-3</v>
      </c>
      <c r="H109" s="35">
        <v>7.71</v>
      </c>
      <c r="I109" s="35"/>
      <c r="K109" s="32"/>
    </row>
    <row r="110" spans="1:11" ht="25.5" x14ac:dyDescent="0.2">
      <c r="A110" s="155">
        <v>8</v>
      </c>
      <c r="B110" s="156" t="s">
        <v>583</v>
      </c>
      <c r="C110" s="156" t="s">
        <v>584</v>
      </c>
      <c r="D110" s="156" t="s">
        <v>569</v>
      </c>
      <c r="E110" s="157">
        <v>2500</v>
      </c>
      <c r="F110" s="35">
        <v>2499.96</v>
      </c>
      <c r="G110" s="158">
        <v>5.0209399999999998E-3</v>
      </c>
      <c r="H110" s="35">
        <v>7.59</v>
      </c>
      <c r="I110" s="35"/>
      <c r="K110" s="32"/>
    </row>
    <row r="111" spans="1:11" ht="25.5" x14ac:dyDescent="0.2">
      <c r="A111" s="155">
        <v>9</v>
      </c>
      <c r="B111" s="156" t="s">
        <v>585</v>
      </c>
      <c r="C111" s="156" t="s">
        <v>586</v>
      </c>
      <c r="D111" s="156" t="s">
        <v>582</v>
      </c>
      <c r="E111" s="157">
        <v>2500</v>
      </c>
      <c r="F111" s="35">
        <v>2494.23</v>
      </c>
      <c r="G111" s="158">
        <v>5.0094400000000004E-3</v>
      </c>
      <c r="H111" s="35">
        <v>7.67</v>
      </c>
      <c r="I111" s="35"/>
      <c r="K111" s="32"/>
    </row>
    <row r="112" spans="1:11" ht="25.5" x14ac:dyDescent="0.2">
      <c r="A112" s="155">
        <v>10</v>
      </c>
      <c r="B112" s="156" t="s">
        <v>587</v>
      </c>
      <c r="C112" s="156" t="s">
        <v>588</v>
      </c>
      <c r="D112" s="156" t="s">
        <v>569</v>
      </c>
      <c r="E112" s="157">
        <v>2500</v>
      </c>
      <c r="F112" s="35">
        <v>2482.1725000000001</v>
      </c>
      <c r="G112" s="158">
        <v>4.9852200000000003E-3</v>
      </c>
      <c r="H112" s="35">
        <v>7.78</v>
      </c>
      <c r="I112" s="35"/>
      <c r="K112" s="32"/>
    </row>
    <row r="113" spans="1:11" x14ac:dyDescent="0.2">
      <c r="A113" s="155">
        <v>11</v>
      </c>
      <c r="B113" s="156" t="s">
        <v>589</v>
      </c>
      <c r="C113" s="156" t="s">
        <v>590</v>
      </c>
      <c r="D113" s="156" t="s">
        <v>582</v>
      </c>
      <c r="E113" s="157">
        <v>200</v>
      </c>
      <c r="F113" s="35">
        <v>2007.7840000000001</v>
      </c>
      <c r="G113" s="158">
        <v>4.0324499999999999E-3</v>
      </c>
      <c r="H113" s="35">
        <v>7.5149999999999997</v>
      </c>
      <c r="I113" s="35"/>
      <c r="K113" s="32"/>
    </row>
    <row r="114" spans="1:11" ht="25.5" x14ac:dyDescent="0.2">
      <c r="A114" s="155">
        <v>12</v>
      </c>
      <c r="B114" s="156" t="s">
        <v>591</v>
      </c>
      <c r="C114" s="156" t="s">
        <v>592</v>
      </c>
      <c r="D114" s="156" t="s">
        <v>569</v>
      </c>
      <c r="E114" s="157">
        <v>2000</v>
      </c>
      <c r="F114" s="35">
        <v>2002.5219999999999</v>
      </c>
      <c r="G114" s="158">
        <v>4.0218800000000002E-3</v>
      </c>
      <c r="H114" s="35">
        <v>7.6121999999999996</v>
      </c>
      <c r="I114" s="35"/>
      <c r="K114" s="32"/>
    </row>
    <row r="115" spans="1:11" ht="25.5" x14ac:dyDescent="0.2">
      <c r="A115" s="155">
        <v>13</v>
      </c>
      <c r="B115" s="156" t="s">
        <v>593</v>
      </c>
      <c r="C115" s="156" t="s">
        <v>594</v>
      </c>
      <c r="D115" s="156" t="s">
        <v>569</v>
      </c>
      <c r="E115" s="157">
        <v>1500</v>
      </c>
      <c r="F115" s="35">
        <v>1541.4269999999999</v>
      </c>
      <c r="G115" s="158">
        <v>3.09582E-3</v>
      </c>
      <c r="H115" s="35">
        <v>7.41</v>
      </c>
      <c r="I115" s="35"/>
      <c r="K115" s="32"/>
    </row>
    <row r="116" spans="1:11" x14ac:dyDescent="0.2">
      <c r="A116" s="155">
        <v>14</v>
      </c>
      <c r="B116" s="156" t="s">
        <v>595</v>
      </c>
      <c r="C116" s="156" t="s">
        <v>596</v>
      </c>
      <c r="D116" s="156" t="s">
        <v>569</v>
      </c>
      <c r="E116" s="157">
        <v>1500</v>
      </c>
      <c r="F116" s="35">
        <v>1525.5795000000001</v>
      </c>
      <c r="G116" s="158">
        <v>3.0639899999999999E-3</v>
      </c>
      <c r="H116" s="35">
        <v>7.41</v>
      </c>
      <c r="I116" s="35"/>
      <c r="K116" s="32"/>
    </row>
    <row r="117" spans="1:11" ht="25.5" x14ac:dyDescent="0.2">
      <c r="A117" s="155">
        <v>15</v>
      </c>
      <c r="B117" s="156" t="s">
        <v>597</v>
      </c>
      <c r="C117" s="156" t="s">
        <v>598</v>
      </c>
      <c r="D117" s="156" t="s">
        <v>569</v>
      </c>
      <c r="E117" s="157">
        <v>1500</v>
      </c>
      <c r="F117" s="35">
        <v>1507.8434999999999</v>
      </c>
      <c r="G117" s="158">
        <v>3.0283699999999998E-3</v>
      </c>
      <c r="H117" s="35">
        <v>7.71</v>
      </c>
      <c r="I117" s="35"/>
      <c r="K117" s="32"/>
    </row>
    <row r="118" spans="1:11" ht="25.5" x14ac:dyDescent="0.2">
      <c r="A118" s="155">
        <v>16</v>
      </c>
      <c r="B118" s="156" t="s">
        <v>599</v>
      </c>
      <c r="C118" s="156" t="s">
        <v>600</v>
      </c>
      <c r="D118" s="156" t="s">
        <v>569</v>
      </c>
      <c r="E118" s="157">
        <v>1500</v>
      </c>
      <c r="F118" s="35">
        <v>1507.5165</v>
      </c>
      <c r="G118" s="158">
        <v>3.0277099999999999E-3</v>
      </c>
      <c r="H118" s="35">
        <v>7.5987999999999998</v>
      </c>
      <c r="I118" s="35"/>
      <c r="K118" s="32"/>
    </row>
    <row r="119" spans="1:11" ht="25.5" x14ac:dyDescent="0.2">
      <c r="A119" s="155">
        <v>17</v>
      </c>
      <c r="B119" s="156" t="s">
        <v>601</v>
      </c>
      <c r="C119" s="156" t="s">
        <v>602</v>
      </c>
      <c r="D119" s="156" t="s">
        <v>569</v>
      </c>
      <c r="E119" s="157">
        <v>1500</v>
      </c>
      <c r="F119" s="35">
        <v>1501.884</v>
      </c>
      <c r="G119" s="158">
        <v>3.0163999999999998E-3</v>
      </c>
      <c r="H119" s="35">
        <v>7.6984000000000004</v>
      </c>
      <c r="I119" s="35"/>
      <c r="K119" s="32"/>
    </row>
    <row r="120" spans="1:11" ht="25.5" x14ac:dyDescent="0.2">
      <c r="A120" s="155">
        <v>18</v>
      </c>
      <c r="B120" s="156" t="s">
        <v>603</v>
      </c>
      <c r="C120" s="156" t="s">
        <v>604</v>
      </c>
      <c r="D120" s="156" t="s">
        <v>569</v>
      </c>
      <c r="E120" s="157">
        <v>1500</v>
      </c>
      <c r="F120" s="35">
        <v>1499.8620000000001</v>
      </c>
      <c r="G120" s="158">
        <v>3.0123400000000001E-3</v>
      </c>
      <c r="H120" s="35">
        <v>7.3464</v>
      </c>
      <c r="I120" s="35"/>
      <c r="K120" s="32"/>
    </row>
    <row r="121" spans="1:11" ht="25.5" x14ac:dyDescent="0.2">
      <c r="A121" s="155">
        <v>19</v>
      </c>
      <c r="B121" s="156" t="s">
        <v>605</v>
      </c>
      <c r="C121" s="156" t="s">
        <v>606</v>
      </c>
      <c r="D121" s="156" t="s">
        <v>569</v>
      </c>
      <c r="E121" s="157">
        <v>1500</v>
      </c>
      <c r="F121" s="35">
        <v>1497.6</v>
      </c>
      <c r="G121" s="158">
        <v>3.0077900000000002E-3</v>
      </c>
      <c r="H121" s="35">
        <v>8.1950000000000003</v>
      </c>
      <c r="I121" s="35"/>
      <c r="K121" s="32"/>
    </row>
    <row r="122" spans="1:11" x14ac:dyDescent="0.2">
      <c r="A122" s="155">
        <v>20</v>
      </c>
      <c r="B122" s="156" t="s">
        <v>607</v>
      </c>
      <c r="C122" s="156" t="s">
        <v>608</v>
      </c>
      <c r="D122" s="156" t="s">
        <v>569</v>
      </c>
      <c r="E122" s="157">
        <v>150</v>
      </c>
      <c r="F122" s="35">
        <v>1496.3085000000001</v>
      </c>
      <c r="G122" s="158">
        <v>3.0052E-3</v>
      </c>
      <c r="H122" s="35">
        <v>7.9550000000000001</v>
      </c>
      <c r="I122" s="35"/>
      <c r="K122" s="32"/>
    </row>
    <row r="123" spans="1:11" ht="25.5" x14ac:dyDescent="0.2">
      <c r="A123" s="155">
        <v>21</v>
      </c>
      <c r="B123" s="156" t="s">
        <v>609</v>
      </c>
      <c r="C123" s="156" t="s">
        <v>610</v>
      </c>
      <c r="D123" s="156" t="s">
        <v>569</v>
      </c>
      <c r="E123" s="157">
        <v>150</v>
      </c>
      <c r="F123" s="35">
        <v>1493.502</v>
      </c>
      <c r="G123" s="158">
        <v>2.9995600000000001E-3</v>
      </c>
      <c r="H123" s="35">
        <v>7.8</v>
      </c>
      <c r="I123" s="35"/>
      <c r="K123" s="32"/>
    </row>
    <row r="124" spans="1:11" ht="25.5" x14ac:dyDescent="0.2">
      <c r="A124" s="155">
        <v>22</v>
      </c>
      <c r="B124" s="156" t="s">
        <v>611</v>
      </c>
      <c r="C124" s="156" t="s">
        <v>612</v>
      </c>
      <c r="D124" s="156" t="s">
        <v>582</v>
      </c>
      <c r="E124" s="157">
        <v>150</v>
      </c>
      <c r="F124" s="35">
        <v>1493.145</v>
      </c>
      <c r="G124" s="158">
        <v>2.99885E-3</v>
      </c>
      <c r="H124" s="35">
        <v>7.9074999999999998</v>
      </c>
      <c r="I124" s="35"/>
      <c r="K124" s="32"/>
    </row>
    <row r="125" spans="1:11" ht="25.5" x14ac:dyDescent="0.2">
      <c r="A125" s="155">
        <v>23</v>
      </c>
      <c r="B125" s="156" t="s">
        <v>613</v>
      </c>
      <c r="C125" s="156" t="s">
        <v>614</v>
      </c>
      <c r="D125" s="156" t="s">
        <v>569</v>
      </c>
      <c r="E125" s="157">
        <v>150</v>
      </c>
      <c r="F125" s="35">
        <v>1490.163</v>
      </c>
      <c r="G125" s="158">
        <v>2.99286E-3</v>
      </c>
      <c r="H125" s="35">
        <v>7.7484000000000002</v>
      </c>
      <c r="I125" s="35"/>
      <c r="K125" s="32"/>
    </row>
    <row r="126" spans="1:11" x14ac:dyDescent="0.2">
      <c r="A126" s="217">
        <v>24</v>
      </c>
      <c r="B126" s="218" t="s">
        <v>615</v>
      </c>
      <c r="C126" s="218" t="s">
        <v>616</v>
      </c>
      <c r="D126" s="218" t="s">
        <v>569</v>
      </c>
      <c r="E126" s="219">
        <v>150</v>
      </c>
      <c r="F126" s="220">
        <v>1478.1704999999999</v>
      </c>
      <c r="G126" s="221">
        <v>2.9687699999999999E-3</v>
      </c>
      <c r="H126" s="220">
        <v>7.85</v>
      </c>
      <c r="I126" s="35"/>
      <c r="K126" s="32"/>
    </row>
    <row r="127" spans="1:11" ht="25.5" x14ac:dyDescent="0.2">
      <c r="A127" s="209">
        <v>25</v>
      </c>
      <c r="B127" s="166" t="s">
        <v>617</v>
      </c>
      <c r="C127" s="166" t="s">
        <v>856</v>
      </c>
      <c r="D127" s="166" t="s">
        <v>569</v>
      </c>
      <c r="E127" s="222">
        <v>150</v>
      </c>
      <c r="F127" s="223">
        <v>1462.809</v>
      </c>
      <c r="G127" s="210">
        <v>2.9379200000000001E-3</v>
      </c>
      <c r="H127" s="223">
        <v>6.7337999999999996</v>
      </c>
      <c r="I127" s="35">
        <v>8.43</v>
      </c>
      <c r="K127" s="32"/>
    </row>
    <row r="128" spans="1:11" x14ac:dyDescent="0.2">
      <c r="A128" s="224">
        <v>26</v>
      </c>
      <c r="B128" s="225" t="s">
        <v>618</v>
      </c>
      <c r="C128" s="225" t="s">
        <v>619</v>
      </c>
      <c r="D128" s="225" t="s">
        <v>569</v>
      </c>
      <c r="E128" s="226">
        <v>150</v>
      </c>
      <c r="F128" s="227">
        <v>1447.1624999999999</v>
      </c>
      <c r="G128" s="228">
        <v>2.9064999999999998E-3</v>
      </c>
      <c r="H128" s="227">
        <v>7.98</v>
      </c>
      <c r="I128" s="35"/>
      <c r="K128" s="32"/>
    </row>
    <row r="129" spans="1:11" x14ac:dyDescent="0.2">
      <c r="A129" s="155">
        <v>27</v>
      </c>
      <c r="B129" s="156" t="s">
        <v>620</v>
      </c>
      <c r="C129" s="156" t="s">
        <v>621</v>
      </c>
      <c r="D129" s="156" t="s">
        <v>569</v>
      </c>
      <c r="E129" s="157">
        <v>100</v>
      </c>
      <c r="F129" s="35">
        <v>1000.019</v>
      </c>
      <c r="G129" s="158">
        <v>2.0084500000000002E-3</v>
      </c>
      <c r="H129" s="35">
        <v>7.5949999999999998</v>
      </c>
      <c r="I129" s="35"/>
      <c r="K129" s="32"/>
    </row>
    <row r="130" spans="1:11" x14ac:dyDescent="0.2">
      <c r="A130" s="155">
        <v>28</v>
      </c>
      <c r="B130" s="156" t="s">
        <v>622</v>
      </c>
      <c r="C130" s="156" t="s">
        <v>623</v>
      </c>
      <c r="D130" s="156" t="s">
        <v>569</v>
      </c>
      <c r="E130" s="157">
        <v>1000</v>
      </c>
      <c r="F130" s="35">
        <v>996.072</v>
      </c>
      <c r="G130" s="158">
        <v>2.00052E-3</v>
      </c>
      <c r="H130" s="35">
        <v>7.71</v>
      </c>
      <c r="I130" s="35"/>
      <c r="K130" s="32"/>
    </row>
    <row r="131" spans="1:11" x14ac:dyDescent="0.2">
      <c r="A131" s="155">
        <v>29</v>
      </c>
      <c r="B131" s="156" t="s">
        <v>624</v>
      </c>
      <c r="C131" s="156" t="s">
        <v>625</v>
      </c>
      <c r="D131" s="156" t="s">
        <v>569</v>
      </c>
      <c r="E131" s="157">
        <v>1000</v>
      </c>
      <c r="F131" s="35">
        <v>995.87199999999996</v>
      </c>
      <c r="G131" s="158">
        <v>2.0001200000000002E-3</v>
      </c>
      <c r="H131" s="35">
        <v>7.6306000000000003</v>
      </c>
      <c r="I131" s="35"/>
      <c r="K131" s="32"/>
    </row>
    <row r="132" spans="1:11" x14ac:dyDescent="0.2">
      <c r="A132" s="155">
        <v>30</v>
      </c>
      <c r="B132" s="156" t="s">
        <v>626</v>
      </c>
      <c r="C132" s="156" t="s">
        <v>627</v>
      </c>
      <c r="D132" s="156" t="s">
        <v>569</v>
      </c>
      <c r="E132" s="157">
        <v>1000</v>
      </c>
      <c r="F132" s="35">
        <v>995.71600000000001</v>
      </c>
      <c r="G132" s="158">
        <v>1.9998099999999999E-3</v>
      </c>
      <c r="H132" s="35">
        <v>7.72</v>
      </c>
      <c r="I132" s="35"/>
      <c r="K132" s="32"/>
    </row>
    <row r="133" spans="1:11" ht="25.5" x14ac:dyDescent="0.2">
      <c r="A133" s="155">
        <v>31</v>
      </c>
      <c r="B133" s="156" t="s">
        <v>628</v>
      </c>
      <c r="C133" s="156" t="s">
        <v>629</v>
      </c>
      <c r="D133" s="156" t="s">
        <v>582</v>
      </c>
      <c r="E133" s="157">
        <v>100</v>
      </c>
      <c r="F133" s="35">
        <v>995.11599999999999</v>
      </c>
      <c r="G133" s="158">
        <v>1.9986000000000001E-3</v>
      </c>
      <c r="H133" s="35">
        <v>7.8049999999999997</v>
      </c>
      <c r="I133" s="35"/>
      <c r="K133" s="32"/>
    </row>
    <row r="134" spans="1:11" ht="25.5" x14ac:dyDescent="0.2">
      <c r="A134" s="155">
        <v>32</v>
      </c>
      <c r="B134" s="156" t="s">
        <v>630</v>
      </c>
      <c r="C134" s="156" t="s">
        <v>631</v>
      </c>
      <c r="D134" s="156" t="s">
        <v>569</v>
      </c>
      <c r="E134" s="157">
        <v>500</v>
      </c>
      <c r="F134" s="35">
        <v>499.18849999999998</v>
      </c>
      <c r="G134" s="158">
        <v>1.0025800000000001E-3</v>
      </c>
      <c r="H134" s="35">
        <v>7.94</v>
      </c>
      <c r="I134" s="35"/>
      <c r="K134" s="32"/>
    </row>
    <row r="135" spans="1:11" ht="25.5" x14ac:dyDescent="0.2">
      <c r="A135" s="155">
        <v>33</v>
      </c>
      <c r="B135" s="156" t="s">
        <v>632</v>
      </c>
      <c r="C135" s="156" t="s">
        <v>633</v>
      </c>
      <c r="D135" s="156" t="s">
        <v>569</v>
      </c>
      <c r="E135" s="157">
        <v>20</v>
      </c>
      <c r="F135" s="35">
        <v>199.70939999999999</v>
      </c>
      <c r="G135" s="158">
        <v>4.0109999999999999E-4</v>
      </c>
      <c r="H135" s="35">
        <v>7.335</v>
      </c>
      <c r="I135" s="35"/>
      <c r="K135" s="32"/>
    </row>
    <row r="136" spans="1:11" x14ac:dyDescent="0.2">
      <c r="A136" s="153"/>
      <c r="B136" s="153"/>
      <c r="C136" s="154" t="s">
        <v>152</v>
      </c>
      <c r="D136" s="153"/>
      <c r="E136" s="153" t="s">
        <v>153</v>
      </c>
      <c r="F136" s="159">
        <v>57304.829400000002</v>
      </c>
      <c r="G136" s="160">
        <v>0.11509158999999999</v>
      </c>
      <c r="H136" s="35" t="s">
        <v>153</v>
      </c>
      <c r="I136" s="35"/>
      <c r="K136" s="32"/>
    </row>
    <row r="137" spans="1:11" x14ac:dyDescent="0.2">
      <c r="A137" s="153"/>
      <c r="B137" s="153"/>
      <c r="C137" s="161"/>
      <c r="D137" s="153"/>
      <c r="E137" s="153"/>
      <c r="F137" s="162"/>
      <c r="G137" s="162"/>
      <c r="H137" s="35" t="s">
        <v>153</v>
      </c>
      <c r="I137" s="35"/>
      <c r="K137" s="32"/>
    </row>
    <row r="138" spans="1:11" x14ac:dyDescent="0.2">
      <c r="A138" s="153"/>
      <c r="B138" s="153"/>
      <c r="C138" s="154" t="s">
        <v>162</v>
      </c>
      <c r="D138" s="153"/>
      <c r="E138" s="153"/>
      <c r="F138" s="153"/>
      <c r="G138" s="153"/>
      <c r="H138" s="35" t="s">
        <v>153</v>
      </c>
      <c r="I138" s="35"/>
      <c r="K138" s="32"/>
    </row>
    <row r="139" spans="1:11" x14ac:dyDescent="0.2">
      <c r="A139" s="153"/>
      <c r="B139" s="153"/>
      <c r="C139" s="154" t="s">
        <v>152</v>
      </c>
      <c r="D139" s="153"/>
      <c r="E139" s="153" t="s">
        <v>153</v>
      </c>
      <c r="F139" s="163" t="s">
        <v>155</v>
      </c>
      <c r="G139" s="160">
        <v>0</v>
      </c>
      <c r="H139" s="35" t="s">
        <v>153</v>
      </c>
      <c r="I139" s="35"/>
      <c r="K139" s="32"/>
    </row>
    <row r="140" spans="1:11" x14ac:dyDescent="0.2">
      <c r="A140" s="153"/>
      <c r="B140" s="153"/>
      <c r="C140" s="161"/>
      <c r="D140" s="153"/>
      <c r="E140" s="153"/>
      <c r="F140" s="162"/>
      <c r="G140" s="162"/>
      <c r="H140" s="35" t="s">
        <v>153</v>
      </c>
      <c r="I140" s="35"/>
      <c r="K140" s="32"/>
    </row>
    <row r="141" spans="1:11" x14ac:dyDescent="0.2">
      <c r="A141" s="153"/>
      <c r="B141" s="153"/>
      <c r="C141" s="154" t="s">
        <v>163</v>
      </c>
      <c r="D141" s="153"/>
      <c r="E141" s="153"/>
      <c r="F141" s="153"/>
      <c r="G141" s="153"/>
      <c r="H141" s="35" t="s">
        <v>153</v>
      </c>
      <c r="I141" s="35"/>
      <c r="K141" s="32"/>
    </row>
    <row r="142" spans="1:11" x14ac:dyDescent="0.2">
      <c r="A142" s="155">
        <v>1</v>
      </c>
      <c r="B142" s="156" t="s">
        <v>634</v>
      </c>
      <c r="C142" s="156" t="s">
        <v>635</v>
      </c>
      <c r="D142" s="156" t="s">
        <v>636</v>
      </c>
      <c r="E142" s="157">
        <v>20400000</v>
      </c>
      <c r="F142" s="35">
        <v>20573.0736</v>
      </c>
      <c r="G142" s="158">
        <v>4.1319160000000001E-2</v>
      </c>
      <c r="H142" s="35">
        <v>7.1749000000000001</v>
      </c>
      <c r="I142" s="35"/>
      <c r="K142" s="32"/>
    </row>
    <row r="143" spans="1:11" ht="25.5" x14ac:dyDescent="0.2">
      <c r="A143" s="155">
        <v>2</v>
      </c>
      <c r="B143" s="156" t="s">
        <v>637</v>
      </c>
      <c r="C143" s="156" t="s">
        <v>638</v>
      </c>
      <c r="D143" s="156" t="s">
        <v>636</v>
      </c>
      <c r="E143" s="157">
        <v>8500000</v>
      </c>
      <c r="F143" s="35">
        <v>8652.2350000000006</v>
      </c>
      <c r="G143" s="158">
        <v>1.737723E-2</v>
      </c>
      <c r="H143" s="35">
        <v>7.1551999999999998</v>
      </c>
      <c r="I143" s="35"/>
      <c r="K143" s="32"/>
    </row>
    <row r="144" spans="1:11" ht="25.5" x14ac:dyDescent="0.2">
      <c r="A144" s="155">
        <v>3</v>
      </c>
      <c r="B144" s="156" t="s">
        <v>639</v>
      </c>
      <c r="C144" s="156" t="s">
        <v>640</v>
      </c>
      <c r="D144" s="156" t="s">
        <v>636</v>
      </c>
      <c r="E144" s="157">
        <v>4000000</v>
      </c>
      <c r="F144" s="35">
        <v>4042.48</v>
      </c>
      <c r="G144" s="158">
        <v>8.1189599999999997E-3</v>
      </c>
      <c r="H144" s="35">
        <v>7.0982000000000003</v>
      </c>
      <c r="I144" s="35"/>
      <c r="K144" s="32"/>
    </row>
    <row r="145" spans="1:11" x14ac:dyDescent="0.2">
      <c r="A145" s="155">
        <v>4</v>
      </c>
      <c r="B145" s="156" t="s">
        <v>641</v>
      </c>
      <c r="C145" s="156" t="s">
        <v>642</v>
      </c>
      <c r="D145" s="156" t="s">
        <v>636</v>
      </c>
      <c r="E145" s="157">
        <v>3000000</v>
      </c>
      <c r="F145" s="35">
        <v>3034.5210000000002</v>
      </c>
      <c r="G145" s="158">
        <v>6.0945599999999997E-3</v>
      </c>
      <c r="H145" s="35">
        <v>7.1669999999999998</v>
      </c>
      <c r="I145" s="35"/>
      <c r="K145" s="32"/>
    </row>
    <row r="146" spans="1:11" ht="25.5" x14ac:dyDescent="0.2">
      <c r="A146" s="155">
        <v>5</v>
      </c>
      <c r="B146" s="156" t="s">
        <v>643</v>
      </c>
      <c r="C146" s="156" t="s">
        <v>1011</v>
      </c>
      <c r="D146" s="156" t="s">
        <v>636</v>
      </c>
      <c r="E146" s="157">
        <v>2500000</v>
      </c>
      <c r="F146" s="35">
        <v>2507.4575</v>
      </c>
      <c r="G146" s="158">
        <v>5.0359999999999997E-3</v>
      </c>
      <c r="H146" s="35">
        <v>7.1452999999999998</v>
      </c>
      <c r="I146" s="35"/>
      <c r="K146" s="32"/>
    </row>
    <row r="147" spans="1:11" x14ac:dyDescent="0.2">
      <c r="A147" s="155">
        <v>6</v>
      </c>
      <c r="B147" s="156" t="s">
        <v>644</v>
      </c>
      <c r="C147" s="156" t="s">
        <v>645</v>
      </c>
      <c r="D147" s="156" t="s">
        <v>636</v>
      </c>
      <c r="E147" s="157">
        <v>1500000</v>
      </c>
      <c r="F147" s="35">
        <v>1519.9665</v>
      </c>
      <c r="G147" s="158">
        <v>3.0527200000000001E-3</v>
      </c>
      <c r="H147" s="35">
        <v>7.1254999999999997</v>
      </c>
      <c r="I147" s="35"/>
      <c r="K147" s="32"/>
    </row>
    <row r="148" spans="1:11" ht="25.5" x14ac:dyDescent="0.2">
      <c r="A148" s="155">
        <v>7</v>
      </c>
      <c r="B148" s="156" t="s">
        <v>646</v>
      </c>
      <c r="C148" s="156" t="s">
        <v>849</v>
      </c>
      <c r="D148" s="156" t="s">
        <v>636</v>
      </c>
      <c r="E148" s="157">
        <v>1500000</v>
      </c>
      <c r="F148" s="35">
        <v>1502.826</v>
      </c>
      <c r="G148" s="158">
        <v>3.0182899999999999E-3</v>
      </c>
      <c r="H148" s="35">
        <v>7.5646177091750717</v>
      </c>
      <c r="I148" s="35"/>
      <c r="K148" s="32"/>
    </row>
    <row r="149" spans="1:11" ht="25.5" x14ac:dyDescent="0.2">
      <c r="A149" s="155">
        <v>8</v>
      </c>
      <c r="B149" s="156" t="s">
        <v>647</v>
      </c>
      <c r="C149" s="156" t="s">
        <v>648</v>
      </c>
      <c r="D149" s="156" t="s">
        <v>636</v>
      </c>
      <c r="E149" s="157">
        <v>1270000</v>
      </c>
      <c r="F149" s="35">
        <v>1280.04189</v>
      </c>
      <c r="G149" s="158">
        <v>2.57085E-3</v>
      </c>
      <c r="H149" s="35">
        <v>7.4565999999999999</v>
      </c>
      <c r="I149" s="35"/>
      <c r="K149" s="32"/>
    </row>
    <row r="150" spans="1:11" x14ac:dyDescent="0.2">
      <c r="A150" s="155">
        <v>9</v>
      </c>
      <c r="B150" s="156" t="s">
        <v>649</v>
      </c>
      <c r="C150" s="156" t="s">
        <v>650</v>
      </c>
      <c r="D150" s="156" t="s">
        <v>636</v>
      </c>
      <c r="E150" s="157">
        <v>1000000</v>
      </c>
      <c r="F150" s="35">
        <v>1029.7139999999999</v>
      </c>
      <c r="G150" s="158">
        <v>2.0680899999999999E-3</v>
      </c>
      <c r="H150" s="35">
        <v>7.1820000000000004</v>
      </c>
      <c r="I150" s="35"/>
      <c r="K150" s="32"/>
    </row>
    <row r="151" spans="1:11" x14ac:dyDescent="0.2">
      <c r="A151" s="153"/>
      <c r="B151" s="153"/>
      <c r="C151" s="154" t="s">
        <v>152</v>
      </c>
      <c r="D151" s="153"/>
      <c r="E151" s="153" t="s">
        <v>153</v>
      </c>
      <c r="F151" s="159">
        <v>44142.315490000001</v>
      </c>
      <c r="G151" s="160">
        <v>8.8655860000000003E-2</v>
      </c>
      <c r="H151" s="35" t="s">
        <v>153</v>
      </c>
      <c r="I151" s="35"/>
      <c r="K151" s="32"/>
    </row>
    <row r="152" spans="1:11" x14ac:dyDescent="0.2">
      <c r="A152" s="153"/>
      <c r="B152" s="153"/>
      <c r="C152" s="161"/>
      <c r="D152" s="153"/>
      <c r="E152" s="153"/>
      <c r="F152" s="162"/>
      <c r="G152" s="162"/>
      <c r="H152" s="35" t="s">
        <v>153</v>
      </c>
      <c r="I152" s="35"/>
      <c r="K152" s="32"/>
    </row>
    <row r="153" spans="1:11" x14ac:dyDescent="0.2">
      <c r="A153" s="153"/>
      <c r="B153" s="153"/>
      <c r="C153" s="154" t="s">
        <v>164</v>
      </c>
      <c r="D153" s="153"/>
      <c r="E153" s="153"/>
      <c r="F153" s="162"/>
      <c r="G153" s="162"/>
      <c r="H153" s="35" t="s">
        <v>153</v>
      </c>
      <c r="I153" s="35"/>
      <c r="K153" s="32"/>
    </row>
    <row r="154" spans="1:11" x14ac:dyDescent="0.2">
      <c r="A154" s="153"/>
      <c r="B154" s="153"/>
      <c r="C154" s="154" t="s">
        <v>152</v>
      </c>
      <c r="D154" s="153"/>
      <c r="E154" s="153" t="s">
        <v>153</v>
      </c>
      <c r="F154" s="163" t="s">
        <v>155</v>
      </c>
      <c r="G154" s="160">
        <v>0</v>
      </c>
      <c r="H154" s="35" t="s">
        <v>153</v>
      </c>
      <c r="I154" s="35"/>
      <c r="K154" s="32"/>
    </row>
    <row r="155" spans="1:11" x14ac:dyDescent="0.2">
      <c r="A155" s="153"/>
      <c r="B155" s="153"/>
      <c r="C155" s="161"/>
      <c r="D155" s="153"/>
      <c r="E155" s="153"/>
      <c r="F155" s="162"/>
      <c r="G155" s="162"/>
      <c r="H155" s="35" t="s">
        <v>153</v>
      </c>
      <c r="I155" s="35"/>
      <c r="K155" s="32"/>
    </row>
    <row r="156" spans="1:11" x14ac:dyDescent="0.2">
      <c r="A156" s="153"/>
      <c r="B156" s="153"/>
      <c r="C156" s="154" t="s">
        <v>165</v>
      </c>
      <c r="D156" s="153"/>
      <c r="E156" s="153"/>
      <c r="F156" s="159">
        <v>101447.14489</v>
      </c>
      <c r="G156" s="160">
        <v>0.20374745</v>
      </c>
      <c r="H156" s="35" t="s">
        <v>153</v>
      </c>
      <c r="I156" s="35"/>
      <c r="K156" s="32"/>
    </row>
    <row r="157" spans="1:11" x14ac:dyDescent="0.2">
      <c r="A157" s="153"/>
      <c r="B157" s="153"/>
      <c r="C157" s="161"/>
      <c r="D157" s="153"/>
      <c r="E157" s="153"/>
      <c r="F157" s="162"/>
      <c r="G157" s="162"/>
      <c r="H157" s="35" t="s">
        <v>153</v>
      </c>
      <c r="I157" s="35"/>
      <c r="K157" s="32"/>
    </row>
    <row r="158" spans="1:11" x14ac:dyDescent="0.2">
      <c r="A158" s="153"/>
      <c r="B158" s="153"/>
      <c r="C158" s="154" t="s">
        <v>166</v>
      </c>
      <c r="D158" s="153"/>
      <c r="E158" s="153"/>
      <c r="F158" s="162"/>
      <c r="G158" s="162"/>
      <c r="H158" s="35" t="s">
        <v>153</v>
      </c>
      <c r="I158" s="35"/>
      <c r="K158" s="32"/>
    </row>
    <row r="159" spans="1:11" x14ac:dyDescent="0.2">
      <c r="A159" s="153"/>
      <c r="B159" s="153"/>
      <c r="C159" s="154" t="s">
        <v>167</v>
      </c>
      <c r="D159" s="153"/>
      <c r="E159" s="153"/>
      <c r="F159" s="162"/>
      <c r="G159" s="162"/>
      <c r="H159" s="35" t="s">
        <v>153</v>
      </c>
      <c r="I159" s="35"/>
      <c r="K159" s="32"/>
    </row>
    <row r="160" spans="1:11" x14ac:dyDescent="0.2">
      <c r="A160" s="155">
        <v>1</v>
      </c>
      <c r="B160" s="156" t="s">
        <v>651</v>
      </c>
      <c r="C160" s="156" t="s">
        <v>652</v>
      </c>
      <c r="D160" s="156" t="s">
        <v>653</v>
      </c>
      <c r="E160" s="157">
        <v>700</v>
      </c>
      <c r="F160" s="35">
        <v>3256.6064999999999</v>
      </c>
      <c r="G160" s="158">
        <v>6.5405999999999997E-3</v>
      </c>
      <c r="H160" s="35">
        <v>7.62</v>
      </c>
      <c r="I160" s="35"/>
      <c r="K160" s="32"/>
    </row>
    <row r="161" spans="1:11" x14ac:dyDescent="0.2">
      <c r="A161" s="155">
        <v>2</v>
      </c>
      <c r="B161" s="156" t="s">
        <v>654</v>
      </c>
      <c r="C161" s="156" t="s">
        <v>655</v>
      </c>
      <c r="D161" s="156" t="s">
        <v>653</v>
      </c>
      <c r="E161" s="157">
        <v>300</v>
      </c>
      <c r="F161" s="35">
        <v>1453.1685</v>
      </c>
      <c r="G161" s="158">
        <v>2.9185600000000002E-3</v>
      </c>
      <c r="H161" s="35">
        <v>7.4450000000000003</v>
      </c>
      <c r="I161" s="35"/>
      <c r="K161" s="32"/>
    </row>
    <row r="162" spans="1:11" x14ac:dyDescent="0.2">
      <c r="A162" s="155">
        <v>3</v>
      </c>
      <c r="B162" s="156" t="s">
        <v>656</v>
      </c>
      <c r="C162" s="156" t="s">
        <v>657</v>
      </c>
      <c r="D162" s="156" t="s">
        <v>653</v>
      </c>
      <c r="E162" s="157">
        <v>200</v>
      </c>
      <c r="F162" s="35">
        <v>953.24900000000002</v>
      </c>
      <c r="G162" s="158">
        <v>1.9145099999999999E-3</v>
      </c>
      <c r="H162" s="35">
        <v>7.4898999999999996</v>
      </c>
      <c r="I162" s="35"/>
      <c r="K162" s="32"/>
    </row>
    <row r="163" spans="1:11" x14ac:dyDescent="0.2">
      <c r="A163" s="153"/>
      <c r="B163" s="153"/>
      <c r="C163" s="154" t="s">
        <v>152</v>
      </c>
      <c r="D163" s="153"/>
      <c r="E163" s="153" t="s">
        <v>153</v>
      </c>
      <c r="F163" s="159">
        <v>5663.0240000000003</v>
      </c>
      <c r="G163" s="160">
        <v>1.1373670000000001E-2</v>
      </c>
      <c r="H163" s="35" t="s">
        <v>153</v>
      </c>
      <c r="I163" s="35"/>
      <c r="K163" s="32"/>
    </row>
    <row r="164" spans="1:11" x14ac:dyDescent="0.2">
      <c r="A164" s="153"/>
      <c r="B164" s="153"/>
      <c r="C164" s="161"/>
      <c r="D164" s="153"/>
      <c r="E164" s="153"/>
      <c r="F164" s="162"/>
      <c r="G164" s="162"/>
      <c r="H164" s="35" t="s">
        <v>153</v>
      </c>
      <c r="I164" s="35"/>
      <c r="K164" s="32"/>
    </row>
    <row r="165" spans="1:11" x14ac:dyDescent="0.2">
      <c r="A165" s="153"/>
      <c r="B165" s="153"/>
      <c r="C165" s="154" t="s">
        <v>168</v>
      </c>
      <c r="D165" s="153"/>
      <c r="E165" s="153"/>
      <c r="F165" s="162"/>
      <c r="G165" s="162"/>
      <c r="H165" s="35" t="s">
        <v>153</v>
      </c>
      <c r="I165" s="35"/>
      <c r="K165" s="32"/>
    </row>
    <row r="166" spans="1:11" x14ac:dyDescent="0.2">
      <c r="A166" s="155">
        <v>1</v>
      </c>
      <c r="B166" s="156" t="s">
        <v>658</v>
      </c>
      <c r="C166" s="156" t="s">
        <v>659</v>
      </c>
      <c r="D166" s="156" t="s">
        <v>653</v>
      </c>
      <c r="E166" s="157">
        <v>300</v>
      </c>
      <c r="F166" s="35">
        <v>1422.171</v>
      </c>
      <c r="G166" s="158">
        <v>2.8563E-3</v>
      </c>
      <c r="H166" s="35">
        <v>7.5949999999999998</v>
      </c>
      <c r="I166" s="35"/>
      <c r="K166" s="32"/>
    </row>
    <row r="167" spans="1:11" x14ac:dyDescent="0.2">
      <c r="A167" s="153"/>
      <c r="B167" s="153"/>
      <c r="C167" s="154" t="s">
        <v>152</v>
      </c>
      <c r="D167" s="153"/>
      <c r="E167" s="153" t="s">
        <v>153</v>
      </c>
      <c r="F167" s="159">
        <v>1422.171</v>
      </c>
      <c r="G167" s="160">
        <v>2.8563E-3</v>
      </c>
      <c r="H167" s="35" t="s">
        <v>153</v>
      </c>
      <c r="I167" s="35"/>
      <c r="K167" s="32"/>
    </row>
    <row r="168" spans="1:11" x14ac:dyDescent="0.2">
      <c r="A168" s="153"/>
      <c r="B168" s="153"/>
      <c r="C168" s="161"/>
      <c r="D168" s="153"/>
      <c r="E168" s="153"/>
      <c r="F168" s="162"/>
      <c r="G168" s="162"/>
      <c r="H168" s="35" t="s">
        <v>153</v>
      </c>
      <c r="I168" s="35"/>
      <c r="K168" s="32"/>
    </row>
    <row r="169" spans="1:11" x14ac:dyDescent="0.2">
      <c r="A169" s="153"/>
      <c r="B169" s="153"/>
      <c r="C169" s="154" t="s">
        <v>169</v>
      </c>
      <c r="D169" s="153"/>
      <c r="E169" s="153"/>
      <c r="F169" s="162"/>
      <c r="G169" s="162"/>
      <c r="H169" s="35" t="s">
        <v>153</v>
      </c>
      <c r="I169" s="35"/>
      <c r="K169" s="32"/>
    </row>
    <row r="170" spans="1:11" x14ac:dyDescent="0.2">
      <c r="A170" s="153"/>
      <c r="B170" s="153"/>
      <c r="C170" s="154" t="s">
        <v>152</v>
      </c>
      <c r="D170" s="153"/>
      <c r="E170" s="153" t="s">
        <v>153</v>
      </c>
      <c r="F170" s="163" t="s">
        <v>155</v>
      </c>
      <c r="G170" s="160">
        <v>0</v>
      </c>
      <c r="H170" s="35" t="s">
        <v>153</v>
      </c>
      <c r="I170" s="35"/>
      <c r="K170" s="32"/>
    </row>
    <row r="171" spans="1:11" x14ac:dyDescent="0.2">
      <c r="A171" s="153"/>
      <c r="B171" s="153"/>
      <c r="C171" s="161"/>
      <c r="D171" s="153"/>
      <c r="E171" s="153"/>
      <c r="F171" s="162"/>
      <c r="G171" s="162"/>
      <c r="H171" s="35" t="s">
        <v>153</v>
      </c>
      <c r="I171" s="35"/>
      <c r="K171" s="32"/>
    </row>
    <row r="172" spans="1:11" x14ac:dyDescent="0.2">
      <c r="A172" s="153"/>
      <c r="B172" s="153"/>
      <c r="C172" s="154" t="s">
        <v>170</v>
      </c>
      <c r="D172" s="153"/>
      <c r="E172" s="153"/>
      <c r="F172" s="162"/>
      <c r="G172" s="162"/>
      <c r="H172" s="35" t="s">
        <v>153</v>
      </c>
      <c r="I172" s="35"/>
      <c r="K172" s="32"/>
    </row>
    <row r="173" spans="1:11" x14ac:dyDescent="0.2">
      <c r="A173" s="155">
        <v>1</v>
      </c>
      <c r="B173" s="156"/>
      <c r="C173" s="156" t="s">
        <v>171</v>
      </c>
      <c r="D173" s="156"/>
      <c r="E173" s="164"/>
      <c r="F173" s="35">
        <v>1973.9511049939999</v>
      </c>
      <c r="G173" s="158">
        <v>3.9645000000000001E-3</v>
      </c>
      <c r="H173" s="35" t="s">
        <v>1026</v>
      </c>
      <c r="I173" s="35"/>
      <c r="K173" s="32"/>
    </row>
    <row r="174" spans="1:11" x14ac:dyDescent="0.2">
      <c r="A174" s="153"/>
      <c r="B174" s="153"/>
      <c r="C174" s="154" t="s">
        <v>152</v>
      </c>
      <c r="D174" s="153"/>
      <c r="E174" s="153" t="s">
        <v>153</v>
      </c>
      <c r="F174" s="159">
        <v>1973.9511049939999</v>
      </c>
      <c r="G174" s="160">
        <v>3.9645000000000001E-3</v>
      </c>
      <c r="H174" s="35" t="s">
        <v>153</v>
      </c>
      <c r="I174" s="35"/>
      <c r="K174" s="32"/>
    </row>
    <row r="175" spans="1:11" x14ac:dyDescent="0.2">
      <c r="A175" s="153"/>
      <c r="B175" s="153"/>
      <c r="C175" s="161"/>
      <c r="D175" s="153"/>
      <c r="E175" s="153"/>
      <c r="F175" s="162"/>
      <c r="G175" s="162"/>
      <c r="H175" s="35" t="s">
        <v>153</v>
      </c>
      <c r="I175" s="35"/>
      <c r="K175" s="32"/>
    </row>
    <row r="176" spans="1:11" x14ac:dyDescent="0.2">
      <c r="A176" s="153"/>
      <c r="B176" s="153"/>
      <c r="C176" s="154" t="s">
        <v>172</v>
      </c>
      <c r="D176" s="153"/>
      <c r="E176" s="153"/>
      <c r="F176" s="159">
        <v>9059.1461049940008</v>
      </c>
      <c r="G176" s="160">
        <v>1.8194470000000001E-2</v>
      </c>
      <c r="H176" s="35" t="s">
        <v>153</v>
      </c>
      <c r="I176" s="35"/>
      <c r="K176" s="32"/>
    </row>
    <row r="177" spans="1:11" x14ac:dyDescent="0.2">
      <c r="A177" s="153"/>
      <c r="B177" s="153"/>
      <c r="C177" s="162"/>
      <c r="D177" s="153"/>
      <c r="E177" s="153"/>
      <c r="F177" s="153"/>
      <c r="G177" s="153"/>
      <c r="H177" s="35" t="s">
        <v>153</v>
      </c>
      <c r="I177" s="35"/>
      <c r="K177" s="32"/>
    </row>
    <row r="178" spans="1:11" x14ac:dyDescent="0.2">
      <c r="A178" s="153"/>
      <c r="B178" s="153"/>
      <c r="C178" s="154" t="s">
        <v>173</v>
      </c>
      <c r="D178" s="153"/>
      <c r="E178" s="153"/>
      <c r="F178" s="153"/>
      <c r="G178" s="153"/>
      <c r="H178" s="35" t="s">
        <v>153</v>
      </c>
      <c r="I178" s="35"/>
      <c r="K178" s="32"/>
    </row>
    <row r="179" spans="1:11" x14ac:dyDescent="0.2">
      <c r="A179" s="153"/>
      <c r="B179" s="153"/>
      <c r="C179" s="154" t="s">
        <v>174</v>
      </c>
      <c r="D179" s="153"/>
      <c r="E179" s="153"/>
      <c r="F179" s="153"/>
      <c r="G179" s="153"/>
      <c r="H179" s="35" t="s">
        <v>153</v>
      </c>
      <c r="I179" s="35"/>
      <c r="K179" s="32"/>
    </row>
    <row r="180" spans="1:11" x14ac:dyDescent="0.2">
      <c r="A180" s="155">
        <v>1</v>
      </c>
      <c r="B180" s="156" t="s">
        <v>175</v>
      </c>
      <c r="C180" s="156" t="s">
        <v>176</v>
      </c>
      <c r="D180" s="156"/>
      <c r="E180" s="165">
        <v>697465.67489999998</v>
      </c>
      <c r="F180" s="35">
        <v>15144.061039652999</v>
      </c>
      <c r="G180" s="158">
        <v>3.0415480000000002E-2</v>
      </c>
      <c r="H180" s="35" t="s">
        <v>153</v>
      </c>
      <c r="I180" s="35"/>
      <c r="K180" s="32"/>
    </row>
    <row r="181" spans="1:11" x14ac:dyDescent="0.2">
      <c r="A181" s="153"/>
      <c r="B181" s="153"/>
      <c r="C181" s="154" t="s">
        <v>152</v>
      </c>
      <c r="D181" s="153"/>
      <c r="E181" s="153" t="s">
        <v>153</v>
      </c>
      <c r="F181" s="159">
        <v>15144.061039652999</v>
      </c>
      <c r="G181" s="160">
        <v>3.0415480000000002E-2</v>
      </c>
      <c r="H181" s="35" t="s">
        <v>153</v>
      </c>
      <c r="I181" s="35"/>
      <c r="K181" s="32"/>
    </row>
    <row r="182" spans="1:11" x14ac:dyDescent="0.2">
      <c r="A182" s="153"/>
      <c r="B182" s="153"/>
      <c r="C182" s="161"/>
      <c r="D182" s="153"/>
      <c r="E182" s="153"/>
      <c r="F182" s="162"/>
      <c r="G182" s="162"/>
      <c r="H182" s="35" t="s">
        <v>153</v>
      </c>
      <c r="I182" s="35"/>
      <c r="K182" s="32"/>
    </row>
    <row r="183" spans="1:11" x14ac:dyDescent="0.2">
      <c r="A183" s="153"/>
      <c r="B183" s="153"/>
      <c r="C183" s="154" t="s">
        <v>177</v>
      </c>
      <c r="D183" s="153"/>
      <c r="E183" s="153"/>
      <c r="F183" s="153"/>
      <c r="G183" s="153"/>
      <c r="H183" s="35" t="s">
        <v>153</v>
      </c>
      <c r="I183" s="35"/>
      <c r="K183" s="32"/>
    </row>
    <row r="184" spans="1:11" x14ac:dyDescent="0.2">
      <c r="A184" s="153"/>
      <c r="B184" s="153"/>
      <c r="C184" s="154" t="s">
        <v>178</v>
      </c>
      <c r="D184" s="153"/>
      <c r="E184" s="153"/>
      <c r="F184" s="153"/>
      <c r="G184" s="153"/>
      <c r="H184" s="35" t="s">
        <v>153</v>
      </c>
      <c r="I184" s="35"/>
      <c r="K184" s="32"/>
    </row>
    <row r="185" spans="1:11" x14ac:dyDescent="0.2">
      <c r="A185" s="153"/>
      <c r="B185" s="153"/>
      <c r="C185" s="154" t="s">
        <v>152</v>
      </c>
      <c r="D185" s="153"/>
      <c r="E185" s="153" t="s">
        <v>153</v>
      </c>
      <c r="F185" s="163" t="s">
        <v>155</v>
      </c>
      <c r="G185" s="160">
        <v>0</v>
      </c>
      <c r="H185" s="35" t="s">
        <v>153</v>
      </c>
      <c r="I185" s="35"/>
      <c r="K185" s="32"/>
    </row>
    <row r="186" spans="1:11" x14ac:dyDescent="0.2">
      <c r="A186" s="153"/>
      <c r="B186" s="153"/>
      <c r="C186" s="161"/>
      <c r="D186" s="153"/>
      <c r="E186" s="153"/>
      <c r="F186" s="162"/>
      <c r="G186" s="162"/>
      <c r="H186" s="35" t="s">
        <v>153</v>
      </c>
      <c r="I186" s="35"/>
      <c r="K186" s="32"/>
    </row>
    <row r="187" spans="1:11" x14ac:dyDescent="0.2">
      <c r="A187" s="153"/>
      <c r="B187" s="153"/>
      <c r="C187" s="154" t="s">
        <v>179</v>
      </c>
      <c r="D187" s="153"/>
      <c r="E187" s="153"/>
      <c r="F187" s="162"/>
      <c r="G187" s="162"/>
      <c r="H187" s="35" t="s">
        <v>153</v>
      </c>
      <c r="I187" s="35"/>
      <c r="K187" s="32"/>
    </row>
    <row r="188" spans="1:11" x14ac:dyDescent="0.2">
      <c r="A188" s="153"/>
      <c r="B188" s="153"/>
      <c r="C188" s="154" t="s">
        <v>152</v>
      </c>
      <c r="D188" s="153"/>
      <c r="E188" s="153" t="s">
        <v>153</v>
      </c>
      <c r="F188" s="163" t="s">
        <v>155</v>
      </c>
      <c r="G188" s="160">
        <v>0</v>
      </c>
      <c r="H188" s="35" t="s">
        <v>153</v>
      </c>
      <c r="I188" s="35"/>
      <c r="K188" s="32"/>
    </row>
    <row r="189" spans="1:11" x14ac:dyDescent="0.2">
      <c r="A189" s="153"/>
      <c r="B189" s="156"/>
      <c r="C189" s="156"/>
      <c r="D189" s="154"/>
      <c r="E189" s="153"/>
      <c r="F189" s="156"/>
      <c r="G189" s="164"/>
      <c r="H189" s="35" t="s">
        <v>153</v>
      </c>
      <c r="I189" s="35"/>
      <c r="K189" s="32"/>
    </row>
    <row r="190" spans="1:11" x14ac:dyDescent="0.2">
      <c r="A190" s="164"/>
      <c r="B190" s="156"/>
      <c r="C190" s="156" t="s">
        <v>935</v>
      </c>
      <c r="D190" s="156"/>
      <c r="E190" s="164"/>
      <c r="F190" s="35">
        <v>4135.9705568700001</v>
      </c>
      <c r="G190" s="158">
        <v>8.3067200000000001E-3</v>
      </c>
      <c r="H190" s="35" t="s">
        <v>153</v>
      </c>
      <c r="I190" s="35"/>
      <c r="K190" s="32"/>
    </row>
    <row r="191" spans="1:11" x14ac:dyDescent="0.2">
      <c r="A191" s="161"/>
      <c r="B191" s="161"/>
      <c r="C191" s="154" t="s">
        <v>181</v>
      </c>
      <c r="D191" s="162"/>
      <c r="E191" s="162"/>
      <c r="F191" s="159">
        <v>497917.62158955599</v>
      </c>
      <c r="G191" s="167">
        <v>1.00003339</v>
      </c>
      <c r="H191" s="35" t="s">
        <v>153</v>
      </c>
      <c r="I191" s="35"/>
      <c r="K191" s="32"/>
    </row>
    <row r="192" spans="1:11" x14ac:dyDescent="0.2">
      <c r="A192" s="168"/>
      <c r="B192" s="168"/>
      <c r="C192" s="168"/>
      <c r="D192" s="169"/>
      <c r="E192" s="169"/>
      <c r="F192" s="169"/>
      <c r="G192" s="169"/>
      <c r="K192" s="32"/>
    </row>
    <row r="193" spans="1:17" ht="12.75" customHeight="1" x14ac:dyDescent="0.2">
      <c r="A193" s="36"/>
      <c r="B193" s="279" t="s">
        <v>843</v>
      </c>
      <c r="C193" s="279"/>
      <c r="D193" s="279"/>
      <c r="E193" s="279"/>
      <c r="F193" s="279"/>
      <c r="G193" s="279"/>
      <c r="H193" s="279"/>
      <c r="K193" s="32"/>
    </row>
    <row r="194" spans="1:17" ht="14.1" customHeight="1" x14ac:dyDescent="0.2">
      <c r="A194" s="36"/>
      <c r="B194" s="279" t="s">
        <v>844</v>
      </c>
      <c r="C194" s="279"/>
      <c r="D194" s="279"/>
      <c r="E194" s="279"/>
      <c r="F194" s="279"/>
      <c r="G194" s="279"/>
      <c r="H194" s="279"/>
      <c r="K194" s="32"/>
    </row>
    <row r="195" spans="1:17" ht="17.100000000000001" customHeight="1" x14ac:dyDescent="0.2">
      <c r="A195" s="36"/>
      <c r="B195" s="279" t="s">
        <v>845</v>
      </c>
      <c r="C195" s="279"/>
      <c r="D195" s="279"/>
      <c r="E195" s="279"/>
      <c r="F195" s="279"/>
      <c r="G195" s="279"/>
      <c r="H195" s="279"/>
      <c r="K195" s="32"/>
    </row>
    <row r="196" spans="1:17" s="38" customFormat="1" ht="66" customHeight="1" x14ac:dyDescent="0.25">
      <c r="A196" s="37"/>
      <c r="B196" s="280" t="s">
        <v>846</v>
      </c>
      <c r="C196" s="280"/>
      <c r="D196" s="280"/>
      <c r="E196" s="280"/>
      <c r="F196" s="280"/>
      <c r="G196" s="280"/>
      <c r="H196" s="280"/>
      <c r="I196"/>
      <c r="J196"/>
      <c r="K196" s="32"/>
      <c r="L196"/>
      <c r="M196"/>
      <c r="N196"/>
      <c r="O196"/>
      <c r="P196"/>
      <c r="Q196"/>
    </row>
    <row r="197" spans="1:17" ht="12.75" customHeight="1" x14ac:dyDescent="0.2">
      <c r="A197" s="36"/>
      <c r="B197" s="279" t="s">
        <v>847</v>
      </c>
      <c r="C197" s="279"/>
      <c r="D197" s="279"/>
      <c r="E197" s="279"/>
      <c r="F197" s="279"/>
      <c r="G197" s="279"/>
      <c r="H197" s="279"/>
      <c r="K197" s="32"/>
    </row>
    <row r="198" spans="1:17" x14ac:dyDescent="0.2">
      <c r="A198" s="36"/>
      <c r="B198" s="279" t="s">
        <v>153</v>
      </c>
      <c r="C198" s="279"/>
      <c r="D198" s="279"/>
      <c r="E198" s="279"/>
      <c r="F198" s="279"/>
      <c r="G198" s="170"/>
      <c r="K198" s="32"/>
    </row>
    <row r="199" spans="1:17" x14ac:dyDescent="0.2">
      <c r="A199" s="36"/>
      <c r="B199" s="36"/>
      <c r="C199" s="36"/>
      <c r="D199" s="170"/>
      <c r="E199" s="170"/>
      <c r="F199" s="170"/>
      <c r="G199" s="170"/>
      <c r="K199" s="32"/>
    </row>
    <row r="200" spans="1:17" x14ac:dyDescent="0.2">
      <c r="A200" s="36"/>
      <c r="B200" s="275" t="s">
        <v>182</v>
      </c>
      <c r="C200" s="276"/>
      <c r="D200" s="277"/>
      <c r="E200" s="171"/>
      <c r="F200" s="170"/>
      <c r="G200" s="170"/>
      <c r="K200" s="32"/>
    </row>
    <row r="201" spans="1:17" ht="24.75" customHeight="1" x14ac:dyDescent="0.2">
      <c r="A201" s="36"/>
      <c r="B201" s="273" t="s">
        <v>183</v>
      </c>
      <c r="C201" s="274"/>
      <c r="D201" s="154" t="s">
        <v>891</v>
      </c>
      <c r="E201" s="171"/>
      <c r="F201" s="170"/>
      <c r="G201" s="170"/>
      <c r="K201" s="32"/>
    </row>
    <row r="202" spans="1:17" ht="12.75" customHeight="1" x14ac:dyDescent="0.2">
      <c r="A202" s="36"/>
      <c r="B202" s="273" t="s">
        <v>852</v>
      </c>
      <c r="C202" s="274"/>
      <c r="D202" s="154" t="s">
        <v>1184</v>
      </c>
      <c r="E202" s="171"/>
      <c r="F202" s="170"/>
      <c r="G202" s="170"/>
      <c r="K202" s="32"/>
    </row>
    <row r="203" spans="1:17" x14ac:dyDescent="0.2">
      <c r="A203" s="36"/>
      <c r="B203" s="273" t="s">
        <v>186</v>
      </c>
      <c r="C203" s="274"/>
      <c r="D203" s="162" t="s">
        <v>153</v>
      </c>
      <c r="E203" s="171"/>
      <c r="F203" s="170"/>
      <c r="G203" s="170"/>
      <c r="K203" s="32"/>
    </row>
    <row r="204" spans="1:17" x14ac:dyDescent="0.2">
      <c r="A204" s="39"/>
      <c r="B204" s="40" t="s">
        <v>153</v>
      </c>
      <c r="C204" s="40" t="s">
        <v>851</v>
      </c>
      <c r="D204" s="40" t="s">
        <v>187</v>
      </c>
      <c r="E204" s="39"/>
      <c r="F204" s="39"/>
      <c r="G204" s="39"/>
      <c r="H204" s="39"/>
      <c r="K204" s="32"/>
    </row>
    <row r="205" spans="1:17" x14ac:dyDescent="0.2">
      <c r="A205" s="39"/>
      <c r="B205" s="172" t="s">
        <v>188</v>
      </c>
      <c r="C205" s="40" t="s">
        <v>189</v>
      </c>
      <c r="D205" s="40" t="s">
        <v>190</v>
      </c>
      <c r="E205" s="39"/>
      <c r="F205" s="39"/>
      <c r="G205" s="39"/>
      <c r="K205" s="32"/>
    </row>
    <row r="206" spans="1:17" x14ac:dyDescent="0.2">
      <c r="A206" s="39"/>
      <c r="B206" s="156" t="s">
        <v>191</v>
      </c>
      <c r="C206" s="173">
        <v>163.3511</v>
      </c>
      <c r="D206" s="173">
        <v>174.1953</v>
      </c>
      <c r="E206" s="39"/>
      <c r="F206" s="70"/>
      <c r="G206" s="174"/>
      <c r="K206" s="32"/>
    </row>
    <row r="207" spans="1:17" ht="25.5" x14ac:dyDescent="0.2">
      <c r="A207" s="39"/>
      <c r="B207" s="156" t="s">
        <v>861</v>
      </c>
      <c r="C207" s="173">
        <v>42.417099999999998</v>
      </c>
      <c r="D207" s="173">
        <v>44.875399999999999</v>
      </c>
      <c r="E207" s="39"/>
      <c r="F207" s="70"/>
      <c r="G207" s="174"/>
      <c r="K207" s="32"/>
    </row>
    <row r="208" spans="1:17" x14ac:dyDescent="0.2">
      <c r="A208" s="39"/>
      <c r="B208" s="156" t="s">
        <v>192</v>
      </c>
      <c r="C208" s="173">
        <v>144.32310000000001</v>
      </c>
      <c r="D208" s="173">
        <v>153.7587</v>
      </c>
      <c r="E208" s="39"/>
      <c r="F208" s="70"/>
      <c r="G208" s="174"/>
      <c r="K208" s="32"/>
    </row>
    <row r="209" spans="1:16" ht="25.5" x14ac:dyDescent="0.2">
      <c r="A209" s="39"/>
      <c r="B209" s="156" t="s">
        <v>862</v>
      </c>
      <c r="C209" s="173">
        <v>28.1904</v>
      </c>
      <c r="D209" s="173">
        <v>29.778099999999998</v>
      </c>
      <c r="E209" s="39"/>
      <c r="F209" s="70"/>
      <c r="G209" s="174"/>
      <c r="K209" s="32"/>
    </row>
    <row r="210" spans="1:16" x14ac:dyDescent="0.2">
      <c r="A210" s="39"/>
      <c r="B210" s="39"/>
      <c r="C210" s="39"/>
      <c r="D210" s="39"/>
      <c r="E210" s="39"/>
      <c r="F210" s="39"/>
      <c r="G210" s="39"/>
      <c r="K210" s="32"/>
    </row>
    <row r="211" spans="1:16" x14ac:dyDescent="0.2">
      <c r="A211" s="39"/>
      <c r="B211" s="273" t="s">
        <v>1047</v>
      </c>
      <c r="C211" s="274"/>
      <c r="D211" s="154" t="s">
        <v>153</v>
      </c>
      <c r="E211" s="39"/>
      <c r="F211" s="39"/>
      <c r="G211" s="39"/>
      <c r="K211" s="32"/>
    </row>
    <row r="212" spans="1:16" x14ac:dyDescent="0.2">
      <c r="A212" s="39"/>
      <c r="B212" s="183" t="s">
        <v>188</v>
      </c>
      <c r="C212" s="184" t="s">
        <v>660</v>
      </c>
      <c r="D212" s="184" t="s">
        <v>661</v>
      </c>
      <c r="E212" s="39"/>
      <c r="F212" s="39"/>
      <c r="G212" s="39"/>
      <c r="K212" s="32"/>
    </row>
    <row r="213" spans="1:16" ht="25.5" x14ac:dyDescent="0.2">
      <c r="A213" s="39"/>
      <c r="B213" s="156" t="s">
        <v>861</v>
      </c>
      <c r="C213" s="185">
        <v>0.35</v>
      </c>
      <c r="D213" s="185">
        <v>0.35</v>
      </c>
      <c r="E213" s="39"/>
      <c r="F213" s="70"/>
      <c r="G213" s="174"/>
      <c r="K213" s="32"/>
    </row>
    <row r="214" spans="1:16" ht="25.5" x14ac:dyDescent="0.2">
      <c r="A214" s="39"/>
      <c r="B214" s="156" t="s">
        <v>862</v>
      </c>
      <c r="C214" s="185">
        <v>0.25</v>
      </c>
      <c r="D214" s="185">
        <v>0.25</v>
      </c>
      <c r="E214" s="39"/>
      <c r="F214" s="70"/>
      <c r="G214" s="174"/>
      <c r="K214" s="32"/>
    </row>
    <row r="215" spans="1:16" x14ac:dyDescent="0.2">
      <c r="A215" s="39"/>
      <c r="B215" s="70"/>
      <c r="C215" s="70"/>
      <c r="D215" s="39"/>
      <c r="E215" s="39"/>
      <c r="F215" s="39"/>
      <c r="G215" s="39"/>
      <c r="K215" s="32"/>
    </row>
    <row r="216" spans="1:16" ht="24.75" customHeight="1" x14ac:dyDescent="0.2">
      <c r="A216" s="39"/>
      <c r="B216" s="273" t="s">
        <v>193</v>
      </c>
      <c r="C216" s="274"/>
      <c r="D216" s="154" t="s">
        <v>184</v>
      </c>
      <c r="E216" s="176"/>
      <c r="F216" s="39"/>
      <c r="G216" s="39"/>
      <c r="K216" s="32"/>
    </row>
    <row r="217" spans="1:16" ht="24" customHeight="1" x14ac:dyDescent="0.2">
      <c r="A217" s="39"/>
      <c r="B217" s="273" t="s">
        <v>194</v>
      </c>
      <c r="C217" s="274"/>
      <c r="D217" s="154" t="s">
        <v>184</v>
      </c>
      <c r="E217" s="176"/>
      <c r="F217" s="39"/>
      <c r="G217" s="39"/>
      <c r="K217" s="32"/>
    </row>
    <row r="218" spans="1:16" x14ac:dyDescent="0.2">
      <c r="A218" s="39"/>
      <c r="B218" s="273" t="s">
        <v>195</v>
      </c>
      <c r="C218" s="274"/>
      <c r="D218" s="154" t="s">
        <v>184</v>
      </c>
      <c r="E218" s="176"/>
      <c r="F218" s="39"/>
      <c r="G218" s="39"/>
      <c r="K218" s="32"/>
    </row>
    <row r="219" spans="1:16" x14ac:dyDescent="0.2">
      <c r="A219" s="39"/>
      <c r="B219" s="273" t="s">
        <v>196</v>
      </c>
      <c r="C219" s="274"/>
      <c r="D219" s="177">
        <v>0.74965572196166486</v>
      </c>
      <c r="E219" s="39"/>
      <c r="F219" s="70"/>
      <c r="G219" s="174"/>
      <c r="K219" s="32"/>
    </row>
    <row r="220" spans="1:16" x14ac:dyDescent="0.2">
      <c r="K220" s="32"/>
    </row>
    <row r="221" spans="1:16" s="42" customFormat="1" x14ac:dyDescent="0.2">
      <c r="B221" s="229" t="s">
        <v>967</v>
      </c>
      <c r="C221" s="43"/>
      <c r="D221" s="43"/>
      <c r="E221" s="43"/>
      <c r="F221" s="43"/>
      <c r="G221" s="43"/>
      <c r="J221"/>
      <c r="K221" s="32"/>
      <c r="L221"/>
      <c r="M221"/>
      <c r="N221"/>
      <c r="O221"/>
      <c r="P221"/>
    </row>
    <row r="222" spans="1:16" s="42" customFormat="1" ht="63.75" x14ac:dyDescent="0.2">
      <c r="B222" s="212" t="s">
        <v>864</v>
      </c>
      <c r="C222" s="212" t="s">
        <v>865</v>
      </c>
      <c r="D222" s="212" t="s">
        <v>866</v>
      </c>
      <c r="E222" s="212" t="s">
        <v>867</v>
      </c>
      <c r="F222" s="212" t="s">
        <v>868</v>
      </c>
      <c r="G222" s="43"/>
      <c r="J222"/>
      <c r="K222" s="32"/>
      <c r="L222"/>
      <c r="M222"/>
      <c r="N222"/>
      <c r="O222"/>
      <c r="P222"/>
    </row>
    <row r="223" spans="1:16" s="42" customFormat="1" ht="38.25" x14ac:dyDescent="0.2">
      <c r="B223" s="213" t="s">
        <v>869</v>
      </c>
      <c r="C223" s="214" t="s">
        <v>870</v>
      </c>
      <c r="D223" s="215">
        <v>0</v>
      </c>
      <c r="E223" s="44">
        <v>0</v>
      </c>
      <c r="F223" s="216">
        <v>1000</v>
      </c>
      <c r="G223" s="43"/>
      <c r="J223"/>
      <c r="K223" s="32"/>
      <c r="L223"/>
      <c r="M223"/>
      <c r="N223"/>
      <c r="O223"/>
      <c r="P223"/>
    </row>
    <row r="224" spans="1:16" s="42" customFormat="1" x14ac:dyDescent="0.2">
      <c r="B224" s="229"/>
      <c r="C224" s="43"/>
      <c r="D224" s="43"/>
      <c r="E224" s="43"/>
      <c r="F224" s="43"/>
      <c r="G224" s="43"/>
      <c r="J224"/>
      <c r="K224" s="32"/>
      <c r="L224"/>
      <c r="M224"/>
      <c r="N224"/>
      <c r="O224"/>
      <c r="P224"/>
    </row>
    <row r="225" spans="2:16" s="42" customFormat="1" x14ac:dyDescent="0.2">
      <c r="B225" s="230" t="s">
        <v>871</v>
      </c>
      <c r="C225" s="230" t="s">
        <v>872</v>
      </c>
      <c r="D225" s="288" t="s">
        <v>873</v>
      </c>
      <c r="E225" s="289"/>
      <c r="F225" s="290" t="s">
        <v>874</v>
      </c>
      <c r="G225" s="290"/>
      <c r="J225"/>
      <c r="K225" s="32"/>
      <c r="L225"/>
      <c r="M225"/>
      <c r="N225"/>
      <c r="O225"/>
      <c r="P225"/>
    </row>
    <row r="226" spans="2:16" s="42" customFormat="1" ht="25.5" x14ac:dyDescent="0.2">
      <c r="B226" s="231" t="s">
        <v>875</v>
      </c>
      <c r="C226" s="232" t="s">
        <v>876</v>
      </c>
      <c r="D226" s="291">
        <v>0</v>
      </c>
      <c r="E226" s="292"/>
      <c r="F226" s="291">
        <v>0</v>
      </c>
      <c r="G226" s="292"/>
      <c r="J226"/>
      <c r="K226" s="32"/>
      <c r="L226"/>
      <c r="M226"/>
      <c r="N226"/>
      <c r="O226"/>
      <c r="P226"/>
    </row>
    <row r="227" spans="2:16" s="42" customFormat="1" x14ac:dyDescent="0.2">
      <c r="B227" s="293" t="s">
        <v>877</v>
      </c>
      <c r="C227" s="294"/>
      <c r="D227" s="294"/>
      <c r="E227" s="294"/>
      <c r="F227" s="294"/>
      <c r="G227" s="295"/>
      <c r="J227"/>
      <c r="K227" s="32"/>
      <c r="L227"/>
      <c r="M227"/>
      <c r="N227"/>
      <c r="O227"/>
      <c r="P227"/>
    </row>
    <row r="228" spans="2:16" s="42" customFormat="1" x14ac:dyDescent="0.2">
      <c r="B228" s="290" t="s">
        <v>871</v>
      </c>
      <c r="C228" s="290" t="s">
        <v>872</v>
      </c>
      <c r="D228" s="293" t="s">
        <v>878</v>
      </c>
      <c r="E228" s="294"/>
      <c r="F228" s="295"/>
      <c r="G228" s="231"/>
      <c r="J228"/>
      <c r="K228" s="32"/>
      <c r="L228"/>
      <c r="M228"/>
      <c r="N228"/>
      <c r="O228"/>
      <c r="P228"/>
    </row>
    <row r="229" spans="2:16" s="42" customFormat="1" ht="51" x14ac:dyDescent="0.2">
      <c r="B229" s="290"/>
      <c r="C229" s="290"/>
      <c r="D229" s="233" t="s">
        <v>879</v>
      </c>
      <c r="E229" s="233" t="s">
        <v>880</v>
      </c>
      <c r="F229" s="233" t="s">
        <v>881</v>
      </c>
      <c r="G229" s="233" t="s">
        <v>968</v>
      </c>
      <c r="H229" s="234"/>
      <c r="I229" s="234"/>
      <c r="J229"/>
      <c r="K229" s="32"/>
      <c r="L229"/>
      <c r="M229"/>
      <c r="N229"/>
      <c r="O229"/>
      <c r="P229"/>
    </row>
    <row r="230" spans="2:16" s="42" customFormat="1" ht="25.5" x14ac:dyDescent="0.2">
      <c r="B230" s="235" t="s">
        <v>875</v>
      </c>
      <c r="C230" s="232" t="s">
        <v>876</v>
      </c>
      <c r="D230" s="236">
        <v>700</v>
      </c>
      <c r="E230" s="236">
        <v>24.098357999999998</v>
      </c>
      <c r="F230" s="237">
        <v>724.09835799999996</v>
      </c>
      <c r="G230" s="238">
        <v>1.4542533274648584E-3</v>
      </c>
      <c r="H230" s="239"/>
      <c r="I230" s="239"/>
      <c r="J230"/>
      <c r="K230" s="32"/>
      <c r="L230"/>
      <c r="M230"/>
      <c r="N230"/>
      <c r="O230"/>
      <c r="P230"/>
    </row>
    <row r="231" spans="2:16" s="42" customFormat="1" ht="29.25" customHeight="1" x14ac:dyDescent="0.2">
      <c r="B231" s="296" t="s">
        <v>882</v>
      </c>
      <c r="C231" s="297"/>
      <c r="D231" s="297"/>
      <c r="E231" s="297"/>
      <c r="F231" s="297"/>
      <c r="G231" s="298"/>
      <c r="J231"/>
      <c r="K231" s="32"/>
      <c r="L231"/>
      <c r="M231"/>
      <c r="N231"/>
      <c r="O231"/>
      <c r="P231"/>
    </row>
    <row r="232" spans="2:16" s="42" customFormat="1" x14ac:dyDescent="0.2">
      <c r="J232"/>
      <c r="K232" s="32"/>
      <c r="L232"/>
      <c r="M232"/>
      <c r="N232"/>
      <c r="O232"/>
      <c r="P232"/>
    </row>
    <row r="233" spans="2:16" s="42" customFormat="1" x14ac:dyDescent="0.2">
      <c r="B233" s="299" t="s">
        <v>883</v>
      </c>
      <c r="C233" s="300"/>
      <c r="D233" s="301"/>
      <c r="J233"/>
      <c r="K233" s="32"/>
      <c r="L233"/>
      <c r="M233"/>
      <c r="N233"/>
      <c r="O233"/>
      <c r="P233"/>
    </row>
    <row r="234" spans="2:16" s="42" customFormat="1" ht="38.25" x14ac:dyDescent="0.2">
      <c r="B234" s="302" t="s">
        <v>884</v>
      </c>
      <c r="C234" s="302"/>
      <c r="D234" s="178" t="s">
        <v>549</v>
      </c>
      <c r="J234"/>
      <c r="K234" s="32"/>
      <c r="L234"/>
      <c r="M234"/>
      <c r="N234"/>
      <c r="O234"/>
      <c r="P234"/>
    </row>
    <row r="235" spans="2:16" s="42" customFormat="1" x14ac:dyDescent="0.2">
      <c r="B235" s="302" t="s">
        <v>885</v>
      </c>
      <c r="C235" s="302"/>
      <c r="D235" s="178"/>
      <c r="J235"/>
      <c r="K235" s="32"/>
      <c r="L235"/>
      <c r="M235"/>
      <c r="N235"/>
      <c r="O235"/>
      <c r="P235"/>
    </row>
    <row r="236" spans="2:16" s="42" customFormat="1" x14ac:dyDescent="0.2">
      <c r="B236" s="303"/>
      <c r="C236" s="304"/>
      <c r="D236" s="180"/>
      <c r="J236"/>
      <c r="K236" s="32"/>
      <c r="L236"/>
      <c r="M236"/>
      <c r="N236"/>
      <c r="O236"/>
      <c r="P236"/>
    </row>
    <row r="237" spans="2:16" s="42" customFormat="1" x14ac:dyDescent="0.2">
      <c r="B237" s="302" t="s">
        <v>886</v>
      </c>
      <c r="C237" s="302"/>
      <c r="D237" s="181">
        <v>7.2504956495850799</v>
      </c>
      <c r="J237"/>
      <c r="K237" s="32"/>
      <c r="L237"/>
      <c r="M237"/>
      <c r="N237"/>
      <c r="O237"/>
      <c r="P237"/>
    </row>
    <row r="238" spans="2:16" s="42" customFormat="1" x14ac:dyDescent="0.2">
      <c r="B238" s="303"/>
      <c r="C238" s="304"/>
      <c r="D238" s="240"/>
      <c r="J238"/>
      <c r="K238" s="32"/>
      <c r="L238"/>
      <c r="M238"/>
      <c r="N238"/>
      <c r="O238"/>
      <c r="P238"/>
    </row>
    <row r="239" spans="2:16" s="42" customFormat="1" x14ac:dyDescent="0.2">
      <c r="B239" s="302" t="s">
        <v>887</v>
      </c>
      <c r="C239" s="302"/>
      <c r="D239" s="181">
        <v>3.9304266963331544</v>
      </c>
      <c r="J239"/>
      <c r="K239" s="32"/>
      <c r="L239"/>
      <c r="M239"/>
      <c r="N239"/>
      <c r="O239"/>
      <c r="P239"/>
    </row>
    <row r="240" spans="2:16" s="42" customFormat="1" x14ac:dyDescent="0.2">
      <c r="B240" s="302" t="s">
        <v>888</v>
      </c>
      <c r="C240" s="302"/>
      <c r="D240" s="181">
        <v>5.6279409874453554</v>
      </c>
      <c r="J240"/>
      <c r="K240" s="32"/>
      <c r="L240"/>
      <c r="M240"/>
      <c r="N240"/>
      <c r="O240"/>
      <c r="P240"/>
    </row>
    <row r="241" spans="2:16" s="42" customFormat="1" x14ac:dyDescent="0.2">
      <c r="B241" s="303"/>
      <c r="C241" s="304"/>
      <c r="D241" s="180"/>
      <c r="J241"/>
      <c r="K241" s="32"/>
      <c r="L241"/>
      <c r="M241"/>
      <c r="N241"/>
      <c r="O241"/>
      <c r="P241"/>
    </row>
    <row r="242" spans="2:16" s="42" customFormat="1" x14ac:dyDescent="0.2">
      <c r="B242" s="302" t="s">
        <v>889</v>
      </c>
      <c r="C242" s="302"/>
      <c r="D242" s="182" t="s">
        <v>969</v>
      </c>
      <c r="J242"/>
      <c r="K242" s="32"/>
      <c r="L242"/>
      <c r="M242"/>
      <c r="N242"/>
      <c r="O242"/>
      <c r="P242"/>
    </row>
    <row r="243" spans="2:16" s="42" customFormat="1" x14ac:dyDescent="0.2">
      <c r="B243" s="303" t="s">
        <v>890</v>
      </c>
      <c r="C243" s="305"/>
      <c r="D243" s="304"/>
      <c r="J243"/>
      <c r="K243" s="32"/>
      <c r="L243"/>
      <c r="M243"/>
      <c r="N243"/>
      <c r="O243"/>
      <c r="P243"/>
    </row>
    <row r="244" spans="2:16" x14ac:dyDescent="0.2">
      <c r="K244" s="32"/>
    </row>
  </sheetData>
  <mergeCells count="38">
    <mergeCell ref="B242:C242"/>
    <mergeCell ref="B243:D243"/>
    <mergeCell ref="B237:C237"/>
    <mergeCell ref="B238:C238"/>
    <mergeCell ref="B239:C239"/>
    <mergeCell ref="B240:C240"/>
    <mergeCell ref="B241:C241"/>
    <mergeCell ref="B231:G231"/>
    <mergeCell ref="B233:D233"/>
    <mergeCell ref="B234:C234"/>
    <mergeCell ref="B235:C235"/>
    <mergeCell ref="B236:C236"/>
    <mergeCell ref="D226:E226"/>
    <mergeCell ref="F226:G226"/>
    <mergeCell ref="B227:G227"/>
    <mergeCell ref="B228:B229"/>
    <mergeCell ref="C228:C229"/>
    <mergeCell ref="D228:F228"/>
    <mergeCell ref="B195:H195"/>
    <mergeCell ref="B196:H196"/>
    <mergeCell ref="B197:H197"/>
    <mergeCell ref="D225:E225"/>
    <mergeCell ref="F225:G225"/>
    <mergeCell ref="B218:C218"/>
    <mergeCell ref="B198:F198"/>
    <mergeCell ref="B200:D200"/>
    <mergeCell ref="B201:C201"/>
    <mergeCell ref="B219:C219"/>
    <mergeCell ref="B211:C211"/>
    <mergeCell ref="B216:C216"/>
    <mergeCell ref="B217:C217"/>
    <mergeCell ref="B202:C202"/>
    <mergeCell ref="B203:C203"/>
    <mergeCell ref="A3:I3"/>
    <mergeCell ref="A2:I2"/>
    <mergeCell ref="A1:I1"/>
    <mergeCell ref="B193:H193"/>
    <mergeCell ref="B194:H194"/>
  </mergeCells>
  <hyperlinks>
    <hyperlink ref="J1" location="Index!B14" display="Index" xr:uid="{D0B2C71A-A994-473F-8A42-50622D2A3FA8}"/>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771CF-D716-47A7-96ED-ED3D9B210AC1}">
  <sheetPr>
    <outlinePr summaryBelow="0" summaryRight="0"/>
  </sheetPr>
  <dimension ref="A1:Q157"/>
  <sheetViews>
    <sheetView showGridLines="0" workbookViewId="0">
      <selection activeCell="G62" sqref="G62"/>
    </sheetView>
  </sheetViews>
  <sheetFormatPr defaultRowHeight="12.75" x14ac:dyDescent="0.2"/>
  <cols>
    <col min="1" max="1" width="5.85546875" bestFit="1" customWidth="1"/>
    <col min="2" max="2" width="19.7109375" bestFit="1" customWidth="1"/>
    <col min="3" max="3" width="42.140625" customWidth="1"/>
    <col min="4" max="4" width="16.5703125" bestFit="1" customWidth="1"/>
    <col min="5" max="5" width="9.140625" bestFit="1" customWidth="1"/>
    <col min="6" max="6" width="10.140625" bestFit="1" customWidth="1"/>
    <col min="7" max="7" width="14" bestFit="1" customWidth="1"/>
    <col min="8" max="8" width="10.85546875" customWidth="1"/>
    <col min="9" max="9" width="11.5703125" bestFit="1" customWidth="1"/>
    <col min="10" max="10" width="50.7109375" style="47" customWidth="1"/>
  </cols>
  <sheetData>
    <row r="1" spans="1:10" ht="15" x14ac:dyDescent="0.2">
      <c r="A1" s="278" t="s">
        <v>0</v>
      </c>
      <c r="B1" s="278"/>
      <c r="C1" s="278"/>
      <c r="D1" s="278"/>
      <c r="E1" s="278"/>
      <c r="F1" s="278"/>
      <c r="G1" s="278"/>
      <c r="H1" s="278"/>
      <c r="I1" s="62" t="s">
        <v>1027</v>
      </c>
      <c r="J1" s="32"/>
    </row>
    <row r="2" spans="1:10" ht="15" x14ac:dyDescent="0.2">
      <c r="A2" s="278" t="s">
        <v>662</v>
      </c>
      <c r="B2" s="278"/>
      <c r="C2" s="278"/>
      <c r="D2" s="278"/>
      <c r="E2" s="278"/>
      <c r="F2" s="278"/>
      <c r="G2" s="278"/>
      <c r="H2" s="278"/>
      <c r="J2" s="33" t="s">
        <v>1028</v>
      </c>
    </row>
    <row r="3" spans="1:10" ht="15" x14ac:dyDescent="0.2">
      <c r="A3" s="278" t="s">
        <v>835</v>
      </c>
      <c r="B3" s="278"/>
      <c r="C3" s="278"/>
      <c r="D3" s="278"/>
      <c r="E3" s="278"/>
      <c r="F3" s="278"/>
      <c r="G3" s="278"/>
      <c r="H3" s="278"/>
      <c r="J3" s="32"/>
    </row>
    <row r="4" spans="1:10" s="34" customFormat="1" ht="30" x14ac:dyDescent="0.2">
      <c r="A4" s="29" t="s">
        <v>2</v>
      </c>
      <c r="B4" s="29" t="s">
        <v>3</v>
      </c>
      <c r="C4" s="29" t="s">
        <v>4</v>
      </c>
      <c r="D4" s="29" t="s">
        <v>5</v>
      </c>
      <c r="E4" s="29" t="s">
        <v>6</v>
      </c>
      <c r="F4" s="29" t="s">
        <v>7</v>
      </c>
      <c r="G4" s="29" t="s">
        <v>8</v>
      </c>
      <c r="H4" s="29" t="s">
        <v>840</v>
      </c>
      <c r="J4" s="32"/>
    </row>
    <row r="5" spans="1:10" x14ac:dyDescent="0.2">
      <c r="A5" s="153"/>
      <c r="B5" s="153"/>
      <c r="C5" s="154" t="s">
        <v>9</v>
      </c>
      <c r="D5" s="153"/>
      <c r="E5" s="153"/>
      <c r="F5" s="153"/>
      <c r="G5" s="153"/>
      <c r="H5" s="35" t="s">
        <v>153</v>
      </c>
      <c r="J5" s="32"/>
    </row>
    <row r="6" spans="1:10" x14ac:dyDescent="0.2">
      <c r="A6" s="153"/>
      <c r="B6" s="153"/>
      <c r="C6" s="154" t="s">
        <v>10</v>
      </c>
      <c r="D6" s="153"/>
      <c r="E6" s="153"/>
      <c r="F6" s="153"/>
      <c r="G6" s="153"/>
      <c r="H6" s="35" t="s">
        <v>153</v>
      </c>
      <c r="J6" s="32"/>
    </row>
    <row r="7" spans="1:10" x14ac:dyDescent="0.2">
      <c r="A7" s="155">
        <v>1</v>
      </c>
      <c r="B7" s="156" t="s">
        <v>125</v>
      </c>
      <c r="C7" s="156" t="s">
        <v>126</v>
      </c>
      <c r="D7" s="156" t="s">
        <v>19</v>
      </c>
      <c r="E7" s="157">
        <v>285600</v>
      </c>
      <c r="F7" s="35">
        <v>1071.8568</v>
      </c>
      <c r="G7" s="158">
        <v>8.9848549999999999E-2</v>
      </c>
      <c r="H7" s="35" t="s">
        <v>153</v>
      </c>
      <c r="J7" s="32"/>
    </row>
    <row r="8" spans="1:10" ht="25.5" x14ac:dyDescent="0.2">
      <c r="A8" s="155">
        <v>2</v>
      </c>
      <c r="B8" s="156" t="s">
        <v>104</v>
      </c>
      <c r="C8" s="156" t="s">
        <v>105</v>
      </c>
      <c r="D8" s="156" t="s">
        <v>25</v>
      </c>
      <c r="E8" s="157">
        <v>144000</v>
      </c>
      <c r="F8" s="35">
        <v>965.16</v>
      </c>
      <c r="G8" s="158">
        <v>8.0904669999999998E-2</v>
      </c>
      <c r="H8" s="35" t="s">
        <v>153</v>
      </c>
      <c r="J8" s="32"/>
    </row>
    <row r="9" spans="1:10" x14ac:dyDescent="0.2">
      <c r="A9" s="155">
        <v>3</v>
      </c>
      <c r="B9" s="156" t="s">
        <v>340</v>
      </c>
      <c r="C9" s="156" t="s">
        <v>341</v>
      </c>
      <c r="D9" s="156" t="s">
        <v>50</v>
      </c>
      <c r="E9" s="157">
        <v>55000</v>
      </c>
      <c r="F9" s="35">
        <v>926.09</v>
      </c>
      <c r="G9" s="158">
        <v>7.7629630000000005E-2</v>
      </c>
      <c r="H9" s="35" t="s">
        <v>153</v>
      </c>
      <c r="J9" s="32"/>
    </row>
    <row r="10" spans="1:10" x14ac:dyDescent="0.2">
      <c r="A10" s="155">
        <v>4</v>
      </c>
      <c r="B10" s="156" t="s">
        <v>14</v>
      </c>
      <c r="C10" s="156" t="s">
        <v>15</v>
      </c>
      <c r="D10" s="156" t="s">
        <v>16</v>
      </c>
      <c r="E10" s="157">
        <v>27500</v>
      </c>
      <c r="F10" s="35">
        <v>860.97</v>
      </c>
      <c r="G10" s="158">
        <v>7.2170929999999994E-2</v>
      </c>
      <c r="H10" s="35" t="s">
        <v>153</v>
      </c>
      <c r="J10" s="32"/>
    </row>
    <row r="11" spans="1:10" x14ac:dyDescent="0.2">
      <c r="A11" s="155">
        <v>5</v>
      </c>
      <c r="B11" s="156" t="s">
        <v>17</v>
      </c>
      <c r="C11" s="156" t="s">
        <v>18</v>
      </c>
      <c r="D11" s="156" t="s">
        <v>19</v>
      </c>
      <c r="E11" s="157">
        <v>58900</v>
      </c>
      <c r="F11" s="35">
        <v>850.54544999999996</v>
      </c>
      <c r="G11" s="158">
        <v>7.1297089999999994E-2</v>
      </c>
      <c r="H11" s="35" t="s">
        <v>153</v>
      </c>
      <c r="J11" s="32"/>
    </row>
    <row r="12" spans="1:10" ht="15" x14ac:dyDescent="0.2">
      <c r="A12" s="155">
        <v>6</v>
      </c>
      <c r="B12" s="156" t="s">
        <v>663</v>
      </c>
      <c r="C12" s="156" t="s">
        <v>664</v>
      </c>
      <c r="D12" s="156" t="s">
        <v>19</v>
      </c>
      <c r="E12" s="157">
        <v>4400000</v>
      </c>
      <c r="F12" s="35">
        <v>787.16</v>
      </c>
      <c r="G12" s="158">
        <v>6.5983799999999995E-2</v>
      </c>
      <c r="H12" s="35" t="s">
        <v>153</v>
      </c>
      <c r="J12" s="48"/>
    </row>
    <row r="13" spans="1:10" x14ac:dyDescent="0.2">
      <c r="A13" s="155">
        <v>7</v>
      </c>
      <c r="B13" s="156" t="s">
        <v>665</v>
      </c>
      <c r="C13" s="156" t="s">
        <v>666</v>
      </c>
      <c r="D13" s="156" t="s">
        <v>53</v>
      </c>
      <c r="E13" s="157">
        <v>85800</v>
      </c>
      <c r="F13" s="35">
        <v>707.63549999999998</v>
      </c>
      <c r="G13" s="158">
        <v>5.931765E-2</v>
      </c>
      <c r="H13" s="35" t="s">
        <v>153</v>
      </c>
      <c r="J13" s="32"/>
    </row>
    <row r="14" spans="1:10" x14ac:dyDescent="0.2">
      <c r="A14" s="155">
        <v>8</v>
      </c>
      <c r="B14" s="156" t="s">
        <v>667</v>
      </c>
      <c r="C14" s="156" t="s">
        <v>668</v>
      </c>
      <c r="D14" s="156" t="s">
        <v>112</v>
      </c>
      <c r="E14" s="157">
        <v>252000</v>
      </c>
      <c r="F14" s="35">
        <v>523.90800000000002</v>
      </c>
      <c r="G14" s="158">
        <v>4.3916660000000003E-2</v>
      </c>
      <c r="H14" s="35" t="s">
        <v>153</v>
      </c>
      <c r="J14" s="32" t="s">
        <v>1041</v>
      </c>
    </row>
    <row r="15" spans="1:10" x14ac:dyDescent="0.2">
      <c r="A15" s="155">
        <v>9</v>
      </c>
      <c r="B15" s="156" t="s">
        <v>669</v>
      </c>
      <c r="C15" s="156" t="s">
        <v>670</v>
      </c>
      <c r="D15" s="156" t="s">
        <v>671</v>
      </c>
      <c r="E15" s="157">
        <v>89700</v>
      </c>
      <c r="F15" s="35">
        <v>407.238</v>
      </c>
      <c r="G15" s="158">
        <v>3.4136779999999999E-2</v>
      </c>
      <c r="H15" s="35" t="s">
        <v>153</v>
      </c>
      <c r="J15" s="32"/>
    </row>
    <row r="16" spans="1:10" ht="25.5" x14ac:dyDescent="0.2">
      <c r="A16" s="155">
        <v>10</v>
      </c>
      <c r="B16" s="156" t="s">
        <v>672</v>
      </c>
      <c r="C16" s="156" t="s">
        <v>673</v>
      </c>
      <c r="D16" s="156" t="s">
        <v>25</v>
      </c>
      <c r="E16" s="157">
        <v>15300</v>
      </c>
      <c r="F16" s="35">
        <v>400.71465000000001</v>
      </c>
      <c r="G16" s="158">
        <v>3.3589960000000002E-2</v>
      </c>
      <c r="H16" s="35" t="s">
        <v>153</v>
      </c>
      <c r="J16" s="32"/>
    </row>
    <row r="17" spans="1:10" ht="25.5" x14ac:dyDescent="0.2">
      <c r="A17" s="155">
        <v>11</v>
      </c>
      <c r="B17" s="156" t="s">
        <v>355</v>
      </c>
      <c r="C17" s="156" t="s">
        <v>356</v>
      </c>
      <c r="D17" s="156" t="s">
        <v>219</v>
      </c>
      <c r="E17" s="157">
        <v>19600</v>
      </c>
      <c r="F17" s="35">
        <v>298.08659999999998</v>
      </c>
      <c r="G17" s="158">
        <v>2.498715E-2</v>
      </c>
      <c r="H17" s="35" t="s">
        <v>153</v>
      </c>
      <c r="J17" s="32"/>
    </row>
    <row r="18" spans="1:10" x14ac:dyDescent="0.2">
      <c r="A18" s="155">
        <v>12</v>
      </c>
      <c r="B18" s="156" t="s">
        <v>478</v>
      </c>
      <c r="C18" s="156" t="s">
        <v>479</v>
      </c>
      <c r="D18" s="156" t="s">
        <v>222</v>
      </c>
      <c r="E18" s="157">
        <v>14700</v>
      </c>
      <c r="F18" s="35">
        <v>214.56120000000001</v>
      </c>
      <c r="G18" s="158">
        <v>1.7985620000000001E-2</v>
      </c>
      <c r="H18" s="35" t="s">
        <v>153</v>
      </c>
      <c r="J18" s="32"/>
    </row>
    <row r="19" spans="1:10" x14ac:dyDescent="0.2">
      <c r="A19" s="155">
        <v>13</v>
      </c>
      <c r="B19" s="156" t="s">
        <v>389</v>
      </c>
      <c r="C19" s="156" t="s">
        <v>390</v>
      </c>
      <c r="D19" s="156" t="s">
        <v>50</v>
      </c>
      <c r="E19" s="157">
        <v>9200</v>
      </c>
      <c r="F19" s="35">
        <v>165.83</v>
      </c>
      <c r="G19" s="158">
        <v>1.390072E-2</v>
      </c>
      <c r="H19" s="35" t="s">
        <v>153</v>
      </c>
      <c r="J19" s="32"/>
    </row>
    <row r="20" spans="1:10" x14ac:dyDescent="0.2">
      <c r="A20" s="155">
        <v>14</v>
      </c>
      <c r="B20" s="156" t="s">
        <v>11</v>
      </c>
      <c r="C20" s="156" t="s">
        <v>12</v>
      </c>
      <c r="D20" s="156" t="s">
        <v>13</v>
      </c>
      <c r="E20" s="157">
        <v>4500</v>
      </c>
      <c r="F20" s="35">
        <v>159.68025</v>
      </c>
      <c r="G20" s="158">
        <v>1.338522E-2</v>
      </c>
      <c r="H20" s="35" t="s">
        <v>153</v>
      </c>
      <c r="J20" s="32"/>
    </row>
    <row r="21" spans="1:10" ht="25.5" x14ac:dyDescent="0.2">
      <c r="A21" s="155">
        <v>15</v>
      </c>
      <c r="B21" s="156" t="s">
        <v>363</v>
      </c>
      <c r="C21" s="156" t="s">
        <v>364</v>
      </c>
      <c r="D21" s="156" t="s">
        <v>219</v>
      </c>
      <c r="E21" s="157">
        <v>13200</v>
      </c>
      <c r="F21" s="35">
        <v>159.4032</v>
      </c>
      <c r="G21" s="158">
        <v>1.3362000000000001E-2</v>
      </c>
      <c r="H21" s="35" t="s">
        <v>153</v>
      </c>
      <c r="J21" s="32"/>
    </row>
    <row r="22" spans="1:10" ht="15" x14ac:dyDescent="0.2">
      <c r="A22" s="155">
        <v>16</v>
      </c>
      <c r="B22" s="156" t="s">
        <v>76</v>
      </c>
      <c r="C22" s="156" t="s">
        <v>77</v>
      </c>
      <c r="D22" s="156" t="s">
        <v>50</v>
      </c>
      <c r="E22" s="157">
        <v>13500</v>
      </c>
      <c r="F22" s="35">
        <v>114.60825</v>
      </c>
      <c r="G22" s="158">
        <v>9.6070500000000007E-3</v>
      </c>
      <c r="H22" s="35" t="s">
        <v>153</v>
      </c>
      <c r="J22" s="48"/>
    </row>
    <row r="23" spans="1:10" x14ac:dyDescent="0.2">
      <c r="A23" s="155">
        <v>17</v>
      </c>
      <c r="B23" s="156" t="s">
        <v>371</v>
      </c>
      <c r="C23" s="156" t="s">
        <v>372</v>
      </c>
      <c r="D23" s="156" t="s">
        <v>373</v>
      </c>
      <c r="E23" s="157">
        <v>9600</v>
      </c>
      <c r="F23" s="35">
        <v>40.790399999999998</v>
      </c>
      <c r="G23" s="158">
        <v>3.4192599999999999E-3</v>
      </c>
      <c r="H23" s="35" t="s">
        <v>153</v>
      </c>
      <c r="J23" s="32"/>
    </row>
    <row r="24" spans="1:10" x14ac:dyDescent="0.2">
      <c r="A24" s="155">
        <v>18</v>
      </c>
      <c r="B24" s="156" t="s">
        <v>674</v>
      </c>
      <c r="C24" s="156" t="s">
        <v>675</v>
      </c>
      <c r="D24" s="156" t="s">
        <v>112</v>
      </c>
      <c r="E24" s="157">
        <v>16200</v>
      </c>
      <c r="F24" s="35">
        <v>38.671019999999999</v>
      </c>
      <c r="G24" s="158">
        <v>3.2415999999999999E-3</v>
      </c>
      <c r="H24" s="35" t="s">
        <v>153</v>
      </c>
      <c r="J24" s="32"/>
    </row>
    <row r="25" spans="1:10" x14ac:dyDescent="0.2">
      <c r="A25" s="155">
        <v>19</v>
      </c>
      <c r="B25" s="156" t="s">
        <v>350</v>
      </c>
      <c r="C25" s="156" t="s">
        <v>351</v>
      </c>
      <c r="D25" s="156" t="s">
        <v>222</v>
      </c>
      <c r="E25" s="157">
        <v>875</v>
      </c>
      <c r="F25" s="35">
        <v>34.161312500000001</v>
      </c>
      <c r="G25" s="158">
        <v>2.8635800000000001E-3</v>
      </c>
      <c r="H25" s="35" t="s">
        <v>153</v>
      </c>
      <c r="J25" s="32"/>
    </row>
    <row r="26" spans="1:10" x14ac:dyDescent="0.2">
      <c r="A26" s="155">
        <v>20</v>
      </c>
      <c r="B26" s="156" t="s">
        <v>381</v>
      </c>
      <c r="C26" s="156" t="s">
        <v>382</v>
      </c>
      <c r="D26" s="156" t="s">
        <v>373</v>
      </c>
      <c r="E26" s="157">
        <v>600</v>
      </c>
      <c r="F26" s="35">
        <v>14.8383</v>
      </c>
      <c r="G26" s="158">
        <v>1.2438200000000001E-3</v>
      </c>
      <c r="H26" s="35" t="s">
        <v>153</v>
      </c>
      <c r="J26" s="32"/>
    </row>
    <row r="27" spans="1:10" x14ac:dyDescent="0.2">
      <c r="A27" s="153"/>
      <c r="B27" s="153"/>
      <c r="C27" s="154" t="s">
        <v>152</v>
      </c>
      <c r="D27" s="153"/>
      <c r="E27" s="153" t="s">
        <v>153</v>
      </c>
      <c r="F27" s="159">
        <v>8741.9089325000004</v>
      </c>
      <c r="G27" s="160">
        <v>0.73279174000000002</v>
      </c>
      <c r="H27" s="35" t="s">
        <v>153</v>
      </c>
      <c r="J27" s="32"/>
    </row>
    <row r="28" spans="1:10" x14ac:dyDescent="0.2">
      <c r="A28" s="153"/>
      <c r="B28" s="153"/>
      <c r="C28" s="161"/>
      <c r="D28" s="153"/>
      <c r="E28" s="153"/>
      <c r="F28" s="162"/>
      <c r="G28" s="162"/>
      <c r="H28" s="35" t="s">
        <v>153</v>
      </c>
      <c r="J28" s="32"/>
    </row>
    <row r="29" spans="1:10" x14ac:dyDescent="0.2">
      <c r="A29" s="153"/>
      <c r="B29" s="153"/>
      <c r="C29" s="154" t="s">
        <v>154</v>
      </c>
      <c r="D29" s="153"/>
      <c r="E29" s="153"/>
      <c r="F29" s="153"/>
      <c r="G29" s="153"/>
      <c r="H29" s="35" t="s">
        <v>153</v>
      </c>
      <c r="J29" s="32"/>
    </row>
    <row r="30" spans="1:10" x14ac:dyDescent="0.2">
      <c r="A30" s="153"/>
      <c r="B30" s="153"/>
      <c r="C30" s="154" t="s">
        <v>152</v>
      </c>
      <c r="D30" s="153"/>
      <c r="E30" s="153" t="s">
        <v>153</v>
      </c>
      <c r="F30" s="163" t="s">
        <v>155</v>
      </c>
      <c r="G30" s="160">
        <v>0</v>
      </c>
      <c r="H30" s="35" t="s">
        <v>153</v>
      </c>
      <c r="J30" s="32"/>
    </row>
    <row r="31" spans="1:10" x14ac:dyDescent="0.2">
      <c r="A31" s="153"/>
      <c r="B31" s="153"/>
      <c r="C31" s="161"/>
      <c r="D31" s="153"/>
      <c r="E31" s="153"/>
      <c r="F31" s="162"/>
      <c r="G31" s="162"/>
      <c r="H31" s="35" t="s">
        <v>153</v>
      </c>
      <c r="J31" s="32"/>
    </row>
    <row r="32" spans="1:10" x14ac:dyDescent="0.2">
      <c r="A32" s="153"/>
      <c r="B32" s="153"/>
      <c r="C32" s="154" t="s">
        <v>156</v>
      </c>
      <c r="D32" s="153"/>
      <c r="E32" s="153"/>
      <c r="F32" s="153"/>
      <c r="G32" s="153"/>
      <c r="H32" s="35" t="s">
        <v>153</v>
      </c>
      <c r="J32" s="32"/>
    </row>
    <row r="33" spans="1:10" x14ac:dyDescent="0.2">
      <c r="A33" s="153"/>
      <c r="B33" s="153"/>
      <c r="C33" s="154" t="s">
        <v>152</v>
      </c>
      <c r="D33" s="153"/>
      <c r="E33" s="153" t="s">
        <v>153</v>
      </c>
      <c r="F33" s="163" t="s">
        <v>155</v>
      </c>
      <c r="G33" s="160">
        <v>0</v>
      </c>
      <c r="H33" s="35" t="s">
        <v>153</v>
      </c>
      <c r="J33" s="32"/>
    </row>
    <row r="34" spans="1:10" x14ac:dyDescent="0.2">
      <c r="A34" s="153"/>
      <c r="B34" s="153"/>
      <c r="C34" s="161"/>
      <c r="D34" s="153"/>
      <c r="E34" s="153"/>
      <c r="F34" s="162"/>
      <c r="G34" s="162"/>
      <c r="H34" s="35" t="s">
        <v>153</v>
      </c>
      <c r="J34" s="32"/>
    </row>
    <row r="35" spans="1:10" x14ac:dyDescent="0.2">
      <c r="A35" s="153"/>
      <c r="B35" s="153"/>
      <c r="C35" s="154" t="s">
        <v>157</v>
      </c>
      <c r="D35" s="153"/>
      <c r="E35" s="153"/>
      <c r="F35" s="153"/>
      <c r="G35" s="153"/>
      <c r="H35" s="35" t="s">
        <v>153</v>
      </c>
      <c r="J35" s="32"/>
    </row>
    <row r="36" spans="1:10" x14ac:dyDescent="0.2">
      <c r="A36" s="153"/>
      <c r="B36" s="153"/>
      <c r="C36" s="154" t="s">
        <v>152</v>
      </c>
      <c r="D36" s="153"/>
      <c r="E36" s="153" t="s">
        <v>153</v>
      </c>
      <c r="F36" s="163" t="s">
        <v>155</v>
      </c>
      <c r="G36" s="160">
        <v>0</v>
      </c>
      <c r="H36" s="35" t="s">
        <v>153</v>
      </c>
      <c r="J36" s="32"/>
    </row>
    <row r="37" spans="1:10" x14ac:dyDescent="0.2">
      <c r="A37" s="153"/>
      <c r="B37" s="153"/>
      <c r="C37" s="161"/>
      <c r="D37" s="153"/>
      <c r="E37" s="153"/>
      <c r="F37" s="162"/>
      <c r="G37" s="162"/>
      <c r="H37" s="35" t="s">
        <v>153</v>
      </c>
      <c r="J37" s="32"/>
    </row>
    <row r="38" spans="1:10" x14ac:dyDescent="0.2">
      <c r="A38" s="153"/>
      <c r="B38" s="153"/>
      <c r="C38" s="154" t="s">
        <v>158</v>
      </c>
      <c r="D38" s="153"/>
      <c r="E38" s="153"/>
      <c r="F38" s="162"/>
      <c r="G38" s="162"/>
      <c r="H38" s="35" t="s">
        <v>153</v>
      </c>
      <c r="J38" s="32"/>
    </row>
    <row r="39" spans="1:10" x14ac:dyDescent="0.2">
      <c r="A39" s="153"/>
      <c r="B39" s="153"/>
      <c r="C39" s="154" t="s">
        <v>152</v>
      </c>
      <c r="D39" s="153"/>
      <c r="E39" s="153" t="s">
        <v>153</v>
      </c>
      <c r="F39" s="163" t="s">
        <v>155</v>
      </c>
      <c r="G39" s="160">
        <v>0</v>
      </c>
      <c r="H39" s="35" t="s">
        <v>153</v>
      </c>
      <c r="J39" s="32"/>
    </row>
    <row r="40" spans="1:10" x14ac:dyDescent="0.2">
      <c r="A40" s="153"/>
      <c r="B40" s="153"/>
      <c r="C40" s="161"/>
      <c r="D40" s="153"/>
      <c r="E40" s="153"/>
      <c r="F40" s="162"/>
      <c r="G40" s="162"/>
      <c r="H40" s="35" t="s">
        <v>153</v>
      </c>
      <c r="J40" s="32"/>
    </row>
    <row r="41" spans="1:10" x14ac:dyDescent="0.2">
      <c r="A41" s="153"/>
      <c r="B41" s="153"/>
      <c r="C41" s="154" t="s">
        <v>159</v>
      </c>
      <c r="D41" s="153"/>
      <c r="E41" s="153"/>
      <c r="F41" s="162"/>
      <c r="G41" s="162"/>
      <c r="H41" s="35" t="s">
        <v>153</v>
      </c>
      <c r="J41" s="32"/>
    </row>
    <row r="42" spans="1:10" x14ac:dyDescent="0.2">
      <c r="A42" s="155">
        <v>1</v>
      </c>
      <c r="B42" s="156"/>
      <c r="C42" s="156" t="s">
        <v>892</v>
      </c>
      <c r="D42" s="156" t="s">
        <v>547</v>
      </c>
      <c r="E42" s="157">
        <v>-600</v>
      </c>
      <c r="F42" s="35">
        <v>-14.9178</v>
      </c>
      <c r="G42" s="158">
        <f>F42/$F$115</f>
        <v>-1.2504866943212191E-3</v>
      </c>
      <c r="H42" s="35" t="s">
        <v>153</v>
      </c>
      <c r="J42" s="32"/>
    </row>
    <row r="43" spans="1:10" x14ac:dyDescent="0.2">
      <c r="A43" s="155">
        <v>2</v>
      </c>
      <c r="B43" s="156"/>
      <c r="C43" s="156" t="s">
        <v>893</v>
      </c>
      <c r="D43" s="156" t="s">
        <v>547</v>
      </c>
      <c r="E43" s="157">
        <v>-875</v>
      </c>
      <c r="F43" s="35">
        <v>-34.315750000000001</v>
      </c>
      <c r="G43" s="158">
        <f t="shared" ref="G43:G61" si="0">F43/$F$115</f>
        <v>-2.87652259586892E-3</v>
      </c>
      <c r="H43" s="35" t="s">
        <v>153</v>
      </c>
      <c r="J43" s="32"/>
    </row>
    <row r="44" spans="1:10" x14ac:dyDescent="0.2">
      <c r="A44" s="155">
        <v>3</v>
      </c>
      <c r="B44" s="156"/>
      <c r="C44" s="156" t="s">
        <v>894</v>
      </c>
      <c r="D44" s="156" t="s">
        <v>547</v>
      </c>
      <c r="E44" s="157">
        <v>-16200</v>
      </c>
      <c r="F44" s="35">
        <v>-38.888100000000001</v>
      </c>
      <c r="G44" s="158">
        <f t="shared" si="0"/>
        <v>-3.2598004811321374E-3</v>
      </c>
      <c r="H44" s="35" t="s">
        <v>153</v>
      </c>
      <c r="J44" s="32"/>
    </row>
    <row r="45" spans="1:10" x14ac:dyDescent="0.2">
      <c r="A45" s="155">
        <v>4</v>
      </c>
      <c r="B45" s="156"/>
      <c r="C45" s="156" t="s">
        <v>895</v>
      </c>
      <c r="D45" s="156" t="s">
        <v>547</v>
      </c>
      <c r="E45" s="157">
        <v>-9600</v>
      </c>
      <c r="F45" s="35">
        <v>-41.073599999999999</v>
      </c>
      <c r="G45" s="158">
        <f t="shared" si="0"/>
        <v>-3.4430003276536766E-3</v>
      </c>
      <c r="H45" s="35" t="s">
        <v>153</v>
      </c>
      <c r="J45" s="32"/>
    </row>
    <row r="46" spans="1:10" x14ac:dyDescent="0.2">
      <c r="A46" s="155">
        <v>5</v>
      </c>
      <c r="B46" s="156"/>
      <c r="C46" s="156" t="s">
        <v>896</v>
      </c>
      <c r="D46" s="156" t="s">
        <v>547</v>
      </c>
      <c r="E46" s="157">
        <v>-13500</v>
      </c>
      <c r="F46" s="35">
        <v>-115.40475000000001</v>
      </c>
      <c r="G46" s="158">
        <f t="shared" si="0"/>
        <v>-9.673819486550746E-3</v>
      </c>
      <c r="H46" s="35" t="s">
        <v>153</v>
      </c>
      <c r="J46" s="32"/>
    </row>
    <row r="47" spans="1:10" x14ac:dyDescent="0.2">
      <c r="A47" s="155">
        <v>6</v>
      </c>
      <c r="B47" s="156"/>
      <c r="C47" s="156" t="s">
        <v>897</v>
      </c>
      <c r="D47" s="156" t="s">
        <v>547</v>
      </c>
      <c r="E47" s="157">
        <v>-13200</v>
      </c>
      <c r="F47" s="35">
        <v>-160.47900000000001</v>
      </c>
      <c r="G47" s="158">
        <f t="shared" si="0"/>
        <v>-1.3452174866131395E-2</v>
      </c>
      <c r="H47" s="35" t="s">
        <v>153</v>
      </c>
      <c r="J47" s="32"/>
    </row>
    <row r="48" spans="1:10" x14ac:dyDescent="0.2">
      <c r="A48" s="155">
        <v>7</v>
      </c>
      <c r="B48" s="156"/>
      <c r="C48" s="156" t="s">
        <v>898</v>
      </c>
      <c r="D48" s="156" t="s">
        <v>547</v>
      </c>
      <c r="E48" s="157">
        <v>-4500</v>
      </c>
      <c r="F48" s="35">
        <v>-160.79175000000001</v>
      </c>
      <c r="G48" s="158">
        <f t="shared" si="0"/>
        <v>-1.3478391179103077E-2</v>
      </c>
      <c r="H48" s="35" t="s">
        <v>153</v>
      </c>
      <c r="J48" s="32"/>
    </row>
    <row r="49" spans="1:10" x14ac:dyDescent="0.2">
      <c r="A49" s="155">
        <v>8</v>
      </c>
      <c r="B49" s="156"/>
      <c r="C49" s="156" t="s">
        <v>899</v>
      </c>
      <c r="D49" s="156" t="s">
        <v>547</v>
      </c>
      <c r="E49" s="157">
        <v>-9200</v>
      </c>
      <c r="F49" s="35">
        <v>-166.9708</v>
      </c>
      <c r="G49" s="158">
        <f t="shared" si="0"/>
        <v>-1.3996350919047674E-2</v>
      </c>
      <c r="H49" s="35" t="s">
        <v>153</v>
      </c>
      <c r="J49" s="32"/>
    </row>
    <row r="50" spans="1:10" x14ac:dyDescent="0.2">
      <c r="A50" s="155">
        <v>9</v>
      </c>
      <c r="B50" s="156"/>
      <c r="C50" s="156" t="s">
        <v>900</v>
      </c>
      <c r="D50" s="156" t="s">
        <v>547</v>
      </c>
      <c r="E50" s="157">
        <v>-14700</v>
      </c>
      <c r="F50" s="35">
        <v>-213.44399999999999</v>
      </c>
      <c r="G50" s="158">
        <f t="shared" si="0"/>
        <v>-1.789197348018463E-2</v>
      </c>
      <c r="H50" s="35" t="s">
        <v>153</v>
      </c>
      <c r="J50" s="32"/>
    </row>
    <row r="51" spans="1:10" x14ac:dyDescent="0.2">
      <c r="A51" s="155">
        <v>10</v>
      </c>
      <c r="B51" s="156"/>
      <c r="C51" s="156" t="s">
        <v>901</v>
      </c>
      <c r="D51" s="156" t="s">
        <v>547</v>
      </c>
      <c r="E51" s="157">
        <v>-19600</v>
      </c>
      <c r="F51" s="35">
        <v>-299.16460000000001</v>
      </c>
      <c r="G51" s="158">
        <f t="shared" si="0"/>
        <v>-2.5077514895757401E-2</v>
      </c>
      <c r="H51" s="35" t="s">
        <v>153</v>
      </c>
      <c r="J51" s="32"/>
    </row>
    <row r="52" spans="1:10" x14ac:dyDescent="0.2">
      <c r="A52" s="155">
        <v>11</v>
      </c>
      <c r="B52" s="156"/>
      <c r="C52" s="156" t="s">
        <v>902</v>
      </c>
      <c r="D52" s="156" t="s">
        <v>547</v>
      </c>
      <c r="E52" s="157">
        <v>-15300</v>
      </c>
      <c r="F52" s="35">
        <v>-403.3845</v>
      </c>
      <c r="G52" s="158">
        <f t="shared" si="0"/>
        <v>-3.3813762749562118E-2</v>
      </c>
      <c r="H52" s="35" t="s">
        <v>153</v>
      </c>
      <c r="J52" s="32"/>
    </row>
    <row r="53" spans="1:10" x14ac:dyDescent="0.2">
      <c r="A53" s="155">
        <v>12</v>
      </c>
      <c r="B53" s="156"/>
      <c r="C53" s="156" t="s">
        <v>903</v>
      </c>
      <c r="D53" s="156" t="s">
        <v>547</v>
      </c>
      <c r="E53" s="157">
        <v>-89700</v>
      </c>
      <c r="F53" s="35">
        <v>-410.15325000000001</v>
      </c>
      <c r="G53" s="158">
        <f t="shared" si="0"/>
        <v>-3.4381154175388097E-2</v>
      </c>
      <c r="H53" s="35" t="s">
        <v>153</v>
      </c>
      <c r="J53" s="32"/>
    </row>
    <row r="54" spans="1:10" x14ac:dyDescent="0.2">
      <c r="A54" s="155">
        <v>13</v>
      </c>
      <c r="B54" s="156"/>
      <c r="C54" s="156" t="s">
        <v>904</v>
      </c>
      <c r="D54" s="156" t="s">
        <v>547</v>
      </c>
      <c r="E54" s="157">
        <v>-252000</v>
      </c>
      <c r="F54" s="35">
        <v>-526.55399999999997</v>
      </c>
      <c r="G54" s="158">
        <f t="shared" si="0"/>
        <v>-4.4138463502769516E-2</v>
      </c>
      <c r="H54" s="35" t="s">
        <v>153</v>
      </c>
      <c r="J54" s="32"/>
    </row>
    <row r="55" spans="1:10" x14ac:dyDescent="0.2">
      <c r="A55" s="155">
        <v>14</v>
      </c>
      <c r="B55" s="156"/>
      <c r="C55" s="156" t="s">
        <v>905</v>
      </c>
      <c r="D55" s="156" t="s">
        <v>547</v>
      </c>
      <c r="E55" s="157">
        <v>-85800</v>
      </c>
      <c r="F55" s="35">
        <v>-710.46690000000001</v>
      </c>
      <c r="G55" s="158">
        <f t="shared" si="0"/>
        <v>-5.9554988349866875E-2</v>
      </c>
      <c r="H55" s="35" t="s">
        <v>153</v>
      </c>
      <c r="J55" s="32"/>
    </row>
    <row r="56" spans="1:10" x14ac:dyDescent="0.2">
      <c r="A56" s="155">
        <v>15</v>
      </c>
      <c r="B56" s="156"/>
      <c r="C56" s="156" t="s">
        <v>906</v>
      </c>
      <c r="D56" s="156" t="s">
        <v>547</v>
      </c>
      <c r="E56" s="157">
        <v>-4400000</v>
      </c>
      <c r="F56" s="35">
        <v>-792</v>
      </c>
      <c r="G56" s="158">
        <f t="shared" si="0"/>
        <v>-6.6389511985842781E-2</v>
      </c>
      <c r="H56" s="35" t="s">
        <v>153</v>
      </c>
      <c r="J56" s="32"/>
    </row>
    <row r="57" spans="1:10" x14ac:dyDescent="0.2">
      <c r="A57" s="155">
        <v>16</v>
      </c>
      <c r="B57" s="156"/>
      <c r="C57" s="156" t="s">
        <v>907</v>
      </c>
      <c r="D57" s="156" t="s">
        <v>547</v>
      </c>
      <c r="E57" s="157">
        <v>-58900</v>
      </c>
      <c r="F57" s="35">
        <v>-855.43415000000005</v>
      </c>
      <c r="G57" s="158">
        <f t="shared" si="0"/>
        <v>-7.1706888578944736E-2</v>
      </c>
      <c r="H57" s="35" t="s">
        <v>153</v>
      </c>
      <c r="J57" s="32"/>
    </row>
    <row r="58" spans="1:10" x14ac:dyDescent="0.2">
      <c r="A58" s="155">
        <v>17</v>
      </c>
      <c r="B58" s="156"/>
      <c r="C58" s="156" t="s">
        <v>908</v>
      </c>
      <c r="D58" s="156" t="s">
        <v>547</v>
      </c>
      <c r="E58" s="157">
        <v>-27500</v>
      </c>
      <c r="F58" s="35">
        <v>-866.64874999999995</v>
      </c>
      <c r="G58" s="158">
        <f t="shared" si="0"/>
        <v>-7.2646954009647297E-2</v>
      </c>
      <c r="H58" s="35" t="s">
        <v>153</v>
      </c>
      <c r="J58" s="32"/>
    </row>
    <row r="59" spans="1:10" x14ac:dyDescent="0.2">
      <c r="A59" s="155">
        <v>18</v>
      </c>
      <c r="B59" s="156"/>
      <c r="C59" s="156" t="s">
        <v>909</v>
      </c>
      <c r="D59" s="156" t="s">
        <v>547</v>
      </c>
      <c r="E59" s="157">
        <v>-55000</v>
      </c>
      <c r="F59" s="35">
        <v>-932.03</v>
      </c>
      <c r="G59" s="158">
        <f t="shared" si="0"/>
        <v>-7.8127546535561934E-2</v>
      </c>
      <c r="H59" s="35" t="s">
        <v>153</v>
      </c>
      <c r="J59" s="32"/>
    </row>
    <row r="60" spans="1:10" x14ac:dyDescent="0.2">
      <c r="A60" s="155">
        <v>19</v>
      </c>
      <c r="B60" s="156"/>
      <c r="C60" s="156" t="s">
        <v>910</v>
      </c>
      <c r="D60" s="156" t="s">
        <v>547</v>
      </c>
      <c r="E60" s="157">
        <v>-144000</v>
      </c>
      <c r="F60" s="35">
        <v>-969.12</v>
      </c>
      <c r="G60" s="158">
        <f t="shared" si="0"/>
        <v>-8.1236621029949441E-2</v>
      </c>
      <c r="H60" s="35" t="s">
        <v>153</v>
      </c>
      <c r="J60" s="32"/>
    </row>
    <row r="61" spans="1:10" x14ac:dyDescent="0.2">
      <c r="A61" s="155">
        <v>20</v>
      </c>
      <c r="B61" s="156"/>
      <c r="C61" s="156" t="s">
        <v>911</v>
      </c>
      <c r="D61" s="156" t="s">
        <v>547</v>
      </c>
      <c r="E61" s="157">
        <v>-285600</v>
      </c>
      <c r="F61" s="35">
        <v>-1079.1396</v>
      </c>
      <c r="G61" s="158">
        <f t="shared" si="0"/>
        <v>-9.0459029556310078E-2</v>
      </c>
      <c r="H61" s="35" t="s">
        <v>153</v>
      </c>
      <c r="J61" s="32"/>
    </row>
    <row r="62" spans="1:10" x14ac:dyDescent="0.2">
      <c r="A62" s="153"/>
      <c r="B62" s="153"/>
      <c r="C62" s="154" t="s">
        <v>152</v>
      </c>
      <c r="D62" s="153"/>
      <c r="E62" s="153" t="s">
        <v>153</v>
      </c>
      <c r="F62" s="159">
        <v>-8790.3812999999991</v>
      </c>
      <c r="G62" s="160">
        <f>SUM(G42:G61)</f>
        <v>-0.73685495539959378</v>
      </c>
      <c r="H62" s="35" t="s">
        <v>153</v>
      </c>
      <c r="J62" s="32"/>
    </row>
    <row r="63" spans="1:10" x14ac:dyDescent="0.2">
      <c r="A63" s="153"/>
      <c r="B63" s="153"/>
      <c r="C63" s="161"/>
      <c r="D63" s="153"/>
      <c r="E63" s="153"/>
      <c r="F63" s="162"/>
      <c r="G63" s="162"/>
      <c r="H63" s="35" t="s">
        <v>153</v>
      </c>
      <c r="J63" s="32"/>
    </row>
    <row r="64" spans="1:10" x14ac:dyDescent="0.2">
      <c r="A64" s="153"/>
      <c r="B64" s="153"/>
      <c r="C64" s="154" t="s">
        <v>160</v>
      </c>
      <c r="D64" s="153"/>
      <c r="E64" s="153"/>
      <c r="F64" s="159">
        <f>F27</f>
        <v>8741.9089325000004</v>
      </c>
      <c r="G64" s="160">
        <f>G27</f>
        <v>0.73279174000000002</v>
      </c>
      <c r="H64" s="35" t="s">
        <v>153</v>
      </c>
      <c r="J64" s="32"/>
    </row>
    <row r="65" spans="1:10" x14ac:dyDescent="0.2">
      <c r="A65" s="153"/>
      <c r="B65" s="153"/>
      <c r="C65" s="161"/>
      <c r="D65" s="153"/>
      <c r="E65" s="153"/>
      <c r="F65" s="162"/>
      <c r="G65" s="162"/>
      <c r="H65" s="35" t="s">
        <v>153</v>
      </c>
      <c r="J65" s="32"/>
    </row>
    <row r="66" spans="1:10" x14ac:dyDescent="0.2">
      <c r="A66" s="153"/>
      <c r="B66" s="153"/>
      <c r="C66" s="154" t="s">
        <v>161</v>
      </c>
      <c r="D66" s="153"/>
      <c r="E66" s="153"/>
      <c r="F66" s="162"/>
      <c r="G66" s="162"/>
      <c r="H66" s="35" t="s">
        <v>153</v>
      </c>
      <c r="J66" s="32"/>
    </row>
    <row r="67" spans="1:10" x14ac:dyDescent="0.2">
      <c r="A67" s="153"/>
      <c r="B67" s="153"/>
      <c r="C67" s="154" t="s">
        <v>10</v>
      </c>
      <c r="D67" s="153"/>
      <c r="E67" s="153"/>
      <c r="F67" s="162"/>
      <c r="G67" s="162"/>
      <c r="H67" s="35" t="s">
        <v>153</v>
      </c>
      <c r="J67" s="32"/>
    </row>
    <row r="68" spans="1:10" x14ac:dyDescent="0.2">
      <c r="A68" s="153"/>
      <c r="B68" s="153"/>
      <c r="C68" s="154" t="s">
        <v>152</v>
      </c>
      <c r="D68" s="153"/>
      <c r="E68" s="153" t="s">
        <v>153</v>
      </c>
      <c r="F68" s="163" t="s">
        <v>155</v>
      </c>
      <c r="G68" s="160">
        <v>0</v>
      </c>
      <c r="H68" s="35" t="s">
        <v>153</v>
      </c>
      <c r="J68" s="32"/>
    </row>
    <row r="69" spans="1:10" x14ac:dyDescent="0.2">
      <c r="A69" s="153"/>
      <c r="B69" s="153"/>
      <c r="C69" s="161"/>
      <c r="D69" s="153"/>
      <c r="E69" s="153"/>
      <c r="F69" s="162"/>
      <c r="G69" s="162"/>
      <c r="H69" s="35" t="s">
        <v>153</v>
      </c>
      <c r="J69" s="32"/>
    </row>
    <row r="70" spans="1:10" x14ac:dyDescent="0.2">
      <c r="A70" s="153"/>
      <c r="B70" s="153"/>
      <c r="C70" s="154" t="s">
        <v>162</v>
      </c>
      <c r="D70" s="153"/>
      <c r="E70" s="153"/>
      <c r="F70" s="153"/>
      <c r="G70" s="153"/>
      <c r="H70" s="35" t="s">
        <v>153</v>
      </c>
      <c r="J70" s="32"/>
    </row>
    <row r="71" spans="1:10" x14ac:dyDescent="0.2">
      <c r="A71" s="153"/>
      <c r="B71" s="153"/>
      <c r="C71" s="154" t="s">
        <v>152</v>
      </c>
      <c r="D71" s="153"/>
      <c r="E71" s="153" t="s">
        <v>153</v>
      </c>
      <c r="F71" s="163" t="s">
        <v>155</v>
      </c>
      <c r="G71" s="160">
        <v>0</v>
      </c>
      <c r="H71" s="35" t="s">
        <v>153</v>
      </c>
      <c r="J71" s="32"/>
    </row>
    <row r="72" spans="1:10" x14ac:dyDescent="0.2">
      <c r="A72" s="153"/>
      <c r="B72" s="153"/>
      <c r="C72" s="161"/>
      <c r="D72" s="153"/>
      <c r="E72" s="153"/>
      <c r="F72" s="162"/>
      <c r="G72" s="162"/>
      <c r="H72" s="35" t="s">
        <v>153</v>
      </c>
      <c r="J72" s="32"/>
    </row>
    <row r="73" spans="1:10" x14ac:dyDescent="0.2">
      <c r="A73" s="153"/>
      <c r="B73" s="153"/>
      <c r="C73" s="154" t="s">
        <v>163</v>
      </c>
      <c r="D73" s="153"/>
      <c r="E73" s="153"/>
      <c r="F73" s="153"/>
      <c r="G73" s="153"/>
      <c r="H73" s="35" t="s">
        <v>153</v>
      </c>
      <c r="J73" s="32"/>
    </row>
    <row r="74" spans="1:10" x14ac:dyDescent="0.2">
      <c r="A74" s="155">
        <v>1</v>
      </c>
      <c r="B74" s="156" t="s">
        <v>639</v>
      </c>
      <c r="C74" s="156" t="s">
        <v>1016</v>
      </c>
      <c r="D74" s="156" t="s">
        <v>636</v>
      </c>
      <c r="E74" s="157">
        <v>500000</v>
      </c>
      <c r="F74" s="35">
        <v>505.31</v>
      </c>
      <c r="G74" s="158">
        <v>4.2357680000000002E-2</v>
      </c>
      <c r="H74" s="35">
        <v>7.0982000000000003</v>
      </c>
      <c r="J74" s="32"/>
    </row>
    <row r="75" spans="1:10" x14ac:dyDescent="0.2">
      <c r="A75" s="155">
        <v>2</v>
      </c>
      <c r="B75" s="156" t="s">
        <v>676</v>
      </c>
      <c r="C75" s="156" t="s">
        <v>1015</v>
      </c>
      <c r="D75" s="156" t="s">
        <v>636</v>
      </c>
      <c r="E75" s="157">
        <v>500000</v>
      </c>
      <c r="F75" s="35">
        <v>503.90050000000002</v>
      </c>
      <c r="G75" s="158">
        <v>4.2239529999999997E-2</v>
      </c>
      <c r="H75" s="35">
        <v>7.0758999999999999</v>
      </c>
      <c r="J75" s="32"/>
    </row>
    <row r="76" spans="1:10" x14ac:dyDescent="0.2">
      <c r="A76" s="153"/>
      <c r="B76" s="153"/>
      <c r="C76" s="154" t="s">
        <v>152</v>
      </c>
      <c r="D76" s="153"/>
      <c r="E76" s="153" t="s">
        <v>153</v>
      </c>
      <c r="F76" s="159">
        <v>1009.2105</v>
      </c>
      <c r="G76" s="160">
        <v>8.4597210000000006E-2</v>
      </c>
      <c r="H76" s="35" t="s">
        <v>153</v>
      </c>
      <c r="J76" s="32"/>
    </row>
    <row r="77" spans="1:10" x14ac:dyDescent="0.2">
      <c r="A77" s="153"/>
      <c r="B77" s="153"/>
      <c r="C77" s="161"/>
      <c r="D77" s="153"/>
      <c r="E77" s="153"/>
      <c r="F77" s="162"/>
      <c r="G77" s="162"/>
      <c r="H77" s="35" t="s">
        <v>153</v>
      </c>
      <c r="J77" s="32"/>
    </row>
    <row r="78" spans="1:10" x14ac:dyDescent="0.2">
      <c r="A78" s="153"/>
      <c r="B78" s="153"/>
      <c r="C78" s="154" t="s">
        <v>164</v>
      </c>
      <c r="D78" s="153"/>
      <c r="E78" s="153"/>
      <c r="F78" s="162"/>
      <c r="G78" s="162"/>
      <c r="H78" s="35" t="s">
        <v>153</v>
      </c>
      <c r="J78" s="32"/>
    </row>
    <row r="79" spans="1:10" x14ac:dyDescent="0.2">
      <c r="A79" s="153"/>
      <c r="B79" s="153"/>
      <c r="C79" s="154" t="s">
        <v>152</v>
      </c>
      <c r="D79" s="153"/>
      <c r="E79" s="153" t="s">
        <v>153</v>
      </c>
      <c r="F79" s="163" t="s">
        <v>155</v>
      </c>
      <c r="G79" s="160">
        <v>0</v>
      </c>
      <c r="H79" s="35" t="s">
        <v>153</v>
      </c>
      <c r="J79" s="32"/>
    </row>
    <row r="80" spans="1:10" x14ac:dyDescent="0.2">
      <c r="A80" s="153"/>
      <c r="B80" s="153"/>
      <c r="C80" s="161"/>
      <c r="D80" s="153"/>
      <c r="E80" s="153"/>
      <c r="F80" s="162"/>
      <c r="G80" s="162"/>
      <c r="H80" s="35" t="s">
        <v>153</v>
      </c>
      <c r="J80" s="32"/>
    </row>
    <row r="81" spans="1:10" x14ac:dyDescent="0.2">
      <c r="A81" s="153"/>
      <c r="B81" s="153"/>
      <c r="C81" s="154" t="s">
        <v>165</v>
      </c>
      <c r="D81" s="153"/>
      <c r="E81" s="153"/>
      <c r="F81" s="159">
        <v>1009.2105</v>
      </c>
      <c r="G81" s="160">
        <v>8.4597210000000006E-2</v>
      </c>
      <c r="H81" s="35" t="s">
        <v>153</v>
      </c>
      <c r="J81" s="32"/>
    </row>
    <row r="82" spans="1:10" x14ac:dyDescent="0.2">
      <c r="A82" s="153"/>
      <c r="B82" s="153"/>
      <c r="C82" s="161"/>
      <c r="D82" s="153"/>
      <c r="E82" s="153"/>
      <c r="F82" s="162"/>
      <c r="G82" s="162"/>
      <c r="H82" s="35" t="s">
        <v>153</v>
      </c>
      <c r="J82" s="32"/>
    </row>
    <row r="83" spans="1:10" x14ac:dyDescent="0.2">
      <c r="A83" s="153"/>
      <c r="B83" s="153"/>
      <c r="C83" s="154" t="s">
        <v>166</v>
      </c>
      <c r="D83" s="153"/>
      <c r="E83" s="153"/>
      <c r="F83" s="162"/>
      <c r="G83" s="162"/>
      <c r="H83" s="35" t="s">
        <v>153</v>
      </c>
      <c r="J83" s="32"/>
    </row>
    <row r="84" spans="1:10" x14ac:dyDescent="0.2">
      <c r="A84" s="153"/>
      <c r="B84" s="153"/>
      <c r="C84" s="154" t="s">
        <v>167</v>
      </c>
      <c r="D84" s="153"/>
      <c r="E84" s="153"/>
      <c r="F84" s="162"/>
      <c r="G84" s="162"/>
      <c r="H84" s="35" t="s">
        <v>153</v>
      </c>
      <c r="J84" s="32"/>
    </row>
    <row r="85" spans="1:10" x14ac:dyDescent="0.2">
      <c r="A85" s="153"/>
      <c r="B85" s="153"/>
      <c r="C85" s="154" t="s">
        <v>152</v>
      </c>
      <c r="D85" s="153"/>
      <c r="E85" s="153" t="s">
        <v>153</v>
      </c>
      <c r="F85" s="163" t="s">
        <v>155</v>
      </c>
      <c r="G85" s="160">
        <v>0</v>
      </c>
      <c r="H85" s="35" t="s">
        <v>153</v>
      </c>
      <c r="J85" s="32"/>
    </row>
    <row r="86" spans="1:10" x14ac:dyDescent="0.2">
      <c r="A86" s="153"/>
      <c r="B86" s="153"/>
      <c r="C86" s="161"/>
      <c r="D86" s="153"/>
      <c r="E86" s="153"/>
      <c r="F86" s="162"/>
      <c r="G86" s="162"/>
      <c r="H86" s="35" t="s">
        <v>153</v>
      </c>
      <c r="J86" s="32"/>
    </row>
    <row r="87" spans="1:10" x14ac:dyDescent="0.2">
      <c r="A87" s="153"/>
      <c r="B87" s="153"/>
      <c r="C87" s="154" t="s">
        <v>168</v>
      </c>
      <c r="D87" s="153"/>
      <c r="E87" s="153"/>
      <c r="F87" s="162"/>
      <c r="G87" s="162"/>
      <c r="H87" s="35" t="s">
        <v>153</v>
      </c>
      <c r="J87" s="32"/>
    </row>
    <row r="88" spans="1:10" x14ac:dyDescent="0.2">
      <c r="A88" s="153"/>
      <c r="B88" s="153"/>
      <c r="C88" s="154" t="s">
        <v>152</v>
      </c>
      <c r="D88" s="153"/>
      <c r="E88" s="153" t="s">
        <v>153</v>
      </c>
      <c r="F88" s="163" t="s">
        <v>155</v>
      </c>
      <c r="G88" s="160">
        <v>0</v>
      </c>
      <c r="H88" s="35" t="s">
        <v>153</v>
      </c>
      <c r="J88" s="32"/>
    </row>
    <row r="89" spans="1:10" x14ac:dyDescent="0.2">
      <c r="A89" s="153"/>
      <c r="B89" s="153"/>
      <c r="C89" s="161"/>
      <c r="D89" s="153"/>
      <c r="E89" s="153"/>
      <c r="F89" s="162"/>
      <c r="G89" s="162"/>
      <c r="H89" s="35" t="s">
        <v>153</v>
      </c>
      <c r="J89" s="32"/>
    </row>
    <row r="90" spans="1:10" x14ac:dyDescent="0.2">
      <c r="A90" s="153"/>
      <c r="B90" s="153"/>
      <c r="C90" s="154" t="s">
        <v>169</v>
      </c>
      <c r="D90" s="153"/>
      <c r="E90" s="153"/>
      <c r="F90" s="162"/>
      <c r="G90" s="162"/>
      <c r="H90" s="35" t="s">
        <v>153</v>
      </c>
      <c r="J90" s="32"/>
    </row>
    <row r="91" spans="1:10" x14ac:dyDescent="0.2">
      <c r="A91" s="155">
        <v>1</v>
      </c>
      <c r="B91" s="156" t="s">
        <v>677</v>
      </c>
      <c r="C91" s="156" t="s">
        <v>1013</v>
      </c>
      <c r="D91" s="156" t="s">
        <v>636</v>
      </c>
      <c r="E91" s="157">
        <v>500000</v>
      </c>
      <c r="F91" s="35">
        <v>492.68049999999999</v>
      </c>
      <c r="G91" s="158">
        <v>4.1299009999999997E-2</v>
      </c>
      <c r="H91" s="35">
        <v>6.7786999999999997</v>
      </c>
      <c r="J91" s="32"/>
    </row>
    <row r="92" spans="1:10" x14ac:dyDescent="0.2">
      <c r="A92" s="155">
        <v>2</v>
      </c>
      <c r="B92" s="156" t="s">
        <v>678</v>
      </c>
      <c r="C92" s="156" t="s">
        <v>1014</v>
      </c>
      <c r="D92" s="156" t="s">
        <v>636</v>
      </c>
      <c r="E92" s="157">
        <v>500000</v>
      </c>
      <c r="F92" s="35">
        <v>490.69499999999999</v>
      </c>
      <c r="G92" s="158">
        <v>4.1132580000000002E-2</v>
      </c>
      <c r="H92" s="35">
        <v>6.8529999999999998</v>
      </c>
      <c r="J92" s="32"/>
    </row>
    <row r="93" spans="1:10" x14ac:dyDescent="0.2">
      <c r="A93" s="155">
        <v>3</v>
      </c>
      <c r="B93" s="156" t="s">
        <v>679</v>
      </c>
      <c r="C93" s="156" t="s">
        <v>1012</v>
      </c>
      <c r="D93" s="156" t="s">
        <v>636</v>
      </c>
      <c r="E93" s="157">
        <v>500000</v>
      </c>
      <c r="F93" s="35">
        <v>490.05849999999998</v>
      </c>
      <c r="G93" s="158">
        <v>4.107922E-2</v>
      </c>
      <c r="H93" s="35">
        <v>6.8559999999999999</v>
      </c>
      <c r="J93" s="32"/>
    </row>
    <row r="94" spans="1:10" x14ac:dyDescent="0.2">
      <c r="A94" s="153"/>
      <c r="B94" s="153"/>
      <c r="C94" s="154" t="s">
        <v>152</v>
      </c>
      <c r="D94" s="153"/>
      <c r="E94" s="153" t="s">
        <v>153</v>
      </c>
      <c r="F94" s="159">
        <v>1473.434</v>
      </c>
      <c r="G94" s="160">
        <v>0.12351081</v>
      </c>
      <c r="H94" s="35" t="s">
        <v>153</v>
      </c>
      <c r="J94" s="32"/>
    </row>
    <row r="95" spans="1:10" x14ac:dyDescent="0.2">
      <c r="A95" s="153"/>
      <c r="B95" s="153"/>
      <c r="C95" s="161"/>
      <c r="D95" s="153"/>
      <c r="E95" s="153"/>
      <c r="F95" s="162"/>
      <c r="G95" s="162"/>
      <c r="H95" s="35" t="s">
        <v>153</v>
      </c>
      <c r="J95" s="32"/>
    </row>
    <row r="96" spans="1:10" x14ac:dyDescent="0.2">
      <c r="A96" s="153"/>
      <c r="B96" s="153"/>
      <c r="C96" s="154" t="s">
        <v>170</v>
      </c>
      <c r="D96" s="153"/>
      <c r="E96" s="153"/>
      <c r="F96" s="162"/>
      <c r="G96" s="162"/>
      <c r="H96" s="35" t="s">
        <v>153</v>
      </c>
      <c r="J96" s="32"/>
    </row>
    <row r="97" spans="1:10" x14ac:dyDescent="0.2">
      <c r="A97" s="155">
        <v>1</v>
      </c>
      <c r="B97" s="156"/>
      <c r="C97" s="156" t="s">
        <v>171</v>
      </c>
      <c r="D97" s="156"/>
      <c r="E97" s="164"/>
      <c r="F97" s="35">
        <v>505.89671499999997</v>
      </c>
      <c r="G97" s="158">
        <v>4.2406859999999998E-2</v>
      </c>
      <c r="H97" s="35" t="s">
        <v>1026</v>
      </c>
      <c r="J97" s="32"/>
    </row>
    <row r="98" spans="1:10" x14ac:dyDescent="0.2">
      <c r="A98" s="153"/>
      <c r="B98" s="153"/>
      <c r="C98" s="154" t="s">
        <v>152</v>
      </c>
      <c r="D98" s="153"/>
      <c r="E98" s="153" t="s">
        <v>153</v>
      </c>
      <c r="F98" s="159">
        <v>505.89671499999997</v>
      </c>
      <c r="G98" s="160">
        <v>4.2406859999999998E-2</v>
      </c>
      <c r="H98" s="35" t="s">
        <v>153</v>
      </c>
      <c r="J98" s="32"/>
    </row>
    <row r="99" spans="1:10" x14ac:dyDescent="0.2">
      <c r="A99" s="153"/>
      <c r="B99" s="153"/>
      <c r="C99" s="161"/>
      <c r="D99" s="153"/>
      <c r="E99" s="153"/>
      <c r="F99" s="162"/>
      <c r="G99" s="162"/>
      <c r="H99" s="35" t="s">
        <v>153</v>
      </c>
      <c r="J99" s="32"/>
    </row>
    <row r="100" spans="1:10" x14ac:dyDescent="0.2">
      <c r="A100" s="153"/>
      <c r="B100" s="153"/>
      <c r="C100" s="154" t="s">
        <v>172</v>
      </c>
      <c r="D100" s="153"/>
      <c r="E100" s="153"/>
      <c r="F100" s="159">
        <v>1979.3307150000001</v>
      </c>
      <c r="G100" s="160">
        <v>0.16591766999999999</v>
      </c>
      <c r="H100" s="35" t="s">
        <v>153</v>
      </c>
      <c r="J100" s="32"/>
    </row>
    <row r="101" spans="1:10" x14ac:dyDescent="0.2">
      <c r="A101" s="153"/>
      <c r="B101" s="153"/>
      <c r="C101" s="162"/>
      <c r="D101" s="153"/>
      <c r="E101" s="153"/>
      <c r="F101" s="153"/>
      <c r="G101" s="153"/>
      <c r="H101" s="35" t="s">
        <v>153</v>
      </c>
      <c r="J101" s="32"/>
    </row>
    <row r="102" spans="1:10" x14ac:dyDescent="0.2">
      <c r="A102" s="153"/>
      <c r="B102" s="153"/>
      <c r="C102" s="154" t="s">
        <v>173</v>
      </c>
      <c r="D102" s="153"/>
      <c r="E102" s="153"/>
      <c r="F102" s="153"/>
      <c r="G102" s="153"/>
      <c r="H102" s="35" t="s">
        <v>153</v>
      </c>
      <c r="J102" s="32"/>
    </row>
    <row r="103" spans="1:10" x14ac:dyDescent="0.2">
      <c r="A103" s="153"/>
      <c r="B103" s="153"/>
      <c r="C103" s="154" t="s">
        <v>174</v>
      </c>
      <c r="D103" s="153"/>
      <c r="E103" s="153"/>
      <c r="F103" s="153"/>
      <c r="G103" s="153"/>
      <c r="H103" s="35" t="s">
        <v>153</v>
      </c>
      <c r="J103" s="32"/>
    </row>
    <row r="104" spans="1:10" x14ac:dyDescent="0.2">
      <c r="A104" s="153"/>
      <c r="B104" s="153"/>
      <c r="C104" s="154" t="s">
        <v>152</v>
      </c>
      <c r="D104" s="153"/>
      <c r="E104" s="153" t="s">
        <v>153</v>
      </c>
      <c r="F104" s="163" t="s">
        <v>155</v>
      </c>
      <c r="G104" s="160">
        <v>0</v>
      </c>
      <c r="H104" s="35" t="s">
        <v>153</v>
      </c>
      <c r="J104" s="32"/>
    </row>
    <row r="105" spans="1:10" x14ac:dyDescent="0.2">
      <c r="A105" s="153"/>
      <c r="B105" s="153"/>
      <c r="C105" s="161"/>
      <c r="D105" s="153"/>
      <c r="E105" s="153"/>
      <c r="F105" s="162"/>
      <c r="G105" s="162"/>
      <c r="H105" s="35" t="s">
        <v>153</v>
      </c>
      <c r="J105" s="32"/>
    </row>
    <row r="106" spans="1:10" x14ac:dyDescent="0.2">
      <c r="A106" s="153"/>
      <c r="B106" s="153"/>
      <c r="C106" s="154" t="s">
        <v>177</v>
      </c>
      <c r="D106" s="153"/>
      <c r="E106" s="153"/>
      <c r="F106" s="153"/>
      <c r="G106" s="153"/>
      <c r="H106" s="35" t="s">
        <v>153</v>
      </c>
      <c r="J106" s="32"/>
    </row>
    <row r="107" spans="1:10" x14ac:dyDescent="0.2">
      <c r="A107" s="153"/>
      <c r="B107" s="153"/>
      <c r="C107" s="154" t="s">
        <v>178</v>
      </c>
      <c r="D107" s="153"/>
      <c r="E107" s="153"/>
      <c r="F107" s="153"/>
      <c r="G107" s="153"/>
      <c r="H107" s="35" t="s">
        <v>153</v>
      </c>
      <c r="J107" s="32"/>
    </row>
    <row r="108" spans="1:10" x14ac:dyDescent="0.2">
      <c r="A108" s="153"/>
      <c r="B108" s="153"/>
      <c r="C108" s="154" t="s">
        <v>152</v>
      </c>
      <c r="D108" s="153"/>
      <c r="E108" s="153" t="s">
        <v>153</v>
      </c>
      <c r="F108" s="163" t="s">
        <v>155</v>
      </c>
      <c r="G108" s="160">
        <v>0</v>
      </c>
      <c r="H108" s="35" t="s">
        <v>153</v>
      </c>
      <c r="J108" s="32"/>
    </row>
    <row r="109" spans="1:10" x14ac:dyDescent="0.2">
      <c r="A109" s="153"/>
      <c r="B109" s="153"/>
      <c r="C109" s="161"/>
      <c r="D109" s="153"/>
      <c r="E109" s="153"/>
      <c r="F109" s="162"/>
      <c r="G109" s="162"/>
      <c r="H109" s="35" t="s">
        <v>153</v>
      </c>
      <c r="J109" s="32"/>
    </row>
    <row r="110" spans="1:10" x14ac:dyDescent="0.2">
      <c r="A110" s="153"/>
      <c r="B110" s="153"/>
      <c r="C110" s="154" t="s">
        <v>179</v>
      </c>
      <c r="D110" s="153"/>
      <c r="E110" s="153"/>
      <c r="F110" s="162"/>
      <c r="G110" s="162"/>
      <c r="H110" s="35" t="s">
        <v>153</v>
      </c>
      <c r="J110" s="32"/>
    </row>
    <row r="111" spans="1:10" x14ac:dyDescent="0.2">
      <c r="A111" s="153"/>
      <c r="B111" s="153"/>
      <c r="C111" s="154" t="s">
        <v>152</v>
      </c>
      <c r="D111" s="153"/>
      <c r="E111" s="153" t="s">
        <v>153</v>
      </c>
      <c r="F111" s="163" t="s">
        <v>155</v>
      </c>
      <c r="G111" s="160">
        <v>0</v>
      </c>
      <c r="H111" s="35" t="s">
        <v>153</v>
      </c>
      <c r="J111" s="32"/>
    </row>
    <row r="112" spans="1:10" x14ac:dyDescent="0.2">
      <c r="A112" s="153"/>
      <c r="B112" s="153"/>
      <c r="C112" s="161"/>
      <c r="D112" s="153"/>
      <c r="E112" s="153"/>
      <c r="F112" s="162"/>
      <c r="G112" s="162"/>
      <c r="H112" s="35" t="s">
        <v>153</v>
      </c>
      <c r="J112" s="32"/>
    </row>
    <row r="113" spans="1:17" x14ac:dyDescent="0.2">
      <c r="A113" s="164"/>
      <c r="B113" s="156"/>
      <c r="C113" s="156" t="s">
        <v>548</v>
      </c>
      <c r="D113" s="156"/>
      <c r="E113" s="164"/>
      <c r="F113" s="35">
        <v>459.1512371</v>
      </c>
      <c r="G113" s="158">
        <v>3.8488420000000002E-2</v>
      </c>
      <c r="H113" s="35" t="s">
        <v>153</v>
      </c>
      <c r="J113" s="32"/>
    </row>
    <row r="114" spans="1:17" x14ac:dyDescent="0.2">
      <c r="A114" s="164"/>
      <c r="B114" s="156"/>
      <c r="C114" s="156" t="s">
        <v>935</v>
      </c>
      <c r="D114" s="156"/>
      <c r="E114" s="164"/>
      <c r="F114" s="35">
        <v>-260.00623756999994</v>
      </c>
      <c r="G114" s="158">
        <v>-2.1795050000000038E-2</v>
      </c>
      <c r="H114" s="35" t="s">
        <v>153</v>
      </c>
      <c r="J114" s="32"/>
    </row>
    <row r="115" spans="1:17" x14ac:dyDescent="0.2">
      <c r="A115" s="161"/>
      <c r="B115" s="161"/>
      <c r="C115" s="154" t="s">
        <v>181</v>
      </c>
      <c r="D115" s="162"/>
      <c r="E115" s="162"/>
      <c r="F115" s="159">
        <v>11929.595147029999</v>
      </c>
      <c r="G115" s="167">
        <v>0.99999998999999995</v>
      </c>
      <c r="H115" s="35" t="s">
        <v>153</v>
      </c>
      <c r="J115" s="32"/>
    </row>
    <row r="116" spans="1:17" x14ac:dyDescent="0.2">
      <c r="A116" s="168"/>
      <c r="B116" s="168"/>
      <c r="C116" s="168"/>
      <c r="D116" s="169"/>
      <c r="E116" s="169"/>
      <c r="F116" s="169"/>
      <c r="G116" s="169"/>
      <c r="J116" s="32"/>
    </row>
    <row r="117" spans="1:17" ht="12.75" customHeight="1" x14ac:dyDescent="0.2">
      <c r="A117" s="36"/>
      <c r="B117" s="279" t="s">
        <v>843</v>
      </c>
      <c r="C117" s="279"/>
      <c r="D117" s="279"/>
      <c r="E117" s="279"/>
      <c r="F117" s="279"/>
      <c r="G117" s="279"/>
      <c r="H117" s="279"/>
      <c r="J117" s="32"/>
    </row>
    <row r="118" spans="1:17" ht="14.1" customHeight="1" x14ac:dyDescent="0.2">
      <c r="A118" s="36"/>
      <c r="B118" s="279" t="s">
        <v>844</v>
      </c>
      <c r="C118" s="279"/>
      <c r="D118" s="279"/>
      <c r="E118" s="279"/>
      <c r="F118" s="279"/>
      <c r="G118" s="279"/>
      <c r="H118" s="279"/>
      <c r="J118" s="32"/>
    </row>
    <row r="119" spans="1:17" ht="17.100000000000001" customHeight="1" x14ac:dyDescent="0.2">
      <c r="A119" s="36"/>
      <c r="B119" s="279" t="s">
        <v>845</v>
      </c>
      <c r="C119" s="279"/>
      <c r="D119" s="279"/>
      <c r="E119" s="279"/>
      <c r="F119" s="279"/>
      <c r="G119" s="279"/>
      <c r="H119" s="279"/>
      <c r="J119" s="32"/>
    </row>
    <row r="120" spans="1:17" s="38" customFormat="1" ht="66" customHeight="1" x14ac:dyDescent="0.25">
      <c r="A120" s="37"/>
      <c r="B120" s="280" t="s">
        <v>846</v>
      </c>
      <c r="C120" s="280"/>
      <c r="D120" s="280"/>
      <c r="E120" s="280"/>
      <c r="F120" s="280"/>
      <c r="G120" s="280"/>
      <c r="H120" s="280"/>
      <c r="I120"/>
      <c r="J120" s="32"/>
      <c r="K120"/>
      <c r="L120"/>
      <c r="M120"/>
      <c r="N120"/>
      <c r="O120"/>
      <c r="P120"/>
      <c r="Q120"/>
    </row>
    <row r="121" spans="1:17" ht="12.75" customHeight="1" x14ac:dyDescent="0.2">
      <c r="A121" s="36"/>
      <c r="B121" s="279" t="s">
        <v>847</v>
      </c>
      <c r="C121" s="279"/>
      <c r="D121" s="279"/>
      <c r="E121" s="279"/>
      <c r="F121" s="279"/>
      <c r="G121" s="279"/>
      <c r="H121" s="279"/>
      <c r="J121" s="32"/>
    </row>
    <row r="122" spans="1:17" x14ac:dyDescent="0.2">
      <c r="A122" s="36"/>
      <c r="B122" s="36"/>
      <c r="C122" s="36"/>
      <c r="D122" s="170"/>
      <c r="E122" s="170"/>
      <c r="F122" s="170"/>
      <c r="G122" s="170"/>
      <c r="J122" s="32"/>
    </row>
    <row r="123" spans="1:17" x14ac:dyDescent="0.2">
      <c r="A123" s="36"/>
      <c r="B123" s="275" t="s">
        <v>182</v>
      </c>
      <c r="C123" s="276"/>
      <c r="D123" s="277"/>
      <c r="E123" s="171"/>
      <c r="F123" s="170"/>
      <c r="G123" s="170"/>
      <c r="J123" s="32"/>
    </row>
    <row r="124" spans="1:17" ht="25.5" x14ac:dyDescent="0.2">
      <c r="A124" s="36"/>
      <c r="B124" s="273" t="s">
        <v>183</v>
      </c>
      <c r="C124" s="274"/>
      <c r="D124" s="211" t="s">
        <v>891</v>
      </c>
      <c r="E124" s="171"/>
      <c r="F124" s="170"/>
      <c r="G124" s="170"/>
      <c r="J124" s="32"/>
    </row>
    <row r="125" spans="1:17" x14ac:dyDescent="0.2">
      <c r="A125" s="36"/>
      <c r="B125" s="273" t="s">
        <v>185</v>
      </c>
      <c r="C125" s="274"/>
      <c r="D125" s="154" t="s">
        <v>184</v>
      </c>
      <c r="E125" s="171"/>
      <c r="F125" s="170"/>
      <c r="G125" s="170"/>
      <c r="J125" s="32"/>
    </row>
    <row r="126" spans="1:17" x14ac:dyDescent="0.2">
      <c r="A126" s="36"/>
      <c r="B126" s="273" t="s">
        <v>186</v>
      </c>
      <c r="C126" s="274"/>
      <c r="D126" s="162" t="s">
        <v>153</v>
      </c>
      <c r="E126" s="171"/>
      <c r="F126" s="170"/>
      <c r="G126" s="170"/>
      <c r="J126" s="32"/>
    </row>
    <row r="127" spans="1:17" x14ac:dyDescent="0.2">
      <c r="A127" s="39"/>
      <c r="B127" s="40" t="s">
        <v>153</v>
      </c>
      <c r="C127" s="40" t="s">
        <v>851</v>
      </c>
      <c r="D127" s="40" t="s">
        <v>187</v>
      </c>
      <c r="E127" s="39"/>
      <c r="F127" s="39"/>
      <c r="G127" s="39"/>
      <c r="H127" s="39"/>
      <c r="J127" s="32"/>
    </row>
    <row r="128" spans="1:17" x14ac:dyDescent="0.2">
      <c r="A128" s="39"/>
      <c r="B128" s="172" t="s">
        <v>188</v>
      </c>
      <c r="C128" s="40" t="s">
        <v>189</v>
      </c>
      <c r="D128" s="40" t="s">
        <v>190</v>
      </c>
      <c r="E128" s="39"/>
      <c r="F128" s="39"/>
      <c r="G128" s="39"/>
      <c r="J128" s="32"/>
    </row>
    <row r="129" spans="1:17" x14ac:dyDescent="0.2">
      <c r="A129" s="39"/>
      <c r="B129" s="156" t="s">
        <v>191</v>
      </c>
      <c r="C129" s="173">
        <v>14.063599999999999</v>
      </c>
      <c r="D129" s="173">
        <v>14.1609</v>
      </c>
      <c r="E129" s="39"/>
      <c r="F129" s="70"/>
      <c r="G129" s="174"/>
      <c r="J129" s="32"/>
    </row>
    <row r="130" spans="1:17" ht="25.5" x14ac:dyDescent="0.2">
      <c r="A130" s="39"/>
      <c r="B130" s="156" t="s">
        <v>861</v>
      </c>
      <c r="C130" s="173">
        <v>12.161099999999999</v>
      </c>
      <c r="D130" s="173">
        <v>12.2453</v>
      </c>
      <c r="E130" s="39"/>
      <c r="F130" s="70"/>
      <c r="G130" s="174"/>
      <c r="J130" s="32"/>
    </row>
    <row r="131" spans="1:17" x14ac:dyDescent="0.2">
      <c r="A131" s="39"/>
      <c r="B131" s="156" t="s">
        <v>192</v>
      </c>
      <c r="C131" s="173">
        <v>13.447800000000001</v>
      </c>
      <c r="D131" s="173">
        <v>13.5343</v>
      </c>
      <c r="E131" s="39"/>
      <c r="F131" s="70"/>
      <c r="G131" s="174"/>
      <c r="J131" s="32"/>
    </row>
    <row r="132" spans="1:17" ht="25.5" x14ac:dyDescent="0.2">
      <c r="A132" s="39"/>
      <c r="B132" s="156" t="s">
        <v>862</v>
      </c>
      <c r="C132" s="173">
        <v>11.8232</v>
      </c>
      <c r="D132" s="173">
        <v>11.8992</v>
      </c>
      <c r="E132" s="39"/>
      <c r="F132" s="70"/>
      <c r="G132" s="174"/>
      <c r="J132" s="32"/>
    </row>
    <row r="133" spans="1:17" x14ac:dyDescent="0.2">
      <c r="A133" s="39"/>
      <c r="B133" s="39"/>
      <c r="C133" s="39"/>
      <c r="D133" s="39"/>
      <c r="E133" s="39"/>
      <c r="F133" s="39"/>
      <c r="G133" s="39"/>
      <c r="J133" s="32"/>
    </row>
    <row r="134" spans="1:17" x14ac:dyDescent="0.2">
      <c r="A134" s="39"/>
      <c r="B134" s="273" t="s">
        <v>1047</v>
      </c>
      <c r="C134" s="274"/>
      <c r="D134" s="154" t="s">
        <v>184</v>
      </c>
      <c r="E134" s="39"/>
      <c r="F134" s="39"/>
      <c r="G134" s="39"/>
      <c r="J134" s="32"/>
    </row>
    <row r="135" spans="1:17" x14ac:dyDescent="0.2">
      <c r="A135" s="39"/>
      <c r="B135" s="175"/>
      <c r="C135" s="175"/>
      <c r="D135" s="175"/>
      <c r="E135" s="39"/>
      <c r="F135" s="39"/>
      <c r="G135" s="39"/>
      <c r="J135" s="32"/>
    </row>
    <row r="136" spans="1:17" ht="29.1" customHeight="1" x14ac:dyDescent="0.2">
      <c r="A136" s="39"/>
      <c r="B136" s="273" t="s">
        <v>193</v>
      </c>
      <c r="C136" s="274"/>
      <c r="D136" s="154" t="s">
        <v>863</v>
      </c>
      <c r="E136" s="176"/>
      <c r="F136" s="39"/>
      <c r="G136" s="39"/>
      <c r="J136" s="32"/>
    </row>
    <row r="137" spans="1:17" ht="29.1" customHeight="1" x14ac:dyDescent="0.2">
      <c r="A137" s="39"/>
      <c r="B137" s="273" t="s">
        <v>194</v>
      </c>
      <c r="C137" s="274"/>
      <c r="D137" s="154" t="s">
        <v>184</v>
      </c>
      <c r="E137" s="176"/>
      <c r="F137" s="39"/>
      <c r="G137" s="39"/>
      <c r="J137" s="32"/>
    </row>
    <row r="138" spans="1:17" ht="17.100000000000001" customHeight="1" x14ac:dyDescent="0.2">
      <c r="A138" s="39"/>
      <c r="B138" s="273" t="s">
        <v>195</v>
      </c>
      <c r="C138" s="274"/>
      <c r="D138" s="154" t="s">
        <v>184</v>
      </c>
      <c r="E138" s="176"/>
      <c r="F138" s="39"/>
      <c r="G138" s="39"/>
      <c r="J138" s="32"/>
    </row>
    <row r="139" spans="1:17" ht="17.100000000000001" customHeight="1" x14ac:dyDescent="0.2">
      <c r="A139" s="39"/>
      <c r="B139" s="273" t="s">
        <v>196</v>
      </c>
      <c r="C139" s="274"/>
      <c r="D139" s="177">
        <v>9.5513422705134428</v>
      </c>
      <c r="E139" s="39"/>
      <c r="F139" s="70"/>
      <c r="G139" s="174"/>
      <c r="J139" s="32"/>
    </row>
    <row r="140" spans="1:17" x14ac:dyDescent="0.2">
      <c r="J140" s="32"/>
    </row>
    <row r="141" spans="1:17" s="42" customFormat="1" x14ac:dyDescent="0.2">
      <c r="B141" s="202" t="s">
        <v>967</v>
      </c>
      <c r="C141" s="202"/>
      <c r="D141" s="202"/>
      <c r="E141" s="45"/>
      <c r="F141" s="46"/>
      <c r="I141"/>
      <c r="J141" s="32"/>
      <c r="K141"/>
      <c r="L141"/>
      <c r="M141"/>
      <c r="N141"/>
      <c r="O141"/>
    </row>
    <row r="142" spans="1:17" s="42" customFormat="1" ht="63.75" x14ac:dyDescent="0.2">
      <c r="B142" s="212" t="s">
        <v>864</v>
      </c>
      <c r="C142" s="212" t="s">
        <v>865</v>
      </c>
      <c r="D142" s="212" t="s">
        <v>866</v>
      </c>
      <c r="E142" s="212" t="s">
        <v>867</v>
      </c>
      <c r="F142" s="212" t="s">
        <v>868</v>
      </c>
      <c r="I142"/>
      <c r="J142" s="32"/>
      <c r="K142"/>
      <c r="L142"/>
      <c r="M142"/>
      <c r="N142"/>
      <c r="O142"/>
    </row>
    <row r="143" spans="1:17" s="43" customFormat="1" ht="38.25" x14ac:dyDescent="0.2">
      <c r="B143" s="213" t="s">
        <v>869</v>
      </c>
      <c r="C143" s="214" t="s">
        <v>870</v>
      </c>
      <c r="D143" s="215">
        <v>0</v>
      </c>
      <c r="E143" s="44">
        <v>0</v>
      </c>
      <c r="F143" s="216">
        <v>50</v>
      </c>
      <c r="I143"/>
      <c r="J143" s="32"/>
      <c r="K143"/>
      <c r="L143"/>
      <c r="M143"/>
      <c r="N143"/>
      <c r="O143"/>
      <c r="P143" s="42"/>
      <c r="Q143" s="42"/>
    </row>
    <row r="144" spans="1:17" s="42" customFormat="1" x14ac:dyDescent="0.2">
      <c r="I144"/>
      <c r="J144" s="32"/>
      <c r="K144"/>
      <c r="L144"/>
      <c r="M144"/>
      <c r="N144"/>
      <c r="O144"/>
      <c r="P144"/>
      <c r="Q144"/>
    </row>
    <row r="145" spans="2:17" s="42" customFormat="1" x14ac:dyDescent="0.2">
      <c r="B145" s="299" t="s">
        <v>883</v>
      </c>
      <c r="C145" s="300"/>
      <c r="D145" s="301"/>
      <c r="I145" s="65"/>
      <c r="J145" s="32"/>
      <c r="K145"/>
      <c r="L145"/>
      <c r="M145"/>
      <c r="N145"/>
      <c r="O145"/>
      <c r="P145"/>
      <c r="Q145"/>
    </row>
    <row r="146" spans="2:17" s="42" customFormat="1" ht="25.5" x14ac:dyDescent="0.2">
      <c r="B146" s="302" t="s">
        <v>884</v>
      </c>
      <c r="C146" s="302"/>
      <c r="D146" s="178" t="s">
        <v>662</v>
      </c>
      <c r="I146"/>
      <c r="J146" s="32"/>
      <c r="K146"/>
      <c r="L146"/>
      <c r="M146"/>
      <c r="N146"/>
      <c r="O146"/>
      <c r="P146"/>
      <c r="Q146"/>
    </row>
    <row r="147" spans="2:17" s="42" customFormat="1" x14ac:dyDescent="0.2">
      <c r="B147" s="302" t="s">
        <v>885</v>
      </c>
      <c r="C147" s="302"/>
      <c r="D147" s="179"/>
      <c r="I147"/>
      <c r="J147" s="32"/>
      <c r="K147"/>
      <c r="L147"/>
      <c r="M147"/>
      <c r="N147"/>
      <c r="O147"/>
      <c r="P147"/>
      <c r="Q147"/>
    </row>
    <row r="148" spans="2:17" s="42" customFormat="1" x14ac:dyDescent="0.2">
      <c r="B148" s="303"/>
      <c r="C148" s="304"/>
      <c r="D148" s="180"/>
      <c r="I148"/>
      <c r="J148" s="32"/>
      <c r="K148"/>
      <c r="L148"/>
      <c r="M148"/>
      <c r="N148"/>
      <c r="O148"/>
      <c r="P148"/>
      <c r="Q148"/>
    </row>
    <row r="149" spans="2:17" s="42" customFormat="1" x14ac:dyDescent="0.2">
      <c r="B149" s="302" t="s">
        <v>886</v>
      </c>
      <c r="C149" s="302"/>
      <c r="D149" s="181">
        <v>6.8897119187088043</v>
      </c>
      <c r="I149"/>
      <c r="J149" s="32"/>
      <c r="K149"/>
      <c r="L149"/>
      <c r="M149"/>
      <c r="N149"/>
      <c r="O149"/>
      <c r="P149"/>
      <c r="Q149"/>
    </row>
    <row r="150" spans="2:17" s="42" customFormat="1" x14ac:dyDescent="0.2">
      <c r="B150" s="303"/>
      <c r="C150" s="304"/>
      <c r="D150" s="180"/>
      <c r="I150"/>
      <c r="J150" s="32"/>
      <c r="K150"/>
      <c r="L150"/>
      <c r="M150"/>
      <c r="N150"/>
      <c r="O150"/>
      <c r="P150"/>
      <c r="Q150"/>
    </row>
    <row r="151" spans="2:17" s="42" customFormat="1" x14ac:dyDescent="0.2">
      <c r="B151" s="302" t="s">
        <v>887</v>
      </c>
      <c r="C151" s="302"/>
      <c r="D151" s="181">
        <v>0.90069769888352991</v>
      </c>
      <c r="I151"/>
      <c r="J151" s="32"/>
      <c r="K151"/>
      <c r="L151"/>
      <c r="M151"/>
      <c r="N151"/>
      <c r="O151"/>
      <c r="P151"/>
      <c r="Q151"/>
    </row>
    <row r="152" spans="2:17" s="42" customFormat="1" x14ac:dyDescent="0.2">
      <c r="B152" s="302" t="s">
        <v>888</v>
      </c>
      <c r="C152" s="302"/>
      <c r="D152" s="181">
        <v>0.96793687208041868</v>
      </c>
      <c r="I152"/>
      <c r="J152" s="32"/>
      <c r="K152"/>
      <c r="L152"/>
      <c r="M152"/>
      <c r="N152"/>
      <c r="O152"/>
      <c r="P152"/>
      <c r="Q152"/>
    </row>
    <row r="153" spans="2:17" s="42" customFormat="1" x14ac:dyDescent="0.2">
      <c r="B153" s="303"/>
      <c r="C153" s="304"/>
      <c r="D153" s="180"/>
      <c r="I153"/>
      <c r="J153" s="32"/>
      <c r="K153"/>
      <c r="L153"/>
      <c r="M153"/>
      <c r="N153"/>
      <c r="O153"/>
      <c r="P153"/>
      <c r="Q153"/>
    </row>
    <row r="154" spans="2:17" s="42" customFormat="1" x14ac:dyDescent="0.2">
      <c r="B154" s="302" t="s">
        <v>889</v>
      </c>
      <c r="C154" s="302"/>
      <c r="D154" s="182" t="s">
        <v>969</v>
      </c>
      <c r="I154"/>
      <c r="J154" s="32"/>
      <c r="K154"/>
      <c r="L154"/>
      <c r="M154"/>
      <c r="N154"/>
      <c r="O154"/>
      <c r="P154"/>
      <c r="Q154"/>
    </row>
    <row r="155" spans="2:17" s="42" customFormat="1" x14ac:dyDescent="0.2">
      <c r="B155" s="303" t="s">
        <v>890</v>
      </c>
      <c r="C155" s="305"/>
      <c r="D155" s="304"/>
      <c r="I155"/>
      <c r="J155" s="32"/>
      <c r="K155"/>
      <c r="L155"/>
      <c r="M155"/>
      <c r="N155"/>
      <c r="O155"/>
      <c r="P155"/>
      <c r="Q155"/>
    </row>
    <row r="156" spans="2:17" x14ac:dyDescent="0.2">
      <c r="J156" s="32"/>
    </row>
    <row r="157" spans="2:17" x14ac:dyDescent="0.2">
      <c r="J157" s="32"/>
    </row>
  </sheetData>
  <mergeCells count="28">
    <mergeCell ref="B155:D155"/>
    <mergeCell ref="B150:C150"/>
    <mergeCell ref="B151:C151"/>
    <mergeCell ref="B152:C152"/>
    <mergeCell ref="B153:C153"/>
    <mergeCell ref="B154:C154"/>
    <mergeCell ref="B145:D145"/>
    <mergeCell ref="B146:C146"/>
    <mergeCell ref="B147:C147"/>
    <mergeCell ref="B148:C148"/>
    <mergeCell ref="B149:C149"/>
    <mergeCell ref="A1:H1"/>
    <mergeCell ref="A2:H2"/>
    <mergeCell ref="A3:H3"/>
    <mergeCell ref="B125:C125"/>
    <mergeCell ref="B126:C126"/>
    <mergeCell ref="B117:H117"/>
    <mergeCell ref="B118:H118"/>
    <mergeCell ref="B119:H119"/>
    <mergeCell ref="B120:H120"/>
    <mergeCell ref="B121:H121"/>
    <mergeCell ref="B123:D123"/>
    <mergeCell ref="B124:C124"/>
    <mergeCell ref="B134:C134"/>
    <mergeCell ref="B138:C138"/>
    <mergeCell ref="B139:C139"/>
    <mergeCell ref="B136:C136"/>
    <mergeCell ref="B137:C137"/>
  </mergeCells>
  <hyperlinks>
    <hyperlink ref="I1" location="Index!B16" display="Index" xr:uid="{27026AFC-9BED-4164-99F7-97C8BF3A7A5C}"/>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669163-1ED1-45A9-B9E5-881510AA86E2}">
  <sheetPr>
    <outlinePr summaryBelow="0" summaryRight="0"/>
  </sheetPr>
  <dimension ref="A1:Q210"/>
  <sheetViews>
    <sheetView showGridLines="0" workbookViewId="0">
      <selection activeCell="F82" activeCellId="1" sqref="F69 F82"/>
    </sheetView>
  </sheetViews>
  <sheetFormatPr defaultRowHeight="12.75" x14ac:dyDescent="0.2"/>
  <cols>
    <col min="1" max="1" width="5.85546875" bestFit="1" customWidth="1"/>
    <col min="2" max="2" width="19.5703125" bestFit="1" customWidth="1"/>
    <col min="3" max="3" width="39.140625" bestFit="1" customWidth="1"/>
    <col min="4" max="4" width="16.5703125" bestFit="1" customWidth="1"/>
    <col min="5" max="5" width="11.42578125" bestFit="1" customWidth="1"/>
    <col min="6" max="6" width="10.140625" bestFit="1" customWidth="1"/>
    <col min="7" max="7" width="14" bestFit="1" customWidth="1"/>
    <col min="8" max="8" width="10.28515625" customWidth="1"/>
    <col min="10" max="10" width="50.7109375" style="47" customWidth="1"/>
  </cols>
  <sheetData>
    <row r="1" spans="1:10" ht="15" x14ac:dyDescent="0.2">
      <c r="A1" s="278" t="s">
        <v>0</v>
      </c>
      <c r="B1" s="278"/>
      <c r="C1" s="278"/>
      <c r="D1" s="278"/>
      <c r="E1" s="278"/>
      <c r="F1" s="278"/>
      <c r="G1" s="278"/>
      <c r="H1" s="278"/>
      <c r="I1" s="31" t="s">
        <v>1027</v>
      </c>
      <c r="J1" s="32"/>
    </row>
    <row r="2" spans="1:10" ht="15" x14ac:dyDescent="0.2">
      <c r="A2" s="278" t="s">
        <v>680</v>
      </c>
      <c r="B2" s="278"/>
      <c r="C2" s="278"/>
      <c r="D2" s="278"/>
      <c r="E2" s="278"/>
      <c r="F2" s="278"/>
      <c r="G2" s="278"/>
      <c r="H2" s="278"/>
      <c r="J2" s="33" t="s">
        <v>1028</v>
      </c>
    </row>
    <row r="3" spans="1:10" ht="15" x14ac:dyDescent="0.2">
      <c r="A3" s="278" t="s">
        <v>835</v>
      </c>
      <c r="B3" s="278"/>
      <c r="C3" s="278"/>
      <c r="D3" s="278"/>
      <c r="E3" s="278"/>
      <c r="F3" s="278"/>
      <c r="G3" s="278"/>
      <c r="H3" s="278"/>
      <c r="J3" s="32"/>
    </row>
    <row r="4" spans="1:10" s="34" customFormat="1" ht="30" x14ac:dyDescent="0.2">
      <c r="A4" s="29" t="s">
        <v>2</v>
      </c>
      <c r="B4" s="29" t="s">
        <v>3</v>
      </c>
      <c r="C4" s="29" t="s">
        <v>4</v>
      </c>
      <c r="D4" s="29" t="s">
        <v>5</v>
      </c>
      <c r="E4" s="29" t="s">
        <v>6</v>
      </c>
      <c r="F4" s="29" t="s">
        <v>7</v>
      </c>
      <c r="G4" s="29" t="s">
        <v>8</v>
      </c>
      <c r="H4" s="29" t="s">
        <v>840</v>
      </c>
      <c r="J4" s="32"/>
    </row>
    <row r="5" spans="1:10" x14ac:dyDescent="0.2">
      <c r="A5" s="153"/>
      <c r="B5" s="153"/>
      <c r="C5" s="154" t="s">
        <v>9</v>
      </c>
      <c r="D5" s="153"/>
      <c r="E5" s="153"/>
      <c r="F5" s="153"/>
      <c r="G5" s="153"/>
      <c r="H5" s="35" t="s">
        <v>153</v>
      </c>
      <c r="J5" s="32"/>
    </row>
    <row r="6" spans="1:10" x14ac:dyDescent="0.2">
      <c r="A6" s="153"/>
      <c r="B6" s="153"/>
      <c r="C6" s="154" t="s">
        <v>10</v>
      </c>
      <c r="D6" s="153"/>
      <c r="E6" s="153"/>
      <c r="F6" s="153"/>
      <c r="G6" s="153"/>
      <c r="H6" s="35" t="s">
        <v>153</v>
      </c>
      <c r="J6" s="32"/>
    </row>
    <row r="7" spans="1:10" x14ac:dyDescent="0.2">
      <c r="A7" s="155">
        <v>1</v>
      </c>
      <c r="B7" s="156" t="s">
        <v>340</v>
      </c>
      <c r="C7" s="156" t="s">
        <v>341</v>
      </c>
      <c r="D7" s="156" t="s">
        <v>50</v>
      </c>
      <c r="E7" s="157">
        <v>663340</v>
      </c>
      <c r="F7" s="35">
        <v>11169.31892</v>
      </c>
      <c r="G7" s="158">
        <v>7.2330240000000004E-2</v>
      </c>
      <c r="H7" s="35" t="s">
        <v>153</v>
      </c>
      <c r="J7" s="32"/>
    </row>
    <row r="8" spans="1:10" x14ac:dyDescent="0.2">
      <c r="A8" s="155">
        <v>2</v>
      </c>
      <c r="B8" s="156" t="s">
        <v>14</v>
      </c>
      <c r="C8" s="156" t="s">
        <v>15</v>
      </c>
      <c r="D8" s="156" t="s">
        <v>16</v>
      </c>
      <c r="E8" s="157">
        <v>307750</v>
      </c>
      <c r="F8" s="35">
        <v>9635.0370000000003</v>
      </c>
      <c r="G8" s="158">
        <v>6.2394539999999998E-2</v>
      </c>
      <c r="H8" s="35" t="s">
        <v>153</v>
      </c>
      <c r="J8" s="32"/>
    </row>
    <row r="9" spans="1:10" x14ac:dyDescent="0.2">
      <c r="A9" s="155">
        <v>3</v>
      </c>
      <c r="B9" s="156" t="s">
        <v>48</v>
      </c>
      <c r="C9" s="156" t="s">
        <v>49</v>
      </c>
      <c r="D9" s="156" t="s">
        <v>50</v>
      </c>
      <c r="E9" s="157">
        <v>628730</v>
      </c>
      <c r="F9" s="35">
        <v>7542.2450799999997</v>
      </c>
      <c r="G9" s="158">
        <v>4.8842049999999998E-2</v>
      </c>
      <c r="H9" s="35" t="s">
        <v>153</v>
      </c>
      <c r="J9" s="32"/>
    </row>
    <row r="10" spans="1:10" x14ac:dyDescent="0.2">
      <c r="A10" s="155">
        <v>4</v>
      </c>
      <c r="B10" s="156" t="s">
        <v>346</v>
      </c>
      <c r="C10" s="156" t="s">
        <v>347</v>
      </c>
      <c r="D10" s="156" t="s">
        <v>222</v>
      </c>
      <c r="E10" s="157">
        <v>310300</v>
      </c>
      <c r="F10" s="35">
        <v>4861.6252500000001</v>
      </c>
      <c r="G10" s="158">
        <v>3.1482900000000001E-2</v>
      </c>
      <c r="H10" s="35" t="s">
        <v>153</v>
      </c>
      <c r="J10" s="32"/>
    </row>
    <row r="11" spans="1:10" x14ac:dyDescent="0.2">
      <c r="A11" s="155">
        <v>5</v>
      </c>
      <c r="B11" s="156" t="s">
        <v>17</v>
      </c>
      <c r="C11" s="156" t="s">
        <v>18</v>
      </c>
      <c r="D11" s="156" t="s">
        <v>19</v>
      </c>
      <c r="E11" s="157">
        <v>275000</v>
      </c>
      <c r="F11" s="35">
        <v>3971.1374999999998</v>
      </c>
      <c r="G11" s="158">
        <v>2.5716280000000001E-2</v>
      </c>
      <c r="H11" s="35" t="s">
        <v>153</v>
      </c>
      <c r="J11" s="32"/>
    </row>
    <row r="12" spans="1:10" ht="15" x14ac:dyDescent="0.2">
      <c r="A12" s="155">
        <v>6</v>
      </c>
      <c r="B12" s="156" t="s">
        <v>389</v>
      </c>
      <c r="C12" s="156" t="s">
        <v>390</v>
      </c>
      <c r="D12" s="156" t="s">
        <v>50</v>
      </c>
      <c r="E12" s="157">
        <v>189520</v>
      </c>
      <c r="F12" s="35">
        <v>3416.098</v>
      </c>
      <c r="G12" s="158">
        <v>2.212196E-2</v>
      </c>
      <c r="H12" s="35" t="s">
        <v>153</v>
      </c>
      <c r="J12" s="48"/>
    </row>
    <row r="13" spans="1:10" x14ac:dyDescent="0.2">
      <c r="A13" s="155">
        <v>7</v>
      </c>
      <c r="B13" s="156" t="s">
        <v>344</v>
      </c>
      <c r="C13" s="156" t="s">
        <v>345</v>
      </c>
      <c r="D13" s="156" t="s">
        <v>50</v>
      </c>
      <c r="E13" s="157">
        <v>256560</v>
      </c>
      <c r="F13" s="35">
        <v>3246.1253999999999</v>
      </c>
      <c r="G13" s="158">
        <v>2.1021249999999998E-2</v>
      </c>
      <c r="H13" s="35" t="s">
        <v>153</v>
      </c>
      <c r="J13" s="32"/>
    </row>
    <row r="14" spans="1:10" x14ac:dyDescent="0.2">
      <c r="A14" s="155">
        <v>8</v>
      </c>
      <c r="B14" s="156" t="s">
        <v>198</v>
      </c>
      <c r="C14" s="156" t="s">
        <v>199</v>
      </c>
      <c r="D14" s="156" t="s">
        <v>47</v>
      </c>
      <c r="E14" s="157">
        <v>645100</v>
      </c>
      <c r="F14" s="35">
        <v>3232.9186500000001</v>
      </c>
      <c r="G14" s="158">
        <v>2.0935720000000001E-2</v>
      </c>
      <c r="H14" s="35" t="s">
        <v>153</v>
      </c>
      <c r="J14" s="32"/>
    </row>
    <row r="15" spans="1:10" x14ac:dyDescent="0.2">
      <c r="A15" s="155">
        <v>9</v>
      </c>
      <c r="B15" s="156" t="s">
        <v>11</v>
      </c>
      <c r="C15" s="156" t="s">
        <v>12</v>
      </c>
      <c r="D15" s="156" t="s">
        <v>13</v>
      </c>
      <c r="E15" s="157">
        <v>90000</v>
      </c>
      <c r="F15" s="35">
        <v>3193.605</v>
      </c>
      <c r="G15" s="158">
        <v>2.0681140000000001E-2</v>
      </c>
      <c r="H15" s="35" t="s">
        <v>153</v>
      </c>
      <c r="J15" s="32"/>
    </row>
    <row r="16" spans="1:10" ht="25.5" x14ac:dyDescent="0.2">
      <c r="A16" s="155">
        <v>10</v>
      </c>
      <c r="B16" s="156" t="s">
        <v>912</v>
      </c>
      <c r="C16" s="156" t="s">
        <v>913</v>
      </c>
      <c r="D16" s="156" t="s">
        <v>53</v>
      </c>
      <c r="E16" s="157">
        <v>955205</v>
      </c>
      <c r="F16" s="35">
        <v>2807.0279999999998</v>
      </c>
      <c r="G16" s="208">
        <v>1.8177742365082492E-2</v>
      </c>
      <c r="H16" s="35"/>
      <c r="J16" s="32" t="s">
        <v>1042</v>
      </c>
    </row>
    <row r="17" spans="1:10" x14ac:dyDescent="0.2">
      <c r="A17" s="155">
        <v>11</v>
      </c>
      <c r="B17" s="156" t="s">
        <v>76</v>
      </c>
      <c r="C17" s="156" t="s">
        <v>77</v>
      </c>
      <c r="D17" s="156" t="s">
        <v>50</v>
      </c>
      <c r="E17" s="157">
        <v>335820</v>
      </c>
      <c r="F17" s="35">
        <v>2850.94389</v>
      </c>
      <c r="G17" s="158">
        <v>1.846213E-2</v>
      </c>
      <c r="H17" s="35" t="s">
        <v>153</v>
      </c>
      <c r="J17" s="32"/>
    </row>
    <row r="18" spans="1:10" x14ac:dyDescent="0.2">
      <c r="A18" s="155">
        <v>12</v>
      </c>
      <c r="B18" s="156" t="s">
        <v>474</v>
      </c>
      <c r="C18" s="156" t="s">
        <v>475</v>
      </c>
      <c r="D18" s="156" t="s">
        <v>50</v>
      </c>
      <c r="E18" s="157">
        <v>930150</v>
      </c>
      <c r="F18" s="35">
        <v>2561.6331</v>
      </c>
      <c r="G18" s="158">
        <v>1.6588619999999998E-2</v>
      </c>
      <c r="H18" s="35" t="s">
        <v>153</v>
      </c>
      <c r="J18" s="32"/>
    </row>
    <row r="19" spans="1:10" x14ac:dyDescent="0.2">
      <c r="A19" s="155">
        <v>13</v>
      </c>
      <c r="B19" s="156" t="s">
        <v>369</v>
      </c>
      <c r="C19" s="156" t="s">
        <v>370</v>
      </c>
      <c r="D19" s="156" t="s">
        <v>50</v>
      </c>
      <c r="E19" s="157">
        <v>1917000</v>
      </c>
      <c r="F19" s="35">
        <v>2290.2399</v>
      </c>
      <c r="G19" s="158">
        <v>1.483113E-2</v>
      </c>
      <c r="H19" s="35" t="s">
        <v>153</v>
      </c>
      <c r="J19" s="32"/>
    </row>
    <row r="20" spans="1:10" x14ac:dyDescent="0.2">
      <c r="A20" s="155">
        <v>14</v>
      </c>
      <c r="B20" s="156" t="s">
        <v>227</v>
      </c>
      <c r="C20" s="156" t="s">
        <v>228</v>
      </c>
      <c r="D20" s="156" t="s">
        <v>112</v>
      </c>
      <c r="E20" s="157">
        <v>75700</v>
      </c>
      <c r="F20" s="35">
        <v>2204.0055000000002</v>
      </c>
      <c r="G20" s="158">
        <v>1.4272689999999999E-2</v>
      </c>
      <c r="H20" s="35" t="s">
        <v>153</v>
      </c>
      <c r="J20" s="32"/>
    </row>
    <row r="21" spans="1:10" x14ac:dyDescent="0.2">
      <c r="A21" s="155">
        <v>15</v>
      </c>
      <c r="B21" s="156" t="s">
        <v>200</v>
      </c>
      <c r="C21" s="156" t="s">
        <v>201</v>
      </c>
      <c r="D21" s="156" t="s">
        <v>90</v>
      </c>
      <c r="E21" s="157">
        <v>48750</v>
      </c>
      <c r="F21" s="35">
        <v>2076.3843750000001</v>
      </c>
      <c r="G21" s="158">
        <v>1.344624E-2</v>
      </c>
      <c r="H21" s="35" t="s">
        <v>153</v>
      </c>
      <c r="J21" s="32"/>
    </row>
    <row r="22" spans="1:10" ht="25.5" x14ac:dyDescent="0.2">
      <c r="A22" s="155">
        <v>16</v>
      </c>
      <c r="B22" s="156" t="s">
        <v>217</v>
      </c>
      <c r="C22" s="156" t="s">
        <v>218</v>
      </c>
      <c r="D22" s="156" t="s">
        <v>219</v>
      </c>
      <c r="E22" s="157">
        <v>189697</v>
      </c>
      <c r="F22" s="35">
        <v>2037.2509315</v>
      </c>
      <c r="G22" s="158">
        <v>1.3192819999999999E-2</v>
      </c>
      <c r="H22" s="35" t="s">
        <v>153</v>
      </c>
      <c r="J22" s="48"/>
    </row>
    <row r="23" spans="1:10" x14ac:dyDescent="0.2">
      <c r="A23" s="155">
        <v>17</v>
      </c>
      <c r="B23" s="156" t="s">
        <v>350</v>
      </c>
      <c r="C23" s="156" t="s">
        <v>351</v>
      </c>
      <c r="D23" s="156" t="s">
        <v>222</v>
      </c>
      <c r="E23" s="157">
        <v>50272</v>
      </c>
      <c r="F23" s="35">
        <v>1962.6942879999999</v>
      </c>
      <c r="G23" s="158">
        <v>1.2710010000000001E-2</v>
      </c>
      <c r="H23" s="35" t="s">
        <v>153</v>
      </c>
      <c r="J23" s="32"/>
    </row>
    <row r="24" spans="1:10" x14ac:dyDescent="0.2">
      <c r="A24" s="155">
        <v>18</v>
      </c>
      <c r="B24" s="156" t="s">
        <v>473</v>
      </c>
      <c r="C24" s="156" t="s">
        <v>854</v>
      </c>
      <c r="D24" s="156" t="s">
        <v>293</v>
      </c>
      <c r="E24" s="157">
        <v>292500</v>
      </c>
      <c r="F24" s="35">
        <v>1946.88</v>
      </c>
      <c r="G24" s="158">
        <v>1.26076E-2</v>
      </c>
      <c r="H24" s="35" t="s">
        <v>153</v>
      </c>
      <c r="J24" s="32"/>
    </row>
    <row r="25" spans="1:10" ht="25.5" x14ac:dyDescent="0.2">
      <c r="A25" s="155">
        <v>19</v>
      </c>
      <c r="B25" s="156" t="s">
        <v>480</v>
      </c>
      <c r="C25" s="156" t="s">
        <v>481</v>
      </c>
      <c r="D25" s="156" t="s">
        <v>219</v>
      </c>
      <c r="E25" s="157">
        <v>128700</v>
      </c>
      <c r="F25" s="35">
        <v>1905.7896000000001</v>
      </c>
      <c r="G25" s="158">
        <v>1.234151E-2</v>
      </c>
      <c r="H25" s="35" t="s">
        <v>153</v>
      </c>
      <c r="J25" s="32"/>
    </row>
    <row r="26" spans="1:10" x14ac:dyDescent="0.2">
      <c r="A26" s="155">
        <v>20</v>
      </c>
      <c r="B26" s="156" t="s">
        <v>564</v>
      </c>
      <c r="C26" s="156" t="s">
        <v>565</v>
      </c>
      <c r="D26" s="156" t="s">
        <v>222</v>
      </c>
      <c r="E26" s="157">
        <v>115900</v>
      </c>
      <c r="F26" s="35">
        <v>1657.77565</v>
      </c>
      <c r="G26" s="158">
        <v>1.0735420000000001E-2</v>
      </c>
      <c r="H26" s="35" t="s">
        <v>153</v>
      </c>
      <c r="J26" s="32"/>
    </row>
    <row r="27" spans="1:10" x14ac:dyDescent="0.2">
      <c r="A27" s="155">
        <v>21</v>
      </c>
      <c r="B27" s="156" t="s">
        <v>20</v>
      </c>
      <c r="C27" s="156" t="s">
        <v>21</v>
      </c>
      <c r="D27" s="156" t="s">
        <v>22</v>
      </c>
      <c r="E27" s="157">
        <v>435100</v>
      </c>
      <c r="F27" s="35">
        <v>1646.2008499999999</v>
      </c>
      <c r="G27" s="158">
        <v>1.066046E-2</v>
      </c>
      <c r="H27" s="35" t="s">
        <v>153</v>
      </c>
      <c r="J27" s="32"/>
    </row>
    <row r="28" spans="1:10" ht="25.5" x14ac:dyDescent="0.2">
      <c r="A28" s="155">
        <v>22</v>
      </c>
      <c r="B28" s="156" t="s">
        <v>355</v>
      </c>
      <c r="C28" s="156" t="s">
        <v>356</v>
      </c>
      <c r="D28" s="156" t="s">
        <v>219</v>
      </c>
      <c r="E28" s="157">
        <v>106480</v>
      </c>
      <c r="F28" s="35">
        <v>1619.4010800000001</v>
      </c>
      <c r="G28" s="158">
        <v>1.048691E-2</v>
      </c>
      <c r="H28" s="35" t="s">
        <v>153</v>
      </c>
      <c r="J28" s="32"/>
    </row>
    <row r="29" spans="1:10" x14ac:dyDescent="0.2">
      <c r="A29" s="155">
        <v>23</v>
      </c>
      <c r="B29" s="156" t="s">
        <v>357</v>
      </c>
      <c r="C29" s="156" t="s">
        <v>358</v>
      </c>
      <c r="D29" s="156" t="s">
        <v>293</v>
      </c>
      <c r="E29" s="157">
        <v>162800</v>
      </c>
      <c r="F29" s="35">
        <v>1611.3130000000001</v>
      </c>
      <c r="G29" s="158">
        <v>1.0434540000000001E-2</v>
      </c>
      <c r="H29" s="35" t="s">
        <v>153</v>
      </c>
      <c r="J29" s="32"/>
    </row>
    <row r="30" spans="1:10" x14ac:dyDescent="0.2">
      <c r="A30" s="155">
        <v>24</v>
      </c>
      <c r="B30" s="156" t="s">
        <v>478</v>
      </c>
      <c r="C30" s="156" t="s">
        <v>479</v>
      </c>
      <c r="D30" s="156" t="s">
        <v>222</v>
      </c>
      <c r="E30" s="157">
        <v>109800</v>
      </c>
      <c r="F30" s="35">
        <v>1602.6407999999999</v>
      </c>
      <c r="G30" s="158">
        <v>1.037838E-2</v>
      </c>
      <c r="H30" s="35" t="s">
        <v>153</v>
      </c>
      <c r="J30" s="32"/>
    </row>
    <row r="31" spans="1:10" ht="25.5" x14ac:dyDescent="0.2">
      <c r="A31" s="155">
        <v>25</v>
      </c>
      <c r="B31" s="156" t="s">
        <v>207</v>
      </c>
      <c r="C31" s="156" t="s">
        <v>208</v>
      </c>
      <c r="D31" s="156" t="s">
        <v>209</v>
      </c>
      <c r="E31" s="157">
        <v>100000</v>
      </c>
      <c r="F31" s="35">
        <v>1600.85</v>
      </c>
      <c r="G31" s="158">
        <v>1.0366780000000001E-2</v>
      </c>
      <c r="H31" s="35" t="s">
        <v>153</v>
      </c>
      <c r="J31" s="32"/>
    </row>
    <row r="32" spans="1:10" x14ac:dyDescent="0.2">
      <c r="A32" s="155">
        <v>26</v>
      </c>
      <c r="B32" s="156" t="s">
        <v>554</v>
      </c>
      <c r="C32" s="156" t="s">
        <v>555</v>
      </c>
      <c r="D32" s="156" t="s">
        <v>293</v>
      </c>
      <c r="E32" s="157">
        <v>16737</v>
      </c>
      <c r="F32" s="35">
        <v>1590.2911604999999</v>
      </c>
      <c r="G32" s="158">
        <v>1.0298399999999999E-2</v>
      </c>
      <c r="H32" s="35" t="s">
        <v>153</v>
      </c>
      <c r="J32" s="32"/>
    </row>
    <row r="33" spans="1:10" x14ac:dyDescent="0.2">
      <c r="A33" s="155">
        <v>27</v>
      </c>
      <c r="B33" s="156" t="s">
        <v>365</v>
      </c>
      <c r="C33" s="156" t="s">
        <v>366</v>
      </c>
      <c r="D33" s="156" t="s">
        <v>117</v>
      </c>
      <c r="E33" s="157">
        <v>896110</v>
      </c>
      <c r="F33" s="35">
        <v>1559.321011</v>
      </c>
      <c r="G33" s="158">
        <v>1.009785E-2</v>
      </c>
      <c r="H33" s="35" t="s">
        <v>153</v>
      </c>
      <c r="J33" s="32"/>
    </row>
    <row r="34" spans="1:10" x14ac:dyDescent="0.2">
      <c r="A34" s="155">
        <v>28</v>
      </c>
      <c r="B34" s="156" t="s">
        <v>348</v>
      </c>
      <c r="C34" s="156" t="s">
        <v>349</v>
      </c>
      <c r="D34" s="156" t="s">
        <v>267</v>
      </c>
      <c r="E34" s="157">
        <v>94600</v>
      </c>
      <c r="F34" s="35">
        <v>1541.5070000000001</v>
      </c>
      <c r="G34" s="158">
        <v>9.9824900000000001E-3</v>
      </c>
      <c r="H34" s="35" t="s">
        <v>153</v>
      </c>
      <c r="J34" s="32"/>
    </row>
    <row r="35" spans="1:10" x14ac:dyDescent="0.2">
      <c r="A35" s="155">
        <v>29</v>
      </c>
      <c r="B35" s="156" t="s">
        <v>391</v>
      </c>
      <c r="C35" s="156" t="s">
        <v>392</v>
      </c>
      <c r="D35" s="156" t="s">
        <v>50</v>
      </c>
      <c r="E35" s="157">
        <v>102500</v>
      </c>
      <c r="F35" s="35">
        <v>1501.1125</v>
      </c>
      <c r="G35" s="158">
        <v>9.7208999999999993E-3</v>
      </c>
      <c r="H35" s="35" t="s">
        <v>153</v>
      </c>
      <c r="J35" s="32"/>
    </row>
    <row r="36" spans="1:10" ht="25.5" x14ac:dyDescent="0.2">
      <c r="A36" s="155">
        <v>30</v>
      </c>
      <c r="B36" s="156" t="s">
        <v>23</v>
      </c>
      <c r="C36" s="156" t="s">
        <v>24</v>
      </c>
      <c r="D36" s="156" t="s">
        <v>25</v>
      </c>
      <c r="E36" s="157">
        <v>12080</v>
      </c>
      <c r="F36" s="35">
        <v>1409.4823200000001</v>
      </c>
      <c r="G36" s="158">
        <v>9.1275200000000001E-3</v>
      </c>
      <c r="H36" s="35" t="s">
        <v>153</v>
      </c>
      <c r="J36" s="32"/>
    </row>
    <row r="37" spans="1:10" x14ac:dyDescent="0.2">
      <c r="A37" s="155">
        <v>31</v>
      </c>
      <c r="B37" s="156" t="s">
        <v>409</v>
      </c>
      <c r="C37" s="156" t="s">
        <v>410</v>
      </c>
      <c r="D37" s="156" t="s">
        <v>112</v>
      </c>
      <c r="E37" s="157">
        <v>78830</v>
      </c>
      <c r="F37" s="35">
        <v>1251.938645</v>
      </c>
      <c r="G37" s="158">
        <v>8.1072999999999996E-3</v>
      </c>
      <c r="H37" s="35" t="s">
        <v>153</v>
      </c>
      <c r="J37" s="32"/>
    </row>
    <row r="38" spans="1:10" x14ac:dyDescent="0.2">
      <c r="A38" s="155">
        <v>32</v>
      </c>
      <c r="B38" s="156" t="s">
        <v>78</v>
      </c>
      <c r="C38" s="156" t="s">
        <v>79</v>
      </c>
      <c r="D38" s="156" t="s">
        <v>80</v>
      </c>
      <c r="E38" s="157">
        <v>567500</v>
      </c>
      <c r="F38" s="35">
        <v>1245.94625</v>
      </c>
      <c r="G38" s="158">
        <v>8.0684899999999993E-3</v>
      </c>
      <c r="H38" s="35" t="s">
        <v>153</v>
      </c>
      <c r="J38" s="32"/>
    </row>
    <row r="39" spans="1:10" ht="25.5" x14ac:dyDescent="0.2">
      <c r="A39" s="155">
        <v>33</v>
      </c>
      <c r="B39" s="156" t="s">
        <v>359</v>
      </c>
      <c r="C39" s="156" t="s">
        <v>360</v>
      </c>
      <c r="D39" s="156" t="s">
        <v>219</v>
      </c>
      <c r="E39" s="157">
        <v>19400</v>
      </c>
      <c r="F39" s="35">
        <v>1242.0559000000001</v>
      </c>
      <c r="G39" s="158">
        <v>8.0432999999999998E-3</v>
      </c>
      <c r="H39" s="35" t="s">
        <v>153</v>
      </c>
      <c r="J39" s="32"/>
    </row>
    <row r="40" spans="1:10" x14ac:dyDescent="0.2">
      <c r="A40" s="155">
        <v>34</v>
      </c>
      <c r="B40" s="156" t="s">
        <v>250</v>
      </c>
      <c r="C40" s="156" t="s">
        <v>251</v>
      </c>
      <c r="D40" s="156" t="s">
        <v>252</v>
      </c>
      <c r="E40" s="157">
        <v>34208</v>
      </c>
      <c r="F40" s="35">
        <v>1235.84952</v>
      </c>
      <c r="G40" s="158">
        <v>8.0031100000000008E-3</v>
      </c>
      <c r="H40" s="35" t="s">
        <v>153</v>
      </c>
      <c r="J40" s="32"/>
    </row>
    <row r="41" spans="1:10" x14ac:dyDescent="0.2">
      <c r="A41" s="155">
        <v>35</v>
      </c>
      <c r="B41" s="156" t="s">
        <v>67</v>
      </c>
      <c r="C41" s="156" t="s">
        <v>68</v>
      </c>
      <c r="D41" s="156" t="s">
        <v>36</v>
      </c>
      <c r="E41" s="157">
        <v>43170</v>
      </c>
      <c r="F41" s="35">
        <v>1180.09512</v>
      </c>
      <c r="G41" s="158">
        <v>7.64206E-3</v>
      </c>
      <c r="H41" s="35" t="s">
        <v>153</v>
      </c>
      <c r="J41" s="32"/>
    </row>
    <row r="42" spans="1:10" x14ac:dyDescent="0.2">
      <c r="A42" s="155">
        <v>36</v>
      </c>
      <c r="B42" s="156" t="s">
        <v>403</v>
      </c>
      <c r="C42" s="156" t="s">
        <v>404</v>
      </c>
      <c r="D42" s="156" t="s">
        <v>112</v>
      </c>
      <c r="E42" s="157">
        <v>16250</v>
      </c>
      <c r="F42" s="35">
        <v>1156.276875</v>
      </c>
      <c r="G42" s="158">
        <v>7.4878100000000001E-3</v>
      </c>
      <c r="H42" s="35" t="s">
        <v>153</v>
      </c>
      <c r="J42" s="32"/>
    </row>
    <row r="43" spans="1:10" x14ac:dyDescent="0.2">
      <c r="A43" s="155">
        <v>37</v>
      </c>
      <c r="B43" s="156" t="s">
        <v>263</v>
      </c>
      <c r="C43" s="156" t="s">
        <v>264</v>
      </c>
      <c r="D43" s="156" t="s">
        <v>36</v>
      </c>
      <c r="E43" s="157">
        <v>17050</v>
      </c>
      <c r="F43" s="35">
        <v>1149.08475</v>
      </c>
      <c r="G43" s="158">
        <v>7.44124E-3</v>
      </c>
      <c r="H43" s="35" t="s">
        <v>153</v>
      </c>
      <c r="J43" s="32"/>
    </row>
    <row r="44" spans="1:10" x14ac:dyDescent="0.2">
      <c r="A44" s="155">
        <v>38</v>
      </c>
      <c r="B44" s="156" t="s">
        <v>562</v>
      </c>
      <c r="C44" s="156" t="s">
        <v>563</v>
      </c>
      <c r="D44" s="156" t="s">
        <v>293</v>
      </c>
      <c r="E44" s="157">
        <v>9000</v>
      </c>
      <c r="F44" s="35">
        <v>1083.0464999999999</v>
      </c>
      <c r="G44" s="158">
        <v>7.0135900000000001E-3</v>
      </c>
      <c r="H44" s="35" t="s">
        <v>153</v>
      </c>
      <c r="J44" s="32"/>
    </row>
    <row r="45" spans="1:10" x14ac:dyDescent="0.2">
      <c r="A45" s="155">
        <v>39</v>
      </c>
      <c r="B45" s="156" t="s">
        <v>229</v>
      </c>
      <c r="C45" s="156" t="s">
        <v>230</v>
      </c>
      <c r="D45" s="156" t="s">
        <v>47</v>
      </c>
      <c r="E45" s="157">
        <v>71020</v>
      </c>
      <c r="F45" s="35">
        <v>1045.5564400000001</v>
      </c>
      <c r="G45" s="158">
        <v>6.7708100000000004E-3</v>
      </c>
      <c r="H45" s="35" t="s">
        <v>153</v>
      </c>
      <c r="J45" s="32"/>
    </row>
    <row r="46" spans="1:10" ht="25.5" x14ac:dyDescent="0.2">
      <c r="A46" s="155">
        <v>40</v>
      </c>
      <c r="B46" s="156" t="s">
        <v>482</v>
      </c>
      <c r="C46" s="156" t="s">
        <v>483</v>
      </c>
      <c r="D46" s="156" t="s">
        <v>327</v>
      </c>
      <c r="E46" s="157">
        <v>94600</v>
      </c>
      <c r="F46" s="35">
        <v>1038.1876999999999</v>
      </c>
      <c r="G46" s="158">
        <v>6.7230900000000001E-3</v>
      </c>
      <c r="H46" s="35" t="s">
        <v>153</v>
      </c>
      <c r="J46" s="32"/>
    </row>
    <row r="47" spans="1:10" ht="25.5" x14ac:dyDescent="0.2">
      <c r="A47" s="155">
        <v>41</v>
      </c>
      <c r="B47" s="156" t="s">
        <v>556</v>
      </c>
      <c r="C47" s="156" t="s">
        <v>557</v>
      </c>
      <c r="D47" s="156" t="s">
        <v>25</v>
      </c>
      <c r="E47" s="157">
        <v>37135</v>
      </c>
      <c r="F47" s="35">
        <v>991.67160750000005</v>
      </c>
      <c r="G47" s="158">
        <v>6.4218599999999997E-3</v>
      </c>
      <c r="H47" s="35" t="s">
        <v>153</v>
      </c>
      <c r="J47" s="32"/>
    </row>
    <row r="48" spans="1:10" x14ac:dyDescent="0.2">
      <c r="A48" s="155">
        <v>42</v>
      </c>
      <c r="B48" s="156" t="s">
        <v>550</v>
      </c>
      <c r="C48" s="156" t="s">
        <v>551</v>
      </c>
      <c r="D48" s="156" t="s">
        <v>267</v>
      </c>
      <c r="E48" s="157">
        <v>77500</v>
      </c>
      <c r="F48" s="35">
        <v>989.28750000000002</v>
      </c>
      <c r="G48" s="158">
        <v>6.4064300000000003E-3</v>
      </c>
      <c r="H48" s="35" t="s">
        <v>153</v>
      </c>
      <c r="J48" s="32"/>
    </row>
    <row r="49" spans="1:10" ht="25.5" x14ac:dyDescent="0.2">
      <c r="A49" s="209">
        <v>43</v>
      </c>
      <c r="B49" s="156" t="s">
        <v>914</v>
      </c>
      <c r="C49" s="156" t="s">
        <v>915</v>
      </c>
      <c r="D49" s="156" t="s">
        <v>22</v>
      </c>
      <c r="E49" s="157">
        <v>1000916</v>
      </c>
      <c r="F49" s="35">
        <v>960.07862720000003</v>
      </c>
      <c r="G49" s="158">
        <v>6.2172739051636408E-3</v>
      </c>
      <c r="H49" s="35"/>
      <c r="J49" s="32"/>
    </row>
    <row r="50" spans="1:10" ht="25.5" x14ac:dyDescent="0.2">
      <c r="A50" s="155">
        <v>44</v>
      </c>
      <c r="B50" s="156" t="s">
        <v>236</v>
      </c>
      <c r="C50" s="156" t="s">
        <v>237</v>
      </c>
      <c r="D50" s="156" t="s">
        <v>219</v>
      </c>
      <c r="E50" s="157">
        <v>18020</v>
      </c>
      <c r="F50" s="35">
        <v>899.44127000000003</v>
      </c>
      <c r="G50" s="158">
        <v>5.8246000000000001E-3</v>
      </c>
      <c r="H50" s="35" t="s">
        <v>153</v>
      </c>
      <c r="J50" s="32"/>
    </row>
    <row r="51" spans="1:10" x14ac:dyDescent="0.2">
      <c r="A51" s="155">
        <v>45</v>
      </c>
      <c r="B51" s="156" t="s">
        <v>558</v>
      </c>
      <c r="C51" s="156" t="s">
        <v>559</v>
      </c>
      <c r="D51" s="156" t="s">
        <v>245</v>
      </c>
      <c r="E51" s="157">
        <v>141950</v>
      </c>
      <c r="F51" s="35">
        <v>859.79115000000002</v>
      </c>
      <c r="G51" s="158">
        <v>5.5678300000000002E-3</v>
      </c>
      <c r="H51" s="35" t="s">
        <v>153</v>
      </c>
      <c r="J51" s="32"/>
    </row>
    <row r="52" spans="1:10" x14ac:dyDescent="0.2">
      <c r="A52" s="155">
        <v>46</v>
      </c>
      <c r="B52" s="156" t="s">
        <v>137</v>
      </c>
      <c r="C52" s="156" t="s">
        <v>138</v>
      </c>
      <c r="D52" s="156" t="s">
        <v>16</v>
      </c>
      <c r="E52" s="157">
        <v>264900</v>
      </c>
      <c r="F52" s="35">
        <v>805.16354999999999</v>
      </c>
      <c r="G52" s="158">
        <v>5.2140800000000003E-3</v>
      </c>
      <c r="H52" s="35" t="s">
        <v>153</v>
      </c>
      <c r="J52" s="32"/>
    </row>
    <row r="53" spans="1:10" x14ac:dyDescent="0.2">
      <c r="A53" s="155">
        <v>47</v>
      </c>
      <c r="B53" s="156" t="s">
        <v>296</v>
      </c>
      <c r="C53" s="156" t="s">
        <v>297</v>
      </c>
      <c r="D53" s="156" t="s">
        <v>298</v>
      </c>
      <c r="E53" s="157">
        <v>65100</v>
      </c>
      <c r="F53" s="35">
        <v>667.92600000000004</v>
      </c>
      <c r="G53" s="158">
        <v>4.3253500000000004E-3</v>
      </c>
      <c r="H53" s="35" t="s">
        <v>153</v>
      </c>
      <c r="J53" s="32"/>
    </row>
    <row r="54" spans="1:10" x14ac:dyDescent="0.2">
      <c r="A54" s="155">
        <v>48</v>
      </c>
      <c r="B54" s="156" t="s">
        <v>383</v>
      </c>
      <c r="C54" s="156" t="s">
        <v>384</v>
      </c>
      <c r="D54" s="156" t="s">
        <v>90</v>
      </c>
      <c r="E54" s="157">
        <v>38500</v>
      </c>
      <c r="F54" s="35">
        <v>643.08474999999999</v>
      </c>
      <c r="G54" s="158">
        <v>4.1644899999999999E-3</v>
      </c>
      <c r="H54" s="35" t="s">
        <v>153</v>
      </c>
      <c r="J54" s="32"/>
    </row>
    <row r="55" spans="1:10" x14ac:dyDescent="0.2">
      <c r="A55" s="155">
        <v>49</v>
      </c>
      <c r="B55" s="156" t="s">
        <v>212</v>
      </c>
      <c r="C55" s="156" t="s">
        <v>213</v>
      </c>
      <c r="D55" s="156" t="s">
        <v>214</v>
      </c>
      <c r="E55" s="157">
        <v>132500</v>
      </c>
      <c r="F55" s="35">
        <v>629.83875</v>
      </c>
      <c r="G55" s="158">
        <v>4.0787100000000001E-3</v>
      </c>
      <c r="H55" s="35" t="s">
        <v>153</v>
      </c>
      <c r="J55" s="32"/>
    </row>
    <row r="56" spans="1:10" ht="25.5" x14ac:dyDescent="0.2">
      <c r="A56" s="155">
        <v>50</v>
      </c>
      <c r="B56" s="156" t="s">
        <v>225</v>
      </c>
      <c r="C56" s="156" t="s">
        <v>226</v>
      </c>
      <c r="D56" s="156" t="s">
        <v>219</v>
      </c>
      <c r="E56" s="157">
        <v>37900</v>
      </c>
      <c r="F56" s="35">
        <v>614.49165000000005</v>
      </c>
      <c r="G56" s="158">
        <v>3.9793199999999997E-3</v>
      </c>
      <c r="H56" s="35" t="s">
        <v>153</v>
      </c>
      <c r="J56" s="32"/>
    </row>
    <row r="57" spans="1:10" x14ac:dyDescent="0.2">
      <c r="A57" s="155">
        <v>51</v>
      </c>
      <c r="B57" s="156" t="s">
        <v>371</v>
      </c>
      <c r="C57" s="156" t="s">
        <v>372</v>
      </c>
      <c r="D57" s="156" t="s">
        <v>373</v>
      </c>
      <c r="E57" s="157">
        <v>132500</v>
      </c>
      <c r="F57" s="35">
        <v>562.99249999999995</v>
      </c>
      <c r="G57" s="158">
        <v>3.6458300000000001E-3</v>
      </c>
      <c r="H57" s="35" t="s">
        <v>153</v>
      </c>
      <c r="J57" s="32"/>
    </row>
    <row r="58" spans="1:10" x14ac:dyDescent="0.2">
      <c r="A58" s="155">
        <v>52</v>
      </c>
      <c r="B58" s="156" t="s">
        <v>88</v>
      </c>
      <c r="C58" s="156" t="s">
        <v>89</v>
      </c>
      <c r="D58" s="156" t="s">
        <v>90</v>
      </c>
      <c r="E58" s="157">
        <v>9700</v>
      </c>
      <c r="F58" s="35">
        <v>537.53035</v>
      </c>
      <c r="G58" s="158">
        <v>3.4809400000000001E-3</v>
      </c>
      <c r="H58" s="35" t="s">
        <v>153</v>
      </c>
      <c r="J58" s="32"/>
    </row>
    <row r="59" spans="1:10" x14ac:dyDescent="0.2">
      <c r="A59" s="155">
        <v>53</v>
      </c>
      <c r="B59" s="156" t="s">
        <v>281</v>
      </c>
      <c r="C59" s="156" t="s">
        <v>282</v>
      </c>
      <c r="D59" s="156" t="s">
        <v>90</v>
      </c>
      <c r="E59" s="157">
        <v>97500</v>
      </c>
      <c r="F59" s="35">
        <v>528.35249999999996</v>
      </c>
      <c r="G59" s="158">
        <v>3.4215000000000001E-3</v>
      </c>
      <c r="H59" s="35" t="s">
        <v>153</v>
      </c>
      <c r="J59" s="32"/>
    </row>
    <row r="60" spans="1:10" x14ac:dyDescent="0.2">
      <c r="A60" s="155">
        <v>54</v>
      </c>
      <c r="B60" s="156" t="s">
        <v>123</v>
      </c>
      <c r="C60" s="156" t="s">
        <v>124</v>
      </c>
      <c r="D60" s="156" t="s">
        <v>83</v>
      </c>
      <c r="E60" s="157">
        <v>113500</v>
      </c>
      <c r="F60" s="35">
        <v>454.17025000000001</v>
      </c>
      <c r="G60" s="158">
        <v>2.9411099999999998E-3</v>
      </c>
      <c r="H60" s="35" t="s">
        <v>153</v>
      </c>
      <c r="J60" s="32"/>
    </row>
    <row r="61" spans="1:10" ht="25.5" x14ac:dyDescent="0.2">
      <c r="A61" s="155">
        <v>55</v>
      </c>
      <c r="B61" s="156" t="s">
        <v>84</v>
      </c>
      <c r="C61" s="156" t="s">
        <v>85</v>
      </c>
      <c r="D61" s="156" t="s">
        <v>25</v>
      </c>
      <c r="E61" s="157">
        <v>9550</v>
      </c>
      <c r="F61" s="35">
        <v>419.14949999999999</v>
      </c>
      <c r="G61" s="158">
        <v>2.71433E-3</v>
      </c>
      <c r="H61" s="35" t="s">
        <v>153</v>
      </c>
      <c r="J61" s="32"/>
    </row>
    <row r="62" spans="1:10" x14ac:dyDescent="0.2">
      <c r="A62" s="155">
        <v>56</v>
      </c>
      <c r="B62" s="156" t="s">
        <v>277</v>
      </c>
      <c r="C62" s="156" t="s">
        <v>278</v>
      </c>
      <c r="D62" s="156" t="s">
        <v>50</v>
      </c>
      <c r="E62" s="157">
        <v>300000</v>
      </c>
      <c r="F62" s="35">
        <v>410.07</v>
      </c>
      <c r="G62" s="158">
        <v>2.6555300000000001E-3</v>
      </c>
      <c r="H62" s="35" t="s">
        <v>153</v>
      </c>
      <c r="J62" s="32"/>
    </row>
    <row r="63" spans="1:10" x14ac:dyDescent="0.2">
      <c r="A63" s="155">
        <v>57</v>
      </c>
      <c r="B63" s="156" t="s">
        <v>279</v>
      </c>
      <c r="C63" s="156" t="s">
        <v>280</v>
      </c>
      <c r="D63" s="156" t="s">
        <v>90</v>
      </c>
      <c r="E63" s="157">
        <v>36240</v>
      </c>
      <c r="F63" s="35">
        <v>395.75891999999999</v>
      </c>
      <c r="G63" s="158">
        <v>2.5628500000000002E-3</v>
      </c>
      <c r="H63" s="35" t="s">
        <v>153</v>
      </c>
      <c r="J63" s="32"/>
    </row>
    <row r="64" spans="1:10" ht="25.5" x14ac:dyDescent="0.2">
      <c r="A64" s="155">
        <v>58</v>
      </c>
      <c r="B64" s="156" t="s">
        <v>325</v>
      </c>
      <c r="C64" s="156" t="s">
        <v>326</v>
      </c>
      <c r="D64" s="156" t="s">
        <v>327</v>
      </c>
      <c r="E64" s="157">
        <v>60000</v>
      </c>
      <c r="F64" s="35">
        <v>367.8</v>
      </c>
      <c r="G64" s="158">
        <v>2.3817999999999999E-3</v>
      </c>
      <c r="H64" s="35" t="s">
        <v>153</v>
      </c>
      <c r="J64" s="32"/>
    </row>
    <row r="65" spans="1:10" x14ac:dyDescent="0.2">
      <c r="A65" s="155">
        <v>59</v>
      </c>
      <c r="B65" s="156" t="s">
        <v>215</v>
      </c>
      <c r="C65" s="156" t="s">
        <v>216</v>
      </c>
      <c r="D65" s="156" t="s">
        <v>50</v>
      </c>
      <c r="E65" s="157">
        <v>56800</v>
      </c>
      <c r="F65" s="35">
        <v>309.84399999999999</v>
      </c>
      <c r="G65" s="158">
        <v>2.0064900000000001E-3</v>
      </c>
      <c r="H65" s="35" t="s">
        <v>153</v>
      </c>
      <c r="J65" s="32"/>
    </row>
    <row r="66" spans="1:10" x14ac:dyDescent="0.2">
      <c r="A66" s="155">
        <v>60</v>
      </c>
      <c r="B66" s="156" t="s">
        <v>220</v>
      </c>
      <c r="C66" s="156" t="s">
        <v>221</v>
      </c>
      <c r="D66" s="156" t="s">
        <v>222</v>
      </c>
      <c r="E66" s="157">
        <v>2000</v>
      </c>
      <c r="F66" s="35">
        <v>84.828999999999994</v>
      </c>
      <c r="G66" s="158">
        <v>5.4934000000000005E-4</v>
      </c>
      <c r="H66" s="35" t="s">
        <v>153</v>
      </c>
      <c r="J66" s="32"/>
    </row>
    <row r="67" spans="1:10" x14ac:dyDescent="0.2">
      <c r="A67" s="155">
        <v>61</v>
      </c>
      <c r="B67" s="156" t="s">
        <v>552</v>
      </c>
      <c r="C67" s="156" t="s">
        <v>553</v>
      </c>
      <c r="D67" s="156" t="s">
        <v>293</v>
      </c>
      <c r="E67" s="157">
        <v>1050</v>
      </c>
      <c r="F67" s="35">
        <v>30.099824999999999</v>
      </c>
      <c r="G67" s="158">
        <v>1.9492000000000001E-4</v>
      </c>
      <c r="H67" s="35" t="s">
        <v>153</v>
      </c>
      <c r="J67" s="32"/>
    </row>
    <row r="68" spans="1:10" x14ac:dyDescent="0.2">
      <c r="A68" s="155">
        <v>62</v>
      </c>
      <c r="B68" s="156" t="s">
        <v>669</v>
      </c>
      <c r="C68" s="156" t="s">
        <v>670</v>
      </c>
      <c r="D68" s="156" t="s">
        <v>671</v>
      </c>
      <c r="E68" s="157">
        <v>2300</v>
      </c>
      <c r="F68" s="35">
        <v>10.442</v>
      </c>
      <c r="G68" s="158">
        <v>6.7620000000000006E-5</v>
      </c>
      <c r="H68" s="35" t="s">
        <v>153</v>
      </c>
      <c r="J68" s="32"/>
    </row>
    <row r="69" spans="1:10" x14ac:dyDescent="0.2">
      <c r="A69" s="153"/>
      <c r="B69" s="153"/>
      <c r="C69" s="154" t="s">
        <v>152</v>
      </c>
      <c r="D69" s="153"/>
      <c r="E69" s="153" t="s">
        <v>153</v>
      </c>
      <c r="F69" s="159">
        <v>114050.70715569994</v>
      </c>
      <c r="G69" s="160">
        <v>0.73856922627024613</v>
      </c>
      <c r="H69" s="35" t="s">
        <v>153</v>
      </c>
      <c r="J69" s="32"/>
    </row>
    <row r="70" spans="1:10" x14ac:dyDescent="0.2">
      <c r="A70" s="153"/>
      <c r="B70" s="153"/>
      <c r="C70" s="161"/>
      <c r="D70" s="153"/>
      <c r="E70" s="153"/>
      <c r="F70" s="162"/>
      <c r="G70" s="162"/>
      <c r="H70" s="35" t="s">
        <v>153</v>
      </c>
      <c r="J70" s="32"/>
    </row>
    <row r="71" spans="1:10" x14ac:dyDescent="0.2">
      <c r="A71" s="153"/>
      <c r="B71" s="153"/>
      <c r="C71" s="154" t="s">
        <v>154</v>
      </c>
      <c r="D71" s="153"/>
      <c r="E71" s="153"/>
      <c r="F71" s="153"/>
      <c r="G71" s="153"/>
      <c r="H71" s="35" t="s">
        <v>153</v>
      </c>
      <c r="J71" s="32"/>
    </row>
    <row r="72" spans="1:10" x14ac:dyDescent="0.2">
      <c r="A72" s="153"/>
      <c r="B72" s="153"/>
      <c r="C72" s="154" t="s">
        <v>152</v>
      </c>
      <c r="D72" s="153"/>
      <c r="E72" s="153" t="s">
        <v>153</v>
      </c>
      <c r="F72" s="163" t="s">
        <v>155</v>
      </c>
      <c r="G72" s="160">
        <v>0</v>
      </c>
      <c r="H72" s="35" t="s">
        <v>153</v>
      </c>
      <c r="J72" s="32"/>
    </row>
    <row r="73" spans="1:10" x14ac:dyDescent="0.2">
      <c r="A73" s="153"/>
      <c r="B73" s="153"/>
      <c r="C73" s="161"/>
      <c r="D73" s="153"/>
      <c r="E73" s="153"/>
      <c r="F73" s="162"/>
      <c r="G73" s="162"/>
      <c r="H73" s="35" t="s">
        <v>153</v>
      </c>
      <c r="J73" s="32"/>
    </row>
    <row r="74" spans="1:10" x14ac:dyDescent="0.2">
      <c r="A74" s="153"/>
      <c r="B74" s="153"/>
      <c r="C74" s="154" t="s">
        <v>156</v>
      </c>
      <c r="D74" s="153"/>
      <c r="E74" s="153"/>
      <c r="F74" s="153"/>
      <c r="G74" s="153"/>
      <c r="H74" s="35" t="s">
        <v>153</v>
      </c>
      <c r="J74" s="32"/>
    </row>
    <row r="75" spans="1:10" x14ac:dyDescent="0.2">
      <c r="A75" s="153"/>
      <c r="B75" s="153"/>
      <c r="C75" s="154" t="s">
        <v>152</v>
      </c>
      <c r="D75" s="153"/>
      <c r="E75" s="153" t="s">
        <v>153</v>
      </c>
      <c r="F75" s="163" t="s">
        <v>155</v>
      </c>
      <c r="G75" s="160">
        <v>0</v>
      </c>
      <c r="H75" s="35" t="s">
        <v>153</v>
      </c>
      <c r="J75" s="32"/>
    </row>
    <row r="76" spans="1:10" x14ac:dyDescent="0.2">
      <c r="A76" s="153"/>
      <c r="B76" s="153"/>
      <c r="C76" s="161"/>
      <c r="D76" s="153"/>
      <c r="E76" s="153"/>
      <c r="F76" s="162"/>
      <c r="G76" s="162"/>
      <c r="H76" s="35" t="s">
        <v>153</v>
      </c>
      <c r="J76" s="32"/>
    </row>
    <row r="77" spans="1:10" x14ac:dyDescent="0.2">
      <c r="A77" s="153"/>
      <c r="B77" s="153"/>
      <c r="C77" s="154" t="s">
        <v>157</v>
      </c>
      <c r="D77" s="153"/>
      <c r="E77" s="153"/>
      <c r="F77" s="153"/>
      <c r="G77" s="153"/>
      <c r="H77" s="35" t="s">
        <v>153</v>
      </c>
      <c r="J77" s="32"/>
    </row>
    <row r="78" spans="1:10" x14ac:dyDescent="0.2">
      <c r="A78" s="153"/>
      <c r="B78" s="153"/>
      <c r="C78" s="154" t="s">
        <v>152</v>
      </c>
      <c r="D78" s="153"/>
      <c r="E78" s="153" t="s">
        <v>153</v>
      </c>
      <c r="F78" s="163" t="s">
        <v>155</v>
      </c>
      <c r="G78" s="160">
        <v>0</v>
      </c>
      <c r="H78" s="35" t="s">
        <v>153</v>
      </c>
      <c r="J78" s="32"/>
    </row>
    <row r="79" spans="1:10" x14ac:dyDescent="0.2">
      <c r="A79" s="153"/>
      <c r="B79" s="153"/>
      <c r="C79" s="154"/>
      <c r="D79" s="153"/>
      <c r="E79" s="153"/>
      <c r="F79" s="163"/>
      <c r="G79" s="160"/>
      <c r="H79" s="35"/>
      <c r="J79" s="32"/>
    </row>
    <row r="80" spans="1:10" x14ac:dyDescent="0.2">
      <c r="A80" s="153"/>
      <c r="B80" s="153"/>
      <c r="C80" s="154" t="s">
        <v>916</v>
      </c>
      <c r="D80" s="153"/>
      <c r="E80" s="153"/>
      <c r="F80" s="162"/>
      <c r="G80" s="162"/>
      <c r="H80" s="35"/>
      <c r="J80" s="32"/>
    </row>
    <row r="81" spans="1:10" ht="25.5" x14ac:dyDescent="0.2">
      <c r="A81" s="155">
        <v>1</v>
      </c>
      <c r="B81" s="156" t="s">
        <v>858</v>
      </c>
      <c r="C81" s="156" t="s">
        <v>859</v>
      </c>
      <c r="D81" s="156" t="s">
        <v>860</v>
      </c>
      <c r="E81" s="157">
        <v>750</v>
      </c>
      <c r="F81" s="35">
        <v>825.10408430000007</v>
      </c>
      <c r="G81" s="210">
        <v>5.3432062198106711E-3</v>
      </c>
      <c r="H81" s="35">
        <v>8.5449999999999999</v>
      </c>
      <c r="J81" s="32"/>
    </row>
    <row r="82" spans="1:10" x14ac:dyDescent="0.2">
      <c r="A82" s="153"/>
      <c r="B82" s="153"/>
      <c r="C82" s="154" t="s">
        <v>152</v>
      </c>
      <c r="D82" s="153"/>
      <c r="E82" s="153" t="s">
        <v>153</v>
      </c>
      <c r="F82" s="159">
        <v>825.10408430000007</v>
      </c>
      <c r="G82" s="160">
        <v>5.3432062198106711E-3</v>
      </c>
      <c r="H82" s="35"/>
      <c r="J82" s="32"/>
    </row>
    <row r="83" spans="1:10" x14ac:dyDescent="0.2">
      <c r="A83" s="153"/>
      <c r="B83" s="153"/>
      <c r="C83" s="161"/>
      <c r="D83" s="153"/>
      <c r="E83" s="153"/>
      <c r="F83" s="162"/>
      <c r="G83" s="162"/>
      <c r="H83" s="35" t="s">
        <v>153</v>
      </c>
      <c r="J83" s="32"/>
    </row>
    <row r="84" spans="1:10" x14ac:dyDescent="0.2">
      <c r="A84" s="153"/>
      <c r="B84" s="153"/>
      <c r="C84" s="154" t="s">
        <v>917</v>
      </c>
      <c r="D84" s="153"/>
      <c r="E84" s="153"/>
      <c r="F84" s="162"/>
      <c r="G84" s="162"/>
      <c r="H84" s="35" t="s">
        <v>153</v>
      </c>
      <c r="J84" s="32"/>
    </row>
    <row r="85" spans="1:10" x14ac:dyDescent="0.2">
      <c r="A85" s="153"/>
      <c r="B85" s="153"/>
      <c r="C85" s="154" t="s">
        <v>152</v>
      </c>
      <c r="D85" s="153"/>
      <c r="E85" s="153" t="s">
        <v>153</v>
      </c>
      <c r="F85" s="163" t="s">
        <v>155</v>
      </c>
      <c r="G85" s="160">
        <v>0</v>
      </c>
      <c r="H85" s="35" t="s">
        <v>153</v>
      </c>
      <c r="J85" s="32"/>
    </row>
    <row r="86" spans="1:10" x14ac:dyDescent="0.2">
      <c r="A86" s="153"/>
      <c r="B86" s="153"/>
      <c r="C86" s="161"/>
      <c r="D86" s="153"/>
      <c r="E86" s="153"/>
      <c r="F86" s="162"/>
      <c r="G86" s="162"/>
      <c r="H86" s="35" t="s">
        <v>153</v>
      </c>
      <c r="J86" s="32"/>
    </row>
    <row r="87" spans="1:10" x14ac:dyDescent="0.2">
      <c r="A87" s="153"/>
      <c r="B87" s="153"/>
      <c r="C87" s="154" t="s">
        <v>918</v>
      </c>
      <c r="D87" s="153"/>
      <c r="E87" s="153"/>
      <c r="F87" s="162"/>
      <c r="G87" s="162"/>
      <c r="H87" s="35" t="s">
        <v>153</v>
      </c>
      <c r="J87" s="32"/>
    </row>
    <row r="88" spans="1:10" x14ac:dyDescent="0.2">
      <c r="A88" s="155">
        <v>1</v>
      </c>
      <c r="B88" s="156"/>
      <c r="C88" s="156" t="s">
        <v>903</v>
      </c>
      <c r="D88" s="156" t="s">
        <v>547</v>
      </c>
      <c r="E88" s="157">
        <v>-2300</v>
      </c>
      <c r="F88" s="35">
        <v>-10.51675</v>
      </c>
      <c r="G88" s="158">
        <f>F88/$F$171</f>
        <v>-6.8104333842762283E-5</v>
      </c>
      <c r="H88" s="35" t="s">
        <v>153</v>
      </c>
      <c r="J88" s="32"/>
    </row>
    <row r="89" spans="1:10" x14ac:dyDescent="0.2">
      <c r="A89" s="155">
        <v>2</v>
      </c>
      <c r="B89" s="156"/>
      <c r="C89" s="156" t="s">
        <v>919</v>
      </c>
      <c r="D89" s="156" t="s">
        <v>547</v>
      </c>
      <c r="E89" s="157">
        <v>-1050</v>
      </c>
      <c r="F89" s="35">
        <v>-30.0867</v>
      </c>
      <c r="G89" s="158">
        <f t="shared" ref="G89:G102" si="0">F89/$F$171</f>
        <v>-1.9483534942135508E-4</v>
      </c>
      <c r="H89" s="35" t="s">
        <v>153</v>
      </c>
      <c r="J89" s="32"/>
    </row>
    <row r="90" spans="1:10" x14ac:dyDescent="0.2">
      <c r="A90" s="155">
        <v>3</v>
      </c>
      <c r="B90" s="156"/>
      <c r="C90" s="156" t="s">
        <v>920</v>
      </c>
      <c r="D90" s="156" t="s">
        <v>547</v>
      </c>
      <c r="E90" s="157">
        <v>-2000</v>
      </c>
      <c r="F90" s="35">
        <v>-84.918999999999997</v>
      </c>
      <c r="G90" s="158">
        <f t="shared" si="0"/>
        <v>-5.4991817106934461E-4</v>
      </c>
      <c r="H90" s="35" t="s">
        <v>153</v>
      </c>
      <c r="J90" s="32"/>
    </row>
    <row r="91" spans="1:10" x14ac:dyDescent="0.2">
      <c r="A91" s="155">
        <v>4</v>
      </c>
      <c r="B91" s="156"/>
      <c r="C91" s="156" t="s">
        <v>921</v>
      </c>
      <c r="D91" s="156" t="s">
        <v>547</v>
      </c>
      <c r="E91" s="157">
        <v>-45000</v>
      </c>
      <c r="F91" s="35">
        <v>-486.83249999999998</v>
      </c>
      <c r="G91" s="158">
        <f t="shared" si="0"/>
        <v>-3.1526282459416236E-3</v>
      </c>
      <c r="H91" s="35" t="s">
        <v>153</v>
      </c>
      <c r="J91" s="32"/>
    </row>
    <row r="92" spans="1:10" x14ac:dyDescent="0.2">
      <c r="A92" s="155">
        <v>5</v>
      </c>
      <c r="B92" s="156"/>
      <c r="C92" s="156" t="s">
        <v>922</v>
      </c>
      <c r="D92" s="156" t="s">
        <v>547</v>
      </c>
      <c r="E92" s="157">
        <v>-31000</v>
      </c>
      <c r="F92" s="35">
        <v>-494.3415</v>
      </c>
      <c r="G92" s="158">
        <f t="shared" si="0"/>
        <v>-3.2012550025751177E-3</v>
      </c>
      <c r="H92" s="35" t="s">
        <v>153</v>
      </c>
      <c r="J92" s="32"/>
    </row>
    <row r="93" spans="1:10" x14ac:dyDescent="0.2">
      <c r="A93" s="155">
        <v>6</v>
      </c>
      <c r="B93" s="156"/>
      <c r="C93" s="156" t="s">
        <v>923</v>
      </c>
      <c r="D93" s="156" t="s">
        <v>547</v>
      </c>
      <c r="E93" s="157">
        <v>-40000</v>
      </c>
      <c r="F93" s="35">
        <v>-588.52</v>
      </c>
      <c r="G93" s="158">
        <f t="shared" si="0"/>
        <v>-3.8111358122178865E-3</v>
      </c>
      <c r="H93" s="35" t="s">
        <v>153</v>
      </c>
      <c r="J93" s="32"/>
    </row>
    <row r="94" spans="1:10" x14ac:dyDescent="0.2">
      <c r="A94" s="155">
        <v>7</v>
      </c>
      <c r="B94" s="156"/>
      <c r="C94" s="156" t="s">
        <v>924</v>
      </c>
      <c r="D94" s="156" t="s">
        <v>547</v>
      </c>
      <c r="E94" s="157">
        <v>-38500</v>
      </c>
      <c r="F94" s="35">
        <v>-643.73924999999997</v>
      </c>
      <c r="G94" s="158">
        <f t="shared" si="0"/>
        <v>-4.1687244433583955E-3</v>
      </c>
      <c r="H94" s="35" t="s">
        <v>153</v>
      </c>
      <c r="J94" s="32"/>
    </row>
    <row r="95" spans="1:10" x14ac:dyDescent="0.2">
      <c r="A95" s="155">
        <v>8</v>
      </c>
      <c r="B95" s="156"/>
      <c r="C95" s="156" t="s">
        <v>925</v>
      </c>
      <c r="D95" s="156" t="s">
        <v>547</v>
      </c>
      <c r="E95" s="157">
        <v>-60600</v>
      </c>
      <c r="F95" s="35">
        <v>-872.39760000000001</v>
      </c>
      <c r="G95" s="158">
        <f t="shared" si="0"/>
        <v>-5.6494694077566356E-3</v>
      </c>
      <c r="H95" s="35" t="s">
        <v>153</v>
      </c>
      <c r="J95" s="32"/>
    </row>
    <row r="96" spans="1:10" x14ac:dyDescent="0.2">
      <c r="A96" s="155">
        <v>9</v>
      </c>
      <c r="B96" s="156"/>
      <c r="C96" s="156" t="s">
        <v>926</v>
      </c>
      <c r="D96" s="156" t="s">
        <v>547</v>
      </c>
      <c r="E96" s="157">
        <v>-16250</v>
      </c>
      <c r="F96" s="35">
        <v>-1164.1175000000001</v>
      </c>
      <c r="G96" s="158">
        <f t="shared" si="0"/>
        <v>-7.5385881429340645E-3</v>
      </c>
      <c r="H96" s="35" t="s">
        <v>153</v>
      </c>
      <c r="J96" s="32"/>
    </row>
    <row r="97" spans="1:10" x14ac:dyDescent="0.2">
      <c r="A97" s="155">
        <v>10</v>
      </c>
      <c r="B97" s="156"/>
      <c r="C97" s="156" t="s">
        <v>927</v>
      </c>
      <c r="D97" s="156" t="s">
        <v>547</v>
      </c>
      <c r="E97" s="157">
        <v>-162800</v>
      </c>
      <c r="F97" s="35">
        <v>-1617.011</v>
      </c>
      <c r="G97" s="158">
        <f t="shared" si="0"/>
        <v>-1.0471434328230573E-2</v>
      </c>
      <c r="H97" s="35" t="s">
        <v>153</v>
      </c>
      <c r="J97" s="32"/>
    </row>
    <row r="98" spans="1:10" x14ac:dyDescent="0.2">
      <c r="A98" s="155">
        <v>11</v>
      </c>
      <c r="B98" s="156"/>
      <c r="C98" s="156" t="s">
        <v>899</v>
      </c>
      <c r="D98" s="156" t="s">
        <v>547</v>
      </c>
      <c r="E98" s="157">
        <v>-99600</v>
      </c>
      <c r="F98" s="35">
        <v>-1807.6404</v>
      </c>
      <c r="G98" s="158">
        <f t="shared" si="0"/>
        <v>-1.1705911547699085E-2</v>
      </c>
      <c r="H98" s="35" t="s">
        <v>153</v>
      </c>
      <c r="J98" s="32"/>
    </row>
    <row r="99" spans="1:10" x14ac:dyDescent="0.2">
      <c r="A99" s="155">
        <v>12</v>
      </c>
      <c r="B99" s="156"/>
      <c r="C99" s="156" t="s">
        <v>928</v>
      </c>
      <c r="D99" s="156" t="s">
        <v>547</v>
      </c>
      <c r="E99" s="157">
        <v>-128700</v>
      </c>
      <c r="F99" s="35">
        <v>-1918.9169999999999</v>
      </c>
      <c r="G99" s="158">
        <f t="shared" si="0"/>
        <v>-1.2426516175106556E-2</v>
      </c>
      <c r="H99" s="35" t="s">
        <v>153</v>
      </c>
      <c r="J99" s="32"/>
    </row>
    <row r="100" spans="1:10" x14ac:dyDescent="0.2">
      <c r="A100" s="155">
        <v>13</v>
      </c>
      <c r="B100" s="156"/>
      <c r="C100" s="156" t="s">
        <v>929</v>
      </c>
      <c r="D100" s="156" t="s">
        <v>547</v>
      </c>
      <c r="E100" s="157">
        <v>-1917000</v>
      </c>
      <c r="F100" s="35">
        <v>-2306.1509999999998</v>
      </c>
      <c r="G100" s="158">
        <f t="shared" si="0"/>
        <v>-1.4934164793859327E-2</v>
      </c>
      <c r="H100" s="35" t="s">
        <v>153</v>
      </c>
      <c r="J100" s="32"/>
    </row>
    <row r="101" spans="1:10" x14ac:dyDescent="0.2">
      <c r="A101" s="155">
        <v>14</v>
      </c>
      <c r="B101" s="156"/>
      <c r="C101" s="156" t="s">
        <v>930</v>
      </c>
      <c r="D101" s="156" t="s">
        <v>547</v>
      </c>
      <c r="E101" s="157">
        <v>-930150</v>
      </c>
      <c r="F101" s="35">
        <v>-2578.3757999999998</v>
      </c>
      <c r="G101" s="158">
        <f t="shared" si="0"/>
        <v>-1.6697037226833314E-2</v>
      </c>
      <c r="H101" s="35" t="s">
        <v>153</v>
      </c>
      <c r="J101" s="32"/>
    </row>
    <row r="102" spans="1:10" x14ac:dyDescent="0.2">
      <c r="A102" s="155">
        <v>15</v>
      </c>
      <c r="B102" s="156"/>
      <c r="C102" s="156" t="s">
        <v>909</v>
      </c>
      <c r="D102" s="156" t="s">
        <v>547</v>
      </c>
      <c r="E102" s="157">
        <v>-157850</v>
      </c>
      <c r="F102" s="35">
        <v>-2674.9261000000001</v>
      </c>
      <c r="G102" s="158">
        <f t="shared" si="0"/>
        <v>-1.7322277330840623E-2</v>
      </c>
      <c r="H102" s="35" t="s">
        <v>153</v>
      </c>
      <c r="J102" s="32"/>
    </row>
    <row r="103" spans="1:10" x14ac:dyDescent="0.2">
      <c r="A103" s="153"/>
      <c r="B103" s="153"/>
      <c r="C103" s="154" t="s">
        <v>152</v>
      </c>
      <c r="D103" s="153"/>
      <c r="E103" s="153" t="s">
        <v>153</v>
      </c>
      <c r="F103" s="159">
        <v>-17278.492099999999</v>
      </c>
      <c r="G103" s="160">
        <f>SUM(G88:G102)</f>
        <v>-0.11189200031168667</v>
      </c>
      <c r="H103" s="35" t="s">
        <v>153</v>
      </c>
      <c r="J103" s="32"/>
    </row>
    <row r="104" spans="1:10" x14ac:dyDescent="0.2">
      <c r="A104" s="153"/>
      <c r="B104" s="153"/>
      <c r="C104" s="161"/>
      <c r="D104" s="153"/>
      <c r="E104" s="153"/>
      <c r="F104" s="162"/>
      <c r="G104" s="162"/>
      <c r="H104" s="35" t="s">
        <v>153</v>
      </c>
      <c r="J104" s="32"/>
    </row>
    <row r="105" spans="1:10" x14ac:dyDescent="0.2">
      <c r="A105" s="153"/>
      <c r="B105" s="153"/>
      <c r="C105" s="154" t="s">
        <v>160</v>
      </c>
      <c r="D105" s="153"/>
      <c r="E105" s="153"/>
      <c r="F105" s="159">
        <v>114875.81123999994</v>
      </c>
      <c r="G105" s="160">
        <v>0.74391243249005679</v>
      </c>
      <c r="H105" s="35" t="s">
        <v>153</v>
      </c>
      <c r="J105" s="32"/>
    </row>
    <row r="106" spans="1:10" x14ac:dyDescent="0.2">
      <c r="A106" s="153"/>
      <c r="B106" s="153"/>
      <c r="C106" s="161"/>
      <c r="D106" s="153"/>
      <c r="E106" s="153"/>
      <c r="F106" s="162"/>
      <c r="G106" s="162"/>
      <c r="H106" s="35" t="s">
        <v>153</v>
      </c>
      <c r="J106" s="32"/>
    </row>
    <row r="107" spans="1:10" x14ac:dyDescent="0.2">
      <c r="A107" s="153"/>
      <c r="B107" s="153"/>
      <c r="C107" s="154" t="s">
        <v>161</v>
      </c>
      <c r="D107" s="153"/>
      <c r="E107" s="153"/>
      <c r="F107" s="162"/>
      <c r="G107" s="162"/>
      <c r="H107" s="35" t="s">
        <v>153</v>
      </c>
      <c r="J107" s="32"/>
    </row>
    <row r="108" spans="1:10" x14ac:dyDescent="0.2">
      <c r="A108" s="153"/>
      <c r="B108" s="153"/>
      <c r="C108" s="154" t="s">
        <v>10</v>
      </c>
      <c r="D108" s="153"/>
      <c r="E108" s="153"/>
      <c r="F108" s="162"/>
      <c r="G108" s="162"/>
      <c r="H108" s="35" t="s">
        <v>153</v>
      </c>
      <c r="J108" s="32"/>
    </row>
    <row r="109" spans="1:10" x14ac:dyDescent="0.2">
      <c r="A109" s="155">
        <v>1</v>
      </c>
      <c r="B109" s="156" t="s">
        <v>681</v>
      </c>
      <c r="C109" s="156" t="s">
        <v>682</v>
      </c>
      <c r="D109" s="156" t="s">
        <v>582</v>
      </c>
      <c r="E109" s="157">
        <v>2500</v>
      </c>
      <c r="F109" s="35">
        <v>2500.3975</v>
      </c>
      <c r="G109" s="158">
        <v>1.6192069999999999E-2</v>
      </c>
      <c r="H109" s="35">
        <v>7.57</v>
      </c>
      <c r="J109" s="32"/>
    </row>
    <row r="110" spans="1:10" ht="25.5" x14ac:dyDescent="0.2">
      <c r="A110" s="155">
        <v>2</v>
      </c>
      <c r="B110" s="156" t="s">
        <v>576</v>
      </c>
      <c r="C110" s="156" t="s">
        <v>577</v>
      </c>
      <c r="D110" s="156" t="s">
        <v>569</v>
      </c>
      <c r="E110" s="157">
        <v>150</v>
      </c>
      <c r="F110" s="35">
        <v>1534.479</v>
      </c>
      <c r="G110" s="158">
        <v>9.9369699999999998E-3</v>
      </c>
      <c r="H110" s="35">
        <v>7.6449999999999996</v>
      </c>
      <c r="J110" s="32"/>
    </row>
    <row r="111" spans="1:10" ht="25.5" x14ac:dyDescent="0.2">
      <c r="A111" s="155">
        <v>3</v>
      </c>
      <c r="B111" s="156" t="s">
        <v>585</v>
      </c>
      <c r="C111" s="156" t="s">
        <v>586</v>
      </c>
      <c r="D111" s="156" t="s">
        <v>582</v>
      </c>
      <c r="E111" s="157">
        <v>1500</v>
      </c>
      <c r="F111" s="35">
        <v>1496.538</v>
      </c>
      <c r="G111" s="158">
        <v>9.69128E-3</v>
      </c>
      <c r="H111" s="35">
        <v>7.67</v>
      </c>
      <c r="J111" s="32"/>
    </row>
    <row r="112" spans="1:10" ht="25.5" x14ac:dyDescent="0.2">
      <c r="A112" s="155">
        <v>4</v>
      </c>
      <c r="B112" s="156" t="s">
        <v>567</v>
      </c>
      <c r="C112" s="156" t="s">
        <v>568</v>
      </c>
      <c r="D112" s="156" t="s">
        <v>569</v>
      </c>
      <c r="E112" s="157">
        <v>1500</v>
      </c>
      <c r="F112" s="35">
        <v>1494.663</v>
      </c>
      <c r="G112" s="158">
        <v>9.6791299999999993E-3</v>
      </c>
      <c r="H112" s="35">
        <v>7.76</v>
      </c>
      <c r="J112" s="32"/>
    </row>
    <row r="113" spans="1:10" ht="25.5" x14ac:dyDescent="0.2">
      <c r="A113" s="155">
        <v>5</v>
      </c>
      <c r="B113" s="156" t="s">
        <v>593</v>
      </c>
      <c r="C113" s="156" t="s">
        <v>594</v>
      </c>
      <c r="D113" s="156" t="s">
        <v>569</v>
      </c>
      <c r="E113" s="157">
        <v>1000</v>
      </c>
      <c r="F113" s="35">
        <v>1027.6179999999999</v>
      </c>
      <c r="G113" s="158">
        <v>6.6546499999999998E-3</v>
      </c>
      <c r="H113" s="35">
        <v>7.41</v>
      </c>
      <c r="J113" s="32"/>
    </row>
    <row r="114" spans="1:10" ht="25.5" x14ac:dyDescent="0.2">
      <c r="A114" s="155">
        <v>6</v>
      </c>
      <c r="B114" s="156" t="s">
        <v>597</v>
      </c>
      <c r="C114" s="156" t="s">
        <v>598</v>
      </c>
      <c r="D114" s="156" t="s">
        <v>569</v>
      </c>
      <c r="E114" s="157">
        <v>1000</v>
      </c>
      <c r="F114" s="35">
        <v>1005.229</v>
      </c>
      <c r="G114" s="158">
        <v>6.5096599999999996E-3</v>
      </c>
      <c r="H114" s="35">
        <v>7.71</v>
      </c>
      <c r="J114" s="32"/>
    </row>
    <row r="115" spans="1:10" x14ac:dyDescent="0.2">
      <c r="A115" s="155">
        <v>7</v>
      </c>
      <c r="B115" s="156" t="s">
        <v>607</v>
      </c>
      <c r="C115" s="156" t="s">
        <v>608</v>
      </c>
      <c r="D115" s="156" t="s">
        <v>569</v>
      </c>
      <c r="E115" s="157">
        <v>100</v>
      </c>
      <c r="F115" s="35">
        <v>997.53899999999999</v>
      </c>
      <c r="G115" s="158">
        <v>6.4598600000000004E-3</v>
      </c>
      <c r="H115" s="35">
        <v>7.9550000000000001</v>
      </c>
      <c r="J115" s="32"/>
    </row>
    <row r="116" spans="1:10" x14ac:dyDescent="0.2">
      <c r="A116" s="155">
        <v>8</v>
      </c>
      <c r="B116" s="156" t="s">
        <v>622</v>
      </c>
      <c r="C116" s="156" t="s">
        <v>623</v>
      </c>
      <c r="D116" s="156" t="s">
        <v>569</v>
      </c>
      <c r="E116" s="157">
        <v>1000</v>
      </c>
      <c r="F116" s="35">
        <v>996.072</v>
      </c>
      <c r="G116" s="158">
        <v>6.4503599999999996E-3</v>
      </c>
      <c r="H116" s="35">
        <v>7.71</v>
      </c>
      <c r="J116" s="32"/>
    </row>
    <row r="117" spans="1:10" x14ac:dyDescent="0.2">
      <c r="A117" s="155">
        <v>9</v>
      </c>
      <c r="B117" s="156" t="s">
        <v>589</v>
      </c>
      <c r="C117" s="156" t="s">
        <v>590</v>
      </c>
      <c r="D117" s="156" t="s">
        <v>582</v>
      </c>
      <c r="E117" s="157">
        <v>50</v>
      </c>
      <c r="F117" s="35">
        <v>501.94600000000003</v>
      </c>
      <c r="G117" s="158">
        <v>3.2504999999999999E-3</v>
      </c>
      <c r="H117" s="35">
        <v>7.5149999999999997</v>
      </c>
      <c r="J117" s="32"/>
    </row>
    <row r="118" spans="1:10" x14ac:dyDescent="0.2">
      <c r="A118" s="155">
        <v>10</v>
      </c>
      <c r="B118" s="156" t="s">
        <v>618</v>
      </c>
      <c r="C118" s="156" t="s">
        <v>619</v>
      </c>
      <c r="D118" s="156" t="s">
        <v>569</v>
      </c>
      <c r="E118" s="157">
        <v>50</v>
      </c>
      <c r="F118" s="35">
        <v>482.38749999999999</v>
      </c>
      <c r="G118" s="158">
        <v>3.1238400000000001E-3</v>
      </c>
      <c r="H118" s="35">
        <v>7.98</v>
      </c>
      <c r="J118" s="32"/>
    </row>
    <row r="119" spans="1:10" ht="25.5" x14ac:dyDescent="0.2">
      <c r="A119" s="155">
        <v>11</v>
      </c>
      <c r="B119" s="156" t="s">
        <v>632</v>
      </c>
      <c r="C119" s="156" t="s">
        <v>633</v>
      </c>
      <c r="D119" s="156" t="s">
        <v>569</v>
      </c>
      <c r="E119" s="157">
        <v>30</v>
      </c>
      <c r="F119" s="35">
        <v>299.5641</v>
      </c>
      <c r="G119" s="158">
        <v>1.9399199999999999E-3</v>
      </c>
      <c r="H119" s="35">
        <v>7.335</v>
      </c>
      <c r="J119" s="32"/>
    </row>
    <row r="120" spans="1:10" x14ac:dyDescent="0.2">
      <c r="A120" s="153"/>
      <c r="B120" s="153"/>
      <c r="C120" s="154" t="s">
        <v>152</v>
      </c>
      <c r="D120" s="153"/>
      <c r="E120" s="153" t="s">
        <v>153</v>
      </c>
      <c r="F120" s="159">
        <v>12336.4331</v>
      </c>
      <c r="G120" s="160">
        <v>7.9888239999999999E-2</v>
      </c>
      <c r="H120" s="35" t="s">
        <v>153</v>
      </c>
      <c r="J120" s="32"/>
    </row>
    <row r="121" spans="1:10" x14ac:dyDescent="0.2">
      <c r="A121" s="153"/>
      <c r="B121" s="153"/>
      <c r="C121" s="161"/>
      <c r="D121" s="153"/>
      <c r="E121" s="153"/>
      <c r="F121" s="162"/>
      <c r="G121" s="162"/>
      <c r="H121" s="35" t="s">
        <v>153</v>
      </c>
      <c r="J121" s="32"/>
    </row>
    <row r="122" spans="1:10" x14ac:dyDescent="0.2">
      <c r="A122" s="153"/>
      <c r="B122" s="153"/>
      <c r="C122" s="154" t="s">
        <v>162</v>
      </c>
      <c r="D122" s="153"/>
      <c r="E122" s="153"/>
      <c r="F122" s="153"/>
      <c r="G122" s="153"/>
      <c r="H122" s="35" t="s">
        <v>153</v>
      </c>
      <c r="J122" s="32"/>
    </row>
    <row r="123" spans="1:10" x14ac:dyDescent="0.2">
      <c r="A123" s="153"/>
      <c r="B123" s="153"/>
      <c r="C123" s="154" t="s">
        <v>152</v>
      </c>
      <c r="D123" s="153"/>
      <c r="E123" s="153" t="s">
        <v>153</v>
      </c>
      <c r="F123" s="163" t="s">
        <v>155</v>
      </c>
      <c r="G123" s="160">
        <v>0</v>
      </c>
      <c r="H123" s="35" t="s">
        <v>153</v>
      </c>
      <c r="J123" s="32"/>
    </row>
    <row r="124" spans="1:10" x14ac:dyDescent="0.2">
      <c r="A124" s="153"/>
      <c r="B124" s="153"/>
      <c r="C124" s="161"/>
      <c r="D124" s="153"/>
      <c r="E124" s="153"/>
      <c r="F124" s="162"/>
      <c r="G124" s="162"/>
      <c r="H124" s="35" t="s">
        <v>153</v>
      </c>
      <c r="J124" s="32"/>
    </row>
    <row r="125" spans="1:10" x14ac:dyDescent="0.2">
      <c r="A125" s="153"/>
      <c r="B125" s="153"/>
      <c r="C125" s="154" t="s">
        <v>163</v>
      </c>
      <c r="D125" s="153"/>
      <c r="E125" s="153"/>
      <c r="F125" s="153"/>
      <c r="G125" s="153"/>
      <c r="H125" s="35" t="s">
        <v>153</v>
      </c>
      <c r="J125" s="32"/>
    </row>
    <row r="126" spans="1:10" x14ac:dyDescent="0.2">
      <c r="A126" s="155">
        <v>1</v>
      </c>
      <c r="B126" s="156" t="s">
        <v>634</v>
      </c>
      <c r="C126" s="156" t="s">
        <v>1018</v>
      </c>
      <c r="D126" s="156" t="s">
        <v>636</v>
      </c>
      <c r="E126" s="157">
        <v>5500000</v>
      </c>
      <c r="F126" s="35">
        <v>5546.6620000000003</v>
      </c>
      <c r="G126" s="158">
        <v>3.5919060000000003E-2</v>
      </c>
      <c r="H126" s="35">
        <v>7.1749000000000001</v>
      </c>
      <c r="J126" s="32"/>
    </row>
    <row r="127" spans="1:10" ht="25.5" x14ac:dyDescent="0.2">
      <c r="A127" s="155">
        <v>2</v>
      </c>
      <c r="B127" s="156" t="s">
        <v>639</v>
      </c>
      <c r="C127" s="156" t="s">
        <v>640</v>
      </c>
      <c r="D127" s="156" t="s">
        <v>636</v>
      </c>
      <c r="E127" s="157">
        <v>4000000</v>
      </c>
      <c r="F127" s="35">
        <v>4042.48</v>
      </c>
      <c r="G127" s="158">
        <v>2.6178280000000002E-2</v>
      </c>
      <c r="H127" s="35">
        <v>7.0982000000000003</v>
      </c>
      <c r="J127" s="32"/>
    </row>
    <row r="128" spans="1:10" ht="25.5" x14ac:dyDescent="0.2">
      <c r="A128" s="155">
        <v>3</v>
      </c>
      <c r="B128" s="156" t="s">
        <v>637</v>
      </c>
      <c r="C128" s="156" t="s">
        <v>1019</v>
      </c>
      <c r="D128" s="156" t="s">
        <v>636</v>
      </c>
      <c r="E128" s="157">
        <v>3000000</v>
      </c>
      <c r="F128" s="35">
        <v>3053.73</v>
      </c>
      <c r="G128" s="158">
        <v>1.9775330000000001E-2</v>
      </c>
      <c r="H128" s="35">
        <v>7.1551999999999998</v>
      </c>
      <c r="J128" s="32"/>
    </row>
    <row r="129" spans="1:10" x14ac:dyDescent="0.2">
      <c r="A129" s="155">
        <v>4</v>
      </c>
      <c r="B129" s="156" t="s">
        <v>683</v>
      </c>
      <c r="C129" s="156" t="s">
        <v>1017</v>
      </c>
      <c r="D129" s="156" t="s">
        <v>636</v>
      </c>
      <c r="E129" s="157">
        <v>3000000</v>
      </c>
      <c r="F129" s="35">
        <v>3041.8049999999998</v>
      </c>
      <c r="G129" s="158">
        <v>1.9698110000000001E-2</v>
      </c>
      <c r="H129" s="35">
        <v>7.1661999999999999</v>
      </c>
      <c r="J129" s="32"/>
    </row>
    <row r="130" spans="1:10" x14ac:dyDescent="0.2">
      <c r="A130" s="155">
        <v>5</v>
      </c>
      <c r="B130" s="156" t="s">
        <v>684</v>
      </c>
      <c r="C130" s="156" t="s">
        <v>685</v>
      </c>
      <c r="D130" s="156" t="s">
        <v>636</v>
      </c>
      <c r="E130" s="157">
        <v>1000000</v>
      </c>
      <c r="F130" s="35">
        <v>1006.081</v>
      </c>
      <c r="G130" s="158">
        <v>6.5151799999999998E-3</v>
      </c>
      <c r="H130" s="35">
        <v>7.1609999999999996</v>
      </c>
      <c r="J130" s="32"/>
    </row>
    <row r="131" spans="1:10" ht="25.5" x14ac:dyDescent="0.2">
      <c r="A131" s="155">
        <v>6</v>
      </c>
      <c r="B131" s="156" t="s">
        <v>647</v>
      </c>
      <c r="C131" s="156" t="s">
        <v>648</v>
      </c>
      <c r="D131" s="156" t="s">
        <v>636</v>
      </c>
      <c r="E131" s="157">
        <v>500000</v>
      </c>
      <c r="F131" s="35">
        <v>503.95350000000002</v>
      </c>
      <c r="G131" s="158">
        <v>3.2634999999999999E-3</v>
      </c>
      <c r="H131" s="35">
        <v>7.4565999999999999</v>
      </c>
      <c r="J131" s="32"/>
    </row>
    <row r="132" spans="1:10" ht="25.5" x14ac:dyDescent="0.2">
      <c r="A132" s="155">
        <v>7</v>
      </c>
      <c r="B132" s="156" t="s">
        <v>686</v>
      </c>
      <c r="C132" s="156" t="s">
        <v>687</v>
      </c>
      <c r="D132" s="156" t="s">
        <v>636</v>
      </c>
      <c r="E132" s="157">
        <v>500000</v>
      </c>
      <c r="F132" s="35">
        <v>503.15300000000002</v>
      </c>
      <c r="G132" s="158">
        <v>3.2583199999999999E-3</v>
      </c>
      <c r="H132" s="35">
        <v>7.1303999999999998</v>
      </c>
      <c r="J132" s="32"/>
    </row>
    <row r="133" spans="1:10" ht="25.5" x14ac:dyDescent="0.2">
      <c r="A133" s="155">
        <v>8</v>
      </c>
      <c r="B133" s="156" t="s">
        <v>646</v>
      </c>
      <c r="C133" s="156" t="s">
        <v>849</v>
      </c>
      <c r="D133" s="156" t="s">
        <v>636</v>
      </c>
      <c r="E133" s="157">
        <v>500000</v>
      </c>
      <c r="F133" s="35">
        <v>500.94200000000001</v>
      </c>
      <c r="G133" s="158">
        <v>3.2439999999999999E-3</v>
      </c>
      <c r="H133" s="35">
        <v>7.5646177091750717</v>
      </c>
      <c r="J133" s="32"/>
    </row>
    <row r="134" spans="1:10" x14ac:dyDescent="0.2">
      <c r="A134" s="153"/>
      <c r="B134" s="153"/>
      <c r="C134" s="154" t="s">
        <v>152</v>
      </c>
      <c r="D134" s="153"/>
      <c r="E134" s="153" t="s">
        <v>153</v>
      </c>
      <c r="F134" s="159">
        <v>18198.806499999999</v>
      </c>
      <c r="G134" s="160">
        <v>0.11785178</v>
      </c>
      <c r="H134" s="35" t="s">
        <v>153</v>
      </c>
      <c r="J134" s="32"/>
    </row>
    <row r="135" spans="1:10" x14ac:dyDescent="0.2">
      <c r="A135" s="153"/>
      <c r="B135" s="153"/>
      <c r="C135" s="161"/>
      <c r="D135" s="153"/>
      <c r="E135" s="153"/>
      <c r="F135" s="162"/>
      <c r="G135" s="162"/>
      <c r="H135" s="35" t="s">
        <v>153</v>
      </c>
      <c r="J135" s="32"/>
    </row>
    <row r="136" spans="1:10" x14ac:dyDescent="0.2">
      <c r="A136" s="153"/>
      <c r="B136" s="153"/>
      <c r="C136" s="154" t="s">
        <v>164</v>
      </c>
      <c r="D136" s="153"/>
      <c r="E136" s="153"/>
      <c r="F136" s="162"/>
      <c r="G136" s="162"/>
      <c r="H136" s="35" t="s">
        <v>153</v>
      </c>
      <c r="J136" s="32"/>
    </row>
    <row r="137" spans="1:10" x14ac:dyDescent="0.2">
      <c r="A137" s="153"/>
      <c r="B137" s="153"/>
      <c r="C137" s="154" t="s">
        <v>152</v>
      </c>
      <c r="D137" s="153"/>
      <c r="E137" s="153" t="s">
        <v>153</v>
      </c>
      <c r="F137" s="163" t="s">
        <v>155</v>
      </c>
      <c r="G137" s="160">
        <v>0</v>
      </c>
      <c r="H137" s="35" t="s">
        <v>153</v>
      </c>
      <c r="J137" s="32"/>
    </row>
    <row r="138" spans="1:10" x14ac:dyDescent="0.2">
      <c r="A138" s="153"/>
      <c r="B138" s="153"/>
      <c r="C138" s="161"/>
      <c r="D138" s="153"/>
      <c r="E138" s="153"/>
      <c r="F138" s="162"/>
      <c r="G138" s="162"/>
      <c r="H138" s="35" t="s">
        <v>153</v>
      </c>
      <c r="J138" s="32"/>
    </row>
    <row r="139" spans="1:10" x14ac:dyDescent="0.2">
      <c r="A139" s="153"/>
      <c r="B139" s="153"/>
      <c r="C139" s="154" t="s">
        <v>165</v>
      </c>
      <c r="D139" s="153"/>
      <c r="E139" s="153"/>
      <c r="F139" s="159">
        <v>30535.239600000001</v>
      </c>
      <c r="G139" s="160">
        <v>0.19774001999999999</v>
      </c>
      <c r="H139" s="35" t="s">
        <v>153</v>
      </c>
      <c r="J139" s="32"/>
    </row>
    <row r="140" spans="1:10" x14ac:dyDescent="0.2">
      <c r="A140" s="153"/>
      <c r="B140" s="153"/>
      <c r="C140" s="161"/>
      <c r="D140" s="153"/>
      <c r="E140" s="153"/>
      <c r="F140" s="162"/>
      <c r="G140" s="162"/>
      <c r="H140" s="35" t="s">
        <v>153</v>
      </c>
      <c r="J140" s="32"/>
    </row>
    <row r="141" spans="1:10" x14ac:dyDescent="0.2">
      <c r="A141" s="153"/>
      <c r="B141" s="153"/>
      <c r="C141" s="154" t="s">
        <v>166</v>
      </c>
      <c r="D141" s="153"/>
      <c r="E141" s="153"/>
      <c r="F141" s="162"/>
      <c r="G141" s="162"/>
      <c r="H141" s="35" t="s">
        <v>153</v>
      </c>
      <c r="J141" s="32"/>
    </row>
    <row r="142" spans="1:10" x14ac:dyDescent="0.2">
      <c r="A142" s="153"/>
      <c r="B142" s="153"/>
      <c r="C142" s="154" t="s">
        <v>167</v>
      </c>
      <c r="D142" s="153"/>
      <c r="E142" s="153"/>
      <c r="F142" s="162"/>
      <c r="G142" s="162"/>
      <c r="H142" s="35" t="s">
        <v>153</v>
      </c>
      <c r="J142" s="32"/>
    </row>
    <row r="143" spans="1:10" x14ac:dyDescent="0.2">
      <c r="A143" s="153"/>
      <c r="B143" s="153"/>
      <c r="C143" s="154" t="s">
        <v>152</v>
      </c>
      <c r="D143" s="153"/>
      <c r="E143" s="153" t="s">
        <v>153</v>
      </c>
      <c r="F143" s="163" t="s">
        <v>155</v>
      </c>
      <c r="G143" s="160">
        <v>0</v>
      </c>
      <c r="H143" s="35" t="s">
        <v>153</v>
      </c>
      <c r="J143" s="32"/>
    </row>
    <row r="144" spans="1:10" x14ac:dyDescent="0.2">
      <c r="A144" s="153"/>
      <c r="B144" s="153"/>
      <c r="C144" s="161"/>
      <c r="D144" s="153"/>
      <c r="E144" s="153"/>
      <c r="F144" s="162"/>
      <c r="G144" s="162"/>
      <c r="H144" s="35" t="s">
        <v>153</v>
      </c>
      <c r="J144" s="32"/>
    </row>
    <row r="145" spans="1:10" x14ac:dyDescent="0.2">
      <c r="A145" s="153"/>
      <c r="B145" s="153"/>
      <c r="C145" s="154" t="s">
        <v>168</v>
      </c>
      <c r="D145" s="153"/>
      <c r="E145" s="153"/>
      <c r="F145" s="162"/>
      <c r="G145" s="162"/>
      <c r="H145" s="35" t="s">
        <v>153</v>
      </c>
      <c r="J145" s="32"/>
    </row>
    <row r="146" spans="1:10" x14ac:dyDescent="0.2">
      <c r="A146" s="153"/>
      <c r="B146" s="153"/>
      <c r="C146" s="154" t="s">
        <v>152</v>
      </c>
      <c r="D146" s="153"/>
      <c r="E146" s="153" t="s">
        <v>153</v>
      </c>
      <c r="F146" s="163" t="s">
        <v>155</v>
      </c>
      <c r="G146" s="160">
        <v>0</v>
      </c>
      <c r="H146" s="35" t="s">
        <v>153</v>
      </c>
      <c r="J146" s="32"/>
    </row>
    <row r="147" spans="1:10" x14ac:dyDescent="0.2">
      <c r="A147" s="153"/>
      <c r="B147" s="153"/>
      <c r="C147" s="161"/>
      <c r="D147" s="153"/>
      <c r="E147" s="153"/>
      <c r="F147" s="162"/>
      <c r="G147" s="162"/>
      <c r="H147" s="35" t="s">
        <v>153</v>
      </c>
      <c r="J147" s="32"/>
    </row>
    <row r="148" spans="1:10" x14ac:dyDescent="0.2">
      <c r="A148" s="153"/>
      <c r="B148" s="153"/>
      <c r="C148" s="154" t="s">
        <v>169</v>
      </c>
      <c r="D148" s="153"/>
      <c r="E148" s="153"/>
      <c r="F148" s="162"/>
      <c r="G148" s="162"/>
      <c r="H148" s="35" t="s">
        <v>153</v>
      </c>
      <c r="J148" s="32"/>
    </row>
    <row r="149" spans="1:10" x14ac:dyDescent="0.2">
      <c r="A149" s="153"/>
      <c r="B149" s="153"/>
      <c r="C149" s="154" t="s">
        <v>152</v>
      </c>
      <c r="D149" s="153"/>
      <c r="E149" s="153" t="s">
        <v>153</v>
      </c>
      <c r="F149" s="163" t="s">
        <v>155</v>
      </c>
      <c r="G149" s="160">
        <v>0</v>
      </c>
      <c r="H149" s="35" t="s">
        <v>153</v>
      </c>
      <c r="J149" s="32"/>
    </row>
    <row r="150" spans="1:10" x14ac:dyDescent="0.2">
      <c r="A150" s="153"/>
      <c r="B150" s="153"/>
      <c r="C150" s="161"/>
      <c r="D150" s="153"/>
      <c r="E150" s="153"/>
      <c r="F150" s="162"/>
      <c r="G150" s="162"/>
      <c r="H150" s="35" t="s">
        <v>153</v>
      </c>
      <c r="J150" s="32"/>
    </row>
    <row r="151" spans="1:10" x14ac:dyDescent="0.2">
      <c r="A151" s="153"/>
      <c r="B151" s="153"/>
      <c r="C151" s="154" t="s">
        <v>170</v>
      </c>
      <c r="D151" s="153"/>
      <c r="E151" s="153"/>
      <c r="F151" s="162"/>
      <c r="G151" s="162"/>
      <c r="H151" s="35" t="s">
        <v>153</v>
      </c>
      <c r="J151" s="32"/>
    </row>
    <row r="152" spans="1:10" x14ac:dyDescent="0.2">
      <c r="A152" s="155">
        <v>1</v>
      </c>
      <c r="B152" s="156"/>
      <c r="C152" s="156" t="s">
        <v>171</v>
      </c>
      <c r="D152" s="156"/>
      <c r="E152" s="164"/>
      <c r="F152" s="35">
        <v>1110.9468660049999</v>
      </c>
      <c r="G152" s="158">
        <v>7.19427E-3</v>
      </c>
      <c r="H152" s="35" t="s">
        <v>1026</v>
      </c>
      <c r="J152" s="32"/>
    </row>
    <row r="153" spans="1:10" x14ac:dyDescent="0.2">
      <c r="A153" s="153"/>
      <c r="B153" s="153"/>
      <c r="C153" s="154" t="s">
        <v>152</v>
      </c>
      <c r="D153" s="153"/>
      <c r="E153" s="153" t="s">
        <v>153</v>
      </c>
      <c r="F153" s="159">
        <v>1110.9468660049999</v>
      </c>
      <c r="G153" s="160">
        <v>7.19427E-3</v>
      </c>
      <c r="H153" s="35" t="s">
        <v>153</v>
      </c>
      <c r="J153" s="32"/>
    </row>
    <row r="154" spans="1:10" x14ac:dyDescent="0.2">
      <c r="A154" s="153"/>
      <c r="B154" s="153"/>
      <c r="C154" s="161"/>
      <c r="D154" s="153"/>
      <c r="E154" s="153"/>
      <c r="F154" s="162"/>
      <c r="G154" s="162"/>
      <c r="H154" s="35" t="s">
        <v>153</v>
      </c>
      <c r="J154" s="32"/>
    </row>
    <row r="155" spans="1:10" x14ac:dyDescent="0.2">
      <c r="A155" s="153"/>
      <c r="B155" s="153"/>
      <c r="C155" s="154" t="s">
        <v>172</v>
      </c>
      <c r="D155" s="153"/>
      <c r="E155" s="153"/>
      <c r="F155" s="159">
        <v>1110.9468660049999</v>
      </c>
      <c r="G155" s="160">
        <v>7.19427E-3</v>
      </c>
      <c r="H155" s="35" t="s">
        <v>153</v>
      </c>
      <c r="J155" s="32"/>
    </row>
    <row r="156" spans="1:10" x14ac:dyDescent="0.2">
      <c r="A156" s="153"/>
      <c r="B156" s="153"/>
      <c r="C156" s="162"/>
      <c r="D156" s="153"/>
      <c r="E156" s="153"/>
      <c r="F156" s="153"/>
      <c r="G156" s="153"/>
      <c r="H156" s="35" t="s">
        <v>153</v>
      </c>
      <c r="J156" s="32"/>
    </row>
    <row r="157" spans="1:10" x14ac:dyDescent="0.2">
      <c r="A157" s="153"/>
      <c r="B157" s="153"/>
      <c r="C157" s="154" t="s">
        <v>173</v>
      </c>
      <c r="D157" s="153"/>
      <c r="E157" s="153"/>
      <c r="F157" s="153"/>
      <c r="G157" s="153"/>
      <c r="H157" s="35" t="s">
        <v>153</v>
      </c>
      <c r="J157" s="32"/>
    </row>
    <row r="158" spans="1:10" x14ac:dyDescent="0.2">
      <c r="A158" s="153"/>
      <c r="B158" s="153"/>
      <c r="C158" s="154" t="s">
        <v>174</v>
      </c>
      <c r="D158" s="153"/>
      <c r="E158" s="153"/>
      <c r="F158" s="153"/>
      <c r="G158" s="153"/>
      <c r="H158" s="35" t="s">
        <v>153</v>
      </c>
      <c r="J158" s="32"/>
    </row>
    <row r="159" spans="1:10" x14ac:dyDescent="0.2">
      <c r="A159" s="155">
        <v>1</v>
      </c>
      <c r="B159" s="156" t="s">
        <v>175</v>
      </c>
      <c r="C159" s="156" t="s">
        <v>176</v>
      </c>
      <c r="D159" s="156"/>
      <c r="E159" s="165">
        <v>207372.90919999999</v>
      </c>
      <c r="F159" s="35">
        <v>4502.6846594930003</v>
      </c>
      <c r="G159" s="158">
        <v>2.9158469999999999E-2</v>
      </c>
      <c r="H159" s="35" t="s">
        <v>153</v>
      </c>
      <c r="J159" s="32"/>
    </row>
    <row r="160" spans="1:10" x14ac:dyDescent="0.2">
      <c r="A160" s="153"/>
      <c r="B160" s="153"/>
      <c r="C160" s="154" t="s">
        <v>152</v>
      </c>
      <c r="D160" s="153"/>
      <c r="E160" s="153" t="s">
        <v>153</v>
      </c>
      <c r="F160" s="159">
        <v>4502.6846594930003</v>
      </c>
      <c r="G160" s="160">
        <v>2.9158469999999999E-2</v>
      </c>
      <c r="H160" s="35" t="s">
        <v>153</v>
      </c>
      <c r="J160" s="32"/>
    </row>
    <row r="161" spans="1:17" x14ac:dyDescent="0.2">
      <c r="A161" s="153"/>
      <c r="B161" s="153"/>
      <c r="C161" s="161"/>
      <c r="D161" s="153"/>
      <c r="E161" s="153"/>
      <c r="F161" s="162"/>
      <c r="G161" s="162"/>
      <c r="H161" s="35" t="s">
        <v>153</v>
      </c>
      <c r="J161" s="32"/>
    </row>
    <row r="162" spans="1:17" x14ac:dyDescent="0.2">
      <c r="A162" s="153"/>
      <c r="B162" s="153"/>
      <c r="C162" s="154" t="s">
        <v>177</v>
      </c>
      <c r="D162" s="153"/>
      <c r="E162" s="153"/>
      <c r="F162" s="153"/>
      <c r="G162" s="153"/>
      <c r="H162" s="35" t="s">
        <v>153</v>
      </c>
      <c r="J162" s="32"/>
    </row>
    <row r="163" spans="1:17" x14ac:dyDescent="0.2">
      <c r="A163" s="153"/>
      <c r="B163" s="153"/>
      <c r="C163" s="154" t="s">
        <v>178</v>
      </c>
      <c r="D163" s="153"/>
      <c r="E163" s="153"/>
      <c r="F163" s="153"/>
      <c r="G163" s="153"/>
      <c r="H163" s="35" t="s">
        <v>153</v>
      </c>
      <c r="J163" s="32"/>
    </row>
    <row r="164" spans="1:17" x14ac:dyDescent="0.2">
      <c r="A164" s="153"/>
      <c r="B164" s="153"/>
      <c r="C164" s="154" t="s">
        <v>152</v>
      </c>
      <c r="D164" s="153"/>
      <c r="E164" s="153" t="s">
        <v>153</v>
      </c>
      <c r="F164" s="163" t="s">
        <v>155</v>
      </c>
      <c r="G164" s="160">
        <v>0</v>
      </c>
      <c r="H164" s="35" t="s">
        <v>153</v>
      </c>
      <c r="J164" s="32"/>
    </row>
    <row r="165" spans="1:17" x14ac:dyDescent="0.2">
      <c r="A165" s="153"/>
      <c r="B165" s="153"/>
      <c r="C165" s="161"/>
      <c r="D165" s="153"/>
      <c r="E165" s="153"/>
      <c r="F165" s="162"/>
      <c r="G165" s="162"/>
      <c r="H165" s="35" t="s">
        <v>153</v>
      </c>
      <c r="J165" s="32"/>
    </row>
    <row r="166" spans="1:17" x14ac:dyDescent="0.2">
      <c r="A166" s="153"/>
      <c r="B166" s="153"/>
      <c r="C166" s="154" t="s">
        <v>179</v>
      </c>
      <c r="D166" s="153"/>
      <c r="E166" s="153"/>
      <c r="F166" s="162"/>
      <c r="G166" s="162"/>
      <c r="H166" s="35" t="s">
        <v>153</v>
      </c>
      <c r="J166" s="32"/>
    </row>
    <row r="167" spans="1:17" x14ac:dyDescent="0.2">
      <c r="A167" s="153"/>
      <c r="B167" s="153"/>
      <c r="C167" s="154" t="s">
        <v>152</v>
      </c>
      <c r="D167" s="153"/>
      <c r="E167" s="153" t="s">
        <v>153</v>
      </c>
      <c r="F167" s="163" t="s">
        <v>155</v>
      </c>
      <c r="G167" s="160">
        <v>0</v>
      </c>
      <c r="H167" s="35" t="s">
        <v>153</v>
      </c>
      <c r="J167" s="32"/>
    </row>
    <row r="168" spans="1:17" x14ac:dyDescent="0.2">
      <c r="A168" s="153"/>
      <c r="B168" s="153"/>
      <c r="C168" s="161"/>
      <c r="D168" s="153"/>
      <c r="E168" s="153"/>
      <c r="F168" s="162"/>
      <c r="G168" s="162"/>
      <c r="H168" s="35" t="s">
        <v>153</v>
      </c>
      <c r="J168" s="32"/>
    </row>
    <row r="169" spans="1:17" x14ac:dyDescent="0.2">
      <c r="A169" s="164"/>
      <c r="B169" s="156"/>
      <c r="C169" s="156" t="s">
        <v>548</v>
      </c>
      <c r="D169" s="156"/>
      <c r="E169" s="164"/>
      <c r="F169" s="35">
        <v>1176.2922745999999</v>
      </c>
      <c r="G169" s="158">
        <v>7.6174299999999997E-3</v>
      </c>
      <c r="H169" s="35" t="s">
        <v>153</v>
      </c>
      <c r="J169" s="32"/>
    </row>
    <row r="170" spans="1:17" x14ac:dyDescent="0.2">
      <c r="A170" s="164"/>
      <c r="B170" s="156"/>
      <c r="C170" s="156" t="s">
        <v>935</v>
      </c>
      <c r="D170" s="156"/>
      <c r="E170" s="164"/>
      <c r="F170" s="35">
        <v>2220.1819382899994</v>
      </c>
      <c r="G170" s="158">
        <v>1.4377446636743592E-2</v>
      </c>
      <c r="H170" s="35" t="s">
        <v>153</v>
      </c>
      <c r="J170" s="32"/>
    </row>
    <row r="171" spans="1:17" x14ac:dyDescent="0.2">
      <c r="A171" s="161"/>
      <c r="B171" s="161"/>
      <c r="C171" s="154" t="s">
        <v>181</v>
      </c>
      <c r="D171" s="162"/>
      <c r="E171" s="162"/>
      <c r="F171" s="159">
        <v>154421.15657838795</v>
      </c>
      <c r="G171" s="167">
        <v>1.0000000691268003</v>
      </c>
      <c r="H171" s="35" t="s">
        <v>153</v>
      </c>
      <c r="J171" s="32"/>
    </row>
    <row r="172" spans="1:17" x14ac:dyDescent="0.2">
      <c r="A172" s="168"/>
      <c r="B172" s="168"/>
      <c r="C172" s="168"/>
      <c r="D172" s="169"/>
      <c r="E172" s="169"/>
      <c r="F172" s="169"/>
      <c r="G172" s="169"/>
      <c r="J172" s="32"/>
    </row>
    <row r="173" spans="1:17" ht="12.75" customHeight="1" x14ac:dyDescent="0.2">
      <c r="A173" s="36"/>
      <c r="B173" s="279" t="s">
        <v>843</v>
      </c>
      <c r="C173" s="279"/>
      <c r="D173" s="279"/>
      <c r="E173" s="279"/>
      <c r="F173" s="279"/>
      <c r="G173" s="279"/>
      <c r="H173" s="279"/>
      <c r="J173" s="32"/>
    </row>
    <row r="174" spans="1:17" ht="14.1" customHeight="1" x14ac:dyDescent="0.2">
      <c r="A174" s="36"/>
      <c r="B174" s="279" t="s">
        <v>844</v>
      </c>
      <c r="C174" s="279"/>
      <c r="D174" s="279"/>
      <c r="E174" s="279"/>
      <c r="F174" s="279"/>
      <c r="G174" s="279"/>
      <c r="H174" s="279"/>
      <c r="J174" s="32"/>
    </row>
    <row r="175" spans="1:17" ht="17.100000000000001" customHeight="1" x14ac:dyDescent="0.2">
      <c r="A175" s="36"/>
      <c r="B175" s="279" t="s">
        <v>845</v>
      </c>
      <c r="C175" s="279"/>
      <c r="D175" s="279"/>
      <c r="E175" s="279"/>
      <c r="F175" s="279"/>
      <c r="G175" s="279"/>
      <c r="H175" s="279"/>
      <c r="J175" s="32"/>
    </row>
    <row r="176" spans="1:17" s="38" customFormat="1" ht="66" customHeight="1" x14ac:dyDescent="0.25">
      <c r="A176" s="37"/>
      <c r="B176" s="280" t="s">
        <v>846</v>
      </c>
      <c r="C176" s="280"/>
      <c r="D176" s="280"/>
      <c r="E176" s="280"/>
      <c r="F176" s="280"/>
      <c r="G176" s="280"/>
      <c r="H176" s="280"/>
      <c r="I176"/>
      <c r="J176" s="32"/>
      <c r="K176"/>
      <c r="L176"/>
      <c r="M176"/>
      <c r="N176"/>
      <c r="O176"/>
      <c r="P176"/>
      <c r="Q176"/>
    </row>
    <row r="177" spans="1:10" ht="12.75" customHeight="1" x14ac:dyDescent="0.2">
      <c r="A177" s="36"/>
      <c r="B177" s="279" t="s">
        <v>847</v>
      </c>
      <c r="C177" s="279"/>
      <c r="D177" s="279"/>
      <c r="E177" s="279"/>
      <c r="F177" s="279"/>
      <c r="G177" s="279"/>
      <c r="H177" s="279"/>
      <c r="J177" s="32"/>
    </row>
    <row r="178" spans="1:10" x14ac:dyDescent="0.2">
      <c r="A178" s="36"/>
      <c r="B178" s="36"/>
      <c r="C178" s="36"/>
      <c r="D178" s="170"/>
      <c r="E178" s="170"/>
      <c r="F178" s="170"/>
      <c r="G178" s="170"/>
      <c r="J178" s="32"/>
    </row>
    <row r="179" spans="1:10" x14ac:dyDescent="0.2">
      <c r="A179" s="36"/>
      <c r="B179" s="275" t="s">
        <v>182</v>
      </c>
      <c r="C179" s="276"/>
      <c r="D179" s="277"/>
      <c r="E179" s="171"/>
      <c r="F179" s="170"/>
      <c r="G179" s="170"/>
      <c r="J179" s="32"/>
    </row>
    <row r="180" spans="1:10" ht="26.25" customHeight="1" x14ac:dyDescent="0.2">
      <c r="A180" s="36"/>
      <c r="B180" s="273" t="s">
        <v>183</v>
      </c>
      <c r="C180" s="274"/>
      <c r="D180" s="154" t="s">
        <v>184</v>
      </c>
      <c r="E180" s="171"/>
      <c r="F180" s="170"/>
      <c r="G180" s="170"/>
      <c r="J180" s="32"/>
    </row>
    <row r="181" spans="1:10" ht="15" x14ac:dyDescent="0.25">
      <c r="A181" s="36"/>
      <c r="B181" s="273" t="s">
        <v>185</v>
      </c>
      <c r="C181" s="274"/>
      <c r="D181" s="154" t="s">
        <v>184</v>
      </c>
      <c r="E181" s="171"/>
      <c r="F181" s="170"/>
      <c r="G181" s="170"/>
      <c r="I181" s="66"/>
      <c r="J181" s="32"/>
    </row>
    <row r="182" spans="1:10" x14ac:dyDescent="0.2">
      <c r="A182" s="36"/>
      <c r="B182" s="273" t="s">
        <v>186</v>
      </c>
      <c r="C182" s="274"/>
      <c r="D182" s="162" t="s">
        <v>153</v>
      </c>
      <c r="E182" s="171"/>
      <c r="F182" s="170"/>
      <c r="G182" s="170"/>
      <c r="J182" s="32"/>
    </row>
    <row r="183" spans="1:10" x14ac:dyDescent="0.2">
      <c r="A183" s="39"/>
      <c r="B183" s="40" t="s">
        <v>153</v>
      </c>
      <c r="C183" s="40" t="s">
        <v>851</v>
      </c>
      <c r="D183" s="40" t="s">
        <v>187</v>
      </c>
      <c r="E183" s="39"/>
      <c r="F183" s="39"/>
      <c r="G183" s="39"/>
      <c r="H183" s="39"/>
      <c r="J183" s="32"/>
    </row>
    <row r="184" spans="1:10" x14ac:dyDescent="0.2">
      <c r="A184" s="39"/>
      <c r="B184" s="172" t="s">
        <v>188</v>
      </c>
      <c r="C184" s="40" t="s">
        <v>189</v>
      </c>
      <c r="D184" s="40" t="s">
        <v>190</v>
      </c>
      <c r="E184" s="39"/>
      <c r="F184" s="39"/>
      <c r="G184" s="39"/>
      <c r="J184" s="32"/>
    </row>
    <row r="185" spans="1:10" x14ac:dyDescent="0.2">
      <c r="A185" s="39"/>
      <c r="B185" s="156" t="s">
        <v>191</v>
      </c>
      <c r="C185" s="173">
        <v>36.650799999999997</v>
      </c>
      <c r="D185" s="173">
        <v>38.605899999999998</v>
      </c>
      <c r="E185" s="39"/>
      <c r="F185" s="70"/>
      <c r="G185" s="174"/>
      <c r="J185" s="32"/>
    </row>
    <row r="186" spans="1:10" ht="25.5" x14ac:dyDescent="0.2">
      <c r="A186" s="39"/>
      <c r="B186" s="156" t="s">
        <v>861</v>
      </c>
      <c r="C186" s="173">
        <v>18.596399999999999</v>
      </c>
      <c r="D186" s="173">
        <v>19.491599999999998</v>
      </c>
      <c r="E186" s="39"/>
      <c r="F186" s="70"/>
      <c r="G186" s="174"/>
      <c r="J186" s="32"/>
    </row>
    <row r="187" spans="1:10" x14ac:dyDescent="0.2">
      <c r="A187" s="39"/>
      <c r="B187" s="156" t="s">
        <v>192</v>
      </c>
      <c r="C187" s="173">
        <v>31.762699999999999</v>
      </c>
      <c r="D187" s="173">
        <v>33.415900000000001</v>
      </c>
      <c r="E187" s="39"/>
      <c r="F187" s="70"/>
      <c r="G187" s="174"/>
      <c r="J187" s="32"/>
    </row>
    <row r="188" spans="1:10" ht="25.5" x14ac:dyDescent="0.2">
      <c r="A188" s="39"/>
      <c r="B188" s="156" t="s">
        <v>862</v>
      </c>
      <c r="C188" s="173">
        <v>15.468299999999999</v>
      </c>
      <c r="D188" s="173">
        <v>16.191800000000001</v>
      </c>
      <c r="E188" s="39"/>
      <c r="F188" s="70"/>
      <c r="G188" s="174"/>
      <c r="J188" s="32"/>
    </row>
    <row r="189" spans="1:10" x14ac:dyDescent="0.2">
      <c r="A189" s="39"/>
      <c r="B189" s="39"/>
      <c r="C189" s="39"/>
      <c r="D189" s="39"/>
      <c r="E189" s="39"/>
      <c r="F189" s="39"/>
      <c r="G189" s="39"/>
      <c r="J189" s="32"/>
    </row>
    <row r="190" spans="1:10" x14ac:dyDescent="0.2">
      <c r="A190" s="39"/>
      <c r="B190" s="273" t="s">
        <v>1047</v>
      </c>
      <c r="C190" s="274"/>
      <c r="D190" s="154" t="s">
        <v>153</v>
      </c>
      <c r="E190" s="39"/>
      <c r="F190" s="39"/>
      <c r="G190" s="39"/>
      <c r="J190" s="32"/>
    </row>
    <row r="191" spans="1:10" x14ac:dyDescent="0.2">
      <c r="A191" s="39"/>
      <c r="B191" s="183" t="s">
        <v>188</v>
      </c>
      <c r="C191" s="184" t="s">
        <v>660</v>
      </c>
      <c r="D191" s="184" t="s">
        <v>661</v>
      </c>
      <c r="E191" s="39"/>
      <c r="F191" s="39"/>
      <c r="G191" s="39"/>
      <c r="J191" s="32"/>
    </row>
    <row r="192" spans="1:10" ht="25.5" x14ac:dyDescent="0.2">
      <c r="A192" s="39"/>
      <c r="B192" s="156" t="s">
        <v>861</v>
      </c>
      <c r="C192" s="185">
        <v>9.5000000000000001E-2</v>
      </c>
      <c r="D192" s="164" t="s">
        <v>688</v>
      </c>
      <c r="E192" s="39"/>
      <c r="F192" s="70"/>
      <c r="G192" s="174"/>
      <c r="J192" s="32"/>
    </row>
    <row r="193" spans="1:10" ht="25.5" x14ac:dyDescent="0.2">
      <c r="A193" s="39"/>
      <c r="B193" s="156" t="s">
        <v>862</v>
      </c>
      <c r="C193" s="185">
        <v>0.08</v>
      </c>
      <c r="D193" s="185">
        <v>0.08</v>
      </c>
      <c r="E193" s="39"/>
      <c r="F193" s="70"/>
      <c r="G193" s="174"/>
      <c r="J193" s="32"/>
    </row>
    <row r="194" spans="1:10" x14ac:dyDescent="0.2">
      <c r="A194" s="39"/>
      <c r="B194" s="186"/>
      <c r="C194" s="186"/>
      <c r="D194" s="187"/>
      <c r="E194" s="39"/>
      <c r="F194" s="70"/>
      <c r="G194" s="174"/>
      <c r="J194" s="32"/>
    </row>
    <row r="195" spans="1:10" ht="29.1" customHeight="1" x14ac:dyDescent="0.2">
      <c r="A195" s="39"/>
      <c r="B195" s="273" t="s">
        <v>193</v>
      </c>
      <c r="C195" s="274"/>
      <c r="D195" s="154" t="s">
        <v>863</v>
      </c>
      <c r="E195" s="176"/>
      <c r="F195" s="39"/>
      <c r="G195" s="39"/>
      <c r="J195" s="32"/>
    </row>
    <row r="196" spans="1:10" ht="29.1" customHeight="1" x14ac:dyDescent="0.2">
      <c r="A196" s="39"/>
      <c r="B196" s="273" t="s">
        <v>194</v>
      </c>
      <c r="C196" s="274"/>
      <c r="D196" s="154" t="s">
        <v>184</v>
      </c>
      <c r="E196" s="176"/>
      <c r="F196" s="39"/>
      <c r="G196" s="39"/>
      <c r="J196" s="32"/>
    </row>
    <row r="197" spans="1:10" ht="17.100000000000001" customHeight="1" x14ac:dyDescent="0.2">
      <c r="A197" s="39"/>
      <c r="B197" s="273" t="s">
        <v>195</v>
      </c>
      <c r="C197" s="274"/>
      <c r="D197" s="154" t="s">
        <v>184</v>
      </c>
      <c r="E197" s="176"/>
      <c r="F197" s="39"/>
      <c r="G197" s="39"/>
      <c r="J197" s="32"/>
    </row>
    <row r="198" spans="1:10" ht="17.100000000000001" customHeight="1" x14ac:dyDescent="0.2">
      <c r="A198" s="39"/>
      <c r="B198" s="273" t="s">
        <v>196</v>
      </c>
      <c r="C198" s="274"/>
      <c r="D198" s="177">
        <v>2.40784957357958</v>
      </c>
      <c r="E198" s="39"/>
      <c r="F198" s="70"/>
      <c r="G198" s="174"/>
      <c r="J198" s="32"/>
    </row>
    <row r="199" spans="1:10" x14ac:dyDescent="0.2">
      <c r="J199" s="32"/>
    </row>
    <row r="200" spans="1:10" x14ac:dyDescent="0.2">
      <c r="B200" s="299" t="s">
        <v>883</v>
      </c>
      <c r="C200" s="300"/>
      <c r="D200" s="301"/>
      <c r="F200" s="39"/>
      <c r="G200" s="39"/>
      <c r="J200" s="32"/>
    </row>
    <row r="201" spans="1:10" ht="38.25" x14ac:dyDescent="0.2">
      <c r="B201" s="302" t="s">
        <v>884</v>
      </c>
      <c r="C201" s="302"/>
      <c r="D201" s="178" t="s">
        <v>680</v>
      </c>
      <c r="J201" s="32"/>
    </row>
    <row r="202" spans="1:10" x14ac:dyDescent="0.2">
      <c r="B202" s="302" t="s">
        <v>885</v>
      </c>
      <c r="C202" s="302"/>
      <c r="D202" s="179"/>
      <c r="J202" s="32"/>
    </row>
    <row r="203" spans="1:10" x14ac:dyDescent="0.2">
      <c r="B203" s="303"/>
      <c r="C203" s="304"/>
      <c r="D203" s="180"/>
      <c r="J203" s="32"/>
    </row>
    <row r="204" spans="1:10" x14ac:dyDescent="0.2">
      <c r="B204" s="302" t="s">
        <v>886</v>
      </c>
      <c r="C204" s="302"/>
      <c r="D204" s="181">
        <v>7.1388371366460719</v>
      </c>
      <c r="J204" s="32"/>
    </row>
    <row r="205" spans="1:10" x14ac:dyDescent="0.2">
      <c r="B205" s="303"/>
      <c r="C205" s="304"/>
      <c r="D205" s="180"/>
      <c r="J205" s="32"/>
    </row>
    <row r="206" spans="1:10" x14ac:dyDescent="0.2">
      <c r="B206" s="302" t="s">
        <v>887</v>
      </c>
      <c r="C206" s="302"/>
      <c r="D206" s="181">
        <v>3.8006475482975843</v>
      </c>
      <c r="J206" s="32"/>
    </row>
    <row r="207" spans="1:10" x14ac:dyDescent="0.2">
      <c r="B207" s="302" t="s">
        <v>888</v>
      </c>
      <c r="C207" s="302"/>
      <c r="D207" s="181">
        <v>5.1654476669737628</v>
      </c>
      <c r="J207" s="32"/>
    </row>
    <row r="208" spans="1:10" x14ac:dyDescent="0.2">
      <c r="B208" s="303"/>
      <c r="C208" s="304"/>
      <c r="D208" s="180"/>
      <c r="J208" s="32"/>
    </row>
    <row r="209" spans="2:10" x14ac:dyDescent="0.2">
      <c r="B209" s="302" t="s">
        <v>889</v>
      </c>
      <c r="C209" s="302"/>
      <c r="D209" s="182" t="s">
        <v>969</v>
      </c>
      <c r="J209" s="32"/>
    </row>
    <row r="210" spans="2:10" x14ac:dyDescent="0.2">
      <c r="B210" s="303" t="s">
        <v>890</v>
      </c>
      <c r="C210" s="305"/>
      <c r="D210" s="304"/>
      <c r="J210" s="32"/>
    </row>
  </sheetData>
  <mergeCells count="28">
    <mergeCell ref="B206:C206"/>
    <mergeCell ref="B207:C207"/>
    <mergeCell ref="B208:C208"/>
    <mergeCell ref="B209:C209"/>
    <mergeCell ref="B210:D210"/>
    <mergeCell ref="B201:C201"/>
    <mergeCell ref="B202:C202"/>
    <mergeCell ref="B203:C203"/>
    <mergeCell ref="B204:C204"/>
    <mergeCell ref="B205:C205"/>
    <mergeCell ref="A1:H1"/>
    <mergeCell ref="A2:H2"/>
    <mergeCell ref="A3:H3"/>
    <mergeCell ref="B181:C181"/>
    <mergeCell ref="B182:C182"/>
    <mergeCell ref="B173:H173"/>
    <mergeCell ref="B174:H174"/>
    <mergeCell ref="B175:H175"/>
    <mergeCell ref="B176:H176"/>
    <mergeCell ref="B177:H177"/>
    <mergeCell ref="B200:D200"/>
    <mergeCell ref="B198:C198"/>
    <mergeCell ref="B179:D179"/>
    <mergeCell ref="B180:C180"/>
    <mergeCell ref="B190:C190"/>
    <mergeCell ref="B196:C196"/>
    <mergeCell ref="B197:C197"/>
    <mergeCell ref="B195:C195"/>
  </mergeCells>
  <hyperlinks>
    <hyperlink ref="I1" location="Index!B17" display="Index" xr:uid="{C2DA614F-A0DA-4F89-B486-F1859B66C91A}"/>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0BDB68-2BAD-4C4D-8FF2-273733C79D67}">
  <sheetPr>
    <outlinePr summaryBelow="0" summaryRight="0"/>
  </sheetPr>
  <dimension ref="A1:T171"/>
  <sheetViews>
    <sheetView showGridLines="0" workbookViewId="0">
      <selection activeCell="I77" sqref="I77:I84"/>
    </sheetView>
  </sheetViews>
  <sheetFormatPr defaultRowHeight="12.75" x14ac:dyDescent="0.2"/>
  <cols>
    <col min="1" max="1" width="5.85546875" bestFit="1" customWidth="1"/>
    <col min="2" max="2" width="19.5703125" bestFit="1" customWidth="1"/>
    <col min="3" max="3" width="39.140625" bestFit="1" customWidth="1"/>
    <col min="4" max="4" width="17.85546875" customWidth="1"/>
    <col min="5" max="5" width="11.42578125" bestFit="1" customWidth="1"/>
    <col min="6" max="6" width="10.140625" bestFit="1" customWidth="1"/>
    <col min="7" max="7" width="14" bestFit="1" customWidth="1"/>
    <col min="8" max="8" width="8.42578125" bestFit="1" customWidth="1"/>
    <col min="10" max="10" width="50.7109375" style="47" customWidth="1"/>
  </cols>
  <sheetData>
    <row r="1" spans="1:10" ht="15" x14ac:dyDescent="0.2">
      <c r="A1" s="278" t="s">
        <v>0</v>
      </c>
      <c r="B1" s="278"/>
      <c r="C1" s="278"/>
      <c r="D1" s="278"/>
      <c r="E1" s="278"/>
      <c r="F1" s="278"/>
      <c r="G1" s="278"/>
      <c r="H1" s="278"/>
      <c r="I1" s="62" t="s">
        <v>1027</v>
      </c>
      <c r="J1" s="32"/>
    </row>
    <row r="2" spans="1:10" ht="15" x14ac:dyDescent="0.2">
      <c r="A2" s="278" t="s">
        <v>1068</v>
      </c>
      <c r="B2" s="278"/>
      <c r="C2" s="278"/>
      <c r="D2" s="278"/>
      <c r="E2" s="278"/>
      <c r="F2" s="278"/>
      <c r="G2" s="278"/>
      <c r="H2" s="278"/>
      <c r="J2" s="33" t="s">
        <v>1028</v>
      </c>
    </row>
    <row r="3" spans="1:10" ht="15" x14ac:dyDescent="0.2">
      <c r="A3" s="278" t="s">
        <v>835</v>
      </c>
      <c r="B3" s="278"/>
      <c r="C3" s="278"/>
      <c r="D3" s="278"/>
      <c r="E3" s="278"/>
      <c r="F3" s="278"/>
      <c r="G3" s="278"/>
      <c r="H3" s="278"/>
      <c r="J3" s="32"/>
    </row>
    <row r="4" spans="1:10" s="34" customFormat="1" ht="30" x14ac:dyDescent="0.2">
      <c r="A4" s="29" t="s">
        <v>2</v>
      </c>
      <c r="B4" s="29" t="s">
        <v>3</v>
      </c>
      <c r="C4" s="29" t="s">
        <v>4</v>
      </c>
      <c r="D4" s="29" t="s">
        <v>5</v>
      </c>
      <c r="E4" s="29" t="s">
        <v>6</v>
      </c>
      <c r="F4" s="29" t="s">
        <v>7</v>
      </c>
      <c r="G4" s="29" t="s">
        <v>8</v>
      </c>
      <c r="H4" s="29" t="s">
        <v>839</v>
      </c>
      <c r="J4" s="32"/>
    </row>
    <row r="5" spans="1:10" x14ac:dyDescent="0.2">
      <c r="A5" s="153"/>
      <c r="B5" s="153"/>
      <c r="C5" s="154" t="s">
        <v>9</v>
      </c>
      <c r="D5" s="153"/>
      <c r="E5" s="153"/>
      <c r="F5" s="153"/>
      <c r="G5" s="153"/>
      <c r="H5" s="35" t="s">
        <v>153</v>
      </c>
      <c r="J5" s="32"/>
    </row>
    <row r="6" spans="1:10" x14ac:dyDescent="0.2">
      <c r="A6" s="153"/>
      <c r="B6" s="153"/>
      <c r="C6" s="154" t="s">
        <v>10</v>
      </c>
      <c r="D6" s="153"/>
      <c r="E6" s="153"/>
      <c r="F6" s="153"/>
      <c r="G6" s="153"/>
      <c r="H6" s="35" t="s">
        <v>153</v>
      </c>
      <c r="J6" s="32"/>
    </row>
    <row r="7" spans="1:10" x14ac:dyDescent="0.2">
      <c r="A7" s="155">
        <v>1</v>
      </c>
      <c r="B7" s="156" t="s">
        <v>340</v>
      </c>
      <c r="C7" s="156" t="s">
        <v>341</v>
      </c>
      <c r="D7" s="156" t="s">
        <v>50</v>
      </c>
      <c r="E7" s="157">
        <v>286000</v>
      </c>
      <c r="F7" s="35">
        <v>4815.6679999999997</v>
      </c>
      <c r="G7" s="158">
        <v>5.2143710000000003E-2</v>
      </c>
      <c r="H7" s="35" t="s">
        <v>153</v>
      </c>
      <c r="J7" s="32"/>
    </row>
    <row r="8" spans="1:10" x14ac:dyDescent="0.2">
      <c r="A8" s="155">
        <v>2</v>
      </c>
      <c r="B8" s="156" t="s">
        <v>20</v>
      </c>
      <c r="C8" s="156" t="s">
        <v>21</v>
      </c>
      <c r="D8" s="156" t="s">
        <v>22</v>
      </c>
      <c r="E8" s="157">
        <v>1100000</v>
      </c>
      <c r="F8" s="35">
        <v>4161.8500000000004</v>
      </c>
      <c r="G8" s="158">
        <v>4.5064220000000002E-2</v>
      </c>
      <c r="H8" s="35" t="s">
        <v>153</v>
      </c>
      <c r="J8" s="32"/>
    </row>
    <row r="9" spans="1:10" x14ac:dyDescent="0.2">
      <c r="A9" s="155">
        <v>3</v>
      </c>
      <c r="B9" s="156" t="s">
        <v>14</v>
      </c>
      <c r="C9" s="156" t="s">
        <v>15</v>
      </c>
      <c r="D9" s="156" t="s">
        <v>16</v>
      </c>
      <c r="E9" s="157">
        <v>100000</v>
      </c>
      <c r="F9" s="35">
        <v>3130.8</v>
      </c>
      <c r="G9" s="158">
        <v>3.3900079999999999E-2</v>
      </c>
      <c r="H9" s="35" t="s">
        <v>153</v>
      </c>
      <c r="J9" s="32"/>
    </row>
    <row r="10" spans="1:10" x14ac:dyDescent="0.2">
      <c r="A10" s="155">
        <v>4</v>
      </c>
      <c r="B10" s="156" t="s">
        <v>48</v>
      </c>
      <c r="C10" s="156" t="s">
        <v>49</v>
      </c>
      <c r="D10" s="156" t="s">
        <v>50</v>
      </c>
      <c r="E10" s="157">
        <v>258000</v>
      </c>
      <c r="F10" s="35">
        <v>3094.9679999999998</v>
      </c>
      <c r="G10" s="158">
        <v>3.3512100000000003E-2</v>
      </c>
      <c r="H10" s="35" t="s">
        <v>153</v>
      </c>
      <c r="J10" s="32"/>
    </row>
    <row r="11" spans="1:10" x14ac:dyDescent="0.2">
      <c r="A11" s="155">
        <v>5</v>
      </c>
      <c r="B11" s="156" t="s">
        <v>346</v>
      </c>
      <c r="C11" s="156" t="s">
        <v>347</v>
      </c>
      <c r="D11" s="156" t="s">
        <v>222</v>
      </c>
      <c r="E11" s="157">
        <v>168000</v>
      </c>
      <c r="F11" s="35">
        <v>2632.14</v>
      </c>
      <c r="G11" s="158">
        <v>2.8500629999999999E-2</v>
      </c>
      <c r="H11" s="35" t="s">
        <v>153</v>
      </c>
      <c r="J11" s="32"/>
    </row>
    <row r="12" spans="1:10" ht="15" x14ac:dyDescent="0.2">
      <c r="A12" s="155">
        <v>6</v>
      </c>
      <c r="B12" s="156" t="s">
        <v>76</v>
      </c>
      <c r="C12" s="156" t="s">
        <v>77</v>
      </c>
      <c r="D12" s="156" t="s">
        <v>50</v>
      </c>
      <c r="E12" s="157">
        <v>300000</v>
      </c>
      <c r="F12" s="35">
        <v>2546.85</v>
      </c>
      <c r="G12" s="158">
        <v>2.7577109999999998E-2</v>
      </c>
      <c r="H12" s="35" t="s">
        <v>153</v>
      </c>
      <c r="J12" s="48"/>
    </row>
    <row r="13" spans="1:10" x14ac:dyDescent="0.2">
      <c r="A13" s="155">
        <v>7</v>
      </c>
      <c r="B13" s="156" t="s">
        <v>350</v>
      </c>
      <c r="C13" s="156" t="s">
        <v>351</v>
      </c>
      <c r="D13" s="156" t="s">
        <v>222</v>
      </c>
      <c r="E13" s="157">
        <v>65000</v>
      </c>
      <c r="F13" s="35">
        <v>2537.6975000000002</v>
      </c>
      <c r="G13" s="158">
        <v>2.7478010000000001E-2</v>
      </c>
      <c r="H13" s="35" t="s">
        <v>153</v>
      </c>
      <c r="J13" s="32"/>
    </row>
    <row r="14" spans="1:10" x14ac:dyDescent="0.2">
      <c r="A14" s="155">
        <v>8</v>
      </c>
      <c r="B14" s="156" t="s">
        <v>28</v>
      </c>
      <c r="C14" s="156" t="s">
        <v>29</v>
      </c>
      <c r="D14" s="156" t="s">
        <v>30</v>
      </c>
      <c r="E14" s="157">
        <v>800000</v>
      </c>
      <c r="F14" s="35">
        <v>2447.1999999999998</v>
      </c>
      <c r="G14" s="158">
        <v>2.6498109999999998E-2</v>
      </c>
      <c r="H14" s="35" t="s">
        <v>153</v>
      </c>
      <c r="J14" s="32"/>
    </row>
    <row r="15" spans="1:10" x14ac:dyDescent="0.2">
      <c r="A15" s="155">
        <v>9</v>
      </c>
      <c r="B15" s="156" t="s">
        <v>26</v>
      </c>
      <c r="C15" s="156" t="s">
        <v>27</v>
      </c>
      <c r="D15" s="156" t="s">
        <v>22</v>
      </c>
      <c r="E15" s="157">
        <v>675000</v>
      </c>
      <c r="F15" s="35">
        <v>2233.9124999999999</v>
      </c>
      <c r="G15" s="158">
        <v>2.4188649999999999E-2</v>
      </c>
      <c r="H15" s="35" t="s">
        <v>153</v>
      </c>
      <c r="J15" s="32"/>
    </row>
    <row r="16" spans="1:10" x14ac:dyDescent="0.2">
      <c r="A16" s="155">
        <v>10</v>
      </c>
      <c r="B16" s="156" t="s">
        <v>11</v>
      </c>
      <c r="C16" s="156" t="s">
        <v>12</v>
      </c>
      <c r="D16" s="156" t="s">
        <v>13</v>
      </c>
      <c r="E16" s="157">
        <v>60000</v>
      </c>
      <c r="F16" s="35">
        <v>2129.0700000000002</v>
      </c>
      <c r="G16" s="158">
        <v>2.3053420000000002E-2</v>
      </c>
      <c r="H16" s="35" t="s">
        <v>153</v>
      </c>
      <c r="J16" s="32" t="s">
        <v>1043</v>
      </c>
    </row>
    <row r="17" spans="1:10" x14ac:dyDescent="0.2">
      <c r="A17" s="155">
        <v>11</v>
      </c>
      <c r="B17" s="156" t="s">
        <v>371</v>
      </c>
      <c r="C17" s="156" t="s">
        <v>372</v>
      </c>
      <c r="D17" s="156" t="s">
        <v>373</v>
      </c>
      <c r="E17" s="157">
        <v>455000</v>
      </c>
      <c r="F17" s="35">
        <v>1933.2950000000001</v>
      </c>
      <c r="G17" s="158">
        <v>2.093358E-2</v>
      </c>
      <c r="H17" s="35" t="s">
        <v>153</v>
      </c>
      <c r="J17" s="32"/>
    </row>
    <row r="18" spans="1:10" x14ac:dyDescent="0.2">
      <c r="A18" s="155">
        <v>12</v>
      </c>
      <c r="B18" s="156" t="s">
        <v>120</v>
      </c>
      <c r="C18" s="156" t="s">
        <v>121</v>
      </c>
      <c r="D18" s="156" t="s">
        <v>122</v>
      </c>
      <c r="E18" s="157">
        <v>400000</v>
      </c>
      <c r="F18" s="35">
        <v>1892.6</v>
      </c>
      <c r="G18" s="158">
        <v>2.0492940000000001E-2</v>
      </c>
      <c r="H18" s="35" t="s">
        <v>153</v>
      </c>
      <c r="J18" s="32"/>
    </row>
    <row r="19" spans="1:10" x14ac:dyDescent="0.2">
      <c r="A19" s="155">
        <v>13</v>
      </c>
      <c r="B19" s="156" t="s">
        <v>564</v>
      </c>
      <c r="C19" s="156" t="s">
        <v>565</v>
      </c>
      <c r="D19" s="156" t="s">
        <v>222</v>
      </c>
      <c r="E19" s="157">
        <v>130000</v>
      </c>
      <c r="F19" s="35">
        <v>1859.4549999999999</v>
      </c>
      <c r="G19" s="158">
        <v>2.0134050000000001E-2</v>
      </c>
      <c r="H19" s="35" t="s">
        <v>153</v>
      </c>
      <c r="J19" s="32"/>
    </row>
    <row r="20" spans="1:10" x14ac:dyDescent="0.2">
      <c r="A20" s="155">
        <v>14</v>
      </c>
      <c r="B20" s="156" t="s">
        <v>381</v>
      </c>
      <c r="C20" s="156" t="s">
        <v>382</v>
      </c>
      <c r="D20" s="156" t="s">
        <v>373</v>
      </c>
      <c r="E20" s="157">
        <v>75000</v>
      </c>
      <c r="F20" s="35">
        <v>1854.7874999999999</v>
      </c>
      <c r="G20" s="158">
        <v>2.0083509999999999E-2</v>
      </c>
      <c r="H20" s="35" t="s">
        <v>153</v>
      </c>
      <c r="J20" s="32"/>
    </row>
    <row r="21" spans="1:10" x14ac:dyDescent="0.2">
      <c r="A21" s="155">
        <v>15</v>
      </c>
      <c r="B21" s="156" t="s">
        <v>17</v>
      </c>
      <c r="C21" s="156" t="s">
        <v>18</v>
      </c>
      <c r="D21" s="156" t="s">
        <v>19</v>
      </c>
      <c r="E21" s="157">
        <v>120000</v>
      </c>
      <c r="F21" s="35">
        <v>1732.86</v>
      </c>
      <c r="G21" s="158">
        <v>1.8763289999999998E-2</v>
      </c>
      <c r="H21" s="35" t="s">
        <v>153</v>
      </c>
      <c r="J21" s="32"/>
    </row>
    <row r="22" spans="1:10" ht="15" x14ac:dyDescent="0.2">
      <c r="A22" s="155">
        <v>16</v>
      </c>
      <c r="B22" s="156" t="s">
        <v>552</v>
      </c>
      <c r="C22" s="156" t="s">
        <v>553</v>
      </c>
      <c r="D22" s="156" t="s">
        <v>293</v>
      </c>
      <c r="E22" s="157">
        <v>60000</v>
      </c>
      <c r="F22" s="35">
        <v>1719.99</v>
      </c>
      <c r="G22" s="158">
        <v>1.862393E-2</v>
      </c>
      <c r="H22" s="35" t="s">
        <v>153</v>
      </c>
      <c r="J22" s="48"/>
    </row>
    <row r="23" spans="1:10" x14ac:dyDescent="0.2">
      <c r="A23" s="155">
        <v>17</v>
      </c>
      <c r="B23" s="156" t="s">
        <v>56</v>
      </c>
      <c r="C23" s="156" t="s">
        <v>57</v>
      </c>
      <c r="D23" s="156" t="s">
        <v>58</v>
      </c>
      <c r="E23" s="157">
        <v>625000</v>
      </c>
      <c r="F23" s="35">
        <v>1713.75</v>
      </c>
      <c r="G23" s="158">
        <v>1.8556360000000001E-2</v>
      </c>
      <c r="H23" s="35" t="s">
        <v>153</v>
      </c>
      <c r="J23" s="32"/>
    </row>
    <row r="24" spans="1:10" x14ac:dyDescent="0.2">
      <c r="A24" s="155">
        <v>18</v>
      </c>
      <c r="B24" s="156" t="s">
        <v>478</v>
      </c>
      <c r="C24" s="156" t="s">
        <v>479</v>
      </c>
      <c r="D24" s="156" t="s">
        <v>222</v>
      </c>
      <c r="E24" s="157">
        <v>107000</v>
      </c>
      <c r="F24" s="35">
        <v>1561.7719999999999</v>
      </c>
      <c r="G24" s="158">
        <v>1.691076E-2</v>
      </c>
      <c r="H24" s="35" t="s">
        <v>153</v>
      </c>
      <c r="J24" s="32"/>
    </row>
    <row r="25" spans="1:10" x14ac:dyDescent="0.2">
      <c r="A25" s="155">
        <v>19</v>
      </c>
      <c r="B25" s="156" t="s">
        <v>133</v>
      </c>
      <c r="C25" s="156" t="s">
        <v>134</v>
      </c>
      <c r="D25" s="156" t="s">
        <v>16</v>
      </c>
      <c r="E25" s="157">
        <v>850000</v>
      </c>
      <c r="F25" s="35">
        <v>1407.855</v>
      </c>
      <c r="G25" s="158">
        <v>1.524415E-2</v>
      </c>
      <c r="H25" s="35" t="s">
        <v>153</v>
      </c>
      <c r="J25" s="32"/>
    </row>
    <row r="26" spans="1:10" ht="25.5" x14ac:dyDescent="0.2">
      <c r="A26" s="155">
        <v>20</v>
      </c>
      <c r="B26" s="156" t="s">
        <v>23</v>
      </c>
      <c r="C26" s="156" t="s">
        <v>24</v>
      </c>
      <c r="D26" s="156" t="s">
        <v>25</v>
      </c>
      <c r="E26" s="157">
        <v>12000</v>
      </c>
      <c r="F26" s="35">
        <v>1400.1479999999999</v>
      </c>
      <c r="G26" s="158">
        <v>1.5160699999999999E-2</v>
      </c>
      <c r="H26" s="35" t="s">
        <v>153</v>
      </c>
      <c r="J26" s="32"/>
    </row>
    <row r="27" spans="1:10" x14ac:dyDescent="0.2">
      <c r="A27" s="155">
        <v>21</v>
      </c>
      <c r="B27" s="156" t="s">
        <v>74</v>
      </c>
      <c r="C27" s="156" t="s">
        <v>75</v>
      </c>
      <c r="D27" s="156" t="s">
        <v>36</v>
      </c>
      <c r="E27" s="157">
        <v>34000</v>
      </c>
      <c r="F27" s="35">
        <v>1348.729</v>
      </c>
      <c r="G27" s="158">
        <v>1.4603939999999999E-2</v>
      </c>
      <c r="H27" s="35" t="s">
        <v>153</v>
      </c>
      <c r="J27" s="32"/>
    </row>
    <row r="28" spans="1:10" x14ac:dyDescent="0.2">
      <c r="A28" s="155">
        <v>22</v>
      </c>
      <c r="B28" s="156" t="s">
        <v>69</v>
      </c>
      <c r="C28" s="156" t="s">
        <v>70</v>
      </c>
      <c r="D28" s="156" t="s">
        <v>33</v>
      </c>
      <c r="E28" s="157">
        <v>350000</v>
      </c>
      <c r="F28" s="35">
        <v>1244.25</v>
      </c>
      <c r="G28" s="158">
        <v>1.3472649999999999E-2</v>
      </c>
      <c r="H28" s="35" t="s">
        <v>153</v>
      </c>
      <c r="J28" s="32"/>
    </row>
    <row r="29" spans="1:10" ht="25.5" x14ac:dyDescent="0.2">
      <c r="A29" s="155">
        <v>23</v>
      </c>
      <c r="B29" s="156" t="s">
        <v>689</v>
      </c>
      <c r="C29" s="156" t="s">
        <v>690</v>
      </c>
      <c r="D29" s="156" t="s">
        <v>22</v>
      </c>
      <c r="E29" s="157">
        <v>1200000</v>
      </c>
      <c r="F29" s="35">
        <v>1208.4000000000001</v>
      </c>
      <c r="G29" s="158">
        <v>1.3084470000000001E-2</v>
      </c>
      <c r="H29" s="35" t="s">
        <v>153</v>
      </c>
      <c r="J29" s="32" t="s">
        <v>1048</v>
      </c>
    </row>
    <row r="30" spans="1:10" x14ac:dyDescent="0.2">
      <c r="A30" s="155">
        <v>24</v>
      </c>
      <c r="B30" s="156" t="s">
        <v>691</v>
      </c>
      <c r="C30" s="156" t="s">
        <v>692</v>
      </c>
      <c r="D30" s="156" t="s">
        <v>47</v>
      </c>
      <c r="E30" s="157">
        <v>73000</v>
      </c>
      <c r="F30" s="35">
        <v>1193.2215000000001</v>
      </c>
      <c r="G30" s="158">
        <v>1.292012E-2</v>
      </c>
      <c r="H30" s="35" t="s">
        <v>153</v>
      </c>
      <c r="J30" s="32"/>
    </row>
    <row r="31" spans="1:10" x14ac:dyDescent="0.2">
      <c r="A31" s="155">
        <v>25</v>
      </c>
      <c r="B31" s="156" t="s">
        <v>110</v>
      </c>
      <c r="C31" s="156" t="s">
        <v>111</v>
      </c>
      <c r="D31" s="156" t="s">
        <v>112</v>
      </c>
      <c r="E31" s="157">
        <v>240000</v>
      </c>
      <c r="F31" s="35">
        <v>1164.24</v>
      </c>
      <c r="G31" s="158">
        <v>1.2606310000000001E-2</v>
      </c>
      <c r="H31" s="35" t="s">
        <v>153</v>
      </c>
      <c r="J31" s="32"/>
    </row>
    <row r="32" spans="1:10" x14ac:dyDescent="0.2">
      <c r="A32" s="155">
        <v>26</v>
      </c>
      <c r="B32" s="156" t="s">
        <v>693</v>
      </c>
      <c r="C32" s="156" t="s">
        <v>694</v>
      </c>
      <c r="D32" s="156" t="s">
        <v>22</v>
      </c>
      <c r="E32" s="157">
        <v>710000</v>
      </c>
      <c r="F32" s="35">
        <v>1154.46</v>
      </c>
      <c r="G32" s="158">
        <v>1.250041E-2</v>
      </c>
      <c r="H32" s="35" t="s">
        <v>153</v>
      </c>
      <c r="J32" s="32"/>
    </row>
    <row r="33" spans="1:10" ht="25.5" x14ac:dyDescent="0.2">
      <c r="A33" s="155">
        <v>27</v>
      </c>
      <c r="B33" s="156" t="s">
        <v>355</v>
      </c>
      <c r="C33" s="156" t="s">
        <v>356</v>
      </c>
      <c r="D33" s="156" t="s">
        <v>219</v>
      </c>
      <c r="E33" s="157">
        <v>75000</v>
      </c>
      <c r="F33" s="35">
        <v>1140.6375</v>
      </c>
      <c r="G33" s="158">
        <v>1.2350740000000001E-2</v>
      </c>
      <c r="H33" s="35" t="s">
        <v>153</v>
      </c>
      <c r="J33" s="32"/>
    </row>
    <row r="34" spans="1:10" x14ac:dyDescent="0.2">
      <c r="A34" s="155">
        <v>28</v>
      </c>
      <c r="B34" s="156" t="s">
        <v>344</v>
      </c>
      <c r="C34" s="156" t="s">
        <v>345</v>
      </c>
      <c r="D34" s="156" t="s">
        <v>50</v>
      </c>
      <c r="E34" s="157">
        <v>90000</v>
      </c>
      <c r="F34" s="35">
        <v>1138.7249999999999</v>
      </c>
      <c r="G34" s="158">
        <v>1.2330030000000001E-2</v>
      </c>
      <c r="H34" s="35" t="s">
        <v>153</v>
      </c>
      <c r="J34" s="32"/>
    </row>
    <row r="35" spans="1:10" x14ac:dyDescent="0.2">
      <c r="A35" s="155">
        <v>29</v>
      </c>
      <c r="B35" s="156" t="s">
        <v>369</v>
      </c>
      <c r="C35" s="156" t="s">
        <v>370</v>
      </c>
      <c r="D35" s="156" t="s">
        <v>50</v>
      </c>
      <c r="E35" s="157">
        <v>950000</v>
      </c>
      <c r="F35" s="35">
        <v>1134.9649999999999</v>
      </c>
      <c r="G35" s="158">
        <v>1.2289319999999999E-2</v>
      </c>
      <c r="H35" s="35" t="s">
        <v>153</v>
      </c>
      <c r="J35" s="32"/>
    </row>
    <row r="36" spans="1:10" x14ac:dyDescent="0.2">
      <c r="A36" s="155">
        <v>30</v>
      </c>
      <c r="B36" s="156" t="s">
        <v>365</v>
      </c>
      <c r="C36" s="156" t="s">
        <v>366</v>
      </c>
      <c r="D36" s="156" t="s">
        <v>117</v>
      </c>
      <c r="E36" s="157">
        <v>650000</v>
      </c>
      <c r="F36" s="35">
        <v>1131.0650000000001</v>
      </c>
      <c r="G36" s="158">
        <v>1.224709E-2</v>
      </c>
      <c r="H36" s="35" t="s">
        <v>153</v>
      </c>
      <c r="J36" s="32"/>
    </row>
    <row r="37" spans="1:10" x14ac:dyDescent="0.2">
      <c r="A37" s="155">
        <v>31</v>
      </c>
      <c r="B37" s="156" t="s">
        <v>78</v>
      </c>
      <c r="C37" s="156" t="s">
        <v>79</v>
      </c>
      <c r="D37" s="156" t="s">
        <v>80</v>
      </c>
      <c r="E37" s="157">
        <v>505000</v>
      </c>
      <c r="F37" s="35">
        <v>1108.7275</v>
      </c>
      <c r="G37" s="158">
        <v>1.200522E-2</v>
      </c>
      <c r="H37" s="35" t="s">
        <v>153</v>
      </c>
      <c r="J37" s="32"/>
    </row>
    <row r="38" spans="1:10" x14ac:dyDescent="0.2">
      <c r="A38" s="155">
        <v>32</v>
      </c>
      <c r="B38" s="156" t="s">
        <v>113</v>
      </c>
      <c r="C38" s="156" t="s">
        <v>114</v>
      </c>
      <c r="D38" s="156" t="s">
        <v>112</v>
      </c>
      <c r="E38" s="157">
        <v>210000</v>
      </c>
      <c r="F38" s="35">
        <v>1103.3399999999999</v>
      </c>
      <c r="G38" s="158">
        <v>1.194689E-2</v>
      </c>
      <c r="H38" s="35" t="s">
        <v>153</v>
      </c>
      <c r="J38" s="32"/>
    </row>
    <row r="39" spans="1:10" x14ac:dyDescent="0.2">
      <c r="A39" s="155">
        <v>33</v>
      </c>
      <c r="B39" s="156" t="s">
        <v>501</v>
      </c>
      <c r="C39" s="156" t="s">
        <v>502</v>
      </c>
      <c r="D39" s="156" t="s">
        <v>424</v>
      </c>
      <c r="E39" s="157">
        <v>60000</v>
      </c>
      <c r="F39" s="35">
        <v>1102.2</v>
      </c>
      <c r="G39" s="158">
        <v>1.193454E-2</v>
      </c>
      <c r="H39" s="35" t="s">
        <v>153</v>
      </c>
      <c r="J39" s="32"/>
    </row>
    <row r="40" spans="1:10" x14ac:dyDescent="0.2">
      <c r="A40" s="155">
        <v>34</v>
      </c>
      <c r="B40" s="156" t="s">
        <v>61</v>
      </c>
      <c r="C40" s="156" t="s">
        <v>62</v>
      </c>
      <c r="D40" s="156" t="s">
        <v>30</v>
      </c>
      <c r="E40" s="157">
        <v>20000</v>
      </c>
      <c r="F40" s="35">
        <v>1052.8499999999999</v>
      </c>
      <c r="G40" s="158">
        <v>1.1400189999999999E-2</v>
      </c>
      <c r="H40" s="35" t="s">
        <v>153</v>
      </c>
      <c r="J40" s="32"/>
    </row>
    <row r="41" spans="1:10" x14ac:dyDescent="0.2">
      <c r="A41" s="155">
        <v>35</v>
      </c>
      <c r="B41" s="156" t="s">
        <v>461</v>
      </c>
      <c r="C41" s="156" t="s">
        <v>462</v>
      </c>
      <c r="D41" s="156" t="s">
        <v>36</v>
      </c>
      <c r="E41" s="157">
        <v>63000</v>
      </c>
      <c r="F41" s="35">
        <v>1051.9425000000001</v>
      </c>
      <c r="G41" s="158">
        <v>1.139036E-2</v>
      </c>
      <c r="H41" s="35" t="s">
        <v>153</v>
      </c>
      <c r="J41" s="32"/>
    </row>
    <row r="42" spans="1:10" x14ac:dyDescent="0.2">
      <c r="A42" s="155">
        <v>36</v>
      </c>
      <c r="B42" s="156" t="s">
        <v>554</v>
      </c>
      <c r="C42" s="156" t="s">
        <v>555</v>
      </c>
      <c r="D42" s="156" t="s">
        <v>293</v>
      </c>
      <c r="E42" s="157">
        <v>11000</v>
      </c>
      <c r="F42" s="35">
        <v>1045.1814999999999</v>
      </c>
      <c r="G42" s="158">
        <v>1.131715E-2</v>
      </c>
      <c r="H42" s="35" t="s">
        <v>153</v>
      </c>
      <c r="J42" s="32"/>
    </row>
    <row r="43" spans="1:10" x14ac:dyDescent="0.2">
      <c r="A43" s="155">
        <v>37</v>
      </c>
      <c r="B43" s="156" t="s">
        <v>431</v>
      </c>
      <c r="C43" s="156" t="s">
        <v>432</v>
      </c>
      <c r="D43" s="156" t="s">
        <v>214</v>
      </c>
      <c r="E43" s="157">
        <v>300000</v>
      </c>
      <c r="F43" s="35">
        <v>1039.95</v>
      </c>
      <c r="G43" s="158">
        <v>1.126051E-2</v>
      </c>
      <c r="H43" s="35" t="s">
        <v>153</v>
      </c>
      <c r="J43" s="32"/>
    </row>
    <row r="44" spans="1:10" ht="25.5" x14ac:dyDescent="0.2">
      <c r="A44" s="155">
        <v>38</v>
      </c>
      <c r="B44" s="156" t="s">
        <v>363</v>
      </c>
      <c r="C44" s="156" t="s">
        <v>364</v>
      </c>
      <c r="D44" s="156" t="s">
        <v>219</v>
      </c>
      <c r="E44" s="157">
        <v>85000</v>
      </c>
      <c r="F44" s="35">
        <v>1026.46</v>
      </c>
      <c r="G44" s="158">
        <v>1.111444E-2</v>
      </c>
      <c r="H44" s="35" t="s">
        <v>153</v>
      </c>
      <c r="J44" s="32"/>
    </row>
    <row r="45" spans="1:10" x14ac:dyDescent="0.2">
      <c r="A45" s="155">
        <v>39</v>
      </c>
      <c r="B45" s="156" t="s">
        <v>281</v>
      </c>
      <c r="C45" s="156" t="s">
        <v>282</v>
      </c>
      <c r="D45" s="156" t="s">
        <v>90</v>
      </c>
      <c r="E45" s="157">
        <v>185000</v>
      </c>
      <c r="F45" s="35">
        <v>1002.515</v>
      </c>
      <c r="G45" s="158">
        <v>1.0855160000000001E-2</v>
      </c>
      <c r="H45" s="35" t="s">
        <v>153</v>
      </c>
      <c r="J45" s="32"/>
    </row>
    <row r="46" spans="1:10" x14ac:dyDescent="0.2">
      <c r="A46" s="155">
        <v>40</v>
      </c>
      <c r="B46" s="156" t="s">
        <v>223</v>
      </c>
      <c r="C46" s="156" t="s">
        <v>224</v>
      </c>
      <c r="D46" s="156" t="s">
        <v>112</v>
      </c>
      <c r="E46" s="157">
        <v>7500</v>
      </c>
      <c r="F46" s="35">
        <v>993.15374999999995</v>
      </c>
      <c r="G46" s="158">
        <v>1.0753800000000001E-2</v>
      </c>
      <c r="H46" s="35" t="s">
        <v>153</v>
      </c>
      <c r="J46" s="32"/>
    </row>
    <row r="47" spans="1:10" ht="25.5" x14ac:dyDescent="0.2">
      <c r="A47" s="155">
        <v>41</v>
      </c>
      <c r="B47" s="156" t="s">
        <v>480</v>
      </c>
      <c r="C47" s="156" t="s">
        <v>481</v>
      </c>
      <c r="D47" s="156" t="s">
        <v>219</v>
      </c>
      <c r="E47" s="157">
        <v>65000</v>
      </c>
      <c r="F47" s="35">
        <v>962.52</v>
      </c>
      <c r="G47" s="158">
        <v>1.04221E-2</v>
      </c>
      <c r="H47" s="35" t="s">
        <v>153</v>
      </c>
      <c r="J47" s="32"/>
    </row>
    <row r="48" spans="1:10" x14ac:dyDescent="0.2">
      <c r="A48" s="155">
        <v>42</v>
      </c>
      <c r="B48" s="156" t="s">
        <v>435</v>
      </c>
      <c r="C48" s="156" t="s">
        <v>436</v>
      </c>
      <c r="D48" s="156" t="s">
        <v>112</v>
      </c>
      <c r="E48" s="157">
        <v>105000</v>
      </c>
      <c r="F48" s="35">
        <v>960.96</v>
      </c>
      <c r="G48" s="158">
        <v>1.040521E-2</v>
      </c>
      <c r="H48" s="35" t="s">
        <v>153</v>
      </c>
      <c r="J48" s="32"/>
    </row>
    <row r="49" spans="1:10" x14ac:dyDescent="0.2">
      <c r="A49" s="155">
        <v>43</v>
      </c>
      <c r="B49" s="156" t="s">
        <v>361</v>
      </c>
      <c r="C49" s="156" t="s">
        <v>362</v>
      </c>
      <c r="D49" s="156" t="s">
        <v>293</v>
      </c>
      <c r="E49" s="157">
        <v>17000</v>
      </c>
      <c r="F49" s="35">
        <v>948.53200000000004</v>
      </c>
      <c r="G49" s="158">
        <v>1.0270639999999999E-2</v>
      </c>
      <c r="H49" s="35" t="s">
        <v>153</v>
      </c>
      <c r="J49" s="32"/>
    </row>
    <row r="50" spans="1:10" x14ac:dyDescent="0.2">
      <c r="A50" s="155">
        <v>44</v>
      </c>
      <c r="B50" s="156" t="s">
        <v>367</v>
      </c>
      <c r="C50" s="156" t="s">
        <v>368</v>
      </c>
      <c r="D50" s="156" t="s">
        <v>252</v>
      </c>
      <c r="E50" s="157">
        <v>24000</v>
      </c>
      <c r="F50" s="35">
        <v>941.73599999999999</v>
      </c>
      <c r="G50" s="158">
        <v>1.0197049999999999E-2</v>
      </c>
      <c r="H50" s="35" t="s">
        <v>153</v>
      </c>
      <c r="J50" s="32"/>
    </row>
    <row r="51" spans="1:10" ht="25.5" x14ac:dyDescent="0.2">
      <c r="A51" s="155">
        <v>45</v>
      </c>
      <c r="B51" s="156" t="s">
        <v>556</v>
      </c>
      <c r="C51" s="156" t="s">
        <v>557</v>
      </c>
      <c r="D51" s="156" t="s">
        <v>25</v>
      </c>
      <c r="E51" s="157">
        <v>35000</v>
      </c>
      <c r="F51" s="35">
        <v>934.65750000000003</v>
      </c>
      <c r="G51" s="158">
        <v>1.012041E-2</v>
      </c>
      <c r="H51" s="35" t="s">
        <v>153</v>
      </c>
      <c r="J51" s="32"/>
    </row>
    <row r="52" spans="1:10" ht="25.5" x14ac:dyDescent="0.2">
      <c r="A52" s="155">
        <v>46</v>
      </c>
      <c r="B52" s="156" t="s">
        <v>530</v>
      </c>
      <c r="C52" s="156" t="s">
        <v>531</v>
      </c>
      <c r="D52" s="156" t="s">
        <v>532</v>
      </c>
      <c r="E52" s="157">
        <v>208000</v>
      </c>
      <c r="F52" s="35">
        <v>925.91200000000003</v>
      </c>
      <c r="G52" s="158">
        <v>1.002571E-2</v>
      </c>
      <c r="H52" s="35" t="s">
        <v>153</v>
      </c>
      <c r="J52" s="32"/>
    </row>
    <row r="53" spans="1:10" x14ac:dyDescent="0.2">
      <c r="A53" s="155">
        <v>47</v>
      </c>
      <c r="B53" s="156" t="s">
        <v>443</v>
      </c>
      <c r="C53" s="156" t="s">
        <v>444</v>
      </c>
      <c r="D53" s="156" t="s">
        <v>252</v>
      </c>
      <c r="E53" s="157">
        <v>35000</v>
      </c>
      <c r="F53" s="35">
        <v>910.7</v>
      </c>
      <c r="G53" s="158">
        <v>9.861E-3</v>
      </c>
      <c r="H53" s="35" t="s">
        <v>153</v>
      </c>
      <c r="J53" s="32"/>
    </row>
    <row r="54" spans="1:10" x14ac:dyDescent="0.2">
      <c r="A54" s="155">
        <v>48</v>
      </c>
      <c r="B54" s="156" t="s">
        <v>270</v>
      </c>
      <c r="C54" s="156" t="s">
        <v>271</v>
      </c>
      <c r="D54" s="156" t="s">
        <v>222</v>
      </c>
      <c r="E54" s="157">
        <v>37000</v>
      </c>
      <c r="F54" s="35">
        <v>908.92349999999999</v>
      </c>
      <c r="G54" s="158">
        <v>9.8417599999999997E-3</v>
      </c>
      <c r="H54" s="35" t="s">
        <v>153</v>
      </c>
      <c r="J54" s="32"/>
    </row>
    <row r="55" spans="1:10" x14ac:dyDescent="0.2">
      <c r="A55" s="155">
        <v>49</v>
      </c>
      <c r="B55" s="156" t="s">
        <v>541</v>
      </c>
      <c r="C55" s="156" t="s">
        <v>542</v>
      </c>
      <c r="D55" s="156" t="s">
        <v>222</v>
      </c>
      <c r="E55" s="157">
        <v>55000</v>
      </c>
      <c r="F55" s="35">
        <v>899.11249999999995</v>
      </c>
      <c r="G55" s="158">
        <v>9.7355299999999992E-3</v>
      </c>
      <c r="H55" s="35" t="s">
        <v>153</v>
      </c>
      <c r="J55" s="32"/>
    </row>
    <row r="56" spans="1:10" x14ac:dyDescent="0.2">
      <c r="A56" s="155">
        <v>50</v>
      </c>
      <c r="B56" s="156" t="s">
        <v>695</v>
      </c>
      <c r="C56" s="156" t="s">
        <v>696</v>
      </c>
      <c r="D56" s="156" t="s">
        <v>298</v>
      </c>
      <c r="E56" s="157">
        <v>35000</v>
      </c>
      <c r="F56" s="35">
        <v>893.07749999999999</v>
      </c>
      <c r="G56" s="158">
        <v>9.6701800000000004E-3</v>
      </c>
      <c r="H56" s="35" t="s">
        <v>153</v>
      </c>
      <c r="J56" s="32"/>
    </row>
    <row r="57" spans="1:10" x14ac:dyDescent="0.2">
      <c r="A57" s="155">
        <v>51</v>
      </c>
      <c r="B57" s="156" t="s">
        <v>227</v>
      </c>
      <c r="C57" s="156" t="s">
        <v>228</v>
      </c>
      <c r="D57" s="156" t="s">
        <v>112</v>
      </c>
      <c r="E57" s="157">
        <v>30000</v>
      </c>
      <c r="F57" s="35">
        <v>873.45</v>
      </c>
      <c r="G57" s="158">
        <v>9.4576599999999997E-3</v>
      </c>
      <c r="H57" s="35" t="s">
        <v>153</v>
      </c>
      <c r="J57" s="32"/>
    </row>
    <row r="58" spans="1:10" x14ac:dyDescent="0.2">
      <c r="A58" s="155">
        <v>52</v>
      </c>
      <c r="B58" s="156" t="s">
        <v>407</v>
      </c>
      <c r="C58" s="156" t="s">
        <v>408</v>
      </c>
      <c r="D58" s="156" t="s">
        <v>50</v>
      </c>
      <c r="E58" s="157">
        <v>700000</v>
      </c>
      <c r="F58" s="35">
        <v>843.57</v>
      </c>
      <c r="G58" s="158">
        <v>9.1341200000000008E-3</v>
      </c>
      <c r="H58" s="35" t="s">
        <v>153</v>
      </c>
      <c r="J58" s="32"/>
    </row>
    <row r="59" spans="1:10" x14ac:dyDescent="0.2">
      <c r="A59" s="155">
        <v>53</v>
      </c>
      <c r="B59" s="156" t="s">
        <v>391</v>
      </c>
      <c r="C59" s="156" t="s">
        <v>392</v>
      </c>
      <c r="D59" s="156" t="s">
        <v>50</v>
      </c>
      <c r="E59" s="157">
        <v>56533</v>
      </c>
      <c r="F59" s="35">
        <v>827.92578500000002</v>
      </c>
      <c r="G59" s="158">
        <v>8.9647200000000007E-3</v>
      </c>
      <c r="H59" s="35" t="s">
        <v>153</v>
      </c>
      <c r="J59" s="32"/>
    </row>
    <row r="60" spans="1:10" x14ac:dyDescent="0.2">
      <c r="A60" s="155">
        <v>54</v>
      </c>
      <c r="B60" s="156" t="s">
        <v>473</v>
      </c>
      <c r="C60" s="156" t="s">
        <v>854</v>
      </c>
      <c r="D60" s="156" t="s">
        <v>293</v>
      </c>
      <c r="E60" s="157">
        <v>120000</v>
      </c>
      <c r="F60" s="35">
        <v>798.72</v>
      </c>
      <c r="G60" s="158">
        <v>8.6484800000000001E-3</v>
      </c>
      <c r="H60" s="35" t="s">
        <v>153</v>
      </c>
      <c r="J60" s="32"/>
    </row>
    <row r="61" spans="1:10" x14ac:dyDescent="0.2">
      <c r="A61" s="155">
        <v>55</v>
      </c>
      <c r="B61" s="156" t="s">
        <v>550</v>
      </c>
      <c r="C61" s="156" t="s">
        <v>551</v>
      </c>
      <c r="D61" s="156" t="s">
        <v>267</v>
      </c>
      <c r="E61" s="157">
        <v>60000</v>
      </c>
      <c r="F61" s="35">
        <v>765.9</v>
      </c>
      <c r="G61" s="158">
        <v>8.2931099999999994E-3</v>
      </c>
      <c r="H61" s="35" t="s">
        <v>153</v>
      </c>
      <c r="J61" s="32"/>
    </row>
    <row r="62" spans="1:10" x14ac:dyDescent="0.2">
      <c r="A62" s="155">
        <v>56</v>
      </c>
      <c r="B62" s="156" t="s">
        <v>562</v>
      </c>
      <c r="C62" s="156" t="s">
        <v>563</v>
      </c>
      <c r="D62" s="156" t="s">
        <v>293</v>
      </c>
      <c r="E62" s="157">
        <v>6000</v>
      </c>
      <c r="F62" s="35">
        <v>722.03099999999995</v>
      </c>
      <c r="G62" s="158">
        <v>7.8180999999999997E-3</v>
      </c>
      <c r="H62" s="35" t="s">
        <v>153</v>
      </c>
      <c r="J62" s="32"/>
    </row>
    <row r="63" spans="1:10" ht="25.5" x14ac:dyDescent="0.2">
      <c r="A63" s="155">
        <v>57</v>
      </c>
      <c r="B63" s="156" t="s">
        <v>207</v>
      </c>
      <c r="C63" s="156" t="s">
        <v>208</v>
      </c>
      <c r="D63" s="156" t="s">
        <v>209</v>
      </c>
      <c r="E63" s="157">
        <v>45000</v>
      </c>
      <c r="F63" s="35">
        <v>720.38250000000005</v>
      </c>
      <c r="G63" s="158">
        <v>7.8002499999999999E-3</v>
      </c>
      <c r="H63" s="35" t="s">
        <v>153</v>
      </c>
      <c r="J63" s="32"/>
    </row>
    <row r="64" spans="1:10" x14ac:dyDescent="0.2">
      <c r="A64" s="155">
        <v>58</v>
      </c>
      <c r="B64" s="156" t="s">
        <v>697</v>
      </c>
      <c r="C64" s="156" t="s">
        <v>698</v>
      </c>
      <c r="D64" s="156" t="s">
        <v>298</v>
      </c>
      <c r="E64" s="157">
        <v>12000</v>
      </c>
      <c r="F64" s="35">
        <v>657.06600000000003</v>
      </c>
      <c r="G64" s="158">
        <v>7.1146600000000001E-3</v>
      </c>
      <c r="H64" s="35" t="s">
        <v>153</v>
      </c>
      <c r="J64" s="32"/>
    </row>
    <row r="65" spans="1:10" ht="25.5" x14ac:dyDescent="0.2">
      <c r="A65" s="155">
        <v>59</v>
      </c>
      <c r="B65" s="156" t="s">
        <v>328</v>
      </c>
      <c r="C65" s="156" t="s">
        <v>329</v>
      </c>
      <c r="D65" s="156" t="s">
        <v>219</v>
      </c>
      <c r="E65" s="157">
        <v>10000</v>
      </c>
      <c r="F65" s="35">
        <v>650</v>
      </c>
      <c r="G65" s="158">
        <v>7.03815E-3</v>
      </c>
      <c r="H65" s="35" t="s">
        <v>153</v>
      </c>
      <c r="J65" s="32"/>
    </row>
    <row r="66" spans="1:10" x14ac:dyDescent="0.2">
      <c r="A66" s="155">
        <v>60</v>
      </c>
      <c r="B66" s="156" t="s">
        <v>205</v>
      </c>
      <c r="C66" s="156" t="s">
        <v>206</v>
      </c>
      <c r="D66" s="156" t="s">
        <v>50</v>
      </c>
      <c r="E66" s="157">
        <v>350000</v>
      </c>
      <c r="F66" s="35">
        <v>620.375</v>
      </c>
      <c r="G66" s="158">
        <v>6.7173800000000002E-3</v>
      </c>
      <c r="H66" s="35" t="s">
        <v>153</v>
      </c>
      <c r="J66" s="32"/>
    </row>
    <row r="67" spans="1:10" x14ac:dyDescent="0.2">
      <c r="A67" s="155">
        <v>61</v>
      </c>
      <c r="B67" s="156" t="s">
        <v>299</v>
      </c>
      <c r="C67" s="156" t="s">
        <v>300</v>
      </c>
      <c r="D67" s="156" t="s">
        <v>80</v>
      </c>
      <c r="E67" s="157">
        <v>200000</v>
      </c>
      <c r="F67" s="35">
        <v>593.1</v>
      </c>
      <c r="G67" s="158">
        <v>6.4220500000000003E-3</v>
      </c>
      <c r="H67" s="35" t="s">
        <v>153</v>
      </c>
      <c r="J67" s="32"/>
    </row>
    <row r="68" spans="1:10" ht="25.5" x14ac:dyDescent="0.2">
      <c r="A68" s="155">
        <v>62</v>
      </c>
      <c r="B68" s="156" t="s">
        <v>699</v>
      </c>
      <c r="C68" s="156" t="s">
        <v>700</v>
      </c>
      <c r="D68" s="156" t="s">
        <v>701</v>
      </c>
      <c r="E68" s="157">
        <v>10516</v>
      </c>
      <c r="F68" s="35">
        <v>420.151006</v>
      </c>
      <c r="G68" s="158">
        <v>4.5493699999999996E-3</v>
      </c>
      <c r="H68" s="35" t="s">
        <v>153</v>
      </c>
      <c r="J68" s="32"/>
    </row>
    <row r="69" spans="1:10" x14ac:dyDescent="0.2">
      <c r="A69" s="155">
        <v>63</v>
      </c>
      <c r="B69" s="156" t="s">
        <v>332</v>
      </c>
      <c r="C69" s="156" t="s">
        <v>333</v>
      </c>
      <c r="D69" s="156" t="s">
        <v>214</v>
      </c>
      <c r="E69" s="157">
        <v>10000</v>
      </c>
      <c r="F69" s="35">
        <v>377.26499999999999</v>
      </c>
      <c r="G69" s="158">
        <v>4.0850000000000001E-3</v>
      </c>
      <c r="H69" s="35" t="s">
        <v>153</v>
      </c>
      <c r="J69" s="32"/>
    </row>
    <row r="70" spans="1:10" x14ac:dyDescent="0.2">
      <c r="A70" s="155">
        <v>64</v>
      </c>
      <c r="B70" s="156" t="s">
        <v>459</v>
      </c>
      <c r="C70" s="156" t="s">
        <v>460</v>
      </c>
      <c r="D70" s="156" t="s">
        <v>47</v>
      </c>
      <c r="E70" s="157">
        <v>30000</v>
      </c>
      <c r="F70" s="35">
        <v>260.77499999999998</v>
      </c>
      <c r="G70" s="158">
        <v>2.82365E-3</v>
      </c>
      <c r="H70" s="35" t="s">
        <v>153</v>
      </c>
      <c r="J70" s="32"/>
    </row>
    <row r="71" spans="1:10" x14ac:dyDescent="0.2">
      <c r="A71" s="153"/>
      <c r="B71" s="153"/>
      <c r="C71" s="154" t="s">
        <v>152</v>
      </c>
      <c r="D71" s="153"/>
      <c r="E71" s="153" t="s">
        <v>153</v>
      </c>
      <c r="F71" s="159">
        <v>87608.524044000005</v>
      </c>
      <c r="G71" s="160">
        <v>0.94861894000000002</v>
      </c>
      <c r="H71" s="35" t="s">
        <v>153</v>
      </c>
      <c r="J71" s="32"/>
    </row>
    <row r="72" spans="1:10" x14ac:dyDescent="0.2">
      <c r="A72" s="153"/>
      <c r="B72" s="153"/>
      <c r="C72" s="161"/>
      <c r="D72" s="153"/>
      <c r="E72" s="153"/>
      <c r="F72" s="162"/>
      <c r="G72" s="162"/>
      <c r="H72" s="35" t="s">
        <v>153</v>
      </c>
      <c r="J72" s="32"/>
    </row>
    <row r="73" spans="1:10" x14ac:dyDescent="0.2">
      <c r="A73" s="153"/>
      <c r="B73" s="153"/>
      <c r="C73" s="154" t="s">
        <v>154</v>
      </c>
      <c r="D73" s="153"/>
      <c r="E73" s="153"/>
      <c r="F73" s="153"/>
      <c r="G73" s="153"/>
      <c r="H73" s="35" t="s">
        <v>153</v>
      </c>
      <c r="J73" s="32"/>
    </row>
    <row r="74" spans="1:10" x14ac:dyDescent="0.2">
      <c r="A74" s="153"/>
      <c r="B74" s="153"/>
      <c r="C74" s="154" t="s">
        <v>152</v>
      </c>
      <c r="D74" s="153"/>
      <c r="E74" s="153" t="s">
        <v>153</v>
      </c>
      <c r="F74" s="163" t="s">
        <v>155</v>
      </c>
      <c r="G74" s="160">
        <v>0</v>
      </c>
      <c r="H74" s="35" t="s">
        <v>153</v>
      </c>
      <c r="J74" s="32"/>
    </row>
    <row r="75" spans="1:10" x14ac:dyDescent="0.2">
      <c r="A75" s="153"/>
      <c r="B75" s="153"/>
      <c r="C75" s="161"/>
      <c r="D75" s="153"/>
      <c r="E75" s="153"/>
      <c r="F75" s="162"/>
      <c r="G75" s="162"/>
      <c r="H75" s="35" t="s">
        <v>153</v>
      </c>
      <c r="J75" s="32"/>
    </row>
    <row r="76" spans="1:10" x14ac:dyDescent="0.2">
      <c r="A76" s="153"/>
      <c r="B76" s="153"/>
      <c r="C76" s="154" t="s">
        <v>156</v>
      </c>
      <c r="D76" s="153"/>
      <c r="E76" s="153"/>
      <c r="F76" s="153"/>
      <c r="G76" s="153"/>
      <c r="H76" s="35" t="s">
        <v>153</v>
      </c>
      <c r="J76" s="32"/>
    </row>
    <row r="77" spans="1:10" x14ac:dyDescent="0.2">
      <c r="A77" s="155">
        <v>1</v>
      </c>
      <c r="B77" s="156" t="s">
        <v>702</v>
      </c>
      <c r="C77" s="166" t="s">
        <v>931</v>
      </c>
      <c r="D77" s="156"/>
      <c r="E77" s="157">
        <v>20</v>
      </c>
      <c r="F77" s="35">
        <v>0</v>
      </c>
      <c r="G77" s="164" t="s">
        <v>151</v>
      </c>
      <c r="H77" s="35" t="s">
        <v>153</v>
      </c>
      <c r="J77" s="32"/>
    </row>
    <row r="78" spans="1:10" x14ac:dyDescent="0.2">
      <c r="A78" s="155">
        <v>2</v>
      </c>
      <c r="B78" s="156" t="s">
        <v>703</v>
      </c>
      <c r="C78" s="166" t="s">
        <v>932</v>
      </c>
      <c r="D78" s="156"/>
      <c r="E78" s="157">
        <v>50000</v>
      </c>
      <c r="F78" s="35">
        <v>4.9999999999999998E-7</v>
      </c>
      <c r="G78" s="164" t="s">
        <v>151</v>
      </c>
      <c r="H78" s="35" t="s">
        <v>153</v>
      </c>
      <c r="J78" s="32"/>
    </row>
    <row r="79" spans="1:10" x14ac:dyDescent="0.2">
      <c r="A79" s="155">
        <v>3</v>
      </c>
      <c r="B79" s="156" t="s">
        <v>704</v>
      </c>
      <c r="C79" s="166" t="s">
        <v>933</v>
      </c>
      <c r="D79" s="156"/>
      <c r="E79" s="157">
        <v>50000</v>
      </c>
      <c r="F79" s="35">
        <v>4.9999999999999998E-7</v>
      </c>
      <c r="G79" s="164" t="s">
        <v>151</v>
      </c>
      <c r="H79" s="35" t="s">
        <v>153</v>
      </c>
      <c r="J79" s="32"/>
    </row>
    <row r="80" spans="1:10" x14ac:dyDescent="0.2">
      <c r="A80" s="155">
        <v>4</v>
      </c>
      <c r="B80" s="156" t="s">
        <v>705</v>
      </c>
      <c r="C80" s="166" t="s">
        <v>934</v>
      </c>
      <c r="D80" s="156"/>
      <c r="E80" s="157">
        <v>200000</v>
      </c>
      <c r="F80" s="35">
        <v>1.9999999999999999E-6</v>
      </c>
      <c r="G80" s="164" t="s">
        <v>151</v>
      </c>
      <c r="H80" s="35" t="s">
        <v>153</v>
      </c>
      <c r="J80" s="32"/>
    </row>
    <row r="81" spans="1:10" x14ac:dyDescent="0.2">
      <c r="A81" s="153"/>
      <c r="B81" s="153"/>
      <c r="C81" s="154" t="s">
        <v>152</v>
      </c>
      <c r="D81" s="153"/>
      <c r="E81" s="153" t="s">
        <v>153</v>
      </c>
      <c r="F81" s="163" t="s">
        <v>155</v>
      </c>
      <c r="G81" s="160">
        <v>0</v>
      </c>
      <c r="H81" s="35" t="s">
        <v>153</v>
      </c>
      <c r="J81" s="32"/>
    </row>
    <row r="82" spans="1:10" x14ac:dyDescent="0.2">
      <c r="A82" s="153"/>
      <c r="B82" s="153"/>
      <c r="C82" s="161"/>
      <c r="D82" s="153"/>
      <c r="E82" s="153"/>
      <c r="F82" s="162"/>
      <c r="G82" s="162"/>
      <c r="H82" s="35" t="s">
        <v>153</v>
      </c>
      <c r="J82" s="32"/>
    </row>
    <row r="83" spans="1:10" x14ac:dyDescent="0.2">
      <c r="A83" s="153"/>
      <c r="B83" s="153"/>
      <c r="C83" s="154" t="s">
        <v>157</v>
      </c>
      <c r="D83" s="153"/>
      <c r="E83" s="153"/>
      <c r="F83" s="153"/>
      <c r="G83" s="153"/>
      <c r="H83" s="35" t="s">
        <v>153</v>
      </c>
      <c r="J83" s="32"/>
    </row>
    <row r="84" spans="1:10" ht="25.5" x14ac:dyDescent="0.2">
      <c r="A84" s="155">
        <v>1</v>
      </c>
      <c r="B84" s="156" t="s">
        <v>338</v>
      </c>
      <c r="C84" s="166" t="s">
        <v>853</v>
      </c>
      <c r="D84" s="156" t="s">
        <v>36</v>
      </c>
      <c r="E84" s="157">
        <v>697</v>
      </c>
      <c r="F84" s="35">
        <v>6.9720213000000003E-2</v>
      </c>
      <c r="G84" s="164" t="s">
        <v>151</v>
      </c>
      <c r="H84" s="35" t="s">
        <v>153</v>
      </c>
      <c r="J84" s="32"/>
    </row>
    <row r="85" spans="1:10" x14ac:dyDescent="0.2">
      <c r="A85" s="153"/>
      <c r="B85" s="153"/>
      <c r="C85" s="154" t="s">
        <v>152</v>
      </c>
      <c r="D85" s="153"/>
      <c r="E85" s="153" t="s">
        <v>153</v>
      </c>
      <c r="F85" s="159">
        <v>6.9720213000000003E-2</v>
      </c>
      <c r="G85" s="160">
        <v>7.6000000000000003E-7</v>
      </c>
      <c r="H85" s="35" t="s">
        <v>153</v>
      </c>
      <c r="J85" s="32"/>
    </row>
    <row r="86" spans="1:10" x14ac:dyDescent="0.2">
      <c r="A86" s="153"/>
      <c r="B86" s="153"/>
      <c r="C86" s="161"/>
      <c r="D86" s="153"/>
      <c r="E86" s="153"/>
      <c r="F86" s="162"/>
      <c r="G86" s="162"/>
      <c r="H86" s="35" t="s">
        <v>153</v>
      </c>
      <c r="J86" s="32"/>
    </row>
    <row r="87" spans="1:10" x14ac:dyDescent="0.2">
      <c r="A87" s="153"/>
      <c r="B87" s="153"/>
      <c r="C87" s="154" t="s">
        <v>158</v>
      </c>
      <c r="D87" s="153"/>
      <c r="E87" s="153"/>
      <c r="F87" s="162"/>
      <c r="G87" s="162"/>
      <c r="H87" s="35" t="s">
        <v>153</v>
      </c>
      <c r="J87" s="32"/>
    </row>
    <row r="88" spans="1:10" x14ac:dyDescent="0.2">
      <c r="A88" s="153"/>
      <c r="B88" s="153"/>
      <c r="C88" s="154" t="s">
        <v>152</v>
      </c>
      <c r="D88" s="153"/>
      <c r="E88" s="153" t="s">
        <v>153</v>
      </c>
      <c r="F88" s="163" t="s">
        <v>155</v>
      </c>
      <c r="G88" s="160">
        <v>0</v>
      </c>
      <c r="H88" s="35" t="s">
        <v>153</v>
      </c>
      <c r="J88" s="32"/>
    </row>
    <row r="89" spans="1:10" x14ac:dyDescent="0.2">
      <c r="A89" s="153"/>
      <c r="B89" s="153"/>
      <c r="C89" s="161"/>
      <c r="D89" s="153"/>
      <c r="E89" s="153"/>
      <c r="F89" s="162"/>
      <c r="G89" s="162"/>
      <c r="H89" s="35" t="s">
        <v>153</v>
      </c>
      <c r="J89" s="32"/>
    </row>
    <row r="90" spans="1:10" x14ac:dyDescent="0.2">
      <c r="A90" s="153"/>
      <c r="B90" s="153"/>
      <c r="C90" s="154" t="s">
        <v>159</v>
      </c>
      <c r="D90" s="153"/>
      <c r="E90" s="153"/>
      <c r="F90" s="162"/>
      <c r="G90" s="162"/>
      <c r="H90" s="35" t="s">
        <v>153</v>
      </c>
      <c r="J90" s="32"/>
    </row>
    <row r="91" spans="1:10" x14ac:dyDescent="0.2">
      <c r="A91" s="153"/>
      <c r="B91" s="153"/>
      <c r="C91" s="154" t="s">
        <v>152</v>
      </c>
      <c r="D91" s="153"/>
      <c r="E91" s="153" t="s">
        <v>153</v>
      </c>
      <c r="F91" s="163" t="s">
        <v>155</v>
      </c>
      <c r="G91" s="160">
        <v>0</v>
      </c>
      <c r="H91" s="35" t="s">
        <v>153</v>
      </c>
      <c r="J91" s="32"/>
    </row>
    <row r="92" spans="1:10" x14ac:dyDescent="0.2">
      <c r="A92" s="153"/>
      <c r="B92" s="153"/>
      <c r="C92" s="161"/>
      <c r="D92" s="153"/>
      <c r="E92" s="153"/>
      <c r="F92" s="162"/>
      <c r="G92" s="162"/>
      <c r="H92" s="35" t="s">
        <v>153</v>
      </c>
      <c r="J92" s="32"/>
    </row>
    <row r="93" spans="1:10" x14ac:dyDescent="0.2">
      <c r="A93" s="153"/>
      <c r="B93" s="153"/>
      <c r="C93" s="154" t="s">
        <v>160</v>
      </c>
      <c r="D93" s="153"/>
      <c r="E93" s="153"/>
      <c r="F93" s="159">
        <v>87608.593764213001</v>
      </c>
      <c r="G93" s="160">
        <v>0.94861969999999995</v>
      </c>
      <c r="H93" s="35" t="s">
        <v>153</v>
      </c>
      <c r="J93" s="32"/>
    </row>
    <row r="94" spans="1:10" x14ac:dyDescent="0.2">
      <c r="A94" s="153"/>
      <c r="B94" s="153"/>
      <c r="C94" s="161"/>
      <c r="D94" s="153"/>
      <c r="E94" s="153"/>
      <c r="F94" s="162"/>
      <c r="G94" s="162"/>
      <c r="H94" s="35" t="s">
        <v>153</v>
      </c>
      <c r="J94" s="32"/>
    </row>
    <row r="95" spans="1:10" x14ac:dyDescent="0.2">
      <c r="A95" s="153"/>
      <c r="B95" s="153"/>
      <c r="C95" s="154" t="s">
        <v>161</v>
      </c>
      <c r="D95" s="153"/>
      <c r="E95" s="153"/>
      <c r="F95" s="162"/>
      <c r="G95" s="162"/>
      <c r="H95" s="35" t="s">
        <v>153</v>
      </c>
      <c r="J95" s="32"/>
    </row>
    <row r="96" spans="1:10" x14ac:dyDescent="0.2">
      <c r="A96" s="153"/>
      <c r="B96" s="153"/>
      <c r="C96" s="154" t="s">
        <v>10</v>
      </c>
      <c r="D96" s="153"/>
      <c r="E96" s="153"/>
      <c r="F96" s="162"/>
      <c r="G96" s="162"/>
      <c r="H96" s="35" t="s">
        <v>153</v>
      </c>
      <c r="J96" s="32"/>
    </row>
    <row r="97" spans="1:10" x14ac:dyDescent="0.2">
      <c r="A97" s="153"/>
      <c r="B97" s="153"/>
      <c r="C97" s="154" t="s">
        <v>152</v>
      </c>
      <c r="D97" s="153"/>
      <c r="E97" s="153" t="s">
        <v>153</v>
      </c>
      <c r="F97" s="163" t="s">
        <v>155</v>
      </c>
      <c r="G97" s="160">
        <v>0</v>
      </c>
      <c r="H97" s="35" t="s">
        <v>153</v>
      </c>
      <c r="J97" s="32"/>
    </row>
    <row r="98" spans="1:10" x14ac:dyDescent="0.2">
      <c r="A98" s="153"/>
      <c r="B98" s="153"/>
      <c r="C98" s="161"/>
      <c r="D98" s="153"/>
      <c r="E98" s="153"/>
      <c r="F98" s="162"/>
      <c r="G98" s="162"/>
      <c r="H98" s="35" t="s">
        <v>153</v>
      </c>
      <c r="J98" s="32"/>
    </row>
    <row r="99" spans="1:10" x14ac:dyDescent="0.2">
      <c r="A99" s="153"/>
      <c r="B99" s="153"/>
      <c r="C99" s="154" t="s">
        <v>162</v>
      </c>
      <c r="D99" s="153"/>
      <c r="E99" s="153"/>
      <c r="F99" s="153"/>
      <c r="G99" s="153"/>
      <c r="H99" s="35" t="s">
        <v>153</v>
      </c>
      <c r="J99" s="32"/>
    </row>
    <row r="100" spans="1:10" x14ac:dyDescent="0.2">
      <c r="A100" s="153"/>
      <c r="B100" s="153"/>
      <c r="C100" s="154" t="s">
        <v>152</v>
      </c>
      <c r="D100" s="153"/>
      <c r="E100" s="153" t="s">
        <v>153</v>
      </c>
      <c r="F100" s="163" t="s">
        <v>155</v>
      </c>
      <c r="G100" s="160">
        <v>0</v>
      </c>
      <c r="H100" s="35" t="s">
        <v>153</v>
      </c>
      <c r="J100" s="32"/>
    </row>
    <row r="101" spans="1:10" x14ac:dyDescent="0.2">
      <c r="A101" s="153"/>
      <c r="B101" s="153"/>
      <c r="C101" s="161"/>
      <c r="D101" s="153"/>
      <c r="E101" s="153"/>
      <c r="F101" s="162"/>
      <c r="G101" s="162"/>
      <c r="H101" s="35" t="s">
        <v>153</v>
      </c>
      <c r="J101" s="32"/>
    </row>
    <row r="102" spans="1:10" x14ac:dyDescent="0.2">
      <c r="A102" s="153"/>
      <c r="B102" s="153"/>
      <c r="C102" s="154" t="s">
        <v>163</v>
      </c>
      <c r="D102" s="153"/>
      <c r="E102" s="153"/>
      <c r="F102" s="153"/>
      <c r="G102" s="153"/>
      <c r="H102" s="35" t="s">
        <v>153</v>
      </c>
      <c r="J102" s="32"/>
    </row>
    <row r="103" spans="1:10" x14ac:dyDescent="0.2">
      <c r="A103" s="153"/>
      <c r="B103" s="153"/>
      <c r="C103" s="154" t="s">
        <v>152</v>
      </c>
      <c r="D103" s="153"/>
      <c r="E103" s="153" t="s">
        <v>153</v>
      </c>
      <c r="F103" s="163" t="s">
        <v>155</v>
      </c>
      <c r="G103" s="160">
        <v>0</v>
      </c>
      <c r="H103" s="35" t="s">
        <v>153</v>
      </c>
      <c r="J103" s="32"/>
    </row>
    <row r="104" spans="1:10" x14ac:dyDescent="0.2">
      <c r="A104" s="153"/>
      <c r="B104" s="153"/>
      <c r="C104" s="161"/>
      <c r="D104" s="153"/>
      <c r="E104" s="153"/>
      <c r="F104" s="162"/>
      <c r="G104" s="162"/>
      <c r="H104" s="35" t="s">
        <v>153</v>
      </c>
      <c r="J104" s="32"/>
    </row>
    <row r="105" spans="1:10" x14ac:dyDescent="0.2">
      <c r="A105" s="153"/>
      <c r="B105" s="153"/>
      <c r="C105" s="154" t="s">
        <v>164</v>
      </c>
      <c r="D105" s="153"/>
      <c r="E105" s="153"/>
      <c r="F105" s="162"/>
      <c r="G105" s="162"/>
      <c r="H105" s="35" t="s">
        <v>153</v>
      </c>
      <c r="J105" s="32"/>
    </row>
    <row r="106" spans="1:10" x14ac:dyDescent="0.2">
      <c r="A106" s="153"/>
      <c r="B106" s="153"/>
      <c r="C106" s="154" t="s">
        <v>152</v>
      </c>
      <c r="D106" s="153"/>
      <c r="E106" s="153" t="s">
        <v>153</v>
      </c>
      <c r="F106" s="163" t="s">
        <v>155</v>
      </c>
      <c r="G106" s="160">
        <v>0</v>
      </c>
      <c r="H106" s="35" t="s">
        <v>153</v>
      </c>
      <c r="J106" s="32"/>
    </row>
    <row r="107" spans="1:10" x14ac:dyDescent="0.2">
      <c r="A107" s="153"/>
      <c r="B107" s="153"/>
      <c r="C107" s="161"/>
      <c r="D107" s="153"/>
      <c r="E107" s="153"/>
      <c r="F107" s="162"/>
      <c r="G107" s="162"/>
      <c r="H107" s="35" t="s">
        <v>153</v>
      </c>
      <c r="J107" s="32"/>
    </row>
    <row r="108" spans="1:10" x14ac:dyDescent="0.2">
      <c r="A108" s="153"/>
      <c r="B108" s="153"/>
      <c r="C108" s="154" t="s">
        <v>165</v>
      </c>
      <c r="D108" s="153"/>
      <c r="E108" s="153"/>
      <c r="F108" s="159">
        <v>0</v>
      </c>
      <c r="G108" s="160">
        <v>0</v>
      </c>
      <c r="H108" s="35" t="s">
        <v>153</v>
      </c>
      <c r="J108" s="32"/>
    </row>
    <row r="109" spans="1:10" x14ac:dyDescent="0.2">
      <c r="A109" s="153"/>
      <c r="B109" s="153"/>
      <c r="C109" s="161"/>
      <c r="D109" s="153"/>
      <c r="E109" s="153"/>
      <c r="F109" s="162"/>
      <c r="G109" s="162"/>
      <c r="H109" s="35" t="s">
        <v>153</v>
      </c>
      <c r="J109" s="32"/>
    </row>
    <row r="110" spans="1:10" x14ac:dyDescent="0.2">
      <c r="A110" s="153"/>
      <c r="B110" s="153"/>
      <c r="C110" s="154" t="s">
        <v>166</v>
      </c>
      <c r="D110" s="153"/>
      <c r="E110" s="153"/>
      <c r="F110" s="162"/>
      <c r="G110" s="162"/>
      <c r="H110" s="35" t="s">
        <v>153</v>
      </c>
      <c r="J110" s="32"/>
    </row>
    <row r="111" spans="1:10" x14ac:dyDescent="0.2">
      <c r="A111" s="153"/>
      <c r="B111" s="153"/>
      <c r="C111" s="154" t="s">
        <v>167</v>
      </c>
      <c r="D111" s="153"/>
      <c r="E111" s="153"/>
      <c r="F111" s="162"/>
      <c r="G111" s="162"/>
      <c r="H111" s="35" t="s">
        <v>153</v>
      </c>
      <c r="J111" s="32"/>
    </row>
    <row r="112" spans="1:10" x14ac:dyDescent="0.2">
      <c r="A112" s="153"/>
      <c r="B112" s="153"/>
      <c r="C112" s="154" t="s">
        <v>152</v>
      </c>
      <c r="D112" s="153"/>
      <c r="E112" s="153" t="s">
        <v>153</v>
      </c>
      <c r="F112" s="163" t="s">
        <v>155</v>
      </c>
      <c r="G112" s="160">
        <v>0</v>
      </c>
      <c r="H112" s="35" t="s">
        <v>153</v>
      </c>
      <c r="J112" s="32"/>
    </row>
    <row r="113" spans="1:10" x14ac:dyDescent="0.2">
      <c r="A113" s="153"/>
      <c r="B113" s="153"/>
      <c r="C113" s="161"/>
      <c r="D113" s="153"/>
      <c r="E113" s="153"/>
      <c r="F113" s="162"/>
      <c r="G113" s="162"/>
      <c r="H113" s="35" t="s">
        <v>153</v>
      </c>
      <c r="J113" s="32"/>
    </row>
    <row r="114" spans="1:10" x14ac:dyDescent="0.2">
      <c r="A114" s="153"/>
      <c r="B114" s="153"/>
      <c r="C114" s="154" t="s">
        <v>168</v>
      </c>
      <c r="D114" s="153"/>
      <c r="E114" s="153"/>
      <c r="F114" s="162"/>
      <c r="G114" s="162"/>
      <c r="H114" s="35" t="s">
        <v>153</v>
      </c>
      <c r="J114" s="32"/>
    </row>
    <row r="115" spans="1:10" x14ac:dyDescent="0.2">
      <c r="A115" s="153"/>
      <c r="B115" s="153"/>
      <c r="C115" s="154" t="s">
        <v>152</v>
      </c>
      <c r="D115" s="153"/>
      <c r="E115" s="153" t="s">
        <v>153</v>
      </c>
      <c r="F115" s="163" t="s">
        <v>155</v>
      </c>
      <c r="G115" s="160">
        <v>0</v>
      </c>
      <c r="H115" s="35" t="s">
        <v>153</v>
      </c>
      <c r="J115" s="32"/>
    </row>
    <row r="116" spans="1:10" x14ac:dyDescent="0.2">
      <c r="A116" s="153"/>
      <c r="B116" s="153"/>
      <c r="C116" s="161"/>
      <c r="D116" s="153"/>
      <c r="E116" s="153"/>
      <c r="F116" s="162"/>
      <c r="G116" s="162"/>
      <c r="H116" s="35" t="s">
        <v>153</v>
      </c>
      <c r="J116" s="32"/>
    </row>
    <row r="117" spans="1:10" x14ac:dyDescent="0.2">
      <c r="A117" s="153"/>
      <c r="B117" s="153"/>
      <c r="C117" s="154" t="s">
        <v>169</v>
      </c>
      <c r="D117" s="153"/>
      <c r="E117" s="153"/>
      <c r="F117" s="162"/>
      <c r="G117" s="162"/>
      <c r="H117" s="35" t="s">
        <v>153</v>
      </c>
      <c r="J117" s="32"/>
    </row>
    <row r="118" spans="1:10" x14ac:dyDescent="0.2">
      <c r="A118" s="153"/>
      <c r="B118" s="153"/>
      <c r="C118" s="154" t="s">
        <v>152</v>
      </c>
      <c r="D118" s="153"/>
      <c r="E118" s="153" t="s">
        <v>153</v>
      </c>
      <c r="F118" s="163" t="s">
        <v>155</v>
      </c>
      <c r="G118" s="160">
        <v>0</v>
      </c>
      <c r="H118" s="35" t="s">
        <v>153</v>
      </c>
      <c r="J118" s="32"/>
    </row>
    <row r="119" spans="1:10" x14ac:dyDescent="0.2">
      <c r="A119" s="153"/>
      <c r="B119" s="153"/>
      <c r="C119" s="161"/>
      <c r="D119" s="153"/>
      <c r="E119" s="153"/>
      <c r="F119" s="162"/>
      <c r="G119" s="162"/>
      <c r="H119" s="35" t="s">
        <v>153</v>
      </c>
      <c r="J119" s="32"/>
    </row>
    <row r="120" spans="1:10" x14ac:dyDescent="0.2">
      <c r="A120" s="153"/>
      <c r="B120" s="153"/>
      <c r="C120" s="154" t="s">
        <v>170</v>
      </c>
      <c r="D120" s="153"/>
      <c r="E120" s="153"/>
      <c r="F120" s="162"/>
      <c r="G120" s="162"/>
      <c r="H120" s="35" t="s">
        <v>153</v>
      </c>
      <c r="J120" s="32"/>
    </row>
    <row r="121" spans="1:10" x14ac:dyDescent="0.2">
      <c r="A121" s="155">
        <v>1</v>
      </c>
      <c r="B121" s="156"/>
      <c r="C121" s="156" t="s">
        <v>171</v>
      </c>
      <c r="D121" s="156"/>
      <c r="E121" s="164"/>
      <c r="F121" s="35">
        <v>2196.4519139909999</v>
      </c>
      <c r="G121" s="158">
        <v>2.378303E-2</v>
      </c>
      <c r="H121" s="35" t="s">
        <v>1026</v>
      </c>
      <c r="J121" s="32"/>
    </row>
    <row r="122" spans="1:10" x14ac:dyDescent="0.2">
      <c r="A122" s="153"/>
      <c r="B122" s="153"/>
      <c r="C122" s="154" t="s">
        <v>152</v>
      </c>
      <c r="D122" s="153"/>
      <c r="E122" s="153" t="s">
        <v>153</v>
      </c>
      <c r="F122" s="159">
        <v>2196.4519139909999</v>
      </c>
      <c r="G122" s="160">
        <v>2.378303E-2</v>
      </c>
      <c r="H122" s="35" t="s">
        <v>153</v>
      </c>
      <c r="J122" s="32"/>
    </row>
    <row r="123" spans="1:10" x14ac:dyDescent="0.2">
      <c r="A123" s="153"/>
      <c r="B123" s="153"/>
      <c r="C123" s="161"/>
      <c r="D123" s="153"/>
      <c r="E123" s="153"/>
      <c r="F123" s="162"/>
      <c r="G123" s="162"/>
      <c r="H123" s="35" t="s">
        <v>153</v>
      </c>
      <c r="J123" s="32"/>
    </row>
    <row r="124" spans="1:10" x14ac:dyDescent="0.2">
      <c r="A124" s="153"/>
      <c r="B124" s="153"/>
      <c r="C124" s="154" t="s">
        <v>172</v>
      </c>
      <c r="D124" s="153"/>
      <c r="E124" s="153"/>
      <c r="F124" s="159">
        <v>2196.4519139909999</v>
      </c>
      <c r="G124" s="160">
        <v>2.378303E-2</v>
      </c>
      <c r="H124" s="35" t="s">
        <v>153</v>
      </c>
      <c r="J124" s="32"/>
    </row>
    <row r="125" spans="1:10" x14ac:dyDescent="0.2">
      <c r="A125" s="153"/>
      <c r="B125" s="153"/>
      <c r="C125" s="162"/>
      <c r="D125" s="153"/>
      <c r="E125" s="153"/>
      <c r="F125" s="153"/>
      <c r="G125" s="153"/>
      <c r="H125" s="35" t="s">
        <v>153</v>
      </c>
      <c r="J125" s="32"/>
    </row>
    <row r="126" spans="1:10" x14ac:dyDescent="0.2">
      <c r="A126" s="153"/>
      <c r="B126" s="153"/>
      <c r="C126" s="154" t="s">
        <v>173</v>
      </c>
      <c r="D126" s="153"/>
      <c r="E126" s="153"/>
      <c r="F126" s="153"/>
      <c r="G126" s="153"/>
      <c r="H126" s="35" t="s">
        <v>153</v>
      </c>
      <c r="J126" s="32"/>
    </row>
    <row r="127" spans="1:10" x14ac:dyDescent="0.2">
      <c r="A127" s="153"/>
      <c r="B127" s="153"/>
      <c r="C127" s="154" t="s">
        <v>174</v>
      </c>
      <c r="D127" s="153"/>
      <c r="E127" s="153"/>
      <c r="F127" s="153"/>
      <c r="G127" s="153"/>
      <c r="H127" s="35" t="s">
        <v>153</v>
      </c>
      <c r="J127" s="32"/>
    </row>
    <row r="128" spans="1:10" x14ac:dyDescent="0.2">
      <c r="A128" s="155">
        <v>1</v>
      </c>
      <c r="B128" s="156" t="s">
        <v>175</v>
      </c>
      <c r="C128" s="156" t="s">
        <v>176</v>
      </c>
      <c r="D128" s="156"/>
      <c r="E128" s="165">
        <v>119075.74370000001</v>
      </c>
      <c r="F128" s="35">
        <v>2585.4897177460002</v>
      </c>
      <c r="G128" s="158">
        <v>2.79955E-2</v>
      </c>
      <c r="H128" s="35" t="s">
        <v>153</v>
      </c>
      <c r="J128" s="32"/>
    </row>
    <row r="129" spans="1:17" x14ac:dyDescent="0.2">
      <c r="A129" s="153"/>
      <c r="B129" s="153"/>
      <c r="C129" s="154" t="s">
        <v>152</v>
      </c>
      <c r="D129" s="153"/>
      <c r="E129" s="153" t="s">
        <v>153</v>
      </c>
      <c r="F129" s="159">
        <v>2585.4897177460002</v>
      </c>
      <c r="G129" s="160">
        <v>2.79955E-2</v>
      </c>
      <c r="H129" s="35" t="s">
        <v>153</v>
      </c>
      <c r="J129" s="32"/>
    </row>
    <row r="130" spans="1:17" x14ac:dyDescent="0.2">
      <c r="A130" s="153"/>
      <c r="B130" s="153"/>
      <c r="C130" s="161"/>
      <c r="D130" s="153"/>
      <c r="E130" s="153"/>
      <c r="F130" s="162"/>
      <c r="G130" s="162"/>
      <c r="H130" s="35" t="s">
        <v>153</v>
      </c>
      <c r="J130" s="32"/>
    </row>
    <row r="131" spans="1:17" x14ac:dyDescent="0.2">
      <c r="A131" s="153"/>
      <c r="B131" s="153"/>
      <c r="C131" s="154" t="s">
        <v>177</v>
      </c>
      <c r="D131" s="153"/>
      <c r="E131" s="153"/>
      <c r="F131" s="153"/>
      <c r="G131" s="153"/>
      <c r="H131" s="35" t="s">
        <v>153</v>
      </c>
      <c r="J131" s="32"/>
    </row>
    <row r="132" spans="1:17" x14ac:dyDescent="0.2">
      <c r="A132" s="153"/>
      <c r="B132" s="153"/>
      <c r="C132" s="154" t="s">
        <v>178</v>
      </c>
      <c r="D132" s="153"/>
      <c r="E132" s="153"/>
      <c r="F132" s="153"/>
      <c r="G132" s="153"/>
      <c r="H132" s="35" t="s">
        <v>153</v>
      </c>
      <c r="J132" s="32"/>
    </row>
    <row r="133" spans="1:17" x14ac:dyDescent="0.2">
      <c r="A133" s="153"/>
      <c r="B133" s="153"/>
      <c r="C133" s="154" t="s">
        <v>152</v>
      </c>
      <c r="D133" s="153"/>
      <c r="E133" s="153" t="s">
        <v>153</v>
      </c>
      <c r="F133" s="163" t="s">
        <v>155</v>
      </c>
      <c r="G133" s="160">
        <v>0</v>
      </c>
      <c r="H133" s="35" t="s">
        <v>153</v>
      </c>
      <c r="J133" s="32"/>
    </row>
    <row r="134" spans="1:17" x14ac:dyDescent="0.2">
      <c r="A134" s="153"/>
      <c r="B134" s="153"/>
      <c r="C134" s="161"/>
      <c r="D134" s="153"/>
      <c r="E134" s="153"/>
      <c r="F134" s="162"/>
      <c r="G134" s="162"/>
      <c r="H134" s="35" t="s">
        <v>153</v>
      </c>
      <c r="J134" s="32"/>
    </row>
    <row r="135" spans="1:17" x14ac:dyDescent="0.2">
      <c r="A135" s="153"/>
      <c r="B135" s="153"/>
      <c r="C135" s="154" t="s">
        <v>179</v>
      </c>
      <c r="D135" s="153"/>
      <c r="E135" s="153"/>
      <c r="F135" s="162"/>
      <c r="G135" s="162"/>
      <c r="H135" s="35" t="s">
        <v>153</v>
      </c>
      <c r="J135" s="32"/>
    </row>
    <row r="136" spans="1:17" x14ac:dyDescent="0.2">
      <c r="A136" s="153"/>
      <c r="B136" s="153"/>
      <c r="C136" s="154" t="s">
        <v>152</v>
      </c>
      <c r="D136" s="153"/>
      <c r="E136" s="153" t="s">
        <v>153</v>
      </c>
      <c r="F136" s="163" t="s">
        <v>155</v>
      </c>
      <c r="G136" s="160">
        <v>0</v>
      </c>
      <c r="H136" s="35" t="s">
        <v>153</v>
      </c>
      <c r="J136" s="32"/>
    </row>
    <row r="137" spans="1:17" x14ac:dyDescent="0.2">
      <c r="A137" s="153"/>
      <c r="B137" s="153"/>
      <c r="C137" s="161"/>
      <c r="D137" s="153"/>
      <c r="E137" s="153"/>
      <c r="F137" s="162"/>
      <c r="G137" s="162"/>
      <c r="H137" s="35" t="s">
        <v>153</v>
      </c>
      <c r="J137" s="32"/>
    </row>
    <row r="138" spans="1:17" x14ac:dyDescent="0.2">
      <c r="A138" s="164"/>
      <c r="B138" s="156"/>
      <c r="C138" s="166" t="s">
        <v>935</v>
      </c>
      <c r="D138" s="156"/>
      <c r="E138" s="164"/>
      <c r="F138" s="35">
        <v>-36.774320699999997</v>
      </c>
      <c r="G138" s="158">
        <v>-3.9818999999999998E-4</v>
      </c>
      <c r="H138" s="35" t="s">
        <v>153</v>
      </c>
      <c r="J138" s="32"/>
    </row>
    <row r="139" spans="1:17" x14ac:dyDescent="0.2">
      <c r="A139" s="161"/>
      <c r="B139" s="161"/>
      <c r="C139" s="154" t="s">
        <v>181</v>
      </c>
      <c r="D139" s="162"/>
      <c r="E139" s="162"/>
      <c r="F139" s="159">
        <v>92353.761075250004</v>
      </c>
      <c r="G139" s="167">
        <v>1.00000004</v>
      </c>
      <c r="H139" s="35" t="s">
        <v>153</v>
      </c>
      <c r="J139" s="32"/>
    </row>
    <row r="140" spans="1:17" x14ac:dyDescent="0.2">
      <c r="A140" s="168"/>
      <c r="B140" s="168"/>
      <c r="C140" s="168"/>
      <c r="D140" s="169"/>
      <c r="E140" s="169"/>
      <c r="F140" s="169"/>
      <c r="G140" s="169"/>
      <c r="J140" s="32"/>
    </row>
    <row r="141" spans="1:17" ht="12.75" customHeight="1" x14ac:dyDescent="0.2">
      <c r="A141" s="36"/>
      <c r="B141" s="279" t="s">
        <v>843</v>
      </c>
      <c r="C141" s="279"/>
      <c r="D141" s="279"/>
      <c r="E141" s="279"/>
      <c r="F141" s="279"/>
      <c r="G141" s="279"/>
      <c r="H141" s="279"/>
      <c r="J141" s="32"/>
    </row>
    <row r="142" spans="1:17" ht="14.1" customHeight="1" x14ac:dyDescent="0.2">
      <c r="A142" s="36"/>
      <c r="B142" s="279" t="s">
        <v>844</v>
      </c>
      <c r="C142" s="279"/>
      <c r="D142" s="279"/>
      <c r="E142" s="279"/>
      <c r="F142" s="279"/>
      <c r="G142" s="279"/>
      <c r="H142" s="279"/>
      <c r="J142" s="32"/>
    </row>
    <row r="143" spans="1:17" ht="17.100000000000001" customHeight="1" x14ac:dyDescent="0.2">
      <c r="A143" s="36"/>
      <c r="B143" s="279" t="s">
        <v>845</v>
      </c>
      <c r="C143" s="279"/>
      <c r="D143" s="279"/>
      <c r="E143" s="279"/>
      <c r="F143" s="279"/>
      <c r="G143" s="279"/>
      <c r="H143" s="279"/>
      <c r="J143" s="32"/>
    </row>
    <row r="144" spans="1:17" s="38" customFormat="1" ht="66.75" customHeight="1" x14ac:dyDescent="0.25">
      <c r="A144" s="37"/>
      <c r="B144" s="280" t="s">
        <v>846</v>
      </c>
      <c r="C144" s="280"/>
      <c r="D144" s="280"/>
      <c r="E144" s="280"/>
      <c r="F144" s="280"/>
      <c r="G144" s="280"/>
      <c r="H144" s="280"/>
      <c r="I144"/>
      <c r="J144" s="32"/>
      <c r="K144"/>
      <c r="L144"/>
      <c r="M144"/>
      <c r="N144"/>
      <c r="O144"/>
      <c r="P144"/>
      <c r="Q144"/>
    </row>
    <row r="145" spans="1:10" ht="12.75" customHeight="1" x14ac:dyDescent="0.2">
      <c r="A145" s="36"/>
      <c r="B145" s="279" t="s">
        <v>847</v>
      </c>
      <c r="C145" s="279"/>
      <c r="D145" s="279"/>
      <c r="E145" s="279"/>
      <c r="F145" s="279"/>
      <c r="G145" s="279"/>
      <c r="H145" s="279"/>
      <c r="J145" s="32"/>
    </row>
    <row r="146" spans="1:10" x14ac:dyDescent="0.2">
      <c r="A146" s="36"/>
      <c r="B146" s="36"/>
      <c r="C146" s="36"/>
      <c r="D146" s="170"/>
      <c r="E146" s="170"/>
      <c r="F146" s="170"/>
      <c r="G146" s="170"/>
      <c r="J146" s="32"/>
    </row>
    <row r="147" spans="1:10" x14ac:dyDescent="0.2">
      <c r="A147" s="36"/>
      <c r="B147" s="275" t="s">
        <v>182</v>
      </c>
      <c r="C147" s="276"/>
      <c r="D147" s="277"/>
      <c r="E147" s="171"/>
      <c r="F147" s="170"/>
      <c r="G147" s="170"/>
      <c r="J147" s="32"/>
    </row>
    <row r="148" spans="1:10" ht="24.75" customHeight="1" x14ac:dyDescent="0.2">
      <c r="A148" s="36"/>
      <c r="B148" s="273" t="s">
        <v>183</v>
      </c>
      <c r="C148" s="274"/>
      <c r="D148" s="154" t="s">
        <v>891</v>
      </c>
      <c r="E148" s="171"/>
      <c r="F148" s="170"/>
      <c r="G148" s="170"/>
      <c r="J148" s="32"/>
    </row>
    <row r="149" spans="1:10" x14ac:dyDescent="0.2">
      <c r="A149" s="36"/>
      <c r="B149" s="273" t="s">
        <v>852</v>
      </c>
      <c r="C149" s="274"/>
      <c r="D149" s="154" t="s">
        <v>1183</v>
      </c>
      <c r="E149" s="171"/>
      <c r="F149" s="170"/>
      <c r="G149" s="170"/>
      <c r="J149" s="32"/>
    </row>
    <row r="150" spans="1:10" x14ac:dyDescent="0.2">
      <c r="A150" s="36"/>
      <c r="B150" s="273" t="s">
        <v>186</v>
      </c>
      <c r="C150" s="274"/>
      <c r="D150" s="162" t="s">
        <v>153</v>
      </c>
      <c r="E150" s="171"/>
      <c r="F150" s="170"/>
      <c r="G150" s="170"/>
      <c r="J150" s="32"/>
    </row>
    <row r="151" spans="1:10" x14ac:dyDescent="0.2">
      <c r="A151" s="39"/>
      <c r="B151" s="40" t="s">
        <v>153</v>
      </c>
      <c r="C151" s="40" t="s">
        <v>851</v>
      </c>
      <c r="D151" s="40" t="s">
        <v>187</v>
      </c>
      <c r="E151" s="39"/>
      <c r="F151" s="39"/>
      <c r="G151" s="39"/>
      <c r="H151" s="39"/>
      <c r="J151" s="32"/>
    </row>
    <row r="152" spans="1:10" x14ac:dyDescent="0.2">
      <c r="A152" s="39"/>
      <c r="B152" s="172" t="s">
        <v>188</v>
      </c>
      <c r="C152" s="40" t="s">
        <v>189</v>
      </c>
      <c r="D152" s="40" t="s">
        <v>190</v>
      </c>
      <c r="E152" s="39"/>
      <c r="F152" s="39"/>
      <c r="G152" s="39"/>
      <c r="J152" s="32"/>
    </row>
    <row r="153" spans="1:10" x14ac:dyDescent="0.2">
      <c r="A153" s="39"/>
      <c r="B153" s="156" t="s">
        <v>191</v>
      </c>
      <c r="C153" s="173">
        <v>138.1806</v>
      </c>
      <c r="D153" s="173">
        <v>146.4786</v>
      </c>
      <c r="E153" s="39"/>
      <c r="F153" s="70"/>
      <c r="G153" s="174"/>
      <c r="J153" s="32"/>
    </row>
    <row r="154" spans="1:10" ht="25.5" x14ac:dyDescent="0.2">
      <c r="A154" s="39"/>
      <c r="B154" s="156" t="s">
        <v>1049</v>
      </c>
      <c r="C154" s="173">
        <v>66.188400000000001</v>
      </c>
      <c r="D154" s="173">
        <v>70.162899999999993</v>
      </c>
      <c r="E154" s="39"/>
      <c r="F154" s="70"/>
      <c r="G154" s="174"/>
      <c r="J154" s="32"/>
    </row>
    <row r="155" spans="1:10" x14ac:dyDescent="0.2">
      <c r="A155" s="39"/>
      <c r="B155" s="156" t="s">
        <v>192</v>
      </c>
      <c r="C155" s="173">
        <v>128.40710000000001</v>
      </c>
      <c r="D155" s="173">
        <v>135.97620000000001</v>
      </c>
      <c r="E155" s="39"/>
      <c r="F155" s="70"/>
      <c r="G155" s="174"/>
      <c r="J155" s="32"/>
    </row>
    <row r="156" spans="1:10" ht="25.5" x14ac:dyDescent="0.2">
      <c r="A156" s="39"/>
      <c r="B156" s="156" t="s">
        <v>1050</v>
      </c>
      <c r="C156" s="173">
        <v>40.099600000000002</v>
      </c>
      <c r="D156" s="173">
        <v>42.463099999999997</v>
      </c>
      <c r="E156" s="39"/>
      <c r="F156" s="70"/>
      <c r="G156" s="174"/>
      <c r="J156" s="32"/>
    </row>
    <row r="157" spans="1:10" x14ac:dyDescent="0.2">
      <c r="A157" s="39"/>
      <c r="B157" s="39"/>
      <c r="C157" s="39"/>
      <c r="D157" s="39"/>
      <c r="E157" s="39"/>
      <c r="F157" s="39"/>
      <c r="G157" s="39"/>
      <c r="J157" s="32"/>
    </row>
    <row r="158" spans="1:10" x14ac:dyDescent="0.2">
      <c r="A158" s="39"/>
      <c r="B158" s="273" t="s">
        <v>1047</v>
      </c>
      <c r="C158" s="274"/>
      <c r="D158" s="154" t="s">
        <v>184</v>
      </c>
      <c r="E158" s="39"/>
      <c r="F158" s="39"/>
      <c r="G158" s="39"/>
      <c r="J158" s="32"/>
    </row>
    <row r="159" spans="1:10" x14ac:dyDescent="0.2">
      <c r="A159" s="39"/>
      <c r="B159" s="175"/>
      <c r="C159" s="175"/>
      <c r="D159" s="175"/>
      <c r="E159" s="39"/>
      <c r="F159" s="39"/>
      <c r="G159" s="39"/>
      <c r="J159" s="32"/>
    </row>
    <row r="160" spans="1:10" ht="29.1" customHeight="1" x14ac:dyDescent="0.2">
      <c r="A160" s="39"/>
      <c r="B160" s="273" t="s">
        <v>193</v>
      </c>
      <c r="C160" s="274"/>
      <c r="D160" s="154" t="s">
        <v>184</v>
      </c>
      <c r="E160" s="176"/>
      <c r="F160" s="39"/>
      <c r="G160" s="39"/>
      <c r="J160" s="32"/>
    </row>
    <row r="161" spans="1:20" ht="29.1" customHeight="1" x14ac:dyDescent="0.2">
      <c r="A161" s="39"/>
      <c r="B161" s="273" t="s">
        <v>194</v>
      </c>
      <c r="C161" s="274"/>
      <c r="D161" s="154" t="s">
        <v>184</v>
      </c>
      <c r="E161" s="176"/>
      <c r="F161" s="39"/>
      <c r="G161" s="39"/>
      <c r="J161" s="32"/>
    </row>
    <row r="162" spans="1:20" ht="17.100000000000001" customHeight="1" x14ac:dyDescent="0.2">
      <c r="A162" s="39"/>
      <c r="B162" s="273" t="s">
        <v>195</v>
      </c>
      <c r="C162" s="274"/>
      <c r="D162" s="154" t="s">
        <v>184</v>
      </c>
      <c r="E162" s="176"/>
      <c r="F162" s="39"/>
      <c r="G162" s="39"/>
      <c r="J162" s="32"/>
    </row>
    <row r="163" spans="1:20" ht="17.100000000000001" customHeight="1" x14ac:dyDescent="0.2">
      <c r="A163" s="39"/>
      <c r="B163" s="273" t="s">
        <v>196</v>
      </c>
      <c r="C163" s="274"/>
      <c r="D163" s="177">
        <v>0.38164743533315176</v>
      </c>
      <c r="E163" s="39"/>
      <c r="F163" s="70"/>
      <c r="G163" s="174"/>
      <c r="J163" s="32"/>
    </row>
    <row r="164" spans="1:20" x14ac:dyDescent="0.2">
      <c r="J164" s="32"/>
    </row>
    <row r="165" spans="1:20" s="42" customFormat="1" x14ac:dyDescent="0.2">
      <c r="B165" s="202" t="s">
        <v>967</v>
      </c>
      <c r="C165" s="202"/>
      <c r="D165" s="202"/>
      <c r="E165" s="45"/>
      <c r="F165" s="46"/>
      <c r="I165"/>
      <c r="J165" s="32"/>
      <c r="K165"/>
      <c r="L165"/>
      <c r="M165"/>
      <c r="N165"/>
      <c r="O165"/>
    </row>
    <row r="166" spans="1:20" s="42" customFormat="1" ht="63.75" x14ac:dyDescent="0.2">
      <c r="B166" s="203" t="s">
        <v>864</v>
      </c>
      <c r="C166" s="204" t="s">
        <v>865</v>
      </c>
      <c r="D166" s="204" t="s">
        <v>866</v>
      </c>
      <c r="E166" s="204" t="s">
        <v>867</v>
      </c>
      <c r="F166" s="204" t="s">
        <v>868</v>
      </c>
      <c r="I166"/>
      <c r="J166" s="32"/>
      <c r="K166"/>
      <c r="L166"/>
      <c r="M166"/>
      <c r="N166"/>
      <c r="O166"/>
    </row>
    <row r="167" spans="1:20" s="42" customFormat="1" ht="25.5" x14ac:dyDescent="0.2">
      <c r="B167" s="205" t="s">
        <v>936</v>
      </c>
      <c r="C167" s="206" t="s">
        <v>937</v>
      </c>
      <c r="D167" s="49">
        <v>0</v>
      </c>
      <c r="E167" s="50">
        <v>0</v>
      </c>
      <c r="F167" s="207">
        <v>241.97234</v>
      </c>
      <c r="I167"/>
      <c r="J167" s="32"/>
      <c r="K167"/>
      <c r="L167"/>
      <c r="M167"/>
      <c r="N167"/>
      <c r="O167"/>
    </row>
    <row r="168" spans="1:20" s="42" customFormat="1" ht="25.5" x14ac:dyDescent="0.2">
      <c r="B168" s="205" t="s">
        <v>938</v>
      </c>
      <c r="C168" s="206" t="s">
        <v>937</v>
      </c>
      <c r="D168" s="49">
        <v>0</v>
      </c>
      <c r="E168" s="50">
        <v>0</v>
      </c>
      <c r="F168" s="207">
        <v>23.186299999999999</v>
      </c>
      <c r="I168"/>
      <c r="J168" s="32"/>
      <c r="K168"/>
      <c r="L168"/>
      <c r="M168"/>
      <c r="N168"/>
      <c r="O168"/>
      <c r="P168"/>
      <c r="Q168"/>
      <c r="R168"/>
      <c r="S168"/>
      <c r="T168"/>
    </row>
    <row r="169" spans="1:20" x14ac:dyDescent="0.2">
      <c r="J169" s="32"/>
    </row>
    <row r="170" spans="1:20" x14ac:dyDescent="0.2">
      <c r="J170" s="32"/>
    </row>
    <row r="171" spans="1:20" x14ac:dyDescent="0.2">
      <c r="J171" s="32"/>
    </row>
  </sheetData>
  <mergeCells count="17">
    <mergeCell ref="A1:H1"/>
    <mergeCell ref="A2:H2"/>
    <mergeCell ref="A3:H3"/>
    <mergeCell ref="B149:C149"/>
    <mergeCell ref="B150:C150"/>
    <mergeCell ref="B141:H141"/>
    <mergeCell ref="B142:H142"/>
    <mergeCell ref="B143:H143"/>
    <mergeCell ref="B144:H144"/>
    <mergeCell ref="B145:H145"/>
    <mergeCell ref="B147:D147"/>
    <mergeCell ref="B148:C148"/>
    <mergeCell ref="B158:C158"/>
    <mergeCell ref="B162:C162"/>
    <mergeCell ref="B163:C163"/>
    <mergeCell ref="B160:C160"/>
    <mergeCell ref="B161:C161"/>
  </mergeCells>
  <hyperlinks>
    <hyperlink ref="I1" location="Index!B18" display="Index" xr:uid="{61949E75-BA9D-4159-B3BE-FED7E18B50F9}"/>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A79EC8-B72F-4A2E-9F1B-568BD7339ECB}">
  <sheetPr>
    <outlinePr summaryBelow="0" summaryRight="0"/>
  </sheetPr>
  <dimension ref="A1:Q216"/>
  <sheetViews>
    <sheetView showGridLines="0" workbookViewId="0">
      <selection activeCell="G119" sqref="G119"/>
    </sheetView>
  </sheetViews>
  <sheetFormatPr defaultRowHeight="12.75" x14ac:dyDescent="0.2"/>
  <cols>
    <col min="1" max="1" width="5.85546875" bestFit="1" customWidth="1"/>
    <col min="2" max="2" width="20.28515625" bestFit="1" customWidth="1"/>
    <col min="3" max="3" width="39.140625" bestFit="1" customWidth="1"/>
    <col min="4" max="4" width="17.7109375" bestFit="1" customWidth="1"/>
    <col min="5" max="5" width="8.7109375" bestFit="1" customWidth="1"/>
    <col min="6" max="6" width="10.140625" bestFit="1" customWidth="1"/>
    <col min="7" max="7" width="14" bestFit="1" customWidth="1"/>
    <col min="8" max="8" width="10" customWidth="1"/>
    <col min="9" max="9" width="12.140625" bestFit="1" customWidth="1"/>
    <col min="10" max="10" width="50.7109375" style="47" customWidth="1"/>
  </cols>
  <sheetData>
    <row r="1" spans="1:10" ht="15" x14ac:dyDescent="0.2">
      <c r="A1" s="278" t="s">
        <v>0</v>
      </c>
      <c r="B1" s="278"/>
      <c r="C1" s="278"/>
      <c r="D1" s="278"/>
      <c r="E1" s="278"/>
      <c r="F1" s="278"/>
      <c r="G1" s="278"/>
      <c r="H1" s="278"/>
      <c r="I1" s="62" t="s">
        <v>1027</v>
      </c>
      <c r="J1" s="32"/>
    </row>
    <row r="2" spans="1:10" ht="15" x14ac:dyDescent="0.2">
      <c r="A2" s="278" t="s">
        <v>706</v>
      </c>
      <c r="B2" s="278"/>
      <c r="C2" s="278"/>
      <c r="D2" s="278"/>
      <c r="E2" s="278"/>
      <c r="F2" s="278"/>
      <c r="G2" s="278"/>
      <c r="H2" s="278"/>
      <c r="J2" s="33" t="s">
        <v>1028</v>
      </c>
    </row>
    <row r="3" spans="1:10" ht="15" x14ac:dyDescent="0.2">
      <c r="A3" s="278" t="s">
        <v>835</v>
      </c>
      <c r="B3" s="278"/>
      <c r="C3" s="278"/>
      <c r="D3" s="278"/>
      <c r="E3" s="278"/>
      <c r="F3" s="278"/>
      <c r="G3" s="278"/>
      <c r="H3" s="278"/>
      <c r="J3" s="32"/>
    </row>
    <row r="4" spans="1:10" s="34" customFormat="1" ht="30" x14ac:dyDescent="0.2">
      <c r="A4" s="29" t="s">
        <v>2</v>
      </c>
      <c r="B4" s="29" t="s">
        <v>3</v>
      </c>
      <c r="C4" s="29" t="s">
        <v>4</v>
      </c>
      <c r="D4" s="29" t="s">
        <v>5</v>
      </c>
      <c r="E4" s="29" t="s">
        <v>6</v>
      </c>
      <c r="F4" s="29" t="s">
        <v>7</v>
      </c>
      <c r="G4" s="29" t="s">
        <v>8</v>
      </c>
      <c r="H4" s="29" t="s">
        <v>840</v>
      </c>
      <c r="J4" s="32"/>
    </row>
    <row r="5" spans="1:10" x14ac:dyDescent="0.2">
      <c r="A5" s="153"/>
      <c r="B5" s="153"/>
      <c r="C5" s="154" t="s">
        <v>9</v>
      </c>
      <c r="D5" s="153"/>
      <c r="E5" s="153"/>
      <c r="F5" s="153"/>
      <c r="G5" s="153"/>
      <c r="H5" s="35" t="s">
        <v>153</v>
      </c>
      <c r="J5" s="32"/>
    </row>
    <row r="6" spans="1:10" x14ac:dyDescent="0.2">
      <c r="A6" s="153"/>
      <c r="B6" s="153"/>
      <c r="C6" s="154" t="s">
        <v>10</v>
      </c>
      <c r="D6" s="153"/>
      <c r="E6" s="153"/>
      <c r="F6" s="153"/>
      <c r="G6" s="153"/>
      <c r="H6" s="35" t="s">
        <v>153</v>
      </c>
      <c r="J6" s="32"/>
    </row>
    <row r="7" spans="1:10" x14ac:dyDescent="0.2">
      <c r="A7" s="155">
        <v>1</v>
      </c>
      <c r="B7" s="156" t="s">
        <v>340</v>
      </c>
      <c r="C7" s="156" t="s">
        <v>341</v>
      </c>
      <c r="D7" s="156" t="s">
        <v>50</v>
      </c>
      <c r="E7" s="157">
        <v>424213</v>
      </c>
      <c r="F7" s="35">
        <v>7142.898494</v>
      </c>
      <c r="G7" s="158">
        <v>8.4926360000000006E-2</v>
      </c>
      <c r="H7" s="35" t="s">
        <v>153</v>
      </c>
      <c r="J7" s="32"/>
    </row>
    <row r="8" spans="1:10" x14ac:dyDescent="0.2">
      <c r="A8" s="155">
        <v>2</v>
      </c>
      <c r="B8" s="156" t="s">
        <v>14</v>
      </c>
      <c r="C8" s="156" t="s">
        <v>15</v>
      </c>
      <c r="D8" s="156" t="s">
        <v>16</v>
      </c>
      <c r="E8" s="157">
        <v>180250</v>
      </c>
      <c r="F8" s="35">
        <v>5643.2669999999998</v>
      </c>
      <c r="G8" s="158">
        <v>6.7096310000000006E-2</v>
      </c>
      <c r="H8" s="35" t="s">
        <v>153</v>
      </c>
      <c r="J8" s="32"/>
    </row>
    <row r="9" spans="1:10" x14ac:dyDescent="0.2">
      <c r="A9" s="155">
        <v>3</v>
      </c>
      <c r="B9" s="156" t="s">
        <v>17</v>
      </c>
      <c r="C9" s="156" t="s">
        <v>18</v>
      </c>
      <c r="D9" s="156" t="s">
        <v>19</v>
      </c>
      <c r="E9" s="157">
        <v>239850</v>
      </c>
      <c r="F9" s="35">
        <v>3463.5539250000002</v>
      </c>
      <c r="G9" s="158">
        <v>4.1180349999999998E-2</v>
      </c>
      <c r="H9" s="35" t="s">
        <v>153</v>
      </c>
      <c r="J9" s="32"/>
    </row>
    <row r="10" spans="1:10" x14ac:dyDescent="0.2">
      <c r="A10" s="155">
        <v>4</v>
      </c>
      <c r="B10" s="156" t="s">
        <v>391</v>
      </c>
      <c r="C10" s="156" t="s">
        <v>392</v>
      </c>
      <c r="D10" s="156" t="s">
        <v>50</v>
      </c>
      <c r="E10" s="157">
        <v>232000</v>
      </c>
      <c r="F10" s="35">
        <v>3397.64</v>
      </c>
      <c r="G10" s="158">
        <v>4.0396660000000001E-2</v>
      </c>
      <c r="H10" s="35" t="s">
        <v>153</v>
      </c>
      <c r="J10" s="32"/>
    </row>
    <row r="11" spans="1:10" x14ac:dyDescent="0.2">
      <c r="A11" s="155">
        <v>5</v>
      </c>
      <c r="B11" s="156" t="s">
        <v>346</v>
      </c>
      <c r="C11" s="156" t="s">
        <v>347</v>
      </c>
      <c r="D11" s="156" t="s">
        <v>222</v>
      </c>
      <c r="E11" s="157">
        <v>205100</v>
      </c>
      <c r="F11" s="35">
        <v>3213.40425</v>
      </c>
      <c r="G11" s="158">
        <v>3.8206160000000003E-2</v>
      </c>
      <c r="H11" s="35" t="s">
        <v>153</v>
      </c>
      <c r="J11" s="32"/>
    </row>
    <row r="12" spans="1:10" ht="15" x14ac:dyDescent="0.2">
      <c r="A12" s="155">
        <v>6</v>
      </c>
      <c r="B12" s="156" t="s">
        <v>344</v>
      </c>
      <c r="C12" s="156" t="s">
        <v>345</v>
      </c>
      <c r="D12" s="156" t="s">
        <v>50</v>
      </c>
      <c r="E12" s="157">
        <v>210875</v>
      </c>
      <c r="F12" s="35">
        <v>2668.0959375000002</v>
      </c>
      <c r="G12" s="158">
        <v>3.1722649999999998E-2</v>
      </c>
      <c r="H12" s="35" t="s">
        <v>153</v>
      </c>
      <c r="J12" s="48"/>
    </row>
    <row r="13" spans="1:10" x14ac:dyDescent="0.2">
      <c r="A13" s="155">
        <v>7</v>
      </c>
      <c r="B13" s="156" t="s">
        <v>403</v>
      </c>
      <c r="C13" s="156" t="s">
        <v>404</v>
      </c>
      <c r="D13" s="156" t="s">
        <v>112</v>
      </c>
      <c r="E13" s="157">
        <v>30625</v>
      </c>
      <c r="F13" s="35">
        <v>2179.1371875</v>
      </c>
      <c r="G13" s="158">
        <v>2.5909120000000001E-2</v>
      </c>
      <c r="H13" s="35" t="s">
        <v>153</v>
      </c>
      <c r="J13" s="32"/>
    </row>
    <row r="14" spans="1:10" x14ac:dyDescent="0.2">
      <c r="A14" s="155">
        <v>8</v>
      </c>
      <c r="B14" s="156" t="s">
        <v>357</v>
      </c>
      <c r="C14" s="156" t="s">
        <v>358</v>
      </c>
      <c r="D14" s="156" t="s">
        <v>293</v>
      </c>
      <c r="E14" s="157">
        <v>213950</v>
      </c>
      <c r="F14" s="35">
        <v>2117.5701250000002</v>
      </c>
      <c r="G14" s="158">
        <v>2.5177109999999999E-2</v>
      </c>
      <c r="H14" s="35" t="s">
        <v>153</v>
      </c>
      <c r="J14" s="32" t="s">
        <v>1044</v>
      </c>
    </row>
    <row r="15" spans="1:10" x14ac:dyDescent="0.2">
      <c r="A15" s="155">
        <v>9</v>
      </c>
      <c r="B15" s="156" t="s">
        <v>562</v>
      </c>
      <c r="C15" s="156" t="s">
        <v>563</v>
      </c>
      <c r="D15" s="156" t="s">
        <v>293</v>
      </c>
      <c r="E15" s="157">
        <v>16850</v>
      </c>
      <c r="F15" s="35">
        <v>2027.7037250000001</v>
      </c>
      <c r="G15" s="158">
        <v>2.4108629999999999E-2</v>
      </c>
      <c r="H15" s="35" t="s">
        <v>153</v>
      </c>
      <c r="J15" s="32"/>
    </row>
    <row r="16" spans="1:10" x14ac:dyDescent="0.2">
      <c r="A16" s="155">
        <v>10</v>
      </c>
      <c r="B16" s="156" t="s">
        <v>381</v>
      </c>
      <c r="C16" s="156" t="s">
        <v>382</v>
      </c>
      <c r="D16" s="156" t="s">
        <v>373</v>
      </c>
      <c r="E16" s="157">
        <v>68100</v>
      </c>
      <c r="F16" s="35">
        <v>1684.14705</v>
      </c>
      <c r="G16" s="158">
        <v>2.0023869999999999E-2</v>
      </c>
      <c r="H16" s="35" t="s">
        <v>153</v>
      </c>
      <c r="J16" s="32"/>
    </row>
    <row r="17" spans="1:10" ht="25.5" x14ac:dyDescent="0.2">
      <c r="A17" s="155">
        <v>11</v>
      </c>
      <c r="B17" s="156" t="s">
        <v>489</v>
      </c>
      <c r="C17" s="156" t="s">
        <v>490</v>
      </c>
      <c r="D17" s="156" t="s">
        <v>47</v>
      </c>
      <c r="E17" s="157">
        <v>70000</v>
      </c>
      <c r="F17" s="35">
        <v>1382.08</v>
      </c>
      <c r="G17" s="158">
        <v>1.6432410000000001E-2</v>
      </c>
      <c r="H17" s="35" t="s">
        <v>153</v>
      </c>
      <c r="J17" s="32"/>
    </row>
    <row r="18" spans="1:10" x14ac:dyDescent="0.2">
      <c r="A18" s="155">
        <v>12</v>
      </c>
      <c r="B18" s="156" t="s">
        <v>69</v>
      </c>
      <c r="C18" s="156" t="s">
        <v>70</v>
      </c>
      <c r="D18" s="156" t="s">
        <v>33</v>
      </c>
      <c r="E18" s="157">
        <v>375418</v>
      </c>
      <c r="F18" s="35">
        <v>1334.6109899999999</v>
      </c>
      <c r="G18" s="158">
        <v>1.586802E-2</v>
      </c>
      <c r="H18" s="35" t="s">
        <v>153</v>
      </c>
      <c r="J18" s="32"/>
    </row>
    <row r="19" spans="1:10" x14ac:dyDescent="0.2">
      <c r="A19" s="155">
        <v>13</v>
      </c>
      <c r="B19" s="156" t="s">
        <v>473</v>
      </c>
      <c r="C19" s="156" t="s">
        <v>854</v>
      </c>
      <c r="D19" s="156" t="s">
        <v>293</v>
      </c>
      <c r="E19" s="157">
        <v>193000</v>
      </c>
      <c r="F19" s="35">
        <v>1284.6079999999999</v>
      </c>
      <c r="G19" s="158">
        <v>1.5273500000000001E-2</v>
      </c>
      <c r="H19" s="35" t="s">
        <v>153</v>
      </c>
      <c r="J19" s="32"/>
    </row>
    <row r="20" spans="1:10" x14ac:dyDescent="0.2">
      <c r="A20" s="155">
        <v>14</v>
      </c>
      <c r="B20" s="156" t="s">
        <v>48</v>
      </c>
      <c r="C20" s="156" t="s">
        <v>49</v>
      </c>
      <c r="D20" s="156" t="s">
        <v>50</v>
      </c>
      <c r="E20" s="157">
        <v>106000</v>
      </c>
      <c r="F20" s="35">
        <v>1271.576</v>
      </c>
      <c r="G20" s="158">
        <v>1.511856E-2</v>
      </c>
      <c r="H20" s="35" t="s">
        <v>153</v>
      </c>
      <c r="J20" s="32"/>
    </row>
    <row r="21" spans="1:10" x14ac:dyDescent="0.2">
      <c r="A21" s="155">
        <v>15</v>
      </c>
      <c r="B21" s="156" t="s">
        <v>63</v>
      </c>
      <c r="C21" s="156" t="s">
        <v>64</v>
      </c>
      <c r="D21" s="156" t="s">
        <v>19</v>
      </c>
      <c r="E21" s="157">
        <v>108900</v>
      </c>
      <c r="F21" s="35">
        <v>1216.24965</v>
      </c>
      <c r="G21" s="158">
        <v>1.446075E-2</v>
      </c>
      <c r="H21" s="35" t="s">
        <v>153</v>
      </c>
      <c r="J21" s="32"/>
    </row>
    <row r="22" spans="1:10" ht="25.5" x14ac:dyDescent="0.2">
      <c r="A22" s="155">
        <v>16</v>
      </c>
      <c r="B22" s="156" t="s">
        <v>355</v>
      </c>
      <c r="C22" s="156" t="s">
        <v>356</v>
      </c>
      <c r="D22" s="156" t="s">
        <v>219</v>
      </c>
      <c r="E22" s="157">
        <v>78950</v>
      </c>
      <c r="F22" s="35">
        <v>1200.7110749999999</v>
      </c>
      <c r="G22" s="158">
        <v>1.4276E-2</v>
      </c>
      <c r="H22" s="35" t="s">
        <v>153</v>
      </c>
      <c r="J22" s="48"/>
    </row>
    <row r="23" spans="1:10" x14ac:dyDescent="0.2">
      <c r="A23" s="155">
        <v>17</v>
      </c>
      <c r="B23" s="156" t="s">
        <v>108</v>
      </c>
      <c r="C23" s="156" t="s">
        <v>109</v>
      </c>
      <c r="D23" s="156" t="s">
        <v>83</v>
      </c>
      <c r="E23" s="157">
        <v>27500</v>
      </c>
      <c r="F23" s="35">
        <v>1162.76875</v>
      </c>
      <c r="G23" s="158">
        <v>1.3824879999999999E-2</v>
      </c>
      <c r="H23" s="35" t="s">
        <v>153</v>
      </c>
      <c r="J23" s="32"/>
    </row>
    <row r="24" spans="1:10" x14ac:dyDescent="0.2">
      <c r="A24" s="155">
        <v>18</v>
      </c>
      <c r="B24" s="156" t="s">
        <v>707</v>
      </c>
      <c r="C24" s="156" t="s">
        <v>708</v>
      </c>
      <c r="D24" s="156" t="s">
        <v>293</v>
      </c>
      <c r="E24" s="157">
        <v>12500</v>
      </c>
      <c r="F24" s="35">
        <v>1120.675</v>
      </c>
      <c r="G24" s="158">
        <v>1.33244E-2</v>
      </c>
      <c r="H24" s="35" t="s">
        <v>153</v>
      </c>
      <c r="J24" s="32"/>
    </row>
    <row r="25" spans="1:10" x14ac:dyDescent="0.2">
      <c r="A25" s="155">
        <v>19</v>
      </c>
      <c r="B25" s="156" t="s">
        <v>474</v>
      </c>
      <c r="C25" s="156" t="s">
        <v>475</v>
      </c>
      <c r="D25" s="156" t="s">
        <v>50</v>
      </c>
      <c r="E25" s="157">
        <v>406575</v>
      </c>
      <c r="F25" s="35">
        <v>1119.7075500000001</v>
      </c>
      <c r="G25" s="158">
        <v>1.3312900000000001E-2</v>
      </c>
      <c r="H25" s="35" t="s">
        <v>153</v>
      </c>
      <c r="J25" s="32"/>
    </row>
    <row r="26" spans="1:10" ht="25.5" x14ac:dyDescent="0.2">
      <c r="A26" s="155">
        <v>20</v>
      </c>
      <c r="B26" s="156" t="s">
        <v>363</v>
      </c>
      <c r="C26" s="156" t="s">
        <v>364</v>
      </c>
      <c r="D26" s="156" t="s">
        <v>219</v>
      </c>
      <c r="E26" s="157">
        <v>91000</v>
      </c>
      <c r="F26" s="35">
        <v>1098.9159999999999</v>
      </c>
      <c r="G26" s="158">
        <v>1.30657E-2</v>
      </c>
      <c r="H26" s="35" t="s">
        <v>153</v>
      </c>
      <c r="J26" s="32"/>
    </row>
    <row r="27" spans="1:10" x14ac:dyDescent="0.2">
      <c r="A27" s="155">
        <v>21</v>
      </c>
      <c r="B27" s="156" t="s">
        <v>76</v>
      </c>
      <c r="C27" s="156" t="s">
        <v>77</v>
      </c>
      <c r="D27" s="156" t="s">
        <v>50</v>
      </c>
      <c r="E27" s="157">
        <v>119000</v>
      </c>
      <c r="F27" s="35">
        <v>1010.2505</v>
      </c>
      <c r="G27" s="158">
        <v>1.20115E-2</v>
      </c>
      <c r="H27" s="35" t="s">
        <v>153</v>
      </c>
      <c r="J27" s="32"/>
    </row>
    <row r="28" spans="1:10" x14ac:dyDescent="0.2">
      <c r="A28" s="155">
        <v>22</v>
      </c>
      <c r="B28" s="156" t="s">
        <v>564</v>
      </c>
      <c r="C28" s="156" t="s">
        <v>565</v>
      </c>
      <c r="D28" s="156" t="s">
        <v>222</v>
      </c>
      <c r="E28" s="157">
        <v>68000</v>
      </c>
      <c r="F28" s="35">
        <v>972.63800000000003</v>
      </c>
      <c r="G28" s="158">
        <v>1.15643E-2</v>
      </c>
      <c r="H28" s="35" t="s">
        <v>153</v>
      </c>
      <c r="J28" s="32"/>
    </row>
    <row r="29" spans="1:10" x14ac:dyDescent="0.2">
      <c r="A29" s="155">
        <v>23</v>
      </c>
      <c r="B29" s="156" t="s">
        <v>352</v>
      </c>
      <c r="C29" s="156" t="s">
        <v>353</v>
      </c>
      <c r="D29" s="156" t="s">
        <v>354</v>
      </c>
      <c r="E29" s="157">
        <v>138600</v>
      </c>
      <c r="F29" s="35">
        <v>961.26030000000003</v>
      </c>
      <c r="G29" s="158">
        <v>1.142902E-2</v>
      </c>
      <c r="H29" s="35" t="s">
        <v>153</v>
      </c>
      <c r="J29" s="32"/>
    </row>
    <row r="30" spans="1:10" ht="25.5" x14ac:dyDescent="0.2">
      <c r="A30" s="155">
        <v>24</v>
      </c>
      <c r="B30" s="156" t="s">
        <v>359</v>
      </c>
      <c r="C30" s="156" t="s">
        <v>360</v>
      </c>
      <c r="D30" s="156" t="s">
        <v>219</v>
      </c>
      <c r="E30" s="157">
        <v>15000</v>
      </c>
      <c r="F30" s="35">
        <v>960.35249999999996</v>
      </c>
      <c r="G30" s="158">
        <v>1.141823E-2</v>
      </c>
      <c r="H30" s="35" t="s">
        <v>153</v>
      </c>
      <c r="J30" s="32"/>
    </row>
    <row r="31" spans="1:10" x14ac:dyDescent="0.2">
      <c r="A31" s="155">
        <v>25</v>
      </c>
      <c r="B31" s="156" t="s">
        <v>11</v>
      </c>
      <c r="C31" s="156" t="s">
        <v>12</v>
      </c>
      <c r="D31" s="156" t="s">
        <v>13</v>
      </c>
      <c r="E31" s="157">
        <v>26640</v>
      </c>
      <c r="F31" s="35">
        <v>945.30708000000004</v>
      </c>
      <c r="G31" s="158">
        <v>1.123934E-2</v>
      </c>
      <c r="H31" s="35" t="s">
        <v>153</v>
      </c>
      <c r="J31" s="32"/>
    </row>
    <row r="32" spans="1:10" x14ac:dyDescent="0.2">
      <c r="A32" s="155">
        <v>26</v>
      </c>
      <c r="B32" s="156" t="s">
        <v>367</v>
      </c>
      <c r="C32" s="156" t="s">
        <v>368</v>
      </c>
      <c r="D32" s="156" t="s">
        <v>252</v>
      </c>
      <c r="E32" s="157">
        <v>23000</v>
      </c>
      <c r="F32" s="35">
        <v>902.49699999999996</v>
      </c>
      <c r="G32" s="158">
        <v>1.073035E-2</v>
      </c>
      <c r="H32" s="35" t="s">
        <v>153</v>
      </c>
      <c r="J32" s="32"/>
    </row>
    <row r="33" spans="1:10" x14ac:dyDescent="0.2">
      <c r="A33" s="155">
        <v>27</v>
      </c>
      <c r="B33" s="156" t="s">
        <v>478</v>
      </c>
      <c r="C33" s="156" t="s">
        <v>479</v>
      </c>
      <c r="D33" s="156" t="s">
        <v>222</v>
      </c>
      <c r="E33" s="157">
        <v>59500</v>
      </c>
      <c r="F33" s="35">
        <v>868.46199999999999</v>
      </c>
      <c r="G33" s="158">
        <v>1.032569E-2</v>
      </c>
      <c r="H33" s="35" t="s">
        <v>153</v>
      </c>
      <c r="J33" s="32"/>
    </row>
    <row r="34" spans="1:10" x14ac:dyDescent="0.2">
      <c r="A34" s="155">
        <v>28</v>
      </c>
      <c r="B34" s="156" t="s">
        <v>98</v>
      </c>
      <c r="C34" s="156" t="s">
        <v>99</v>
      </c>
      <c r="D34" s="156" t="s">
        <v>33</v>
      </c>
      <c r="E34" s="157">
        <v>133000</v>
      </c>
      <c r="F34" s="35">
        <v>825.26499999999999</v>
      </c>
      <c r="G34" s="158">
        <v>9.8120900000000007E-3</v>
      </c>
      <c r="H34" s="35" t="s">
        <v>153</v>
      </c>
      <c r="J34" s="32"/>
    </row>
    <row r="35" spans="1:10" x14ac:dyDescent="0.2">
      <c r="A35" s="155">
        <v>29</v>
      </c>
      <c r="B35" s="156" t="s">
        <v>552</v>
      </c>
      <c r="C35" s="156" t="s">
        <v>553</v>
      </c>
      <c r="D35" s="156" t="s">
        <v>293</v>
      </c>
      <c r="E35" s="157">
        <v>28700</v>
      </c>
      <c r="F35" s="35">
        <v>822.72855000000004</v>
      </c>
      <c r="G35" s="158">
        <v>9.7819299999999994E-3</v>
      </c>
      <c r="H35" s="35" t="s">
        <v>153</v>
      </c>
      <c r="J35" s="32"/>
    </row>
    <row r="36" spans="1:10" x14ac:dyDescent="0.2">
      <c r="A36" s="155">
        <v>30</v>
      </c>
      <c r="B36" s="156" t="s">
        <v>74</v>
      </c>
      <c r="C36" s="156" t="s">
        <v>75</v>
      </c>
      <c r="D36" s="156" t="s">
        <v>36</v>
      </c>
      <c r="E36" s="157">
        <v>20000</v>
      </c>
      <c r="F36" s="35">
        <v>793.37</v>
      </c>
      <c r="G36" s="158">
        <v>9.4328699999999994E-3</v>
      </c>
      <c r="H36" s="35" t="s">
        <v>153</v>
      </c>
      <c r="J36" s="32"/>
    </row>
    <row r="37" spans="1:10" x14ac:dyDescent="0.2">
      <c r="A37" s="155">
        <v>31</v>
      </c>
      <c r="B37" s="156" t="s">
        <v>248</v>
      </c>
      <c r="C37" s="156" t="s">
        <v>249</v>
      </c>
      <c r="D37" s="156" t="s">
        <v>16</v>
      </c>
      <c r="E37" s="157">
        <v>230850</v>
      </c>
      <c r="F37" s="35">
        <v>766.65284999999994</v>
      </c>
      <c r="G37" s="158">
        <v>9.1152100000000003E-3</v>
      </c>
      <c r="H37" s="35" t="s">
        <v>153</v>
      </c>
      <c r="J37" s="32"/>
    </row>
    <row r="38" spans="1:10" x14ac:dyDescent="0.2">
      <c r="A38" s="155">
        <v>32</v>
      </c>
      <c r="B38" s="156" t="s">
        <v>543</v>
      </c>
      <c r="C38" s="156" t="s">
        <v>544</v>
      </c>
      <c r="D38" s="156" t="s">
        <v>252</v>
      </c>
      <c r="E38" s="157">
        <v>13000</v>
      </c>
      <c r="F38" s="35">
        <v>758.49149999999997</v>
      </c>
      <c r="G38" s="158">
        <v>9.0181800000000006E-3</v>
      </c>
      <c r="H38" s="35" t="s">
        <v>153</v>
      </c>
      <c r="J38" s="32"/>
    </row>
    <row r="39" spans="1:10" x14ac:dyDescent="0.2">
      <c r="A39" s="155">
        <v>33</v>
      </c>
      <c r="B39" s="156" t="s">
        <v>205</v>
      </c>
      <c r="C39" s="156" t="s">
        <v>206</v>
      </c>
      <c r="D39" s="156" t="s">
        <v>50</v>
      </c>
      <c r="E39" s="157">
        <v>410000</v>
      </c>
      <c r="F39" s="35">
        <v>726.72500000000002</v>
      </c>
      <c r="G39" s="158">
        <v>8.6404900000000007E-3</v>
      </c>
      <c r="H39" s="35" t="s">
        <v>153</v>
      </c>
      <c r="J39" s="32"/>
    </row>
    <row r="40" spans="1:10" ht="25.5" x14ac:dyDescent="0.2">
      <c r="A40" s="155">
        <v>34</v>
      </c>
      <c r="B40" s="156" t="s">
        <v>275</v>
      </c>
      <c r="C40" s="156" t="s">
        <v>276</v>
      </c>
      <c r="D40" s="156" t="s">
        <v>112</v>
      </c>
      <c r="E40" s="157">
        <v>48000</v>
      </c>
      <c r="F40" s="35">
        <v>683.28</v>
      </c>
      <c r="G40" s="158">
        <v>8.1239399999999996E-3</v>
      </c>
      <c r="H40" s="35" t="s">
        <v>153</v>
      </c>
      <c r="J40" s="32"/>
    </row>
    <row r="41" spans="1:10" x14ac:dyDescent="0.2">
      <c r="A41" s="155">
        <v>35</v>
      </c>
      <c r="B41" s="156" t="s">
        <v>265</v>
      </c>
      <c r="C41" s="156" t="s">
        <v>266</v>
      </c>
      <c r="D41" s="156" t="s">
        <v>267</v>
      </c>
      <c r="E41" s="157">
        <v>34000</v>
      </c>
      <c r="F41" s="35">
        <v>675.25699999999995</v>
      </c>
      <c r="G41" s="158">
        <v>8.0285500000000006E-3</v>
      </c>
      <c r="H41" s="35" t="s">
        <v>153</v>
      </c>
      <c r="J41" s="32"/>
    </row>
    <row r="42" spans="1:10" ht="25.5" x14ac:dyDescent="0.2">
      <c r="A42" s="155">
        <v>36</v>
      </c>
      <c r="B42" s="156" t="s">
        <v>413</v>
      </c>
      <c r="C42" s="156" t="s">
        <v>414</v>
      </c>
      <c r="D42" s="156" t="s">
        <v>219</v>
      </c>
      <c r="E42" s="157">
        <v>31678</v>
      </c>
      <c r="F42" s="35">
        <v>674.487976</v>
      </c>
      <c r="G42" s="158">
        <v>8.0194099999999994E-3</v>
      </c>
      <c r="H42" s="35" t="s">
        <v>153</v>
      </c>
      <c r="J42" s="32"/>
    </row>
    <row r="43" spans="1:10" ht="25.5" x14ac:dyDescent="0.2">
      <c r="A43" s="155">
        <v>37</v>
      </c>
      <c r="B43" s="156" t="s">
        <v>129</v>
      </c>
      <c r="C43" s="156" t="s">
        <v>130</v>
      </c>
      <c r="D43" s="156" t="s">
        <v>25</v>
      </c>
      <c r="E43" s="157">
        <v>300000</v>
      </c>
      <c r="F43" s="35">
        <v>629.97</v>
      </c>
      <c r="G43" s="158">
        <v>7.4901100000000003E-3</v>
      </c>
      <c r="H43" s="35" t="s">
        <v>153</v>
      </c>
      <c r="J43" s="32"/>
    </row>
    <row r="44" spans="1:10" ht="25.5" x14ac:dyDescent="0.2">
      <c r="A44" s="155">
        <v>38</v>
      </c>
      <c r="B44" s="156" t="s">
        <v>23</v>
      </c>
      <c r="C44" s="156" t="s">
        <v>24</v>
      </c>
      <c r="D44" s="156" t="s">
        <v>25</v>
      </c>
      <c r="E44" s="157">
        <v>5000</v>
      </c>
      <c r="F44" s="35">
        <v>583.39499999999998</v>
      </c>
      <c r="G44" s="158">
        <v>6.93635E-3</v>
      </c>
      <c r="H44" s="35" t="s">
        <v>153</v>
      </c>
      <c r="J44" s="32"/>
    </row>
    <row r="45" spans="1:10" x14ac:dyDescent="0.2">
      <c r="A45" s="155">
        <v>39</v>
      </c>
      <c r="B45" s="156" t="s">
        <v>253</v>
      </c>
      <c r="C45" s="156" t="s">
        <v>254</v>
      </c>
      <c r="D45" s="156" t="s">
        <v>204</v>
      </c>
      <c r="E45" s="157">
        <v>8000</v>
      </c>
      <c r="F45" s="35">
        <v>542.86800000000005</v>
      </c>
      <c r="G45" s="158">
        <v>6.4545000000000002E-3</v>
      </c>
      <c r="H45" s="35" t="s">
        <v>153</v>
      </c>
      <c r="J45" s="32"/>
    </row>
    <row r="46" spans="1:10" x14ac:dyDescent="0.2">
      <c r="A46" s="155">
        <v>40</v>
      </c>
      <c r="B46" s="156" t="s">
        <v>102</v>
      </c>
      <c r="C46" s="156" t="s">
        <v>103</v>
      </c>
      <c r="D46" s="156" t="s">
        <v>13</v>
      </c>
      <c r="E46" s="157">
        <v>74833</v>
      </c>
      <c r="F46" s="35">
        <v>533.85862199999997</v>
      </c>
      <c r="G46" s="158">
        <v>6.3473799999999997E-3</v>
      </c>
      <c r="H46" s="35" t="s">
        <v>153</v>
      </c>
      <c r="J46" s="32"/>
    </row>
    <row r="47" spans="1:10" x14ac:dyDescent="0.2">
      <c r="A47" s="155">
        <v>41</v>
      </c>
      <c r="B47" s="156" t="s">
        <v>369</v>
      </c>
      <c r="C47" s="156" t="s">
        <v>370</v>
      </c>
      <c r="D47" s="156" t="s">
        <v>50</v>
      </c>
      <c r="E47" s="157">
        <v>430000</v>
      </c>
      <c r="F47" s="35">
        <v>513.721</v>
      </c>
      <c r="G47" s="158">
        <v>6.10795E-3</v>
      </c>
      <c r="H47" s="35" t="s">
        <v>153</v>
      </c>
      <c r="J47" s="32"/>
    </row>
    <row r="48" spans="1:10" x14ac:dyDescent="0.2">
      <c r="A48" s="155">
        <v>42</v>
      </c>
      <c r="B48" s="156" t="s">
        <v>709</v>
      </c>
      <c r="C48" s="156" t="s">
        <v>710</v>
      </c>
      <c r="D48" s="156" t="s">
        <v>245</v>
      </c>
      <c r="E48" s="157">
        <v>78100</v>
      </c>
      <c r="F48" s="35">
        <v>464.73405000000002</v>
      </c>
      <c r="G48" s="158">
        <v>5.52551E-3</v>
      </c>
      <c r="H48" s="35" t="s">
        <v>153</v>
      </c>
      <c r="J48" s="32"/>
    </row>
    <row r="49" spans="1:10" ht="25.5" x14ac:dyDescent="0.2">
      <c r="A49" s="155">
        <v>43</v>
      </c>
      <c r="B49" s="156" t="s">
        <v>480</v>
      </c>
      <c r="C49" s="156" t="s">
        <v>481</v>
      </c>
      <c r="D49" s="156" t="s">
        <v>219</v>
      </c>
      <c r="E49" s="157">
        <v>30000</v>
      </c>
      <c r="F49" s="35">
        <v>444.24</v>
      </c>
      <c r="G49" s="158">
        <v>5.2818500000000003E-3</v>
      </c>
      <c r="H49" s="35" t="s">
        <v>153</v>
      </c>
      <c r="J49" s="32"/>
    </row>
    <row r="50" spans="1:10" x14ac:dyDescent="0.2">
      <c r="A50" s="155">
        <v>44</v>
      </c>
      <c r="B50" s="156" t="s">
        <v>396</v>
      </c>
      <c r="C50" s="156" t="s">
        <v>397</v>
      </c>
      <c r="D50" s="156" t="s">
        <v>47</v>
      </c>
      <c r="E50" s="157">
        <v>12000</v>
      </c>
      <c r="F50" s="35">
        <v>408.50400000000002</v>
      </c>
      <c r="G50" s="158">
        <v>4.8569599999999996E-3</v>
      </c>
      <c r="H50" s="35" t="s">
        <v>153</v>
      </c>
      <c r="J50" s="32"/>
    </row>
    <row r="51" spans="1:10" ht="25.5" x14ac:dyDescent="0.2">
      <c r="A51" s="155">
        <v>45</v>
      </c>
      <c r="B51" s="156" t="s">
        <v>711</v>
      </c>
      <c r="C51" s="156" t="s">
        <v>712</v>
      </c>
      <c r="D51" s="156" t="s">
        <v>713</v>
      </c>
      <c r="E51" s="157">
        <v>12600</v>
      </c>
      <c r="F51" s="35">
        <v>400.32089999999999</v>
      </c>
      <c r="G51" s="158">
        <v>4.7596599999999998E-3</v>
      </c>
      <c r="H51" s="35" t="s">
        <v>153</v>
      </c>
      <c r="J51" s="32"/>
    </row>
    <row r="52" spans="1:10" x14ac:dyDescent="0.2">
      <c r="A52" s="155">
        <v>46</v>
      </c>
      <c r="B52" s="156" t="s">
        <v>714</v>
      </c>
      <c r="C52" s="156" t="s">
        <v>715</v>
      </c>
      <c r="D52" s="156" t="s">
        <v>424</v>
      </c>
      <c r="E52" s="157">
        <v>34734</v>
      </c>
      <c r="F52" s="35">
        <v>354.964113</v>
      </c>
      <c r="G52" s="158">
        <v>4.2203900000000001E-3</v>
      </c>
      <c r="H52" s="35" t="s">
        <v>153</v>
      </c>
      <c r="J52" s="32"/>
    </row>
    <row r="53" spans="1:10" ht="25.5" x14ac:dyDescent="0.2">
      <c r="A53" s="155">
        <v>47</v>
      </c>
      <c r="B53" s="156" t="s">
        <v>91</v>
      </c>
      <c r="C53" s="156" t="s">
        <v>92</v>
      </c>
      <c r="D53" s="156" t="s">
        <v>93</v>
      </c>
      <c r="E53" s="157">
        <v>23000</v>
      </c>
      <c r="F53" s="35">
        <v>339.96300000000002</v>
      </c>
      <c r="G53" s="158">
        <v>4.0420300000000003E-3</v>
      </c>
      <c r="H53" s="35" t="s">
        <v>153</v>
      </c>
      <c r="J53" s="32"/>
    </row>
    <row r="54" spans="1:10" x14ac:dyDescent="0.2">
      <c r="A54" s="155">
        <v>48</v>
      </c>
      <c r="B54" s="156" t="s">
        <v>20</v>
      </c>
      <c r="C54" s="156" t="s">
        <v>21</v>
      </c>
      <c r="D54" s="156" t="s">
        <v>22</v>
      </c>
      <c r="E54" s="157">
        <v>88500</v>
      </c>
      <c r="F54" s="35">
        <v>334.83974999999998</v>
      </c>
      <c r="G54" s="158">
        <v>3.9811200000000003E-3</v>
      </c>
      <c r="H54" s="35" t="s">
        <v>153</v>
      </c>
      <c r="J54" s="32"/>
    </row>
    <row r="55" spans="1:10" x14ac:dyDescent="0.2">
      <c r="A55" s="155">
        <v>49</v>
      </c>
      <c r="B55" s="156" t="s">
        <v>716</v>
      </c>
      <c r="C55" s="156" t="s">
        <v>717</v>
      </c>
      <c r="D55" s="156" t="s">
        <v>222</v>
      </c>
      <c r="E55" s="157">
        <v>14000</v>
      </c>
      <c r="F55" s="35">
        <v>322.17500000000001</v>
      </c>
      <c r="G55" s="158">
        <v>3.8305399999999999E-3</v>
      </c>
      <c r="H55" s="35" t="s">
        <v>153</v>
      </c>
      <c r="J55" s="32"/>
    </row>
    <row r="56" spans="1:10" x14ac:dyDescent="0.2">
      <c r="A56" s="155">
        <v>50</v>
      </c>
      <c r="B56" s="156" t="s">
        <v>39</v>
      </c>
      <c r="C56" s="156" t="s">
        <v>40</v>
      </c>
      <c r="D56" s="156" t="s">
        <v>33</v>
      </c>
      <c r="E56" s="157">
        <v>3785</v>
      </c>
      <c r="F56" s="35">
        <v>321.38056499999999</v>
      </c>
      <c r="G56" s="158">
        <v>3.8210900000000001E-3</v>
      </c>
      <c r="H56" s="35" t="s">
        <v>153</v>
      </c>
      <c r="J56" s="32"/>
    </row>
    <row r="57" spans="1:10" x14ac:dyDescent="0.2">
      <c r="A57" s="155">
        <v>51</v>
      </c>
      <c r="B57" s="156" t="s">
        <v>665</v>
      </c>
      <c r="C57" s="156" t="s">
        <v>666</v>
      </c>
      <c r="D57" s="156" t="s">
        <v>53</v>
      </c>
      <c r="E57" s="157">
        <v>35475</v>
      </c>
      <c r="F57" s="35">
        <v>292.5800625</v>
      </c>
      <c r="G57" s="158">
        <v>3.4786700000000001E-3</v>
      </c>
      <c r="H57" s="35" t="s">
        <v>153</v>
      </c>
      <c r="J57" s="32"/>
    </row>
    <row r="58" spans="1:10" x14ac:dyDescent="0.2">
      <c r="A58" s="155">
        <v>52</v>
      </c>
      <c r="B58" s="156" t="s">
        <v>669</v>
      </c>
      <c r="C58" s="156" t="s">
        <v>670</v>
      </c>
      <c r="D58" s="156" t="s">
        <v>671</v>
      </c>
      <c r="E58" s="157">
        <v>64400</v>
      </c>
      <c r="F58" s="35">
        <v>292.37599999999998</v>
      </c>
      <c r="G58" s="158">
        <v>3.4762399999999998E-3</v>
      </c>
      <c r="H58" s="35" t="s">
        <v>153</v>
      </c>
      <c r="J58" s="32"/>
    </row>
    <row r="59" spans="1:10" ht="25.5" x14ac:dyDescent="0.2">
      <c r="A59" s="155">
        <v>53</v>
      </c>
      <c r="B59" s="156" t="s">
        <v>261</v>
      </c>
      <c r="C59" s="156" t="s">
        <v>262</v>
      </c>
      <c r="D59" s="156" t="s">
        <v>25</v>
      </c>
      <c r="E59" s="157">
        <v>15869</v>
      </c>
      <c r="F59" s="35">
        <v>287.77638050000002</v>
      </c>
      <c r="G59" s="158">
        <v>3.4215500000000002E-3</v>
      </c>
      <c r="H59" s="35" t="s">
        <v>153</v>
      </c>
      <c r="J59" s="32"/>
    </row>
    <row r="60" spans="1:10" ht="25.5" x14ac:dyDescent="0.2">
      <c r="A60" s="155">
        <v>54</v>
      </c>
      <c r="B60" s="156" t="s">
        <v>718</v>
      </c>
      <c r="C60" s="156" t="s">
        <v>719</v>
      </c>
      <c r="D60" s="156" t="s">
        <v>274</v>
      </c>
      <c r="E60" s="157">
        <v>20000</v>
      </c>
      <c r="F60" s="35">
        <v>286.12</v>
      </c>
      <c r="G60" s="158">
        <v>3.40186E-3</v>
      </c>
      <c r="H60" s="35" t="s">
        <v>153</v>
      </c>
      <c r="J60" s="32"/>
    </row>
    <row r="61" spans="1:10" x14ac:dyDescent="0.2">
      <c r="A61" s="155">
        <v>55</v>
      </c>
      <c r="B61" s="156" t="s">
        <v>550</v>
      </c>
      <c r="C61" s="156" t="s">
        <v>551</v>
      </c>
      <c r="D61" s="156" t="s">
        <v>267</v>
      </c>
      <c r="E61" s="157">
        <v>18200</v>
      </c>
      <c r="F61" s="35">
        <v>232.32300000000001</v>
      </c>
      <c r="G61" s="158">
        <v>2.7622300000000001E-3</v>
      </c>
      <c r="H61" s="35" t="s">
        <v>153</v>
      </c>
      <c r="J61" s="32"/>
    </row>
    <row r="62" spans="1:10" x14ac:dyDescent="0.2">
      <c r="A62" s="155">
        <v>56</v>
      </c>
      <c r="B62" s="156" t="s">
        <v>350</v>
      </c>
      <c r="C62" s="156" t="s">
        <v>351</v>
      </c>
      <c r="D62" s="156" t="s">
        <v>222</v>
      </c>
      <c r="E62" s="157">
        <v>5858</v>
      </c>
      <c r="F62" s="35">
        <v>228.705107</v>
      </c>
      <c r="G62" s="158">
        <v>2.7192200000000001E-3</v>
      </c>
      <c r="H62" s="35" t="s">
        <v>153</v>
      </c>
      <c r="J62" s="32"/>
    </row>
    <row r="63" spans="1:10" ht="25.5" x14ac:dyDescent="0.2">
      <c r="A63" s="155">
        <v>57</v>
      </c>
      <c r="B63" s="156" t="s">
        <v>672</v>
      </c>
      <c r="C63" s="156" t="s">
        <v>673</v>
      </c>
      <c r="D63" s="156" t="s">
        <v>25</v>
      </c>
      <c r="E63" s="157">
        <v>8700</v>
      </c>
      <c r="F63" s="35">
        <v>227.85735</v>
      </c>
      <c r="G63" s="158">
        <v>2.7091400000000001E-3</v>
      </c>
      <c r="H63" s="35" t="s">
        <v>153</v>
      </c>
      <c r="J63" s="32"/>
    </row>
    <row r="64" spans="1:10" x14ac:dyDescent="0.2">
      <c r="A64" s="155">
        <v>58</v>
      </c>
      <c r="B64" s="156" t="s">
        <v>277</v>
      </c>
      <c r="C64" s="156" t="s">
        <v>278</v>
      </c>
      <c r="D64" s="156" t="s">
        <v>50</v>
      </c>
      <c r="E64" s="157">
        <v>157493</v>
      </c>
      <c r="F64" s="35">
        <v>215.2771817</v>
      </c>
      <c r="G64" s="158">
        <v>2.5595599999999998E-3</v>
      </c>
      <c r="H64" s="35" t="s">
        <v>153</v>
      </c>
      <c r="J64" s="32"/>
    </row>
    <row r="65" spans="1:10" x14ac:dyDescent="0.2">
      <c r="A65" s="155">
        <v>59</v>
      </c>
      <c r="B65" s="156" t="s">
        <v>720</v>
      </c>
      <c r="C65" s="156" t="s">
        <v>721</v>
      </c>
      <c r="D65" s="156" t="s">
        <v>47</v>
      </c>
      <c r="E65" s="157">
        <v>7000</v>
      </c>
      <c r="F65" s="35">
        <v>204.1935</v>
      </c>
      <c r="G65" s="158">
        <v>2.42778E-3</v>
      </c>
      <c r="H65" s="35" t="s">
        <v>153</v>
      </c>
      <c r="J65" s="32"/>
    </row>
    <row r="66" spans="1:10" ht="25.5" x14ac:dyDescent="0.2">
      <c r="A66" s="155">
        <v>60</v>
      </c>
      <c r="B66" s="156" t="s">
        <v>236</v>
      </c>
      <c r="C66" s="156" t="s">
        <v>237</v>
      </c>
      <c r="D66" s="156" t="s">
        <v>219</v>
      </c>
      <c r="E66" s="157">
        <v>4000</v>
      </c>
      <c r="F66" s="35">
        <v>199.654</v>
      </c>
      <c r="G66" s="158">
        <v>2.3738100000000001E-3</v>
      </c>
      <c r="H66" s="35" t="s">
        <v>153</v>
      </c>
      <c r="J66" s="32"/>
    </row>
    <row r="67" spans="1:10" x14ac:dyDescent="0.2">
      <c r="A67" s="155">
        <v>61</v>
      </c>
      <c r="B67" s="156" t="s">
        <v>374</v>
      </c>
      <c r="C67" s="156" t="s">
        <v>375</v>
      </c>
      <c r="D67" s="156" t="s">
        <v>376</v>
      </c>
      <c r="E67" s="157">
        <v>9765</v>
      </c>
      <c r="F67" s="35">
        <v>199.22552999999999</v>
      </c>
      <c r="G67" s="158">
        <v>2.3687199999999999E-3</v>
      </c>
      <c r="H67" s="35" t="s">
        <v>153</v>
      </c>
      <c r="J67" s="32"/>
    </row>
    <row r="68" spans="1:10" x14ac:dyDescent="0.2">
      <c r="A68" s="155">
        <v>62</v>
      </c>
      <c r="B68" s="156" t="s">
        <v>409</v>
      </c>
      <c r="C68" s="156" t="s">
        <v>410</v>
      </c>
      <c r="D68" s="156" t="s">
        <v>112</v>
      </c>
      <c r="E68" s="157">
        <v>12500</v>
      </c>
      <c r="F68" s="35">
        <v>198.51875000000001</v>
      </c>
      <c r="G68" s="158">
        <v>2.36031E-3</v>
      </c>
      <c r="H68" s="35" t="s">
        <v>153</v>
      </c>
      <c r="J68" s="32"/>
    </row>
    <row r="69" spans="1:10" ht="25.5" x14ac:dyDescent="0.2">
      <c r="A69" s="155">
        <v>63</v>
      </c>
      <c r="B69" s="156" t="s">
        <v>530</v>
      </c>
      <c r="C69" s="156" t="s">
        <v>531</v>
      </c>
      <c r="D69" s="156" t="s">
        <v>532</v>
      </c>
      <c r="E69" s="157">
        <v>43589</v>
      </c>
      <c r="F69" s="35">
        <v>194.03643349999999</v>
      </c>
      <c r="G69" s="158">
        <v>2.3070199999999999E-3</v>
      </c>
      <c r="H69" s="35" t="s">
        <v>153</v>
      </c>
      <c r="J69" s="32"/>
    </row>
    <row r="70" spans="1:10" x14ac:dyDescent="0.2">
      <c r="A70" s="155">
        <v>64</v>
      </c>
      <c r="B70" s="156" t="s">
        <v>722</v>
      </c>
      <c r="C70" s="156" t="s">
        <v>723</v>
      </c>
      <c r="D70" s="156" t="s">
        <v>117</v>
      </c>
      <c r="E70" s="157">
        <v>19575</v>
      </c>
      <c r="F70" s="35">
        <v>182.34112500000001</v>
      </c>
      <c r="G70" s="158">
        <v>2.16797E-3</v>
      </c>
      <c r="H70" s="35" t="s">
        <v>153</v>
      </c>
      <c r="J70" s="32"/>
    </row>
    <row r="71" spans="1:10" x14ac:dyDescent="0.2">
      <c r="A71" s="155">
        <v>65</v>
      </c>
      <c r="B71" s="156" t="s">
        <v>342</v>
      </c>
      <c r="C71" s="156" t="s">
        <v>343</v>
      </c>
      <c r="D71" s="156" t="s">
        <v>204</v>
      </c>
      <c r="E71" s="157">
        <v>57000</v>
      </c>
      <c r="F71" s="35">
        <v>114.3192</v>
      </c>
      <c r="G71" s="158">
        <v>1.35921E-3</v>
      </c>
      <c r="H71" s="35" t="s">
        <v>153</v>
      </c>
      <c r="J71" s="32"/>
    </row>
    <row r="72" spans="1:10" ht="25.5" x14ac:dyDescent="0.2">
      <c r="A72" s="155">
        <v>66</v>
      </c>
      <c r="B72" s="156" t="s">
        <v>104</v>
      </c>
      <c r="C72" s="156" t="s">
        <v>105</v>
      </c>
      <c r="D72" s="156" t="s">
        <v>25</v>
      </c>
      <c r="E72" s="157">
        <v>9000</v>
      </c>
      <c r="F72" s="35">
        <v>60.322499999999998</v>
      </c>
      <c r="G72" s="158">
        <v>7.1721000000000003E-4</v>
      </c>
      <c r="H72" s="35" t="s">
        <v>153</v>
      </c>
      <c r="J72" s="32"/>
    </row>
    <row r="73" spans="1:10" x14ac:dyDescent="0.2">
      <c r="A73" s="155">
        <v>67</v>
      </c>
      <c r="B73" s="156" t="s">
        <v>383</v>
      </c>
      <c r="C73" s="156" t="s">
        <v>384</v>
      </c>
      <c r="D73" s="156" t="s">
        <v>90</v>
      </c>
      <c r="E73" s="157">
        <v>500</v>
      </c>
      <c r="F73" s="35">
        <v>8.3517499999999991</v>
      </c>
      <c r="G73" s="158">
        <v>9.9300000000000001E-5</v>
      </c>
      <c r="H73" s="35" t="s">
        <v>153</v>
      </c>
      <c r="J73" s="32"/>
    </row>
    <row r="74" spans="1:10" x14ac:dyDescent="0.2">
      <c r="A74" s="153"/>
      <c r="B74" s="153"/>
      <c r="C74" s="154" t="s">
        <v>152</v>
      </c>
      <c r="D74" s="153"/>
      <c r="E74" s="153" t="s">
        <v>153</v>
      </c>
      <c r="F74" s="159">
        <v>68695.257835199998</v>
      </c>
      <c r="G74" s="160">
        <v>0.81676068000000002</v>
      </c>
      <c r="H74" s="35" t="s">
        <v>153</v>
      </c>
      <c r="J74" s="32"/>
    </row>
    <row r="75" spans="1:10" x14ac:dyDescent="0.2">
      <c r="A75" s="153"/>
      <c r="B75" s="153"/>
      <c r="C75" s="161"/>
      <c r="D75" s="153"/>
      <c r="E75" s="153"/>
      <c r="F75" s="162"/>
      <c r="G75" s="162"/>
      <c r="H75" s="35" t="s">
        <v>153</v>
      </c>
      <c r="J75" s="32"/>
    </row>
    <row r="76" spans="1:10" x14ac:dyDescent="0.2">
      <c r="A76" s="153"/>
      <c r="B76" s="153"/>
      <c r="C76" s="154" t="s">
        <v>154</v>
      </c>
      <c r="D76" s="153"/>
      <c r="E76" s="153"/>
      <c r="F76" s="153"/>
      <c r="G76" s="153"/>
      <c r="H76" s="35" t="s">
        <v>153</v>
      </c>
      <c r="J76" s="32"/>
    </row>
    <row r="77" spans="1:10" x14ac:dyDescent="0.2">
      <c r="A77" s="153"/>
      <c r="B77" s="153"/>
      <c r="C77" s="154" t="s">
        <v>152</v>
      </c>
      <c r="D77" s="153"/>
      <c r="E77" s="153" t="s">
        <v>153</v>
      </c>
      <c r="F77" s="163" t="s">
        <v>155</v>
      </c>
      <c r="G77" s="160">
        <v>0</v>
      </c>
      <c r="H77" s="35" t="s">
        <v>153</v>
      </c>
      <c r="J77" s="32"/>
    </row>
    <row r="78" spans="1:10" x14ac:dyDescent="0.2">
      <c r="A78" s="153"/>
      <c r="B78" s="153"/>
      <c r="C78" s="161"/>
      <c r="D78" s="153"/>
      <c r="E78" s="153"/>
      <c r="F78" s="162"/>
      <c r="G78" s="162"/>
      <c r="H78" s="35" t="s">
        <v>153</v>
      </c>
      <c r="J78" s="32"/>
    </row>
    <row r="79" spans="1:10" x14ac:dyDescent="0.2">
      <c r="A79" s="153"/>
      <c r="B79" s="153"/>
      <c r="C79" s="154" t="s">
        <v>156</v>
      </c>
      <c r="D79" s="153"/>
      <c r="E79" s="153"/>
      <c r="F79" s="153"/>
      <c r="G79" s="153"/>
      <c r="H79" s="35" t="s">
        <v>153</v>
      </c>
      <c r="J79" s="32"/>
    </row>
    <row r="80" spans="1:10" x14ac:dyDescent="0.2">
      <c r="A80" s="153"/>
      <c r="B80" s="153"/>
      <c r="C80" s="154" t="s">
        <v>152</v>
      </c>
      <c r="D80" s="153"/>
      <c r="E80" s="153" t="s">
        <v>153</v>
      </c>
      <c r="F80" s="163" t="s">
        <v>155</v>
      </c>
      <c r="G80" s="160">
        <v>0</v>
      </c>
      <c r="H80" s="35" t="s">
        <v>153</v>
      </c>
      <c r="J80" s="32"/>
    </row>
    <row r="81" spans="1:10" x14ac:dyDescent="0.2">
      <c r="A81" s="153"/>
      <c r="B81" s="153"/>
      <c r="C81" s="161"/>
      <c r="D81" s="153"/>
      <c r="E81" s="153"/>
      <c r="F81" s="162"/>
      <c r="G81" s="162"/>
      <c r="H81" s="35" t="s">
        <v>153</v>
      </c>
      <c r="J81" s="32"/>
    </row>
    <row r="82" spans="1:10" x14ac:dyDescent="0.2">
      <c r="A82" s="153"/>
      <c r="B82" s="153"/>
      <c r="C82" s="154" t="s">
        <v>157</v>
      </c>
      <c r="D82" s="153"/>
      <c r="E82" s="153"/>
      <c r="F82" s="153"/>
      <c r="G82" s="153"/>
      <c r="H82" s="35" t="s">
        <v>153</v>
      </c>
      <c r="J82" s="32"/>
    </row>
    <row r="83" spans="1:10" x14ac:dyDescent="0.2">
      <c r="A83" s="153"/>
      <c r="B83" s="153"/>
      <c r="C83" s="154" t="s">
        <v>152</v>
      </c>
      <c r="D83" s="153"/>
      <c r="E83" s="153" t="s">
        <v>153</v>
      </c>
      <c r="F83" s="163" t="s">
        <v>155</v>
      </c>
      <c r="G83" s="160">
        <v>0</v>
      </c>
      <c r="H83" s="35" t="s">
        <v>153</v>
      </c>
      <c r="J83" s="32"/>
    </row>
    <row r="84" spans="1:10" x14ac:dyDescent="0.2">
      <c r="A84" s="153"/>
      <c r="B84" s="153"/>
      <c r="C84" s="161"/>
      <c r="D84" s="153"/>
      <c r="E84" s="153"/>
      <c r="F84" s="162"/>
      <c r="G84" s="162"/>
      <c r="H84" s="35" t="s">
        <v>153</v>
      </c>
      <c r="J84" s="32"/>
    </row>
    <row r="85" spans="1:10" x14ac:dyDescent="0.2">
      <c r="A85" s="153"/>
      <c r="B85" s="153"/>
      <c r="C85" s="154" t="s">
        <v>158</v>
      </c>
      <c r="D85" s="153"/>
      <c r="E85" s="153"/>
      <c r="F85" s="162"/>
      <c r="G85" s="162"/>
      <c r="H85" s="35" t="s">
        <v>153</v>
      </c>
      <c r="J85" s="32"/>
    </row>
    <row r="86" spans="1:10" x14ac:dyDescent="0.2">
      <c r="A86" s="153"/>
      <c r="B86" s="153"/>
      <c r="C86" s="154" t="s">
        <v>152</v>
      </c>
      <c r="D86" s="153"/>
      <c r="E86" s="153" t="s">
        <v>153</v>
      </c>
      <c r="F86" s="163" t="s">
        <v>155</v>
      </c>
      <c r="G86" s="160">
        <v>0</v>
      </c>
      <c r="H86" s="35" t="s">
        <v>153</v>
      </c>
      <c r="J86" s="32"/>
    </row>
    <row r="87" spans="1:10" x14ac:dyDescent="0.2">
      <c r="A87" s="153"/>
      <c r="B87" s="153"/>
      <c r="C87" s="161"/>
      <c r="D87" s="153"/>
      <c r="E87" s="153"/>
      <c r="F87" s="162"/>
      <c r="G87" s="162"/>
      <c r="H87" s="35" t="s">
        <v>153</v>
      </c>
      <c r="J87" s="32"/>
    </row>
    <row r="88" spans="1:10" x14ac:dyDescent="0.2">
      <c r="A88" s="153"/>
      <c r="B88" s="153"/>
      <c r="C88" s="154" t="s">
        <v>159</v>
      </c>
      <c r="D88" s="153"/>
      <c r="E88" s="153"/>
      <c r="F88" s="162"/>
      <c r="G88" s="162"/>
      <c r="H88" s="35" t="s">
        <v>153</v>
      </c>
      <c r="J88" s="32"/>
    </row>
    <row r="89" spans="1:10" x14ac:dyDescent="0.2">
      <c r="A89" s="155">
        <v>1</v>
      </c>
      <c r="B89" s="156"/>
      <c r="C89" s="156" t="s">
        <v>924</v>
      </c>
      <c r="D89" s="156" t="s">
        <v>547</v>
      </c>
      <c r="E89" s="157">
        <v>-500</v>
      </c>
      <c r="F89" s="35">
        <v>-8.3602500000000006</v>
      </c>
      <c r="G89" s="158">
        <f>F89/$F$175</f>
        <v>-9.9400212319343642E-5</v>
      </c>
      <c r="H89" s="35" t="s">
        <v>153</v>
      </c>
      <c r="J89" s="32"/>
    </row>
    <row r="90" spans="1:10" x14ac:dyDescent="0.2">
      <c r="A90" s="155">
        <v>2</v>
      </c>
      <c r="B90" s="156"/>
      <c r="C90" s="156" t="s">
        <v>910</v>
      </c>
      <c r="D90" s="156" t="s">
        <v>547</v>
      </c>
      <c r="E90" s="157">
        <v>-9000</v>
      </c>
      <c r="F90" s="35">
        <v>-60.57</v>
      </c>
      <c r="G90" s="158">
        <f t="shared" ref="G90:G118" si="0">F90/$F$175</f>
        <v>-7.2015440449539722E-4</v>
      </c>
      <c r="H90" s="35" t="s">
        <v>153</v>
      </c>
      <c r="J90" s="32"/>
    </row>
    <row r="91" spans="1:10" x14ac:dyDescent="0.2">
      <c r="A91" s="155">
        <v>3</v>
      </c>
      <c r="B91" s="156"/>
      <c r="C91" s="156" t="s">
        <v>939</v>
      </c>
      <c r="D91" s="156" t="s">
        <v>547</v>
      </c>
      <c r="E91" s="157">
        <v>-5800</v>
      </c>
      <c r="F91" s="35">
        <v>-169.6935</v>
      </c>
      <c r="G91" s="158">
        <f t="shared" si="0"/>
        <v>-2.0175915707320402E-3</v>
      </c>
      <c r="H91" s="35" t="s">
        <v>153</v>
      </c>
      <c r="J91" s="32"/>
    </row>
    <row r="92" spans="1:10" x14ac:dyDescent="0.2">
      <c r="A92" s="155">
        <v>4</v>
      </c>
      <c r="B92" s="156"/>
      <c r="C92" s="156" t="s">
        <v>940</v>
      </c>
      <c r="D92" s="156" t="s">
        <v>547</v>
      </c>
      <c r="E92" s="157">
        <v>-19575</v>
      </c>
      <c r="F92" s="35">
        <v>-182.2334625</v>
      </c>
      <c r="G92" s="158">
        <f t="shared" si="0"/>
        <v>-2.1666869847419812E-3</v>
      </c>
      <c r="H92" s="35" t="s">
        <v>153</v>
      </c>
      <c r="J92" s="32"/>
    </row>
    <row r="93" spans="1:10" ht="25.5" x14ac:dyDescent="0.2">
      <c r="A93" s="155">
        <v>5</v>
      </c>
      <c r="B93" s="156"/>
      <c r="C93" s="156" t="s">
        <v>901</v>
      </c>
      <c r="D93" s="156" t="s">
        <v>547</v>
      </c>
      <c r="E93" s="157">
        <v>-12950</v>
      </c>
      <c r="F93" s="35">
        <v>-197.66232500000001</v>
      </c>
      <c r="G93" s="158">
        <f t="shared" si="0"/>
        <v>-2.3501303277455947E-3</v>
      </c>
      <c r="H93" s="35" t="s">
        <v>153</v>
      </c>
      <c r="J93" s="32"/>
    </row>
    <row r="94" spans="1:10" x14ac:dyDescent="0.2">
      <c r="A94" s="155">
        <v>6</v>
      </c>
      <c r="B94" s="156"/>
      <c r="C94" s="156" t="s">
        <v>922</v>
      </c>
      <c r="D94" s="156" t="s">
        <v>547</v>
      </c>
      <c r="E94" s="157">
        <v>-12500</v>
      </c>
      <c r="F94" s="35">
        <v>-199.33125000000001</v>
      </c>
      <c r="G94" s="158">
        <f t="shared" si="0"/>
        <v>-2.3699732151407156E-3</v>
      </c>
      <c r="H94" s="35" t="s">
        <v>153</v>
      </c>
      <c r="J94" s="32"/>
    </row>
    <row r="95" spans="1:10" x14ac:dyDescent="0.2">
      <c r="A95" s="155">
        <v>7</v>
      </c>
      <c r="B95" s="156"/>
      <c r="C95" s="156" t="s">
        <v>902</v>
      </c>
      <c r="D95" s="156" t="s">
        <v>547</v>
      </c>
      <c r="E95" s="157">
        <v>-8700</v>
      </c>
      <c r="F95" s="35">
        <v>-229.37549999999999</v>
      </c>
      <c r="G95" s="158">
        <f t="shared" si="0"/>
        <v>-2.7271879908920913E-3</v>
      </c>
      <c r="H95" s="35" t="s">
        <v>153</v>
      </c>
      <c r="J95" s="32"/>
    </row>
    <row r="96" spans="1:10" x14ac:dyDescent="0.2">
      <c r="A96" s="155">
        <v>8</v>
      </c>
      <c r="B96" s="156"/>
      <c r="C96" s="156" t="s">
        <v>941</v>
      </c>
      <c r="D96" s="156" t="s">
        <v>547</v>
      </c>
      <c r="E96" s="157">
        <v>-18200</v>
      </c>
      <c r="F96" s="35">
        <v>-233.00550000000001</v>
      </c>
      <c r="G96" s="158">
        <f t="shared" si="0"/>
        <v>-2.7703473187494186E-3</v>
      </c>
      <c r="H96" s="35" t="s">
        <v>153</v>
      </c>
      <c r="J96" s="32"/>
    </row>
    <row r="97" spans="1:10" x14ac:dyDescent="0.2">
      <c r="A97" s="155">
        <v>9</v>
      </c>
      <c r="B97" s="156"/>
      <c r="C97" s="156" t="s">
        <v>905</v>
      </c>
      <c r="D97" s="156" t="s">
        <v>547</v>
      </c>
      <c r="E97" s="157">
        <v>-35475</v>
      </c>
      <c r="F97" s="35">
        <v>-293.75073750000001</v>
      </c>
      <c r="G97" s="158">
        <f t="shared" si="0"/>
        <v>-3.4925852308799114E-3</v>
      </c>
      <c r="H97" s="35" t="s">
        <v>153</v>
      </c>
      <c r="J97" s="32"/>
    </row>
    <row r="98" spans="1:10" x14ac:dyDescent="0.2">
      <c r="A98" s="155">
        <v>10</v>
      </c>
      <c r="B98" s="156"/>
      <c r="C98" s="156" t="s">
        <v>903</v>
      </c>
      <c r="D98" s="156" t="s">
        <v>547</v>
      </c>
      <c r="E98" s="157">
        <v>-64400</v>
      </c>
      <c r="F98" s="35">
        <v>-294.46899999999999</v>
      </c>
      <c r="G98" s="158">
        <f t="shared" si="0"/>
        <v>-3.5011251005011576E-3</v>
      </c>
      <c r="H98" s="35" t="s">
        <v>153</v>
      </c>
      <c r="J98" s="32"/>
    </row>
    <row r="99" spans="1:10" x14ac:dyDescent="0.2">
      <c r="A99" s="155">
        <v>11</v>
      </c>
      <c r="B99" s="156"/>
      <c r="C99" s="156" t="s">
        <v>942</v>
      </c>
      <c r="D99" s="156" t="s">
        <v>547</v>
      </c>
      <c r="E99" s="157">
        <v>-88500</v>
      </c>
      <c r="F99" s="35">
        <v>-337.185</v>
      </c>
      <c r="G99" s="158">
        <f t="shared" si="0"/>
        <v>-4.009002193821702E-3</v>
      </c>
      <c r="H99" s="35" t="s">
        <v>153</v>
      </c>
      <c r="J99" s="32"/>
    </row>
    <row r="100" spans="1:10" x14ac:dyDescent="0.2">
      <c r="A100" s="155">
        <v>12</v>
      </c>
      <c r="B100" s="156"/>
      <c r="C100" s="156" t="s">
        <v>943</v>
      </c>
      <c r="D100" s="156" t="s">
        <v>547</v>
      </c>
      <c r="E100" s="157">
        <v>-12600</v>
      </c>
      <c r="F100" s="35">
        <v>-403.01729999999998</v>
      </c>
      <c r="G100" s="158">
        <f t="shared" si="0"/>
        <v>-4.7917233561638236E-3</v>
      </c>
      <c r="H100" s="35" t="s">
        <v>153</v>
      </c>
      <c r="J100" s="32"/>
    </row>
    <row r="101" spans="1:10" x14ac:dyDescent="0.2">
      <c r="A101" s="155">
        <v>13</v>
      </c>
      <c r="B101" s="156"/>
      <c r="C101" s="156" t="s">
        <v>944</v>
      </c>
      <c r="D101" s="156" t="s">
        <v>547</v>
      </c>
      <c r="E101" s="157">
        <v>-10500</v>
      </c>
      <c r="F101" s="35">
        <v>-447.03750000000002</v>
      </c>
      <c r="G101" s="158">
        <f t="shared" si="0"/>
        <v>-5.315106894495809E-3</v>
      </c>
      <c r="H101" s="35" t="s">
        <v>153</v>
      </c>
      <c r="J101" s="32"/>
    </row>
    <row r="102" spans="1:10" ht="25.5" x14ac:dyDescent="0.2">
      <c r="A102" s="155">
        <v>14</v>
      </c>
      <c r="B102" s="156"/>
      <c r="C102" s="156" t="s">
        <v>945</v>
      </c>
      <c r="D102" s="156" t="s">
        <v>547</v>
      </c>
      <c r="E102" s="157">
        <v>-78100</v>
      </c>
      <c r="F102" s="35">
        <v>-466.84275000000002</v>
      </c>
      <c r="G102" s="158">
        <f t="shared" si="0"/>
        <v>-5.5505838305967246E-3</v>
      </c>
      <c r="H102" s="35" t="s">
        <v>153</v>
      </c>
      <c r="J102" s="32"/>
    </row>
    <row r="103" spans="1:10" x14ac:dyDescent="0.2">
      <c r="A103" s="155">
        <v>15</v>
      </c>
      <c r="B103" s="156"/>
      <c r="C103" s="156" t="s">
        <v>897</v>
      </c>
      <c r="D103" s="156" t="s">
        <v>547</v>
      </c>
      <c r="E103" s="157">
        <v>-44000</v>
      </c>
      <c r="F103" s="35">
        <v>-534.92999999999995</v>
      </c>
      <c r="G103" s="158">
        <f t="shared" si="0"/>
        <v>-6.3601154960660853E-3</v>
      </c>
      <c r="H103" s="35" t="s">
        <v>153</v>
      </c>
      <c r="J103" s="32"/>
    </row>
    <row r="104" spans="1:10" x14ac:dyDescent="0.2">
      <c r="A104" s="155">
        <v>16</v>
      </c>
      <c r="B104" s="156"/>
      <c r="C104" s="156" t="s">
        <v>946</v>
      </c>
      <c r="D104" s="156" t="s">
        <v>547</v>
      </c>
      <c r="E104" s="157">
        <v>-230850</v>
      </c>
      <c r="F104" s="35">
        <v>-770.92357500000003</v>
      </c>
      <c r="G104" s="158">
        <f t="shared" si="0"/>
        <v>-9.1659898970709534E-3</v>
      </c>
      <c r="H104" s="35" t="s">
        <v>153</v>
      </c>
      <c r="J104" s="32"/>
    </row>
    <row r="105" spans="1:10" x14ac:dyDescent="0.2">
      <c r="A105" s="155">
        <v>17</v>
      </c>
      <c r="B105" s="156"/>
      <c r="C105" s="156" t="s">
        <v>919</v>
      </c>
      <c r="D105" s="156" t="s">
        <v>547</v>
      </c>
      <c r="E105" s="157">
        <v>-28700</v>
      </c>
      <c r="F105" s="35">
        <v>-822.36980000000005</v>
      </c>
      <c r="G105" s="158">
        <f t="shared" si="0"/>
        <v>-9.77766606561002E-3</v>
      </c>
      <c r="H105" s="35" t="s">
        <v>153</v>
      </c>
      <c r="J105" s="32"/>
    </row>
    <row r="106" spans="1:10" x14ac:dyDescent="0.2">
      <c r="A106" s="155">
        <v>18</v>
      </c>
      <c r="B106" s="156"/>
      <c r="C106" s="156" t="s">
        <v>900</v>
      </c>
      <c r="D106" s="156" t="s">
        <v>547</v>
      </c>
      <c r="E106" s="157">
        <v>-59500</v>
      </c>
      <c r="F106" s="35">
        <v>-863.94</v>
      </c>
      <c r="G106" s="158">
        <f t="shared" si="0"/>
        <v>-1.0271920030043808E-2</v>
      </c>
      <c r="H106" s="35" t="s">
        <v>153</v>
      </c>
      <c r="J106" s="32"/>
    </row>
    <row r="107" spans="1:10" x14ac:dyDescent="0.2">
      <c r="A107" s="155">
        <v>19</v>
      </c>
      <c r="B107" s="156"/>
      <c r="C107" s="156" t="s">
        <v>947</v>
      </c>
      <c r="D107" s="156" t="s">
        <v>547</v>
      </c>
      <c r="E107" s="157">
        <v>-138600</v>
      </c>
      <c r="F107" s="35">
        <v>-965.00250000000005</v>
      </c>
      <c r="G107" s="158">
        <f t="shared" si="0"/>
        <v>-1.1473514953344387E-2</v>
      </c>
      <c r="H107" s="35" t="s">
        <v>153</v>
      </c>
      <c r="J107" s="32"/>
    </row>
    <row r="108" spans="1:10" x14ac:dyDescent="0.2">
      <c r="A108" s="155">
        <v>20</v>
      </c>
      <c r="B108" s="156"/>
      <c r="C108" s="156" t="s">
        <v>948</v>
      </c>
      <c r="D108" s="156" t="s">
        <v>547</v>
      </c>
      <c r="E108" s="157">
        <v>-8850</v>
      </c>
      <c r="F108" s="35">
        <v>-1072.2792750000001</v>
      </c>
      <c r="G108" s="158">
        <f t="shared" si="0"/>
        <v>-1.2748995257394442E-2</v>
      </c>
      <c r="H108" s="35" t="s">
        <v>153</v>
      </c>
      <c r="J108" s="32"/>
    </row>
    <row r="109" spans="1:10" x14ac:dyDescent="0.2">
      <c r="A109" s="155">
        <v>21</v>
      </c>
      <c r="B109" s="156"/>
      <c r="C109" s="156" t="s">
        <v>930</v>
      </c>
      <c r="D109" s="156" t="s">
        <v>547</v>
      </c>
      <c r="E109" s="157">
        <v>-406575</v>
      </c>
      <c r="F109" s="35">
        <v>-1127.0259000000001</v>
      </c>
      <c r="G109" s="158">
        <f t="shared" si="0"/>
        <v>-1.3399911934379876E-2</v>
      </c>
      <c r="H109" s="35" t="s">
        <v>153</v>
      </c>
      <c r="J109" s="32"/>
    </row>
    <row r="110" spans="1:10" x14ac:dyDescent="0.2">
      <c r="A110" s="155">
        <v>22</v>
      </c>
      <c r="B110" s="156"/>
      <c r="C110" s="156" t="s">
        <v>892</v>
      </c>
      <c r="D110" s="156" t="s">
        <v>547</v>
      </c>
      <c r="E110" s="157">
        <v>-47700</v>
      </c>
      <c r="F110" s="35">
        <v>-1185.9650999999999</v>
      </c>
      <c r="G110" s="158">
        <f t="shared" si="0"/>
        <v>-1.4100676743318871E-2</v>
      </c>
      <c r="H110" s="35" t="s">
        <v>153</v>
      </c>
      <c r="J110" s="32"/>
    </row>
    <row r="111" spans="1:10" x14ac:dyDescent="0.2">
      <c r="A111" s="155">
        <v>23</v>
      </c>
      <c r="B111" s="156"/>
      <c r="C111" s="156" t="s">
        <v>926</v>
      </c>
      <c r="D111" s="156" t="s">
        <v>547</v>
      </c>
      <c r="E111" s="157">
        <v>-16625</v>
      </c>
      <c r="F111" s="35">
        <v>-1190.9817499999999</v>
      </c>
      <c r="G111" s="158">
        <f t="shared" si="0"/>
        <v>-1.4160322815521478E-2</v>
      </c>
      <c r="H111" s="35" t="s">
        <v>153</v>
      </c>
      <c r="J111" s="32"/>
    </row>
    <row r="112" spans="1:10" x14ac:dyDescent="0.2">
      <c r="A112" s="155">
        <v>24</v>
      </c>
      <c r="B112" s="156"/>
      <c r="C112" s="156" t="s">
        <v>927</v>
      </c>
      <c r="D112" s="156" t="s">
        <v>547</v>
      </c>
      <c r="E112" s="157">
        <v>-213950</v>
      </c>
      <c r="F112" s="35">
        <v>-2125.0583750000001</v>
      </c>
      <c r="G112" s="158">
        <f t="shared" si="0"/>
        <v>-2.5266140805119391E-2</v>
      </c>
      <c r="H112" s="35" t="s">
        <v>153</v>
      </c>
      <c r="J112" s="32"/>
    </row>
    <row r="113" spans="1:10" x14ac:dyDescent="0.2">
      <c r="A113" s="155">
        <v>25</v>
      </c>
      <c r="B113" s="156"/>
      <c r="C113" s="156" t="s">
        <v>949</v>
      </c>
      <c r="D113" s="156" t="s">
        <v>547</v>
      </c>
      <c r="E113" s="157">
        <v>-171875</v>
      </c>
      <c r="F113" s="35">
        <v>-2186.8515625</v>
      </c>
      <c r="G113" s="158">
        <f t="shared" si="0"/>
        <v>-2.600083844662401E-2</v>
      </c>
      <c r="H113" s="35" t="s">
        <v>153</v>
      </c>
      <c r="J113" s="32"/>
    </row>
    <row r="114" spans="1:10" x14ac:dyDescent="0.2">
      <c r="A114" s="155">
        <v>26</v>
      </c>
      <c r="B114" s="156"/>
      <c r="C114" s="156" t="s">
        <v>907</v>
      </c>
      <c r="D114" s="156" t="s">
        <v>547</v>
      </c>
      <c r="E114" s="157">
        <v>-154850</v>
      </c>
      <c r="F114" s="35">
        <v>-2248.9639750000001</v>
      </c>
      <c r="G114" s="158">
        <f t="shared" si="0"/>
        <v>-2.6739331552711347E-2</v>
      </c>
      <c r="H114" s="35" t="s">
        <v>153</v>
      </c>
      <c r="J114" s="32"/>
    </row>
    <row r="115" spans="1:10" x14ac:dyDescent="0.2">
      <c r="A115" s="155">
        <v>27</v>
      </c>
      <c r="B115" s="156"/>
      <c r="C115" s="156" t="s">
        <v>950</v>
      </c>
      <c r="D115" s="156" t="s">
        <v>547</v>
      </c>
      <c r="E115" s="157">
        <v>-166800</v>
      </c>
      <c r="F115" s="35">
        <v>-2623.7640000000001</v>
      </c>
      <c r="G115" s="158">
        <f t="shared" si="0"/>
        <v>-3.1195562175275901E-2</v>
      </c>
      <c r="H115" s="35" t="s">
        <v>153</v>
      </c>
      <c r="J115" s="32"/>
    </row>
    <row r="116" spans="1:10" x14ac:dyDescent="0.2">
      <c r="A116" s="155">
        <v>28</v>
      </c>
      <c r="B116" s="156"/>
      <c r="C116" s="156" t="s">
        <v>923</v>
      </c>
      <c r="D116" s="156" t="s">
        <v>547</v>
      </c>
      <c r="E116" s="157">
        <v>-198000</v>
      </c>
      <c r="F116" s="35">
        <v>-2913.174</v>
      </c>
      <c r="G116" s="158">
        <f t="shared" si="0"/>
        <v>-3.4636537678082779E-2</v>
      </c>
      <c r="H116" s="35" t="s">
        <v>153</v>
      </c>
      <c r="J116" s="32"/>
    </row>
    <row r="117" spans="1:10" x14ac:dyDescent="0.2">
      <c r="A117" s="155">
        <v>29</v>
      </c>
      <c r="B117" s="156"/>
      <c r="C117" s="156" t="s">
        <v>908</v>
      </c>
      <c r="D117" s="156" t="s">
        <v>547</v>
      </c>
      <c r="E117" s="157">
        <v>-144250</v>
      </c>
      <c r="F117" s="35">
        <v>-4545.966625</v>
      </c>
      <c r="G117" s="158">
        <f t="shared" si="0"/>
        <v>-5.4049824792518172E-2</v>
      </c>
      <c r="H117" s="35" t="s">
        <v>153</v>
      </c>
      <c r="J117" s="32"/>
    </row>
    <row r="118" spans="1:10" x14ac:dyDescent="0.2">
      <c r="A118" s="155">
        <v>30</v>
      </c>
      <c r="B118" s="156"/>
      <c r="C118" s="156" t="s">
        <v>909</v>
      </c>
      <c r="D118" s="156" t="s">
        <v>547</v>
      </c>
      <c r="E118" s="157">
        <v>-299750</v>
      </c>
      <c r="F118" s="35">
        <v>-5079.5635000000002</v>
      </c>
      <c r="G118" s="158">
        <f t="shared" si="0"/>
        <v>-6.0394089936256487E-2</v>
      </c>
      <c r="H118" s="35" t="s">
        <v>153</v>
      </c>
      <c r="J118" s="32"/>
    </row>
    <row r="119" spans="1:10" x14ac:dyDescent="0.2">
      <c r="A119" s="153"/>
      <c r="B119" s="153"/>
      <c r="C119" s="154" t="s">
        <v>152</v>
      </c>
      <c r="D119" s="153"/>
      <c r="E119" s="153" t="s">
        <v>153</v>
      </c>
      <c r="F119" s="159">
        <v>-33779.294012500002</v>
      </c>
      <c r="G119" s="160">
        <f>SUM(G89:G118)</f>
        <v>-0.40162303721061376</v>
      </c>
      <c r="H119" s="35" t="s">
        <v>153</v>
      </c>
      <c r="J119" s="32"/>
    </row>
    <row r="120" spans="1:10" x14ac:dyDescent="0.2">
      <c r="A120" s="153"/>
      <c r="B120" s="153"/>
      <c r="C120" s="161"/>
      <c r="D120" s="153"/>
      <c r="E120" s="153"/>
      <c r="F120" s="162"/>
      <c r="G120" s="162"/>
      <c r="H120" s="35" t="s">
        <v>153</v>
      </c>
      <c r="J120" s="32"/>
    </row>
    <row r="121" spans="1:10" x14ac:dyDescent="0.2">
      <c r="A121" s="153"/>
      <c r="B121" s="153"/>
      <c r="C121" s="154" t="s">
        <v>160</v>
      </c>
      <c r="D121" s="153"/>
      <c r="E121" s="153"/>
      <c r="F121" s="159">
        <v>68695.257835199998</v>
      </c>
      <c r="G121" s="160">
        <v>0.81676068000000002</v>
      </c>
      <c r="H121" s="35" t="s">
        <v>153</v>
      </c>
      <c r="J121" s="32"/>
    </row>
    <row r="122" spans="1:10" x14ac:dyDescent="0.2">
      <c r="A122" s="153"/>
      <c r="B122" s="153"/>
      <c r="C122" s="161"/>
      <c r="D122" s="153"/>
      <c r="E122" s="153"/>
      <c r="F122" s="162"/>
      <c r="G122" s="162"/>
      <c r="H122" s="35" t="s">
        <v>153</v>
      </c>
      <c r="J122" s="32"/>
    </row>
    <row r="123" spans="1:10" x14ac:dyDescent="0.2">
      <c r="A123" s="153"/>
      <c r="B123" s="153"/>
      <c r="C123" s="154" t="s">
        <v>161</v>
      </c>
      <c r="D123" s="153"/>
      <c r="E123" s="153"/>
      <c r="F123" s="162"/>
      <c r="G123" s="162"/>
      <c r="H123" s="35" t="s">
        <v>153</v>
      </c>
      <c r="J123" s="32"/>
    </row>
    <row r="124" spans="1:10" x14ac:dyDescent="0.2">
      <c r="A124" s="153"/>
      <c r="B124" s="153"/>
      <c r="C124" s="154" t="s">
        <v>10</v>
      </c>
      <c r="D124" s="153"/>
      <c r="E124" s="153"/>
      <c r="F124" s="162"/>
      <c r="G124" s="162"/>
      <c r="H124" s="35" t="s">
        <v>153</v>
      </c>
      <c r="J124" s="32"/>
    </row>
    <row r="125" spans="1:10" ht="25.5" x14ac:dyDescent="0.2">
      <c r="A125" s="155">
        <v>1</v>
      </c>
      <c r="B125" s="156" t="s">
        <v>587</v>
      </c>
      <c r="C125" s="156" t="s">
        <v>588</v>
      </c>
      <c r="D125" s="156" t="s">
        <v>569</v>
      </c>
      <c r="E125" s="157">
        <v>1500</v>
      </c>
      <c r="F125" s="35">
        <v>1489.3035</v>
      </c>
      <c r="G125" s="158">
        <v>1.7707259999999999E-2</v>
      </c>
      <c r="H125" s="35">
        <v>7.78</v>
      </c>
      <c r="J125" s="32"/>
    </row>
    <row r="126" spans="1:10" ht="25.5" x14ac:dyDescent="0.2">
      <c r="A126" s="155">
        <v>2</v>
      </c>
      <c r="B126" s="156" t="s">
        <v>580</v>
      </c>
      <c r="C126" s="156" t="s">
        <v>581</v>
      </c>
      <c r="D126" s="156" t="s">
        <v>582</v>
      </c>
      <c r="E126" s="157">
        <v>1000</v>
      </c>
      <c r="F126" s="35">
        <v>1001.524</v>
      </c>
      <c r="G126" s="158">
        <v>1.190774E-2</v>
      </c>
      <c r="H126" s="35">
        <v>7.71</v>
      </c>
      <c r="J126" s="32"/>
    </row>
    <row r="127" spans="1:10" ht="25.5" x14ac:dyDescent="0.2">
      <c r="A127" s="155">
        <v>3</v>
      </c>
      <c r="B127" s="156" t="s">
        <v>724</v>
      </c>
      <c r="C127" s="156" t="s">
        <v>725</v>
      </c>
      <c r="D127" s="156" t="s">
        <v>569</v>
      </c>
      <c r="E127" s="157">
        <v>1000</v>
      </c>
      <c r="F127" s="35">
        <v>995.17600000000004</v>
      </c>
      <c r="G127" s="158">
        <v>1.1832270000000001E-2</v>
      </c>
      <c r="H127" s="35">
        <v>7.73</v>
      </c>
      <c r="J127" s="32"/>
    </row>
    <row r="128" spans="1:10" ht="25.5" x14ac:dyDescent="0.2">
      <c r="A128" s="155">
        <v>4</v>
      </c>
      <c r="B128" s="156" t="s">
        <v>613</v>
      </c>
      <c r="C128" s="156" t="s">
        <v>614</v>
      </c>
      <c r="D128" s="156" t="s">
        <v>569</v>
      </c>
      <c r="E128" s="157">
        <v>100</v>
      </c>
      <c r="F128" s="35">
        <v>993.44200000000001</v>
      </c>
      <c r="G128" s="158">
        <v>1.181165E-2</v>
      </c>
      <c r="H128" s="35">
        <v>7.7484000000000002</v>
      </c>
      <c r="J128" s="32"/>
    </row>
    <row r="129" spans="1:10" x14ac:dyDescent="0.2">
      <c r="A129" s="153"/>
      <c r="B129" s="153"/>
      <c r="C129" s="154" t="s">
        <v>152</v>
      </c>
      <c r="D129" s="153"/>
      <c r="E129" s="153" t="s">
        <v>153</v>
      </c>
      <c r="F129" s="159">
        <v>4479.4454999999998</v>
      </c>
      <c r="G129" s="160">
        <v>5.3258920000000001E-2</v>
      </c>
      <c r="H129" s="35" t="s">
        <v>153</v>
      </c>
      <c r="J129" s="32"/>
    </row>
    <row r="130" spans="1:10" x14ac:dyDescent="0.2">
      <c r="A130" s="153"/>
      <c r="B130" s="153"/>
      <c r="C130" s="161"/>
      <c r="D130" s="153"/>
      <c r="E130" s="153"/>
      <c r="F130" s="162"/>
      <c r="G130" s="162"/>
      <c r="H130" s="35" t="s">
        <v>153</v>
      </c>
      <c r="J130" s="32"/>
    </row>
    <row r="131" spans="1:10" x14ac:dyDescent="0.2">
      <c r="A131" s="153"/>
      <c r="B131" s="153"/>
      <c r="C131" s="154" t="s">
        <v>162</v>
      </c>
      <c r="D131" s="153"/>
      <c r="E131" s="153"/>
      <c r="F131" s="153"/>
      <c r="G131" s="153"/>
      <c r="H131" s="35" t="s">
        <v>153</v>
      </c>
      <c r="J131" s="32"/>
    </row>
    <row r="132" spans="1:10" x14ac:dyDescent="0.2">
      <c r="A132" s="153"/>
      <c r="B132" s="153"/>
      <c r="C132" s="154" t="s">
        <v>152</v>
      </c>
      <c r="D132" s="153"/>
      <c r="E132" s="153" t="s">
        <v>153</v>
      </c>
      <c r="F132" s="163" t="s">
        <v>155</v>
      </c>
      <c r="G132" s="160">
        <v>0</v>
      </c>
      <c r="H132" s="35" t="s">
        <v>153</v>
      </c>
      <c r="J132" s="32"/>
    </row>
    <row r="133" spans="1:10" x14ac:dyDescent="0.2">
      <c r="A133" s="153"/>
      <c r="B133" s="153"/>
      <c r="C133" s="161"/>
      <c r="D133" s="153"/>
      <c r="E133" s="153"/>
      <c r="F133" s="162"/>
      <c r="G133" s="162"/>
      <c r="H133" s="35" t="s">
        <v>153</v>
      </c>
      <c r="J133" s="32"/>
    </row>
    <row r="134" spans="1:10" x14ac:dyDescent="0.2">
      <c r="A134" s="153"/>
      <c r="B134" s="153"/>
      <c r="C134" s="154" t="s">
        <v>163</v>
      </c>
      <c r="D134" s="153"/>
      <c r="E134" s="153"/>
      <c r="F134" s="153"/>
      <c r="G134" s="153"/>
      <c r="H134" s="35" t="s">
        <v>153</v>
      </c>
      <c r="J134" s="32"/>
    </row>
    <row r="135" spans="1:10" x14ac:dyDescent="0.2">
      <c r="A135" s="155">
        <v>1</v>
      </c>
      <c r="B135" s="156" t="s">
        <v>644</v>
      </c>
      <c r="C135" s="156" t="s">
        <v>1021</v>
      </c>
      <c r="D135" s="156" t="s">
        <v>636</v>
      </c>
      <c r="E135" s="157">
        <v>1500000</v>
      </c>
      <c r="F135" s="35">
        <v>1519.9665</v>
      </c>
      <c r="G135" s="158">
        <v>1.8071830000000001E-2</v>
      </c>
      <c r="H135" s="35">
        <v>7.1254999999999997</v>
      </c>
      <c r="J135" s="32"/>
    </row>
    <row r="136" spans="1:10" ht="25.5" x14ac:dyDescent="0.2">
      <c r="A136" s="155">
        <v>2</v>
      </c>
      <c r="B136" s="156" t="s">
        <v>726</v>
      </c>
      <c r="C136" s="156" t="s">
        <v>1020</v>
      </c>
      <c r="D136" s="156" t="s">
        <v>636</v>
      </c>
      <c r="E136" s="157">
        <v>1500000</v>
      </c>
      <c r="F136" s="35">
        <v>1476.327</v>
      </c>
      <c r="G136" s="158">
        <v>1.7552970000000001E-2</v>
      </c>
      <c r="H136" s="35">
        <v>7.0724999999999998</v>
      </c>
      <c r="J136" s="32"/>
    </row>
    <row r="137" spans="1:10" ht="25.5" x14ac:dyDescent="0.2">
      <c r="A137" s="155">
        <v>3</v>
      </c>
      <c r="B137" s="156" t="s">
        <v>727</v>
      </c>
      <c r="C137" s="156" t="s">
        <v>1022</v>
      </c>
      <c r="D137" s="156" t="s">
        <v>636</v>
      </c>
      <c r="E137" s="157">
        <v>500000</v>
      </c>
      <c r="F137" s="35">
        <v>488.3</v>
      </c>
      <c r="G137" s="158">
        <v>5.8056999999999996E-3</v>
      </c>
      <c r="H137" s="35">
        <v>7.1039000000000003</v>
      </c>
      <c r="J137" s="32"/>
    </row>
    <row r="138" spans="1:10" x14ac:dyDescent="0.2">
      <c r="A138" s="153"/>
      <c r="B138" s="153"/>
      <c r="C138" s="154" t="s">
        <v>152</v>
      </c>
      <c r="D138" s="153"/>
      <c r="E138" s="153" t="s">
        <v>153</v>
      </c>
      <c r="F138" s="159">
        <v>3484.5934999999999</v>
      </c>
      <c r="G138" s="160">
        <v>4.1430500000000002E-2</v>
      </c>
      <c r="H138" s="35" t="s">
        <v>153</v>
      </c>
      <c r="J138" s="32"/>
    </row>
    <row r="139" spans="1:10" x14ac:dyDescent="0.2">
      <c r="A139" s="153"/>
      <c r="B139" s="153"/>
      <c r="C139" s="161"/>
      <c r="D139" s="153"/>
      <c r="E139" s="153"/>
      <c r="F139" s="162"/>
      <c r="G139" s="162"/>
      <c r="H139" s="35" t="s">
        <v>153</v>
      </c>
      <c r="J139" s="32"/>
    </row>
    <row r="140" spans="1:10" x14ac:dyDescent="0.2">
      <c r="A140" s="153"/>
      <c r="B140" s="153"/>
      <c r="C140" s="154" t="s">
        <v>164</v>
      </c>
      <c r="D140" s="153"/>
      <c r="E140" s="153"/>
      <c r="F140" s="162"/>
      <c r="G140" s="162"/>
      <c r="H140" s="35" t="s">
        <v>153</v>
      </c>
      <c r="J140" s="32"/>
    </row>
    <row r="141" spans="1:10" x14ac:dyDescent="0.2">
      <c r="A141" s="153"/>
      <c r="B141" s="153"/>
      <c r="C141" s="154" t="s">
        <v>152</v>
      </c>
      <c r="D141" s="153"/>
      <c r="E141" s="153" t="s">
        <v>153</v>
      </c>
      <c r="F141" s="163" t="s">
        <v>155</v>
      </c>
      <c r="G141" s="160">
        <v>0</v>
      </c>
      <c r="H141" s="35" t="s">
        <v>153</v>
      </c>
      <c r="J141" s="32"/>
    </row>
    <row r="142" spans="1:10" x14ac:dyDescent="0.2">
      <c r="A142" s="153"/>
      <c r="B142" s="153"/>
      <c r="C142" s="161"/>
      <c r="D142" s="153"/>
      <c r="E142" s="153"/>
      <c r="F142" s="162"/>
      <c r="G142" s="162"/>
      <c r="H142" s="35" t="s">
        <v>153</v>
      </c>
      <c r="J142" s="32"/>
    </row>
    <row r="143" spans="1:10" x14ac:dyDescent="0.2">
      <c r="A143" s="153"/>
      <c r="B143" s="153"/>
      <c r="C143" s="154" t="s">
        <v>165</v>
      </c>
      <c r="D143" s="153"/>
      <c r="E143" s="153"/>
      <c r="F143" s="159">
        <v>7964.0389999999998</v>
      </c>
      <c r="G143" s="160">
        <v>9.4689419999999996E-2</v>
      </c>
      <c r="H143" s="35" t="s">
        <v>153</v>
      </c>
      <c r="J143" s="32"/>
    </row>
    <row r="144" spans="1:10" x14ac:dyDescent="0.2">
      <c r="A144" s="153"/>
      <c r="B144" s="153"/>
      <c r="C144" s="161"/>
      <c r="D144" s="153"/>
      <c r="E144" s="153"/>
      <c r="F144" s="162"/>
      <c r="G144" s="162"/>
      <c r="H144" s="35" t="s">
        <v>153</v>
      </c>
      <c r="J144" s="32"/>
    </row>
    <row r="145" spans="1:10" x14ac:dyDescent="0.2">
      <c r="A145" s="153"/>
      <c r="B145" s="153"/>
      <c r="C145" s="154" t="s">
        <v>166</v>
      </c>
      <c r="D145" s="153"/>
      <c r="E145" s="153"/>
      <c r="F145" s="162"/>
      <c r="G145" s="162"/>
      <c r="H145" s="35" t="s">
        <v>153</v>
      </c>
      <c r="J145" s="32"/>
    </row>
    <row r="146" spans="1:10" x14ac:dyDescent="0.2">
      <c r="A146" s="153"/>
      <c r="B146" s="153"/>
      <c r="C146" s="154" t="s">
        <v>167</v>
      </c>
      <c r="D146" s="153"/>
      <c r="E146" s="153"/>
      <c r="F146" s="162"/>
      <c r="G146" s="162"/>
      <c r="H146" s="35" t="s">
        <v>153</v>
      </c>
      <c r="J146" s="32"/>
    </row>
    <row r="147" spans="1:10" x14ac:dyDescent="0.2">
      <c r="A147" s="153"/>
      <c r="B147" s="153"/>
      <c r="C147" s="154" t="s">
        <v>152</v>
      </c>
      <c r="D147" s="153"/>
      <c r="E147" s="153" t="s">
        <v>153</v>
      </c>
      <c r="F147" s="163" t="s">
        <v>155</v>
      </c>
      <c r="G147" s="160">
        <v>0</v>
      </c>
      <c r="H147" s="35" t="s">
        <v>153</v>
      </c>
      <c r="J147" s="32"/>
    </row>
    <row r="148" spans="1:10" x14ac:dyDescent="0.2">
      <c r="A148" s="153"/>
      <c r="B148" s="153"/>
      <c r="C148" s="161"/>
      <c r="D148" s="153"/>
      <c r="E148" s="153"/>
      <c r="F148" s="162"/>
      <c r="G148" s="162"/>
      <c r="H148" s="35" t="s">
        <v>153</v>
      </c>
      <c r="J148" s="32"/>
    </row>
    <row r="149" spans="1:10" x14ac:dyDescent="0.2">
      <c r="A149" s="153"/>
      <c r="B149" s="153"/>
      <c r="C149" s="154" t="s">
        <v>168</v>
      </c>
      <c r="D149" s="153"/>
      <c r="E149" s="153"/>
      <c r="F149" s="162"/>
      <c r="G149" s="162"/>
      <c r="H149" s="35" t="s">
        <v>153</v>
      </c>
      <c r="J149" s="32"/>
    </row>
    <row r="150" spans="1:10" x14ac:dyDescent="0.2">
      <c r="A150" s="153"/>
      <c r="B150" s="153"/>
      <c r="C150" s="154" t="s">
        <v>152</v>
      </c>
      <c r="D150" s="153"/>
      <c r="E150" s="153" t="s">
        <v>153</v>
      </c>
      <c r="F150" s="163" t="s">
        <v>155</v>
      </c>
      <c r="G150" s="160">
        <v>0</v>
      </c>
      <c r="H150" s="35" t="s">
        <v>153</v>
      </c>
      <c r="J150" s="32"/>
    </row>
    <row r="151" spans="1:10" x14ac:dyDescent="0.2">
      <c r="A151" s="153"/>
      <c r="B151" s="153"/>
      <c r="C151" s="161"/>
      <c r="D151" s="153"/>
      <c r="E151" s="153"/>
      <c r="F151" s="162"/>
      <c r="G151" s="162"/>
      <c r="H151" s="35" t="s">
        <v>153</v>
      </c>
      <c r="J151" s="32"/>
    </row>
    <row r="152" spans="1:10" x14ac:dyDescent="0.2">
      <c r="A152" s="153"/>
      <c r="B152" s="153"/>
      <c r="C152" s="154" t="s">
        <v>169</v>
      </c>
      <c r="D152" s="153"/>
      <c r="E152" s="153"/>
      <c r="F152" s="162"/>
      <c r="G152" s="162"/>
      <c r="H152" s="35" t="s">
        <v>153</v>
      </c>
      <c r="J152" s="32"/>
    </row>
    <row r="153" spans="1:10" x14ac:dyDescent="0.2">
      <c r="A153" s="155">
        <v>1</v>
      </c>
      <c r="B153" s="156" t="s">
        <v>728</v>
      </c>
      <c r="C153" s="156" t="s">
        <v>1023</v>
      </c>
      <c r="D153" s="156" t="s">
        <v>636</v>
      </c>
      <c r="E153" s="157">
        <v>2500000</v>
      </c>
      <c r="F153" s="35">
        <v>2415.3474999999999</v>
      </c>
      <c r="G153" s="158">
        <v>2.8717570000000001E-2</v>
      </c>
      <c r="H153" s="35">
        <v>6.915</v>
      </c>
      <c r="J153" s="32"/>
    </row>
    <row r="154" spans="1:10" x14ac:dyDescent="0.2">
      <c r="A154" s="153"/>
      <c r="B154" s="153"/>
      <c r="C154" s="154" t="s">
        <v>152</v>
      </c>
      <c r="D154" s="153"/>
      <c r="E154" s="153" t="s">
        <v>153</v>
      </c>
      <c r="F154" s="159">
        <v>2415.3474999999999</v>
      </c>
      <c r="G154" s="160">
        <v>2.8717570000000001E-2</v>
      </c>
      <c r="H154" s="35" t="s">
        <v>153</v>
      </c>
      <c r="J154" s="32"/>
    </row>
    <row r="155" spans="1:10" x14ac:dyDescent="0.2">
      <c r="A155" s="153"/>
      <c r="B155" s="153"/>
      <c r="C155" s="161"/>
      <c r="D155" s="153"/>
      <c r="E155" s="153"/>
      <c r="F155" s="162"/>
      <c r="G155" s="162"/>
      <c r="H155" s="35" t="s">
        <v>153</v>
      </c>
      <c r="J155" s="32"/>
    </row>
    <row r="156" spans="1:10" x14ac:dyDescent="0.2">
      <c r="A156" s="153"/>
      <c r="B156" s="153"/>
      <c r="C156" s="154" t="s">
        <v>170</v>
      </c>
      <c r="D156" s="153"/>
      <c r="E156" s="153"/>
      <c r="F156" s="162"/>
      <c r="G156" s="162"/>
      <c r="H156" s="35" t="s">
        <v>153</v>
      </c>
      <c r="J156" s="32"/>
    </row>
    <row r="157" spans="1:10" x14ac:dyDescent="0.2">
      <c r="A157" s="155">
        <v>1</v>
      </c>
      <c r="B157" s="156"/>
      <c r="C157" s="156" t="s">
        <v>171</v>
      </c>
      <c r="D157" s="156"/>
      <c r="E157" s="164"/>
      <c r="F157" s="35">
        <v>2155.059675001</v>
      </c>
      <c r="G157" s="158">
        <v>2.5622849999999999E-2</v>
      </c>
      <c r="H157" s="35" t="s">
        <v>1026</v>
      </c>
      <c r="J157" s="32"/>
    </row>
    <row r="158" spans="1:10" x14ac:dyDescent="0.2">
      <c r="A158" s="153"/>
      <c r="B158" s="153"/>
      <c r="C158" s="154" t="s">
        <v>152</v>
      </c>
      <c r="D158" s="153"/>
      <c r="E158" s="153" t="s">
        <v>153</v>
      </c>
      <c r="F158" s="159">
        <v>2155.059675001</v>
      </c>
      <c r="G158" s="160">
        <v>2.5622849999999999E-2</v>
      </c>
      <c r="H158" s="35" t="s">
        <v>153</v>
      </c>
      <c r="J158" s="32"/>
    </row>
    <row r="159" spans="1:10" x14ac:dyDescent="0.2">
      <c r="A159" s="153"/>
      <c r="B159" s="153"/>
      <c r="C159" s="161"/>
      <c r="D159" s="153"/>
      <c r="E159" s="153"/>
      <c r="F159" s="162"/>
      <c r="G159" s="162"/>
      <c r="H159" s="35" t="s">
        <v>153</v>
      </c>
      <c r="J159" s="32"/>
    </row>
    <row r="160" spans="1:10" x14ac:dyDescent="0.2">
      <c r="A160" s="153"/>
      <c r="B160" s="153"/>
      <c r="C160" s="154" t="s">
        <v>172</v>
      </c>
      <c r="D160" s="153"/>
      <c r="E160" s="153"/>
      <c r="F160" s="159">
        <v>4570.4071750009998</v>
      </c>
      <c r="G160" s="160">
        <v>5.434042E-2</v>
      </c>
      <c r="H160" s="35" t="s">
        <v>153</v>
      </c>
      <c r="J160" s="32"/>
    </row>
    <row r="161" spans="1:10" x14ac:dyDescent="0.2">
      <c r="A161" s="153"/>
      <c r="B161" s="153"/>
      <c r="C161" s="162"/>
      <c r="D161" s="153"/>
      <c r="E161" s="153"/>
      <c r="F161" s="153"/>
      <c r="G161" s="153"/>
      <c r="H161" s="35" t="s">
        <v>153</v>
      </c>
      <c r="J161" s="32"/>
    </row>
    <row r="162" spans="1:10" x14ac:dyDescent="0.2">
      <c r="A162" s="153"/>
      <c r="B162" s="153"/>
      <c r="C162" s="154" t="s">
        <v>173</v>
      </c>
      <c r="D162" s="153"/>
      <c r="E162" s="153"/>
      <c r="F162" s="153"/>
      <c r="G162" s="153"/>
      <c r="H162" s="35" t="s">
        <v>153</v>
      </c>
      <c r="J162" s="32"/>
    </row>
    <row r="163" spans="1:10" x14ac:dyDescent="0.2">
      <c r="A163" s="153"/>
      <c r="B163" s="153"/>
      <c r="C163" s="154" t="s">
        <v>174</v>
      </c>
      <c r="D163" s="153"/>
      <c r="E163" s="153"/>
      <c r="F163" s="153"/>
      <c r="G163" s="153"/>
      <c r="H163" s="35" t="s">
        <v>153</v>
      </c>
      <c r="J163" s="32"/>
    </row>
    <row r="164" spans="1:10" x14ac:dyDescent="0.2">
      <c r="A164" s="153"/>
      <c r="B164" s="153"/>
      <c r="C164" s="154" t="s">
        <v>152</v>
      </c>
      <c r="D164" s="153"/>
      <c r="E164" s="153" t="s">
        <v>153</v>
      </c>
      <c r="F164" s="163" t="s">
        <v>155</v>
      </c>
      <c r="G164" s="160">
        <v>0</v>
      </c>
      <c r="H164" s="35" t="s">
        <v>153</v>
      </c>
      <c r="J164" s="32"/>
    </row>
    <row r="165" spans="1:10" x14ac:dyDescent="0.2">
      <c r="A165" s="153"/>
      <c r="B165" s="153"/>
      <c r="C165" s="161"/>
      <c r="D165" s="153"/>
      <c r="E165" s="153"/>
      <c r="F165" s="162"/>
      <c r="G165" s="162"/>
      <c r="H165" s="35" t="s">
        <v>153</v>
      </c>
      <c r="J165" s="32"/>
    </row>
    <row r="166" spans="1:10" x14ac:dyDescent="0.2">
      <c r="A166" s="153"/>
      <c r="B166" s="153"/>
      <c r="C166" s="154" t="s">
        <v>177</v>
      </c>
      <c r="D166" s="153"/>
      <c r="E166" s="153"/>
      <c r="F166" s="153"/>
      <c r="G166" s="153"/>
      <c r="H166" s="35" t="s">
        <v>153</v>
      </c>
      <c r="J166" s="32"/>
    </row>
    <row r="167" spans="1:10" x14ac:dyDescent="0.2">
      <c r="A167" s="153"/>
      <c r="B167" s="153"/>
      <c r="C167" s="154" t="s">
        <v>178</v>
      </c>
      <c r="D167" s="153"/>
      <c r="E167" s="153"/>
      <c r="F167" s="153"/>
      <c r="G167" s="153"/>
      <c r="H167" s="35" t="s">
        <v>153</v>
      </c>
      <c r="J167" s="32"/>
    </row>
    <row r="168" spans="1:10" x14ac:dyDescent="0.2">
      <c r="A168" s="153"/>
      <c r="B168" s="153"/>
      <c r="C168" s="154" t="s">
        <v>152</v>
      </c>
      <c r="D168" s="153"/>
      <c r="E168" s="153" t="s">
        <v>153</v>
      </c>
      <c r="F168" s="163" t="s">
        <v>155</v>
      </c>
      <c r="G168" s="160">
        <v>0</v>
      </c>
      <c r="H168" s="35" t="s">
        <v>153</v>
      </c>
      <c r="J168" s="32"/>
    </row>
    <row r="169" spans="1:10" x14ac:dyDescent="0.2">
      <c r="A169" s="153"/>
      <c r="B169" s="153"/>
      <c r="C169" s="161"/>
      <c r="D169" s="153"/>
      <c r="E169" s="153"/>
      <c r="F169" s="162"/>
      <c r="G169" s="162"/>
      <c r="H169" s="35" t="s">
        <v>153</v>
      </c>
      <c r="J169" s="32"/>
    </row>
    <row r="170" spans="1:10" x14ac:dyDescent="0.2">
      <c r="A170" s="153"/>
      <c r="B170" s="153"/>
      <c r="C170" s="154" t="s">
        <v>179</v>
      </c>
      <c r="D170" s="153"/>
      <c r="E170" s="153"/>
      <c r="F170" s="162"/>
      <c r="G170" s="162"/>
      <c r="H170" s="35" t="s">
        <v>153</v>
      </c>
      <c r="J170" s="32"/>
    </row>
    <row r="171" spans="1:10" x14ac:dyDescent="0.2">
      <c r="A171" s="153"/>
      <c r="B171" s="153"/>
      <c r="C171" s="154" t="s">
        <v>152</v>
      </c>
      <c r="D171" s="153"/>
      <c r="E171" s="153" t="s">
        <v>153</v>
      </c>
      <c r="F171" s="163" t="s">
        <v>155</v>
      </c>
      <c r="G171" s="160">
        <v>0</v>
      </c>
      <c r="H171" s="35" t="s">
        <v>153</v>
      </c>
      <c r="J171" s="32"/>
    </row>
    <row r="172" spans="1:10" x14ac:dyDescent="0.2">
      <c r="A172" s="153"/>
      <c r="B172" s="153"/>
      <c r="C172" s="161"/>
      <c r="D172" s="153"/>
      <c r="E172" s="153"/>
      <c r="F172" s="162"/>
      <c r="G172" s="162"/>
      <c r="H172" s="35" t="s">
        <v>153</v>
      </c>
      <c r="J172" s="32"/>
    </row>
    <row r="173" spans="1:10" x14ac:dyDescent="0.2">
      <c r="A173" s="164"/>
      <c r="B173" s="156"/>
      <c r="C173" s="156" t="s">
        <v>548</v>
      </c>
      <c r="D173" s="156"/>
      <c r="E173" s="164"/>
      <c r="F173" s="35">
        <v>2846.2071254000002</v>
      </c>
      <c r="G173" s="158">
        <v>3.3840330000000002E-2</v>
      </c>
      <c r="H173" s="35" t="s">
        <v>153</v>
      </c>
      <c r="J173" s="32"/>
    </row>
    <row r="174" spans="1:10" x14ac:dyDescent="0.2">
      <c r="A174" s="164"/>
      <c r="B174" s="156"/>
      <c r="C174" s="166" t="s">
        <v>935</v>
      </c>
      <c r="D174" s="156"/>
      <c r="E174" s="164"/>
      <c r="F174" s="35">
        <v>31.052068270000746</v>
      </c>
      <c r="G174" s="158">
        <v>3.6919735402563653E-4</v>
      </c>
      <c r="H174" s="35" t="s">
        <v>153</v>
      </c>
      <c r="J174" s="32"/>
    </row>
    <row r="175" spans="1:10" x14ac:dyDescent="0.2">
      <c r="A175" s="161"/>
      <c r="B175" s="161"/>
      <c r="C175" s="154" t="s">
        <v>181</v>
      </c>
      <c r="D175" s="162"/>
      <c r="E175" s="162"/>
      <c r="F175" s="159">
        <v>84106.963203870997</v>
      </c>
      <c r="G175" s="167">
        <v>1.00000003</v>
      </c>
      <c r="H175" s="35" t="s">
        <v>153</v>
      </c>
      <c r="J175" s="32"/>
    </row>
    <row r="176" spans="1:10" x14ac:dyDescent="0.2">
      <c r="A176" s="168"/>
      <c r="B176" s="168"/>
      <c r="C176" s="168"/>
      <c r="D176" s="169"/>
      <c r="E176" s="169"/>
      <c r="F176" s="169"/>
      <c r="G176" s="169"/>
      <c r="J176" s="32"/>
    </row>
    <row r="177" spans="1:17" ht="12.75" customHeight="1" x14ac:dyDescent="0.2">
      <c r="A177" s="36"/>
      <c r="B177" s="279" t="s">
        <v>843</v>
      </c>
      <c r="C177" s="279"/>
      <c r="D177" s="279"/>
      <c r="E177" s="279"/>
      <c r="F177" s="279"/>
      <c r="G177" s="279"/>
      <c r="H177" s="279"/>
      <c r="J177" s="32"/>
    </row>
    <row r="178" spans="1:17" ht="14.1" customHeight="1" x14ac:dyDescent="0.2">
      <c r="A178" s="36"/>
      <c r="B178" s="279" t="s">
        <v>844</v>
      </c>
      <c r="C178" s="279"/>
      <c r="D178" s="279"/>
      <c r="E178" s="279"/>
      <c r="F178" s="279"/>
      <c r="G178" s="279"/>
      <c r="H178" s="279"/>
      <c r="J178" s="32"/>
    </row>
    <row r="179" spans="1:17" ht="17.100000000000001" customHeight="1" x14ac:dyDescent="0.2">
      <c r="A179" s="36"/>
      <c r="B179" s="279" t="s">
        <v>845</v>
      </c>
      <c r="C179" s="279"/>
      <c r="D179" s="279"/>
      <c r="E179" s="279"/>
      <c r="F179" s="279"/>
      <c r="G179" s="279"/>
      <c r="H179" s="279"/>
      <c r="J179" s="32"/>
    </row>
    <row r="180" spans="1:17" s="38" customFormat="1" ht="66.75" customHeight="1" x14ac:dyDescent="0.25">
      <c r="A180" s="37"/>
      <c r="B180" s="280" t="s">
        <v>846</v>
      </c>
      <c r="C180" s="280"/>
      <c r="D180" s="280"/>
      <c r="E180" s="280"/>
      <c r="F180" s="280"/>
      <c r="G180" s="280"/>
      <c r="H180" s="280"/>
      <c r="I180"/>
      <c r="J180" s="32"/>
      <c r="K180"/>
      <c r="L180"/>
      <c r="M180"/>
      <c r="N180"/>
      <c r="O180"/>
      <c r="P180"/>
      <c r="Q180"/>
    </row>
    <row r="181" spans="1:17" ht="12.75" customHeight="1" x14ac:dyDescent="0.2">
      <c r="A181" s="36"/>
      <c r="B181" s="279" t="s">
        <v>847</v>
      </c>
      <c r="C181" s="279"/>
      <c r="D181" s="279"/>
      <c r="E181" s="279"/>
      <c r="F181" s="279"/>
      <c r="G181" s="279"/>
      <c r="H181" s="279"/>
      <c r="J181" s="32"/>
    </row>
    <row r="182" spans="1:17" x14ac:dyDescent="0.2">
      <c r="A182" s="36"/>
      <c r="B182" s="36"/>
      <c r="C182" s="36"/>
      <c r="D182" s="170"/>
      <c r="E182" s="170"/>
      <c r="F182" s="170"/>
      <c r="G182" s="170"/>
      <c r="J182" s="32"/>
    </row>
    <row r="183" spans="1:17" x14ac:dyDescent="0.2">
      <c r="A183" s="36"/>
      <c r="B183" s="275" t="s">
        <v>182</v>
      </c>
      <c r="C183" s="276"/>
      <c r="D183" s="277"/>
      <c r="E183" s="171"/>
      <c r="F183" s="170"/>
      <c r="G183" s="170"/>
      <c r="J183" s="32"/>
    </row>
    <row r="184" spans="1:17" ht="24.75" customHeight="1" x14ac:dyDescent="0.2">
      <c r="A184" s="36"/>
      <c r="B184" s="273" t="s">
        <v>183</v>
      </c>
      <c r="C184" s="274"/>
      <c r="D184" s="154" t="s">
        <v>184</v>
      </c>
      <c r="E184" s="171"/>
      <c r="F184" s="170"/>
      <c r="G184" s="170"/>
      <c r="J184" s="32"/>
    </row>
    <row r="185" spans="1:17" x14ac:dyDescent="0.2">
      <c r="A185" s="36"/>
      <c r="B185" s="273" t="s">
        <v>185</v>
      </c>
      <c r="C185" s="274"/>
      <c r="D185" s="154" t="s">
        <v>184</v>
      </c>
      <c r="E185" s="171"/>
      <c r="F185" s="170"/>
      <c r="G185" s="170"/>
      <c r="J185" s="32"/>
    </row>
    <row r="186" spans="1:17" x14ac:dyDescent="0.2">
      <c r="A186" s="36"/>
      <c r="B186" s="273" t="s">
        <v>186</v>
      </c>
      <c r="C186" s="274"/>
      <c r="D186" s="162" t="s">
        <v>153</v>
      </c>
      <c r="E186" s="171"/>
      <c r="F186" s="170"/>
      <c r="G186" s="170"/>
      <c r="J186" s="32"/>
    </row>
    <row r="187" spans="1:17" x14ac:dyDescent="0.2">
      <c r="A187" s="39"/>
      <c r="B187" s="40" t="s">
        <v>153</v>
      </c>
      <c r="C187" s="40" t="s">
        <v>851</v>
      </c>
      <c r="D187" s="40" t="s">
        <v>187</v>
      </c>
      <c r="E187" s="39"/>
      <c r="F187" s="39"/>
      <c r="G187" s="39"/>
      <c r="H187" s="39"/>
      <c r="J187" s="32"/>
    </row>
    <row r="188" spans="1:17" x14ac:dyDescent="0.2">
      <c r="A188" s="39"/>
      <c r="B188" s="172" t="s">
        <v>188</v>
      </c>
      <c r="C188" s="40" t="s">
        <v>189</v>
      </c>
      <c r="D188" s="40" t="s">
        <v>190</v>
      </c>
      <c r="E188" s="39"/>
      <c r="F188" s="39"/>
      <c r="G188" s="39"/>
      <c r="J188" s="32"/>
    </row>
    <row r="189" spans="1:17" x14ac:dyDescent="0.2">
      <c r="A189" s="39"/>
      <c r="B189" s="156" t="s">
        <v>191</v>
      </c>
      <c r="C189" s="173">
        <v>72.554000000000002</v>
      </c>
      <c r="D189" s="173">
        <v>74.704800000000006</v>
      </c>
      <c r="E189" s="39"/>
      <c r="F189" s="70"/>
      <c r="G189" s="174"/>
      <c r="J189" s="32"/>
    </row>
    <row r="190" spans="1:17" ht="25.5" x14ac:dyDescent="0.2">
      <c r="A190" s="39"/>
      <c r="B190" s="156" t="s">
        <v>1071</v>
      </c>
      <c r="C190" s="173">
        <v>16.0839</v>
      </c>
      <c r="D190" s="173">
        <v>16.560600000000001</v>
      </c>
      <c r="E190" s="39"/>
      <c r="F190" s="70"/>
      <c r="G190" s="174"/>
      <c r="J190" s="32"/>
    </row>
    <row r="191" spans="1:17" ht="25.5" x14ac:dyDescent="0.2">
      <c r="A191" s="39"/>
      <c r="B191" s="156" t="s">
        <v>1051</v>
      </c>
      <c r="C191" s="173">
        <v>23.8903</v>
      </c>
      <c r="D191" s="173">
        <v>24.174499999999998</v>
      </c>
      <c r="E191" s="39"/>
      <c r="F191" s="70"/>
      <c r="G191" s="174"/>
      <c r="J191" s="32"/>
    </row>
    <row r="192" spans="1:17" x14ac:dyDescent="0.2">
      <c r="A192" s="39"/>
      <c r="B192" s="156" t="s">
        <v>192</v>
      </c>
      <c r="C192" s="173">
        <v>63.612099999999998</v>
      </c>
      <c r="D192" s="173">
        <v>65.408600000000007</v>
      </c>
      <c r="E192" s="39"/>
      <c r="F192" s="70"/>
      <c r="G192" s="174"/>
      <c r="J192" s="32"/>
    </row>
    <row r="193" spans="1:10" ht="25.5" x14ac:dyDescent="0.2">
      <c r="A193" s="39"/>
      <c r="B193" s="156" t="s">
        <v>1072</v>
      </c>
      <c r="C193" s="173">
        <v>15.2584</v>
      </c>
      <c r="D193" s="173">
        <v>15.6891</v>
      </c>
      <c r="E193" s="39"/>
      <c r="F193" s="70"/>
      <c r="G193" s="174"/>
      <c r="J193" s="32"/>
    </row>
    <row r="194" spans="1:10" ht="25.5" x14ac:dyDescent="0.2">
      <c r="A194" s="39"/>
      <c r="B194" s="156" t="s">
        <v>1052</v>
      </c>
      <c r="C194" s="173">
        <v>16.744399999999999</v>
      </c>
      <c r="D194" s="173">
        <v>16.9208</v>
      </c>
      <c r="E194" s="39"/>
      <c r="F194" s="70"/>
      <c r="G194" s="174"/>
      <c r="J194" s="32"/>
    </row>
    <row r="195" spans="1:10" x14ac:dyDescent="0.2">
      <c r="A195" s="39"/>
      <c r="B195" s="39"/>
      <c r="C195" s="39"/>
      <c r="D195" s="39"/>
      <c r="E195" s="39"/>
      <c r="F195" s="39"/>
      <c r="G195" s="39"/>
      <c r="J195" s="32"/>
    </row>
    <row r="196" spans="1:10" x14ac:dyDescent="0.2">
      <c r="A196" s="39"/>
      <c r="B196" s="273" t="s">
        <v>1047</v>
      </c>
      <c r="C196" s="274"/>
      <c r="D196" s="154" t="s">
        <v>153</v>
      </c>
      <c r="E196" s="39"/>
      <c r="F196" s="39"/>
      <c r="G196" s="39"/>
      <c r="J196" s="32"/>
    </row>
    <row r="197" spans="1:10" x14ac:dyDescent="0.2">
      <c r="A197" s="39"/>
      <c r="B197" s="183" t="s">
        <v>188</v>
      </c>
      <c r="C197" s="184" t="s">
        <v>660</v>
      </c>
      <c r="D197" s="184" t="s">
        <v>661</v>
      </c>
      <c r="E197" s="39"/>
      <c r="F197" s="39"/>
      <c r="G197" s="39"/>
      <c r="J197" s="32"/>
    </row>
    <row r="198" spans="1:10" ht="25.5" x14ac:dyDescent="0.2">
      <c r="A198" s="39"/>
      <c r="B198" s="156" t="s">
        <v>1051</v>
      </c>
      <c r="C198" s="185">
        <v>0.42</v>
      </c>
      <c r="D198" s="164" t="s">
        <v>688</v>
      </c>
      <c r="E198" s="39"/>
      <c r="F198" s="70"/>
      <c r="G198" s="174"/>
      <c r="J198" s="32"/>
    </row>
    <row r="199" spans="1:10" ht="25.5" x14ac:dyDescent="0.2">
      <c r="A199" s="39"/>
      <c r="B199" s="156" t="s">
        <v>1052</v>
      </c>
      <c r="C199" s="185">
        <v>0.29399999999999998</v>
      </c>
      <c r="D199" s="185">
        <v>0.29399999999999998</v>
      </c>
      <c r="E199" s="39"/>
      <c r="F199" s="70"/>
      <c r="G199" s="174"/>
      <c r="J199" s="32"/>
    </row>
    <row r="200" spans="1:10" x14ac:dyDescent="0.2">
      <c r="A200" s="39"/>
      <c r="B200" s="186"/>
      <c r="C200" s="186"/>
      <c r="D200" s="187"/>
      <c r="E200" s="39"/>
      <c r="F200" s="70"/>
      <c r="G200" s="174"/>
      <c r="J200" s="32"/>
    </row>
    <row r="201" spans="1:10" ht="29.1" customHeight="1" x14ac:dyDescent="0.2">
      <c r="A201" s="39"/>
      <c r="B201" s="273" t="s">
        <v>193</v>
      </c>
      <c r="C201" s="274"/>
      <c r="D201" s="154" t="s">
        <v>863</v>
      </c>
      <c r="E201" s="176"/>
      <c r="F201" s="39"/>
      <c r="G201" s="39"/>
    </row>
    <row r="202" spans="1:10" ht="29.1" customHeight="1" x14ac:dyDescent="0.2">
      <c r="A202" s="39"/>
      <c r="B202" s="273" t="s">
        <v>194</v>
      </c>
      <c r="C202" s="274"/>
      <c r="D202" s="154" t="s">
        <v>184</v>
      </c>
      <c r="E202" s="176"/>
      <c r="F202" s="39"/>
      <c r="G202" s="39"/>
    </row>
    <row r="203" spans="1:10" ht="17.100000000000001" customHeight="1" x14ac:dyDescent="0.2">
      <c r="A203" s="39"/>
      <c r="B203" s="273" t="s">
        <v>195</v>
      </c>
      <c r="C203" s="274"/>
      <c r="D203" s="154" t="s">
        <v>184</v>
      </c>
      <c r="E203" s="176"/>
      <c r="F203" s="39"/>
      <c r="G203" s="39"/>
    </row>
    <row r="204" spans="1:10" ht="17.100000000000001" customHeight="1" x14ac:dyDescent="0.2">
      <c r="A204" s="39"/>
      <c r="B204" s="273" t="s">
        <v>196</v>
      </c>
      <c r="C204" s="274"/>
      <c r="D204" s="177">
        <v>4.6428075811028595</v>
      </c>
      <c r="E204" s="39"/>
      <c r="F204" s="70"/>
      <c r="G204" s="174"/>
    </row>
    <row r="206" spans="1:10" x14ac:dyDescent="0.2">
      <c r="B206" s="299" t="s">
        <v>883</v>
      </c>
      <c r="C206" s="300"/>
      <c r="D206" s="301"/>
    </row>
    <row r="207" spans="1:10" ht="25.5" x14ac:dyDescent="0.2">
      <c r="B207" s="302" t="s">
        <v>884</v>
      </c>
      <c r="C207" s="302"/>
      <c r="D207" s="178" t="s">
        <v>706</v>
      </c>
    </row>
    <row r="208" spans="1:10" x14ac:dyDescent="0.2">
      <c r="B208" s="302" t="s">
        <v>885</v>
      </c>
      <c r="C208" s="302"/>
      <c r="D208" s="179"/>
    </row>
    <row r="209" spans="2:4" x14ac:dyDescent="0.2">
      <c r="B209" s="303"/>
      <c r="C209" s="304"/>
      <c r="D209" s="180"/>
    </row>
    <row r="210" spans="2:4" x14ac:dyDescent="0.2">
      <c r="B210" s="302" t="s">
        <v>886</v>
      </c>
      <c r="C210" s="302"/>
      <c r="D210" s="181">
        <v>7.1548494005134566</v>
      </c>
    </row>
    <row r="211" spans="2:4" x14ac:dyDescent="0.2">
      <c r="B211" s="303"/>
      <c r="C211" s="304"/>
      <c r="D211" s="180"/>
    </row>
    <row r="212" spans="2:4" x14ac:dyDescent="0.2">
      <c r="B212" s="302" t="s">
        <v>887</v>
      </c>
      <c r="C212" s="302"/>
      <c r="D212" s="181">
        <v>1.1582026417536013</v>
      </c>
    </row>
    <row r="213" spans="2:4" x14ac:dyDescent="0.2">
      <c r="B213" s="302" t="s">
        <v>888</v>
      </c>
      <c r="C213" s="302"/>
      <c r="D213" s="181">
        <v>1.2754218778067681</v>
      </c>
    </row>
    <row r="214" spans="2:4" x14ac:dyDescent="0.2">
      <c r="B214" s="303"/>
      <c r="C214" s="304"/>
      <c r="D214" s="180"/>
    </row>
    <row r="215" spans="2:4" x14ac:dyDescent="0.2">
      <c r="B215" s="302" t="s">
        <v>889</v>
      </c>
      <c r="C215" s="302"/>
      <c r="D215" s="182" t="s">
        <v>969</v>
      </c>
    </row>
    <row r="216" spans="2:4" ht="12.75" customHeight="1" x14ac:dyDescent="0.2">
      <c r="B216" s="303" t="s">
        <v>890</v>
      </c>
      <c r="C216" s="305"/>
      <c r="D216" s="304"/>
    </row>
  </sheetData>
  <mergeCells count="28">
    <mergeCell ref="B212:C212"/>
    <mergeCell ref="B213:C213"/>
    <mergeCell ref="B214:C214"/>
    <mergeCell ref="B215:C215"/>
    <mergeCell ref="B216:D216"/>
    <mergeCell ref="B207:C207"/>
    <mergeCell ref="B208:C208"/>
    <mergeCell ref="B209:C209"/>
    <mergeCell ref="B210:C210"/>
    <mergeCell ref="B211:C211"/>
    <mergeCell ref="A1:H1"/>
    <mergeCell ref="A2:H2"/>
    <mergeCell ref="A3:H3"/>
    <mergeCell ref="B185:C185"/>
    <mergeCell ref="B186:C186"/>
    <mergeCell ref="B177:H177"/>
    <mergeCell ref="B178:H178"/>
    <mergeCell ref="B179:H179"/>
    <mergeCell ref="B180:H180"/>
    <mergeCell ref="B181:H181"/>
    <mergeCell ref="B206:D206"/>
    <mergeCell ref="B204:C204"/>
    <mergeCell ref="B183:D183"/>
    <mergeCell ref="B184:C184"/>
    <mergeCell ref="B196:C196"/>
    <mergeCell ref="B202:C202"/>
    <mergeCell ref="B203:C203"/>
    <mergeCell ref="B201:C201"/>
  </mergeCells>
  <hyperlinks>
    <hyperlink ref="I1" location="Index!B19" display="Index" xr:uid="{19798BCB-C806-4D29-A4CF-8C5C57A0354B}"/>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10F164-BE7F-4AF7-A312-88C924736BFE}">
  <sheetPr>
    <outlinePr summaryBelow="0" summaryRight="0"/>
  </sheetPr>
  <dimension ref="A1:Q155"/>
  <sheetViews>
    <sheetView showGridLines="0" workbookViewId="0">
      <selection activeCell="H95" sqref="A1:H1048576"/>
    </sheetView>
  </sheetViews>
  <sheetFormatPr defaultRowHeight="12.75" x14ac:dyDescent="0.2"/>
  <cols>
    <col min="1" max="1" width="5.85546875" bestFit="1" customWidth="1"/>
    <col min="2" max="2" width="19.7109375" bestFit="1" customWidth="1"/>
    <col min="3" max="3" width="39.140625" bestFit="1" customWidth="1"/>
    <col min="4" max="4" width="17.7109375" bestFit="1" customWidth="1"/>
    <col min="5" max="5" width="10.42578125" bestFit="1" customWidth="1"/>
    <col min="6" max="6" width="10.140625" bestFit="1" customWidth="1"/>
    <col min="7" max="7" width="14" bestFit="1" customWidth="1"/>
    <col min="8" max="8" width="8.42578125" bestFit="1" customWidth="1"/>
    <col min="9" max="9" width="5.7109375" bestFit="1" customWidth="1"/>
    <col min="10" max="10" width="50.7109375" style="47" customWidth="1"/>
  </cols>
  <sheetData>
    <row r="1" spans="1:10" ht="15" x14ac:dyDescent="0.2">
      <c r="A1" s="278" t="s">
        <v>0</v>
      </c>
      <c r="B1" s="278"/>
      <c r="C1" s="278"/>
      <c r="D1" s="278"/>
      <c r="E1" s="278"/>
      <c r="F1" s="278"/>
      <c r="G1" s="278"/>
      <c r="H1" s="278"/>
      <c r="I1" s="31" t="s">
        <v>1027</v>
      </c>
      <c r="J1" s="32"/>
    </row>
    <row r="2" spans="1:10" ht="15" x14ac:dyDescent="0.2">
      <c r="A2" s="278" t="s">
        <v>1</v>
      </c>
      <c r="B2" s="278"/>
      <c r="C2" s="278"/>
      <c r="D2" s="278"/>
      <c r="E2" s="278"/>
      <c r="F2" s="278"/>
      <c r="G2" s="278"/>
      <c r="H2" s="278"/>
      <c r="J2" s="33" t="s">
        <v>1028</v>
      </c>
    </row>
    <row r="3" spans="1:10" ht="15" x14ac:dyDescent="0.2">
      <c r="A3" s="278" t="s">
        <v>835</v>
      </c>
      <c r="B3" s="278"/>
      <c r="C3" s="278"/>
      <c r="D3" s="278"/>
      <c r="E3" s="278"/>
      <c r="F3" s="278"/>
      <c r="G3" s="278"/>
      <c r="H3" s="278"/>
      <c r="J3" s="32"/>
    </row>
    <row r="4" spans="1:10" s="34" customFormat="1" ht="30" x14ac:dyDescent="0.2">
      <c r="A4" s="29" t="s">
        <v>2</v>
      </c>
      <c r="B4" s="29" t="s">
        <v>3</v>
      </c>
      <c r="C4" s="29" t="s">
        <v>4</v>
      </c>
      <c r="D4" s="29" t="s">
        <v>5</v>
      </c>
      <c r="E4" s="29" t="s">
        <v>6</v>
      </c>
      <c r="F4" s="29" t="s">
        <v>7</v>
      </c>
      <c r="G4" s="29" t="s">
        <v>8</v>
      </c>
      <c r="H4" s="29" t="s">
        <v>839</v>
      </c>
      <c r="J4" s="32"/>
    </row>
    <row r="5" spans="1:10" x14ac:dyDescent="0.2">
      <c r="A5" s="153"/>
      <c r="B5" s="153"/>
      <c r="C5" s="154" t="s">
        <v>9</v>
      </c>
      <c r="D5" s="153"/>
      <c r="E5" s="153"/>
      <c r="F5" s="153"/>
      <c r="G5" s="153"/>
      <c r="H5" s="35" t="s">
        <v>153</v>
      </c>
      <c r="J5" s="32"/>
    </row>
    <row r="6" spans="1:10" x14ac:dyDescent="0.2">
      <c r="A6" s="153"/>
      <c r="B6" s="153"/>
      <c r="C6" s="154" t="s">
        <v>10</v>
      </c>
      <c r="D6" s="153"/>
      <c r="E6" s="153"/>
      <c r="F6" s="153"/>
      <c r="G6" s="153"/>
      <c r="H6" s="35" t="s">
        <v>153</v>
      </c>
      <c r="J6" s="32"/>
    </row>
    <row r="7" spans="1:10" x14ac:dyDescent="0.2">
      <c r="A7" s="155">
        <v>1</v>
      </c>
      <c r="B7" s="156" t="s">
        <v>11</v>
      </c>
      <c r="C7" s="156" t="s">
        <v>12</v>
      </c>
      <c r="D7" s="156" t="s">
        <v>13</v>
      </c>
      <c r="E7" s="157">
        <v>210000</v>
      </c>
      <c r="F7" s="35">
        <v>7451.7449999999999</v>
      </c>
      <c r="G7" s="158">
        <v>7.1371790000000004E-2</v>
      </c>
      <c r="H7" s="35" t="s">
        <v>153</v>
      </c>
      <c r="J7" s="32"/>
    </row>
    <row r="8" spans="1:10" x14ac:dyDescent="0.2">
      <c r="A8" s="155">
        <v>2</v>
      </c>
      <c r="B8" s="156" t="s">
        <v>14</v>
      </c>
      <c r="C8" s="156" t="s">
        <v>15</v>
      </c>
      <c r="D8" s="156" t="s">
        <v>16</v>
      </c>
      <c r="E8" s="157">
        <v>207000</v>
      </c>
      <c r="F8" s="35">
        <v>6480.7560000000003</v>
      </c>
      <c r="G8" s="158">
        <v>6.2071790000000002E-2</v>
      </c>
      <c r="H8" s="35" t="s">
        <v>153</v>
      </c>
      <c r="J8" s="32"/>
    </row>
    <row r="9" spans="1:10" x14ac:dyDescent="0.2">
      <c r="A9" s="155">
        <v>3</v>
      </c>
      <c r="B9" s="156" t="s">
        <v>17</v>
      </c>
      <c r="C9" s="156" t="s">
        <v>18</v>
      </c>
      <c r="D9" s="156" t="s">
        <v>19</v>
      </c>
      <c r="E9" s="157">
        <v>435000</v>
      </c>
      <c r="F9" s="35">
        <v>6281.6175000000003</v>
      </c>
      <c r="G9" s="158">
        <v>6.0164469999999998E-2</v>
      </c>
      <c r="H9" s="35" t="s">
        <v>153</v>
      </c>
      <c r="J9" s="32"/>
    </row>
    <row r="10" spans="1:10" x14ac:dyDescent="0.2">
      <c r="A10" s="155">
        <v>4</v>
      </c>
      <c r="B10" s="156" t="s">
        <v>20</v>
      </c>
      <c r="C10" s="156" t="s">
        <v>21</v>
      </c>
      <c r="D10" s="156" t="s">
        <v>22</v>
      </c>
      <c r="E10" s="157">
        <v>1570000</v>
      </c>
      <c r="F10" s="35">
        <v>5940.0950000000003</v>
      </c>
      <c r="G10" s="158">
        <v>5.689342E-2</v>
      </c>
      <c r="H10" s="35" t="s">
        <v>153</v>
      </c>
      <c r="J10" s="32"/>
    </row>
    <row r="11" spans="1:10" ht="25.5" x14ac:dyDescent="0.2">
      <c r="A11" s="155">
        <v>5</v>
      </c>
      <c r="B11" s="156" t="s">
        <v>23</v>
      </c>
      <c r="C11" s="156" t="s">
        <v>24</v>
      </c>
      <c r="D11" s="156" t="s">
        <v>25</v>
      </c>
      <c r="E11" s="157">
        <v>32000</v>
      </c>
      <c r="F11" s="35">
        <v>3733.7280000000001</v>
      </c>
      <c r="G11" s="158">
        <v>3.5761139999999997E-2</v>
      </c>
      <c r="H11" s="35" t="s">
        <v>153</v>
      </c>
      <c r="J11" s="32"/>
    </row>
    <row r="12" spans="1:10" ht="15" x14ac:dyDescent="0.2">
      <c r="A12" s="155">
        <v>6</v>
      </c>
      <c r="B12" s="156" t="s">
        <v>26</v>
      </c>
      <c r="C12" s="156" t="s">
        <v>27</v>
      </c>
      <c r="D12" s="156" t="s">
        <v>22</v>
      </c>
      <c r="E12" s="157">
        <v>855000</v>
      </c>
      <c r="F12" s="35">
        <v>2829.6224999999999</v>
      </c>
      <c r="G12" s="158">
        <v>2.7101739999999999E-2</v>
      </c>
      <c r="H12" s="35" t="s">
        <v>153</v>
      </c>
      <c r="J12" s="48"/>
    </row>
    <row r="13" spans="1:10" x14ac:dyDescent="0.2">
      <c r="A13" s="155">
        <v>7</v>
      </c>
      <c r="B13" s="156" t="s">
        <v>28</v>
      </c>
      <c r="C13" s="156" t="s">
        <v>29</v>
      </c>
      <c r="D13" s="156" t="s">
        <v>30</v>
      </c>
      <c r="E13" s="157">
        <v>900000</v>
      </c>
      <c r="F13" s="35">
        <v>2753.1</v>
      </c>
      <c r="G13" s="158">
        <v>2.6368820000000001E-2</v>
      </c>
      <c r="H13" s="35" t="s">
        <v>153</v>
      </c>
      <c r="J13" s="32"/>
    </row>
    <row r="14" spans="1:10" x14ac:dyDescent="0.2">
      <c r="A14" s="155">
        <v>8</v>
      </c>
      <c r="B14" s="156" t="s">
        <v>31</v>
      </c>
      <c r="C14" s="156" t="s">
        <v>32</v>
      </c>
      <c r="D14" s="156" t="s">
        <v>33</v>
      </c>
      <c r="E14" s="157">
        <v>28000</v>
      </c>
      <c r="F14" s="35">
        <v>2157.2600000000002</v>
      </c>
      <c r="G14" s="158">
        <v>2.066194E-2</v>
      </c>
      <c r="H14" s="35" t="s">
        <v>153</v>
      </c>
      <c r="J14" s="32"/>
    </row>
    <row r="15" spans="1:10" x14ac:dyDescent="0.2">
      <c r="A15" s="155">
        <v>9</v>
      </c>
      <c r="B15" s="156" t="s">
        <v>34</v>
      </c>
      <c r="C15" s="156" t="s">
        <v>35</v>
      </c>
      <c r="D15" s="156" t="s">
        <v>36</v>
      </c>
      <c r="E15" s="157">
        <v>44000</v>
      </c>
      <c r="F15" s="35">
        <v>2066.5479999999998</v>
      </c>
      <c r="G15" s="158">
        <v>1.9793109999999999E-2</v>
      </c>
      <c r="H15" s="35" t="s">
        <v>153</v>
      </c>
      <c r="J15" s="32" t="s">
        <v>1029</v>
      </c>
    </row>
    <row r="16" spans="1:10" x14ac:dyDescent="0.2">
      <c r="A16" s="155">
        <v>10</v>
      </c>
      <c r="B16" s="156" t="s">
        <v>37</v>
      </c>
      <c r="C16" s="156" t="s">
        <v>38</v>
      </c>
      <c r="D16" s="156" t="s">
        <v>36</v>
      </c>
      <c r="E16" s="157">
        <v>31400</v>
      </c>
      <c r="F16" s="35">
        <v>1907.6756</v>
      </c>
      <c r="G16" s="158">
        <v>1.827146E-2</v>
      </c>
      <c r="H16" s="35" t="s">
        <v>153</v>
      </c>
      <c r="J16" s="32"/>
    </row>
    <row r="17" spans="1:10" x14ac:dyDescent="0.2">
      <c r="A17" s="155">
        <v>11</v>
      </c>
      <c r="B17" s="156" t="s">
        <v>39</v>
      </c>
      <c r="C17" s="156" t="s">
        <v>40</v>
      </c>
      <c r="D17" s="156" t="s">
        <v>33</v>
      </c>
      <c r="E17" s="157">
        <v>21000</v>
      </c>
      <c r="F17" s="35">
        <v>1783.0889999999999</v>
      </c>
      <c r="G17" s="158">
        <v>1.7078179999999998E-2</v>
      </c>
      <c r="H17" s="35" t="s">
        <v>153</v>
      </c>
      <c r="J17" s="32"/>
    </row>
    <row r="18" spans="1:10" x14ac:dyDescent="0.2">
      <c r="A18" s="155">
        <v>12</v>
      </c>
      <c r="B18" s="156" t="s">
        <v>41</v>
      </c>
      <c r="C18" s="156" t="s">
        <v>42</v>
      </c>
      <c r="D18" s="156" t="s">
        <v>33</v>
      </c>
      <c r="E18" s="157">
        <v>13000</v>
      </c>
      <c r="F18" s="35">
        <v>1678.508</v>
      </c>
      <c r="G18" s="158">
        <v>1.607652E-2</v>
      </c>
      <c r="H18" s="35" t="s">
        <v>153</v>
      </c>
      <c r="J18" s="32"/>
    </row>
    <row r="19" spans="1:10" x14ac:dyDescent="0.2">
      <c r="A19" s="155">
        <v>13</v>
      </c>
      <c r="B19" s="156" t="s">
        <v>43</v>
      </c>
      <c r="C19" s="156" t="s">
        <v>44</v>
      </c>
      <c r="D19" s="156" t="s">
        <v>13</v>
      </c>
      <c r="E19" s="157">
        <v>530000</v>
      </c>
      <c r="F19" s="35">
        <v>1677.1849999999999</v>
      </c>
      <c r="G19" s="158">
        <v>1.6063850000000001E-2</v>
      </c>
      <c r="H19" s="35" t="s">
        <v>153</v>
      </c>
      <c r="J19" s="32"/>
    </row>
    <row r="20" spans="1:10" x14ac:dyDescent="0.2">
      <c r="A20" s="155">
        <v>14</v>
      </c>
      <c r="B20" s="156" t="s">
        <v>45</v>
      </c>
      <c r="C20" s="156" t="s">
        <v>46</v>
      </c>
      <c r="D20" s="156" t="s">
        <v>47</v>
      </c>
      <c r="E20" s="157">
        <v>14000</v>
      </c>
      <c r="F20" s="35">
        <v>1675.982</v>
      </c>
      <c r="G20" s="158">
        <v>1.605233E-2</v>
      </c>
      <c r="H20" s="35" t="s">
        <v>153</v>
      </c>
      <c r="J20" s="32"/>
    </row>
    <row r="21" spans="1:10" x14ac:dyDescent="0.2">
      <c r="A21" s="155">
        <v>15</v>
      </c>
      <c r="B21" s="156" t="s">
        <v>48</v>
      </c>
      <c r="C21" s="156" t="s">
        <v>49</v>
      </c>
      <c r="D21" s="156" t="s">
        <v>50</v>
      </c>
      <c r="E21" s="157">
        <v>138000</v>
      </c>
      <c r="F21" s="35">
        <v>1655.4480000000001</v>
      </c>
      <c r="G21" s="158">
        <v>1.5855649999999999E-2</v>
      </c>
      <c r="H21" s="35" t="s">
        <v>153</v>
      </c>
      <c r="J21" s="32"/>
    </row>
    <row r="22" spans="1:10" ht="15" x14ac:dyDescent="0.2">
      <c r="A22" s="155">
        <v>16</v>
      </c>
      <c r="B22" s="156" t="s">
        <v>51</v>
      </c>
      <c r="C22" s="156" t="s">
        <v>52</v>
      </c>
      <c r="D22" s="156" t="s">
        <v>53</v>
      </c>
      <c r="E22" s="157">
        <v>119000</v>
      </c>
      <c r="F22" s="35">
        <v>1604.596</v>
      </c>
      <c r="G22" s="158">
        <v>1.53686E-2</v>
      </c>
      <c r="H22" s="35" t="s">
        <v>153</v>
      </c>
      <c r="J22" s="48"/>
    </row>
    <row r="23" spans="1:10" x14ac:dyDescent="0.2">
      <c r="A23" s="155">
        <v>17</v>
      </c>
      <c r="B23" s="156" t="s">
        <v>54</v>
      </c>
      <c r="C23" s="156" t="s">
        <v>55</v>
      </c>
      <c r="D23" s="156" t="s">
        <v>36</v>
      </c>
      <c r="E23" s="157">
        <v>114785</v>
      </c>
      <c r="F23" s="35">
        <v>1599.2420125000001</v>
      </c>
      <c r="G23" s="158">
        <v>1.5317320000000001E-2</v>
      </c>
      <c r="H23" s="35" t="s">
        <v>153</v>
      </c>
      <c r="J23" s="32"/>
    </row>
    <row r="24" spans="1:10" x14ac:dyDescent="0.2">
      <c r="A24" s="155">
        <v>18</v>
      </c>
      <c r="B24" s="156" t="s">
        <v>56</v>
      </c>
      <c r="C24" s="156" t="s">
        <v>57</v>
      </c>
      <c r="D24" s="156" t="s">
        <v>58</v>
      </c>
      <c r="E24" s="157">
        <v>580000</v>
      </c>
      <c r="F24" s="35">
        <v>1590.36</v>
      </c>
      <c r="G24" s="158">
        <v>1.5232249999999999E-2</v>
      </c>
      <c r="H24" s="35" t="s">
        <v>153</v>
      </c>
      <c r="J24" s="32"/>
    </row>
    <row r="25" spans="1:10" x14ac:dyDescent="0.2">
      <c r="A25" s="155">
        <v>19</v>
      </c>
      <c r="B25" s="156" t="s">
        <v>59</v>
      </c>
      <c r="C25" s="156" t="s">
        <v>60</v>
      </c>
      <c r="D25" s="156" t="s">
        <v>13</v>
      </c>
      <c r="E25" s="157">
        <v>330000</v>
      </c>
      <c r="F25" s="35">
        <v>1588.7850000000001</v>
      </c>
      <c r="G25" s="158">
        <v>1.521717E-2</v>
      </c>
      <c r="H25" s="35" t="s">
        <v>153</v>
      </c>
      <c r="J25" s="32"/>
    </row>
    <row r="26" spans="1:10" x14ac:dyDescent="0.2">
      <c r="A26" s="155">
        <v>20</v>
      </c>
      <c r="B26" s="156" t="s">
        <v>61</v>
      </c>
      <c r="C26" s="156" t="s">
        <v>62</v>
      </c>
      <c r="D26" s="156" t="s">
        <v>30</v>
      </c>
      <c r="E26" s="157">
        <v>30000</v>
      </c>
      <c r="F26" s="35">
        <v>1579.2750000000001</v>
      </c>
      <c r="G26" s="158">
        <v>1.512608E-2</v>
      </c>
      <c r="H26" s="35" t="s">
        <v>153</v>
      </c>
      <c r="J26" s="32"/>
    </row>
    <row r="27" spans="1:10" x14ac:dyDescent="0.2">
      <c r="A27" s="155">
        <v>21</v>
      </c>
      <c r="B27" s="156" t="s">
        <v>63</v>
      </c>
      <c r="C27" s="156" t="s">
        <v>64</v>
      </c>
      <c r="D27" s="156" t="s">
        <v>19</v>
      </c>
      <c r="E27" s="157">
        <v>140000</v>
      </c>
      <c r="F27" s="35">
        <v>1563.59</v>
      </c>
      <c r="G27" s="158">
        <v>1.4975850000000001E-2</v>
      </c>
      <c r="H27" s="35" t="s">
        <v>153</v>
      </c>
      <c r="J27" s="32"/>
    </row>
    <row r="28" spans="1:10" x14ac:dyDescent="0.2">
      <c r="A28" s="155">
        <v>22</v>
      </c>
      <c r="B28" s="156" t="s">
        <v>65</v>
      </c>
      <c r="C28" s="156" t="s">
        <v>66</v>
      </c>
      <c r="D28" s="156" t="s">
        <v>22</v>
      </c>
      <c r="E28" s="157">
        <v>350000</v>
      </c>
      <c r="F28" s="35">
        <v>1542.1</v>
      </c>
      <c r="G28" s="158">
        <v>1.477002E-2</v>
      </c>
      <c r="H28" s="35" t="s">
        <v>153</v>
      </c>
      <c r="J28" s="32"/>
    </row>
    <row r="29" spans="1:10" x14ac:dyDescent="0.2">
      <c r="A29" s="155">
        <v>23</v>
      </c>
      <c r="B29" s="156" t="s">
        <v>67</v>
      </c>
      <c r="C29" s="156" t="s">
        <v>68</v>
      </c>
      <c r="D29" s="156" t="s">
        <v>36</v>
      </c>
      <c r="E29" s="157">
        <v>56000</v>
      </c>
      <c r="F29" s="35">
        <v>1530.816</v>
      </c>
      <c r="G29" s="158">
        <v>1.466195E-2</v>
      </c>
      <c r="H29" s="35" t="s">
        <v>153</v>
      </c>
      <c r="J29" s="32"/>
    </row>
    <row r="30" spans="1:10" x14ac:dyDescent="0.2">
      <c r="A30" s="155">
        <v>24</v>
      </c>
      <c r="B30" s="156" t="s">
        <v>69</v>
      </c>
      <c r="C30" s="156" t="s">
        <v>70</v>
      </c>
      <c r="D30" s="156" t="s">
        <v>33</v>
      </c>
      <c r="E30" s="157">
        <v>425000</v>
      </c>
      <c r="F30" s="35">
        <v>1510.875</v>
      </c>
      <c r="G30" s="158">
        <v>1.447095E-2</v>
      </c>
      <c r="H30" s="35" t="s">
        <v>153</v>
      </c>
      <c r="J30" s="32"/>
    </row>
    <row r="31" spans="1:10" ht="25.5" x14ac:dyDescent="0.2">
      <c r="A31" s="155">
        <v>25</v>
      </c>
      <c r="B31" s="156" t="s">
        <v>71</v>
      </c>
      <c r="C31" s="156" t="s">
        <v>72</v>
      </c>
      <c r="D31" s="156" t="s">
        <v>73</v>
      </c>
      <c r="E31" s="157">
        <v>2600</v>
      </c>
      <c r="F31" s="35">
        <v>1474.4911999999999</v>
      </c>
      <c r="G31" s="158">
        <v>1.412248E-2</v>
      </c>
      <c r="H31" s="35" t="s">
        <v>153</v>
      </c>
      <c r="J31" s="32"/>
    </row>
    <row r="32" spans="1:10" x14ac:dyDescent="0.2">
      <c r="A32" s="155">
        <v>26</v>
      </c>
      <c r="B32" s="156" t="s">
        <v>74</v>
      </c>
      <c r="C32" s="156" t="s">
        <v>75</v>
      </c>
      <c r="D32" s="156" t="s">
        <v>36</v>
      </c>
      <c r="E32" s="157">
        <v>37000</v>
      </c>
      <c r="F32" s="35">
        <v>1467.7345</v>
      </c>
      <c r="G32" s="158">
        <v>1.4057760000000001E-2</v>
      </c>
      <c r="H32" s="35" t="s">
        <v>153</v>
      </c>
      <c r="J32" s="32"/>
    </row>
    <row r="33" spans="1:10" x14ac:dyDescent="0.2">
      <c r="A33" s="155">
        <v>27</v>
      </c>
      <c r="B33" s="156" t="s">
        <v>76</v>
      </c>
      <c r="C33" s="156" t="s">
        <v>77</v>
      </c>
      <c r="D33" s="156" t="s">
        <v>50</v>
      </c>
      <c r="E33" s="157">
        <v>170000</v>
      </c>
      <c r="F33" s="35">
        <v>1443.2149999999999</v>
      </c>
      <c r="G33" s="158">
        <v>1.3822920000000001E-2</v>
      </c>
      <c r="H33" s="35" t="s">
        <v>153</v>
      </c>
      <c r="J33" s="32"/>
    </row>
    <row r="34" spans="1:10" x14ac:dyDescent="0.2">
      <c r="A34" s="155">
        <v>28</v>
      </c>
      <c r="B34" s="156" t="s">
        <v>78</v>
      </c>
      <c r="C34" s="156" t="s">
        <v>79</v>
      </c>
      <c r="D34" s="156" t="s">
        <v>80</v>
      </c>
      <c r="E34" s="157">
        <v>620000</v>
      </c>
      <c r="F34" s="35">
        <v>1361.21</v>
      </c>
      <c r="G34" s="158">
        <v>1.3037480000000001E-2</v>
      </c>
      <c r="H34" s="35" t="s">
        <v>153</v>
      </c>
      <c r="J34" s="32"/>
    </row>
    <row r="35" spans="1:10" x14ac:dyDescent="0.2">
      <c r="A35" s="155">
        <v>29</v>
      </c>
      <c r="B35" s="156" t="s">
        <v>81</v>
      </c>
      <c r="C35" s="156" t="s">
        <v>82</v>
      </c>
      <c r="D35" s="156" t="s">
        <v>83</v>
      </c>
      <c r="E35" s="157">
        <v>130000</v>
      </c>
      <c r="F35" s="35">
        <v>1355.12</v>
      </c>
      <c r="G35" s="158">
        <v>1.297915E-2</v>
      </c>
      <c r="H35" s="35" t="s">
        <v>153</v>
      </c>
      <c r="J35" s="32"/>
    </row>
    <row r="36" spans="1:10" ht="25.5" x14ac:dyDescent="0.2">
      <c r="A36" s="155">
        <v>30</v>
      </c>
      <c r="B36" s="156" t="s">
        <v>84</v>
      </c>
      <c r="C36" s="156" t="s">
        <v>85</v>
      </c>
      <c r="D36" s="156" t="s">
        <v>25</v>
      </c>
      <c r="E36" s="157">
        <v>30000</v>
      </c>
      <c r="F36" s="35">
        <v>1316.7</v>
      </c>
      <c r="G36" s="158">
        <v>1.261117E-2</v>
      </c>
      <c r="H36" s="35" t="s">
        <v>153</v>
      </c>
      <c r="J36" s="32"/>
    </row>
    <row r="37" spans="1:10" x14ac:dyDescent="0.2">
      <c r="A37" s="155">
        <v>31</v>
      </c>
      <c r="B37" s="156" t="s">
        <v>86</v>
      </c>
      <c r="C37" s="156" t="s">
        <v>87</v>
      </c>
      <c r="D37" s="156" t="s">
        <v>13</v>
      </c>
      <c r="E37" s="157">
        <v>110000</v>
      </c>
      <c r="F37" s="35">
        <v>1293.27</v>
      </c>
      <c r="G37" s="158">
        <v>1.238676E-2</v>
      </c>
      <c r="H37" s="35" t="s">
        <v>153</v>
      </c>
      <c r="J37" s="32"/>
    </row>
    <row r="38" spans="1:10" x14ac:dyDescent="0.2">
      <c r="A38" s="155">
        <v>32</v>
      </c>
      <c r="B38" s="156" t="s">
        <v>88</v>
      </c>
      <c r="C38" s="156" t="s">
        <v>89</v>
      </c>
      <c r="D38" s="156" t="s">
        <v>90</v>
      </c>
      <c r="E38" s="157">
        <v>23000</v>
      </c>
      <c r="F38" s="35">
        <v>1274.5564999999999</v>
      </c>
      <c r="G38" s="158">
        <v>1.2207529999999999E-2</v>
      </c>
      <c r="H38" s="35" t="s">
        <v>153</v>
      </c>
      <c r="J38" s="32"/>
    </row>
    <row r="39" spans="1:10" ht="25.5" x14ac:dyDescent="0.2">
      <c r="A39" s="155">
        <v>33</v>
      </c>
      <c r="B39" s="156" t="s">
        <v>91</v>
      </c>
      <c r="C39" s="156" t="s">
        <v>92</v>
      </c>
      <c r="D39" s="156" t="s">
        <v>93</v>
      </c>
      <c r="E39" s="157">
        <v>85000</v>
      </c>
      <c r="F39" s="35">
        <v>1256.385</v>
      </c>
      <c r="G39" s="158">
        <v>1.2033479999999999E-2</v>
      </c>
      <c r="H39" s="35" t="s">
        <v>153</v>
      </c>
      <c r="J39" s="32"/>
    </row>
    <row r="40" spans="1:10" x14ac:dyDescent="0.2">
      <c r="A40" s="155">
        <v>34</v>
      </c>
      <c r="B40" s="156" t="s">
        <v>94</v>
      </c>
      <c r="C40" s="156" t="s">
        <v>95</v>
      </c>
      <c r="D40" s="156" t="s">
        <v>33</v>
      </c>
      <c r="E40" s="157">
        <v>14000</v>
      </c>
      <c r="F40" s="35">
        <v>1186.2829999999999</v>
      </c>
      <c r="G40" s="158">
        <v>1.136206E-2</v>
      </c>
      <c r="H40" s="35" t="s">
        <v>153</v>
      </c>
      <c r="J40" s="32"/>
    </row>
    <row r="41" spans="1:10" x14ac:dyDescent="0.2">
      <c r="A41" s="155">
        <v>35</v>
      </c>
      <c r="B41" s="156" t="s">
        <v>96</v>
      </c>
      <c r="C41" s="156" t="s">
        <v>97</v>
      </c>
      <c r="D41" s="156" t="s">
        <v>90</v>
      </c>
      <c r="E41" s="157">
        <v>25000</v>
      </c>
      <c r="F41" s="35">
        <v>1185.125</v>
      </c>
      <c r="G41" s="158">
        <v>1.135097E-2</v>
      </c>
      <c r="H41" s="35" t="s">
        <v>153</v>
      </c>
      <c r="J41" s="32"/>
    </row>
    <row r="42" spans="1:10" x14ac:dyDescent="0.2">
      <c r="A42" s="155">
        <v>36</v>
      </c>
      <c r="B42" s="156" t="s">
        <v>98</v>
      </c>
      <c r="C42" s="156" t="s">
        <v>99</v>
      </c>
      <c r="D42" s="156" t="s">
        <v>33</v>
      </c>
      <c r="E42" s="157">
        <v>190000</v>
      </c>
      <c r="F42" s="35">
        <v>1178.95</v>
      </c>
      <c r="G42" s="158">
        <v>1.1291819999999999E-2</v>
      </c>
      <c r="H42" s="35" t="s">
        <v>153</v>
      </c>
      <c r="J42" s="32"/>
    </row>
    <row r="43" spans="1:10" x14ac:dyDescent="0.2">
      <c r="A43" s="155">
        <v>37</v>
      </c>
      <c r="B43" s="156" t="s">
        <v>100</v>
      </c>
      <c r="C43" s="156" t="s">
        <v>101</v>
      </c>
      <c r="D43" s="156" t="s">
        <v>33</v>
      </c>
      <c r="E43" s="157">
        <v>22000</v>
      </c>
      <c r="F43" s="35">
        <v>1177.22</v>
      </c>
      <c r="G43" s="158">
        <v>1.1275250000000001E-2</v>
      </c>
      <c r="H43" s="35" t="s">
        <v>153</v>
      </c>
      <c r="J43" s="32"/>
    </row>
    <row r="44" spans="1:10" x14ac:dyDescent="0.2">
      <c r="A44" s="155">
        <v>38</v>
      </c>
      <c r="B44" s="156" t="s">
        <v>102</v>
      </c>
      <c r="C44" s="156" t="s">
        <v>103</v>
      </c>
      <c r="D44" s="156" t="s">
        <v>13</v>
      </c>
      <c r="E44" s="157">
        <v>165000</v>
      </c>
      <c r="F44" s="35">
        <v>1177.1099999999999</v>
      </c>
      <c r="G44" s="158">
        <v>1.12742E-2</v>
      </c>
      <c r="H44" s="35" t="s">
        <v>153</v>
      </c>
      <c r="J44" s="32"/>
    </row>
    <row r="45" spans="1:10" ht="25.5" x14ac:dyDescent="0.2">
      <c r="A45" s="155">
        <v>39</v>
      </c>
      <c r="B45" s="156" t="s">
        <v>104</v>
      </c>
      <c r="C45" s="156" t="s">
        <v>105</v>
      </c>
      <c r="D45" s="156" t="s">
        <v>25</v>
      </c>
      <c r="E45" s="157">
        <v>175000</v>
      </c>
      <c r="F45" s="35">
        <v>1172.9375</v>
      </c>
      <c r="G45" s="158">
        <v>1.123424E-2</v>
      </c>
      <c r="H45" s="35" t="s">
        <v>153</v>
      </c>
      <c r="J45" s="32"/>
    </row>
    <row r="46" spans="1:10" x14ac:dyDescent="0.2">
      <c r="A46" s="155">
        <v>40</v>
      </c>
      <c r="B46" s="156" t="s">
        <v>106</v>
      </c>
      <c r="C46" s="156" t="s">
        <v>107</v>
      </c>
      <c r="D46" s="156" t="s">
        <v>36</v>
      </c>
      <c r="E46" s="157">
        <v>26000</v>
      </c>
      <c r="F46" s="35">
        <v>1149.174</v>
      </c>
      <c r="G46" s="158">
        <v>1.100663E-2</v>
      </c>
      <c r="H46" s="35" t="s">
        <v>153</v>
      </c>
      <c r="J46" s="32"/>
    </row>
    <row r="47" spans="1:10" x14ac:dyDescent="0.2">
      <c r="A47" s="155">
        <v>41</v>
      </c>
      <c r="B47" s="156" t="s">
        <v>108</v>
      </c>
      <c r="C47" s="156" t="s">
        <v>109</v>
      </c>
      <c r="D47" s="156" t="s">
        <v>83</v>
      </c>
      <c r="E47" s="157">
        <v>27000</v>
      </c>
      <c r="F47" s="35">
        <v>1141.6275000000001</v>
      </c>
      <c r="G47" s="158">
        <v>1.0934350000000001E-2</v>
      </c>
      <c r="H47" s="35" t="s">
        <v>153</v>
      </c>
      <c r="J47" s="32"/>
    </row>
    <row r="48" spans="1:10" x14ac:dyDescent="0.2">
      <c r="A48" s="155">
        <v>42</v>
      </c>
      <c r="B48" s="156" t="s">
        <v>110</v>
      </c>
      <c r="C48" s="156" t="s">
        <v>111</v>
      </c>
      <c r="D48" s="156" t="s">
        <v>112</v>
      </c>
      <c r="E48" s="157">
        <v>230000</v>
      </c>
      <c r="F48" s="35">
        <v>1115.73</v>
      </c>
      <c r="G48" s="158">
        <v>1.0686309999999999E-2</v>
      </c>
      <c r="H48" s="35" t="s">
        <v>153</v>
      </c>
      <c r="J48" s="32"/>
    </row>
    <row r="49" spans="1:10" x14ac:dyDescent="0.2">
      <c r="A49" s="155">
        <v>43</v>
      </c>
      <c r="B49" s="156" t="s">
        <v>113</v>
      </c>
      <c r="C49" s="156" t="s">
        <v>114</v>
      </c>
      <c r="D49" s="156" t="s">
        <v>112</v>
      </c>
      <c r="E49" s="157">
        <v>200000</v>
      </c>
      <c r="F49" s="35">
        <v>1050.8</v>
      </c>
      <c r="G49" s="158">
        <v>1.0064419999999999E-2</v>
      </c>
      <c r="H49" s="35" t="s">
        <v>153</v>
      </c>
      <c r="J49" s="32"/>
    </row>
    <row r="50" spans="1:10" x14ac:dyDescent="0.2">
      <c r="A50" s="155">
        <v>44</v>
      </c>
      <c r="B50" s="156" t="s">
        <v>115</v>
      </c>
      <c r="C50" s="156" t="s">
        <v>116</v>
      </c>
      <c r="D50" s="156" t="s">
        <v>117</v>
      </c>
      <c r="E50" s="157">
        <v>92972</v>
      </c>
      <c r="F50" s="35">
        <v>970.99956799999995</v>
      </c>
      <c r="G50" s="158">
        <v>9.3001000000000004E-3</v>
      </c>
      <c r="H50" s="35" t="s">
        <v>153</v>
      </c>
      <c r="J50" s="32"/>
    </row>
    <row r="51" spans="1:10" x14ac:dyDescent="0.2">
      <c r="A51" s="155">
        <v>45</v>
      </c>
      <c r="B51" s="156" t="s">
        <v>118</v>
      </c>
      <c r="C51" s="156" t="s">
        <v>119</v>
      </c>
      <c r="D51" s="156" t="s">
        <v>36</v>
      </c>
      <c r="E51" s="157">
        <v>61000</v>
      </c>
      <c r="F51" s="35">
        <v>948.73299999999995</v>
      </c>
      <c r="G51" s="158">
        <v>9.0868400000000005E-3</v>
      </c>
      <c r="H51" s="35" t="s">
        <v>153</v>
      </c>
      <c r="J51" s="32"/>
    </row>
    <row r="52" spans="1:10" x14ac:dyDescent="0.2">
      <c r="A52" s="155">
        <v>46</v>
      </c>
      <c r="B52" s="156" t="s">
        <v>120</v>
      </c>
      <c r="C52" s="156" t="s">
        <v>121</v>
      </c>
      <c r="D52" s="156" t="s">
        <v>122</v>
      </c>
      <c r="E52" s="157">
        <v>200000</v>
      </c>
      <c r="F52" s="35">
        <v>946.3</v>
      </c>
      <c r="G52" s="158">
        <v>9.0635300000000002E-3</v>
      </c>
      <c r="H52" s="35" t="s">
        <v>153</v>
      </c>
      <c r="J52" s="32"/>
    </row>
    <row r="53" spans="1:10" x14ac:dyDescent="0.2">
      <c r="A53" s="155">
        <v>47</v>
      </c>
      <c r="B53" s="156" t="s">
        <v>123</v>
      </c>
      <c r="C53" s="156" t="s">
        <v>124</v>
      </c>
      <c r="D53" s="156" t="s">
        <v>83</v>
      </c>
      <c r="E53" s="157">
        <v>235000</v>
      </c>
      <c r="F53" s="35">
        <v>940.35249999999996</v>
      </c>
      <c r="G53" s="158">
        <v>9.0065700000000002E-3</v>
      </c>
      <c r="H53" s="35" t="s">
        <v>153</v>
      </c>
      <c r="J53" s="32"/>
    </row>
    <row r="54" spans="1:10" x14ac:dyDescent="0.2">
      <c r="A54" s="155">
        <v>48</v>
      </c>
      <c r="B54" s="156" t="s">
        <v>125</v>
      </c>
      <c r="C54" s="156" t="s">
        <v>126</v>
      </c>
      <c r="D54" s="156" t="s">
        <v>19</v>
      </c>
      <c r="E54" s="157">
        <v>250000</v>
      </c>
      <c r="F54" s="35">
        <v>938.25</v>
      </c>
      <c r="G54" s="158">
        <v>8.9864300000000001E-3</v>
      </c>
      <c r="H54" s="35" t="s">
        <v>153</v>
      </c>
      <c r="J54" s="32"/>
    </row>
    <row r="55" spans="1:10" x14ac:dyDescent="0.2">
      <c r="A55" s="155">
        <v>49</v>
      </c>
      <c r="B55" s="156" t="s">
        <v>127</v>
      </c>
      <c r="C55" s="156" t="s">
        <v>128</v>
      </c>
      <c r="D55" s="156" t="s">
        <v>33</v>
      </c>
      <c r="E55" s="157">
        <v>300000</v>
      </c>
      <c r="F55" s="35">
        <v>902.55</v>
      </c>
      <c r="G55" s="158">
        <v>8.6444999999999994E-3</v>
      </c>
      <c r="H55" s="35" t="s">
        <v>153</v>
      </c>
      <c r="J55" s="32"/>
    </row>
    <row r="56" spans="1:10" ht="25.5" x14ac:dyDescent="0.2">
      <c r="A56" s="155">
        <v>50</v>
      </c>
      <c r="B56" s="156" t="s">
        <v>129</v>
      </c>
      <c r="C56" s="156" t="s">
        <v>130</v>
      </c>
      <c r="D56" s="156" t="s">
        <v>25</v>
      </c>
      <c r="E56" s="157">
        <v>391000</v>
      </c>
      <c r="F56" s="35">
        <v>821.06089999999995</v>
      </c>
      <c r="G56" s="158">
        <v>7.8640099999999994E-3</v>
      </c>
      <c r="H56" s="35" t="s">
        <v>153</v>
      </c>
      <c r="J56" s="32"/>
    </row>
    <row r="57" spans="1:10" x14ac:dyDescent="0.2">
      <c r="A57" s="155">
        <v>51</v>
      </c>
      <c r="B57" s="156" t="s">
        <v>131</v>
      </c>
      <c r="C57" s="156" t="s">
        <v>132</v>
      </c>
      <c r="D57" s="156" t="s">
        <v>90</v>
      </c>
      <c r="E57" s="157">
        <v>104000</v>
      </c>
      <c r="F57" s="35">
        <v>813.02</v>
      </c>
      <c r="G57" s="158">
        <v>7.7869899999999997E-3</v>
      </c>
      <c r="H57" s="35" t="s">
        <v>153</v>
      </c>
      <c r="J57" s="32"/>
    </row>
    <row r="58" spans="1:10" x14ac:dyDescent="0.2">
      <c r="A58" s="155">
        <v>52</v>
      </c>
      <c r="B58" s="156" t="s">
        <v>133</v>
      </c>
      <c r="C58" s="156" t="s">
        <v>134</v>
      </c>
      <c r="D58" s="156" t="s">
        <v>16</v>
      </c>
      <c r="E58" s="157">
        <v>475000</v>
      </c>
      <c r="F58" s="35">
        <v>786.74249999999995</v>
      </c>
      <c r="G58" s="158">
        <v>7.5353099999999999E-3</v>
      </c>
      <c r="H58" s="35" t="s">
        <v>153</v>
      </c>
      <c r="J58" s="32"/>
    </row>
    <row r="59" spans="1:10" ht="25.5" x14ac:dyDescent="0.2">
      <c r="A59" s="155">
        <v>53</v>
      </c>
      <c r="B59" s="156" t="s">
        <v>135</v>
      </c>
      <c r="C59" s="156" t="s">
        <v>136</v>
      </c>
      <c r="D59" s="156" t="s">
        <v>25</v>
      </c>
      <c r="E59" s="157">
        <v>48000</v>
      </c>
      <c r="F59" s="35">
        <v>766.58399999999995</v>
      </c>
      <c r="G59" s="158">
        <v>7.3422399999999999E-3</v>
      </c>
      <c r="H59" s="35" t="s">
        <v>153</v>
      </c>
      <c r="J59" s="32"/>
    </row>
    <row r="60" spans="1:10" x14ac:dyDescent="0.2">
      <c r="A60" s="155">
        <v>54</v>
      </c>
      <c r="B60" s="156" t="s">
        <v>137</v>
      </c>
      <c r="C60" s="156" t="s">
        <v>138</v>
      </c>
      <c r="D60" s="156" t="s">
        <v>16</v>
      </c>
      <c r="E60" s="157">
        <v>250000</v>
      </c>
      <c r="F60" s="35">
        <v>759.875</v>
      </c>
      <c r="G60" s="158">
        <v>7.2779799999999999E-3</v>
      </c>
      <c r="H60" s="35" t="s">
        <v>153</v>
      </c>
      <c r="J60" s="32"/>
    </row>
    <row r="61" spans="1:10" x14ac:dyDescent="0.2">
      <c r="A61" s="155">
        <v>55</v>
      </c>
      <c r="B61" s="156" t="s">
        <v>139</v>
      </c>
      <c r="C61" s="156" t="s">
        <v>140</v>
      </c>
      <c r="D61" s="156" t="s">
        <v>36</v>
      </c>
      <c r="E61" s="157">
        <v>52907</v>
      </c>
      <c r="F61" s="35">
        <v>695.99158499999999</v>
      </c>
      <c r="G61" s="158">
        <v>6.6661100000000003E-3</v>
      </c>
      <c r="H61" s="35" t="s">
        <v>153</v>
      </c>
      <c r="J61" s="32"/>
    </row>
    <row r="62" spans="1:10" x14ac:dyDescent="0.2">
      <c r="A62" s="155">
        <v>56</v>
      </c>
      <c r="B62" s="156" t="s">
        <v>141</v>
      </c>
      <c r="C62" s="156" t="s">
        <v>142</v>
      </c>
      <c r="D62" s="156" t="s">
        <v>36</v>
      </c>
      <c r="E62" s="157">
        <v>95000</v>
      </c>
      <c r="F62" s="35">
        <v>605.29250000000002</v>
      </c>
      <c r="G62" s="158">
        <v>5.7974100000000002E-3</v>
      </c>
      <c r="H62" s="35" t="s">
        <v>153</v>
      </c>
      <c r="J62" s="32"/>
    </row>
    <row r="63" spans="1:10" x14ac:dyDescent="0.2">
      <c r="A63" s="155">
        <v>57</v>
      </c>
      <c r="B63" s="156" t="s">
        <v>143</v>
      </c>
      <c r="C63" s="156" t="s">
        <v>144</v>
      </c>
      <c r="D63" s="156" t="s">
        <v>53</v>
      </c>
      <c r="E63" s="157">
        <v>25000</v>
      </c>
      <c r="F63" s="35">
        <v>489.16250000000002</v>
      </c>
      <c r="G63" s="158">
        <v>4.68513E-3</v>
      </c>
      <c r="H63" s="35" t="s">
        <v>153</v>
      </c>
      <c r="J63" s="32"/>
    </row>
    <row r="64" spans="1:10" ht="25.5" x14ac:dyDescent="0.2">
      <c r="A64" s="155">
        <v>58</v>
      </c>
      <c r="B64" s="156" t="s">
        <v>145</v>
      </c>
      <c r="C64" s="156" t="s">
        <v>146</v>
      </c>
      <c r="D64" s="156" t="s">
        <v>93</v>
      </c>
      <c r="E64" s="157">
        <v>142109</v>
      </c>
      <c r="F64" s="35">
        <v>466.68595599999998</v>
      </c>
      <c r="G64" s="158">
        <v>4.46985E-3</v>
      </c>
      <c r="H64" s="35" t="s">
        <v>153</v>
      </c>
      <c r="J64" s="32"/>
    </row>
    <row r="65" spans="1:10" x14ac:dyDescent="0.2">
      <c r="A65" s="155">
        <v>59</v>
      </c>
      <c r="B65" s="156" t="s">
        <v>147</v>
      </c>
      <c r="C65" s="156" t="s">
        <v>148</v>
      </c>
      <c r="D65" s="156" t="s">
        <v>47</v>
      </c>
      <c r="E65" s="157">
        <v>100000</v>
      </c>
      <c r="F65" s="35">
        <v>326.7</v>
      </c>
      <c r="G65" s="158">
        <v>3.1290900000000002E-3</v>
      </c>
      <c r="H65" s="35" t="s">
        <v>153</v>
      </c>
      <c r="J65" s="32"/>
    </row>
    <row r="66" spans="1:10" x14ac:dyDescent="0.2">
      <c r="A66" s="153"/>
      <c r="B66" s="153"/>
      <c r="C66" s="154" t="s">
        <v>152</v>
      </c>
      <c r="D66" s="153"/>
      <c r="E66" s="153" t="s">
        <v>153</v>
      </c>
      <c r="F66" s="159">
        <v>100137.93782149999</v>
      </c>
      <c r="G66" s="160">
        <v>0.95910747000000007</v>
      </c>
      <c r="H66" s="35" t="s">
        <v>153</v>
      </c>
      <c r="J66" s="32"/>
    </row>
    <row r="67" spans="1:10" x14ac:dyDescent="0.2">
      <c r="A67" s="153"/>
      <c r="B67" s="153"/>
      <c r="C67" s="161"/>
      <c r="D67" s="153"/>
      <c r="E67" s="153"/>
      <c r="F67" s="162"/>
      <c r="G67" s="162"/>
      <c r="H67" s="35" t="s">
        <v>153</v>
      </c>
      <c r="J67" s="32"/>
    </row>
    <row r="68" spans="1:10" x14ac:dyDescent="0.2">
      <c r="A68" s="153"/>
      <c r="B68" s="153"/>
      <c r="C68" s="154" t="s">
        <v>154</v>
      </c>
      <c r="D68" s="153"/>
      <c r="E68" s="153"/>
      <c r="F68" s="153"/>
      <c r="G68" s="153"/>
      <c r="H68" s="35" t="s">
        <v>153</v>
      </c>
      <c r="J68" s="32"/>
    </row>
    <row r="69" spans="1:10" x14ac:dyDescent="0.2">
      <c r="A69" s="153"/>
      <c r="B69" s="153"/>
      <c r="C69" s="154" t="s">
        <v>152</v>
      </c>
      <c r="D69" s="153"/>
      <c r="E69" s="153" t="s">
        <v>153</v>
      </c>
      <c r="F69" s="163" t="s">
        <v>155</v>
      </c>
      <c r="G69" s="160">
        <v>0</v>
      </c>
      <c r="H69" s="35" t="s">
        <v>153</v>
      </c>
      <c r="J69" s="32"/>
    </row>
    <row r="70" spans="1:10" x14ac:dyDescent="0.2">
      <c r="A70" s="153"/>
      <c r="B70" s="153"/>
      <c r="C70" s="161"/>
      <c r="D70" s="153"/>
      <c r="E70" s="153"/>
      <c r="F70" s="162"/>
      <c r="G70" s="162"/>
      <c r="H70" s="35" t="s">
        <v>153</v>
      </c>
      <c r="J70" s="32"/>
    </row>
    <row r="71" spans="1:10" x14ac:dyDescent="0.2">
      <c r="A71" s="153"/>
      <c r="B71" s="153"/>
      <c r="C71" s="154" t="s">
        <v>156</v>
      </c>
      <c r="D71" s="153"/>
      <c r="E71" s="153"/>
      <c r="F71" s="153"/>
      <c r="G71" s="153"/>
      <c r="H71" s="35" t="s">
        <v>153</v>
      </c>
      <c r="J71" s="32"/>
    </row>
    <row r="72" spans="1:10" x14ac:dyDescent="0.2">
      <c r="A72" s="155">
        <v>1</v>
      </c>
      <c r="B72" s="156" t="s">
        <v>149</v>
      </c>
      <c r="C72" s="166" t="s">
        <v>842</v>
      </c>
      <c r="D72" s="156" t="s">
        <v>150</v>
      </c>
      <c r="E72" s="157">
        <v>559425</v>
      </c>
      <c r="F72" s="35">
        <v>1.1189000000000001E-5</v>
      </c>
      <c r="G72" s="164" t="s">
        <v>151</v>
      </c>
      <c r="H72" s="35" t="s">
        <v>153</v>
      </c>
      <c r="J72" s="32"/>
    </row>
    <row r="73" spans="1:10" x14ac:dyDescent="0.2">
      <c r="A73" s="153"/>
      <c r="B73" s="153"/>
      <c r="C73" s="154" t="s">
        <v>152</v>
      </c>
      <c r="D73" s="153"/>
      <c r="E73" s="153" t="s">
        <v>153</v>
      </c>
      <c r="F73" s="159">
        <v>1.1189000000000001E-5</v>
      </c>
      <c r="G73" s="160">
        <v>0</v>
      </c>
      <c r="H73" s="35" t="s">
        <v>153</v>
      </c>
      <c r="J73" s="32"/>
    </row>
    <row r="74" spans="1:10" x14ac:dyDescent="0.2">
      <c r="A74" s="153"/>
      <c r="B74" s="153"/>
      <c r="C74" s="161"/>
      <c r="D74" s="153"/>
      <c r="E74" s="153"/>
      <c r="F74" s="162"/>
      <c r="G74" s="162"/>
      <c r="H74" s="35" t="s">
        <v>153</v>
      </c>
      <c r="J74" s="32"/>
    </row>
    <row r="75" spans="1:10" x14ac:dyDescent="0.2">
      <c r="A75" s="153"/>
      <c r="B75" s="153"/>
      <c r="C75" s="154" t="s">
        <v>157</v>
      </c>
      <c r="D75" s="153"/>
      <c r="E75" s="153"/>
      <c r="F75" s="153"/>
      <c r="G75" s="153"/>
      <c r="H75" s="35" t="s">
        <v>153</v>
      </c>
      <c r="J75" s="32"/>
    </row>
    <row r="76" spans="1:10" x14ac:dyDescent="0.2">
      <c r="A76" s="153"/>
      <c r="B76" s="153"/>
      <c r="C76" s="154" t="s">
        <v>152</v>
      </c>
      <c r="D76" s="153"/>
      <c r="E76" s="153" t="s">
        <v>153</v>
      </c>
      <c r="F76" s="163" t="s">
        <v>155</v>
      </c>
      <c r="G76" s="160">
        <v>0</v>
      </c>
      <c r="H76" s="35" t="s">
        <v>153</v>
      </c>
      <c r="J76" s="32"/>
    </row>
    <row r="77" spans="1:10" x14ac:dyDescent="0.2">
      <c r="A77" s="153"/>
      <c r="B77" s="153"/>
      <c r="C77" s="161"/>
      <c r="D77" s="153"/>
      <c r="E77" s="153"/>
      <c r="F77" s="162"/>
      <c r="G77" s="162"/>
      <c r="H77" s="35" t="s">
        <v>153</v>
      </c>
      <c r="J77" s="32"/>
    </row>
    <row r="78" spans="1:10" x14ac:dyDescent="0.2">
      <c r="A78" s="153"/>
      <c r="B78" s="153"/>
      <c r="C78" s="154" t="s">
        <v>158</v>
      </c>
      <c r="D78" s="153"/>
      <c r="E78" s="153"/>
      <c r="F78" s="162"/>
      <c r="G78" s="162"/>
      <c r="H78" s="35" t="s">
        <v>153</v>
      </c>
      <c r="J78" s="32"/>
    </row>
    <row r="79" spans="1:10" x14ac:dyDescent="0.2">
      <c r="A79" s="153"/>
      <c r="B79" s="153"/>
      <c r="C79" s="154" t="s">
        <v>152</v>
      </c>
      <c r="D79" s="153"/>
      <c r="E79" s="153" t="s">
        <v>153</v>
      </c>
      <c r="F79" s="163" t="s">
        <v>155</v>
      </c>
      <c r="G79" s="160">
        <v>0</v>
      </c>
      <c r="H79" s="35" t="s">
        <v>153</v>
      </c>
      <c r="J79" s="32"/>
    </row>
    <row r="80" spans="1:10" x14ac:dyDescent="0.2">
      <c r="A80" s="153"/>
      <c r="B80" s="153"/>
      <c r="C80" s="161"/>
      <c r="D80" s="153"/>
      <c r="E80" s="153"/>
      <c r="F80" s="162"/>
      <c r="G80" s="162"/>
      <c r="H80" s="35" t="s">
        <v>153</v>
      </c>
      <c r="J80" s="32"/>
    </row>
    <row r="81" spans="1:10" x14ac:dyDescent="0.2">
      <c r="A81" s="153"/>
      <c r="B81" s="153"/>
      <c r="C81" s="154" t="s">
        <v>159</v>
      </c>
      <c r="D81" s="153"/>
      <c r="E81" s="153"/>
      <c r="F81" s="162"/>
      <c r="G81" s="162"/>
      <c r="H81" s="35" t="s">
        <v>153</v>
      </c>
      <c r="J81" s="32"/>
    </row>
    <row r="82" spans="1:10" x14ac:dyDescent="0.2">
      <c r="A82" s="153"/>
      <c r="B82" s="153"/>
      <c r="C82" s="154" t="s">
        <v>152</v>
      </c>
      <c r="D82" s="153"/>
      <c r="E82" s="153" t="s">
        <v>153</v>
      </c>
      <c r="F82" s="163" t="s">
        <v>155</v>
      </c>
      <c r="G82" s="160">
        <v>0</v>
      </c>
      <c r="H82" s="35" t="s">
        <v>153</v>
      </c>
      <c r="J82" s="32"/>
    </row>
    <row r="83" spans="1:10" x14ac:dyDescent="0.2">
      <c r="A83" s="153"/>
      <c r="B83" s="153"/>
      <c r="C83" s="161"/>
      <c r="D83" s="153"/>
      <c r="E83" s="153"/>
      <c r="F83" s="162"/>
      <c r="G83" s="162"/>
      <c r="H83" s="35" t="s">
        <v>153</v>
      </c>
      <c r="J83" s="32"/>
    </row>
    <row r="84" spans="1:10" x14ac:dyDescent="0.2">
      <c r="A84" s="153"/>
      <c r="B84" s="153"/>
      <c r="C84" s="154" t="s">
        <v>160</v>
      </c>
      <c r="D84" s="153"/>
      <c r="E84" s="153"/>
      <c r="F84" s="159">
        <v>100137.937832689</v>
      </c>
      <c r="G84" s="160">
        <v>0.95910746999999996</v>
      </c>
      <c r="H84" s="35" t="s">
        <v>153</v>
      </c>
      <c r="J84" s="32"/>
    </row>
    <row r="85" spans="1:10" x14ac:dyDescent="0.2">
      <c r="A85" s="153"/>
      <c r="B85" s="153"/>
      <c r="C85" s="161"/>
      <c r="D85" s="153"/>
      <c r="E85" s="153"/>
      <c r="F85" s="162"/>
      <c r="G85" s="162"/>
      <c r="H85" s="35" t="s">
        <v>153</v>
      </c>
      <c r="J85" s="32"/>
    </row>
    <row r="86" spans="1:10" x14ac:dyDescent="0.2">
      <c r="A86" s="153"/>
      <c r="B86" s="153"/>
      <c r="C86" s="154" t="s">
        <v>161</v>
      </c>
      <c r="D86" s="153"/>
      <c r="E86" s="153"/>
      <c r="F86" s="162"/>
      <c r="G86" s="162"/>
      <c r="H86" s="35" t="s">
        <v>153</v>
      </c>
      <c r="J86" s="32"/>
    </row>
    <row r="87" spans="1:10" x14ac:dyDescent="0.2">
      <c r="A87" s="153"/>
      <c r="B87" s="153"/>
      <c r="C87" s="154" t="s">
        <v>10</v>
      </c>
      <c r="D87" s="153"/>
      <c r="E87" s="153"/>
      <c r="F87" s="162"/>
      <c r="G87" s="162"/>
      <c r="H87" s="35" t="s">
        <v>153</v>
      </c>
      <c r="J87" s="32"/>
    </row>
    <row r="88" spans="1:10" x14ac:dyDescent="0.2">
      <c r="A88" s="153"/>
      <c r="B88" s="153"/>
      <c r="C88" s="154" t="s">
        <v>152</v>
      </c>
      <c r="D88" s="153"/>
      <c r="E88" s="153" t="s">
        <v>153</v>
      </c>
      <c r="F88" s="163" t="s">
        <v>155</v>
      </c>
      <c r="G88" s="160">
        <v>0</v>
      </c>
      <c r="H88" s="35" t="s">
        <v>153</v>
      </c>
      <c r="J88" s="32"/>
    </row>
    <row r="89" spans="1:10" x14ac:dyDescent="0.2">
      <c r="A89" s="153"/>
      <c r="B89" s="153"/>
      <c r="C89" s="161"/>
      <c r="D89" s="153"/>
      <c r="E89" s="153"/>
      <c r="F89" s="162"/>
      <c r="G89" s="162"/>
      <c r="H89" s="35" t="s">
        <v>153</v>
      </c>
      <c r="J89" s="32"/>
    </row>
    <row r="90" spans="1:10" x14ac:dyDescent="0.2">
      <c r="A90" s="153"/>
      <c r="B90" s="153"/>
      <c r="C90" s="154" t="s">
        <v>162</v>
      </c>
      <c r="D90" s="153"/>
      <c r="E90" s="153"/>
      <c r="F90" s="153"/>
      <c r="G90" s="153"/>
      <c r="H90" s="35" t="s">
        <v>153</v>
      </c>
      <c r="J90" s="32"/>
    </row>
    <row r="91" spans="1:10" x14ac:dyDescent="0.2">
      <c r="A91" s="153"/>
      <c r="B91" s="153"/>
      <c r="C91" s="154" t="s">
        <v>152</v>
      </c>
      <c r="D91" s="153"/>
      <c r="E91" s="153" t="s">
        <v>153</v>
      </c>
      <c r="F91" s="163" t="s">
        <v>155</v>
      </c>
      <c r="G91" s="160">
        <v>0</v>
      </c>
      <c r="H91" s="35" t="s">
        <v>153</v>
      </c>
      <c r="J91" s="32"/>
    </row>
    <row r="92" spans="1:10" x14ac:dyDescent="0.2">
      <c r="A92" s="153"/>
      <c r="B92" s="153"/>
      <c r="C92" s="161"/>
      <c r="D92" s="153"/>
      <c r="E92" s="153"/>
      <c r="F92" s="162"/>
      <c r="G92" s="162"/>
      <c r="H92" s="35" t="s">
        <v>153</v>
      </c>
      <c r="J92" s="32"/>
    </row>
    <row r="93" spans="1:10" x14ac:dyDescent="0.2">
      <c r="A93" s="153"/>
      <c r="B93" s="153"/>
      <c r="C93" s="154" t="s">
        <v>163</v>
      </c>
      <c r="D93" s="153"/>
      <c r="E93" s="153"/>
      <c r="F93" s="153"/>
      <c r="G93" s="153"/>
      <c r="H93" s="35" t="s">
        <v>153</v>
      </c>
      <c r="J93" s="32"/>
    </row>
    <row r="94" spans="1:10" x14ac:dyDescent="0.2">
      <c r="A94" s="153"/>
      <c r="B94" s="153"/>
      <c r="C94" s="154" t="s">
        <v>152</v>
      </c>
      <c r="D94" s="153"/>
      <c r="E94" s="153" t="s">
        <v>153</v>
      </c>
      <c r="F94" s="163" t="s">
        <v>155</v>
      </c>
      <c r="G94" s="160">
        <v>0</v>
      </c>
      <c r="H94" s="35" t="s">
        <v>153</v>
      </c>
      <c r="J94" s="32"/>
    </row>
    <row r="95" spans="1:10" x14ac:dyDescent="0.2">
      <c r="A95" s="153"/>
      <c r="B95" s="153"/>
      <c r="C95" s="161"/>
      <c r="D95" s="153"/>
      <c r="E95" s="153"/>
      <c r="F95" s="162"/>
      <c r="G95" s="162"/>
      <c r="H95" s="35" t="s">
        <v>153</v>
      </c>
      <c r="J95" s="32"/>
    </row>
    <row r="96" spans="1:10" x14ac:dyDescent="0.2">
      <c r="A96" s="153"/>
      <c r="B96" s="153"/>
      <c r="C96" s="154" t="s">
        <v>164</v>
      </c>
      <c r="D96" s="153"/>
      <c r="E96" s="153"/>
      <c r="F96" s="162"/>
      <c r="G96" s="162"/>
      <c r="H96" s="35" t="s">
        <v>153</v>
      </c>
      <c r="J96" s="32"/>
    </row>
    <row r="97" spans="1:10" x14ac:dyDescent="0.2">
      <c r="A97" s="153"/>
      <c r="B97" s="153"/>
      <c r="C97" s="154" t="s">
        <v>152</v>
      </c>
      <c r="D97" s="153"/>
      <c r="E97" s="153" t="s">
        <v>153</v>
      </c>
      <c r="F97" s="163" t="s">
        <v>155</v>
      </c>
      <c r="G97" s="160">
        <v>0</v>
      </c>
      <c r="H97" s="35" t="s">
        <v>153</v>
      </c>
      <c r="J97" s="32"/>
    </row>
    <row r="98" spans="1:10" x14ac:dyDescent="0.2">
      <c r="A98" s="153"/>
      <c r="B98" s="153"/>
      <c r="C98" s="161"/>
      <c r="D98" s="153"/>
      <c r="E98" s="153"/>
      <c r="F98" s="162"/>
      <c r="G98" s="162"/>
      <c r="H98" s="35" t="s">
        <v>153</v>
      </c>
      <c r="J98" s="32"/>
    </row>
    <row r="99" spans="1:10" x14ac:dyDescent="0.2">
      <c r="A99" s="153"/>
      <c r="B99" s="153"/>
      <c r="C99" s="154" t="s">
        <v>165</v>
      </c>
      <c r="D99" s="153"/>
      <c r="E99" s="153"/>
      <c r="F99" s="159">
        <v>0</v>
      </c>
      <c r="G99" s="160">
        <v>0</v>
      </c>
      <c r="H99" s="35" t="s">
        <v>153</v>
      </c>
      <c r="J99" s="32"/>
    </row>
    <row r="100" spans="1:10" x14ac:dyDescent="0.2">
      <c r="A100" s="153"/>
      <c r="B100" s="153"/>
      <c r="C100" s="161"/>
      <c r="D100" s="153"/>
      <c r="E100" s="153"/>
      <c r="F100" s="162"/>
      <c r="G100" s="162"/>
      <c r="H100" s="35" t="s">
        <v>153</v>
      </c>
      <c r="J100" s="32"/>
    </row>
    <row r="101" spans="1:10" x14ac:dyDescent="0.2">
      <c r="A101" s="153"/>
      <c r="B101" s="153"/>
      <c r="C101" s="154" t="s">
        <v>166</v>
      </c>
      <c r="D101" s="153"/>
      <c r="E101" s="153"/>
      <c r="F101" s="162"/>
      <c r="G101" s="162"/>
      <c r="H101" s="35" t="s">
        <v>153</v>
      </c>
      <c r="J101" s="32"/>
    </row>
    <row r="102" spans="1:10" x14ac:dyDescent="0.2">
      <c r="A102" s="153"/>
      <c r="B102" s="153"/>
      <c r="C102" s="154" t="s">
        <v>167</v>
      </c>
      <c r="D102" s="153"/>
      <c r="E102" s="153"/>
      <c r="F102" s="162"/>
      <c r="G102" s="162"/>
      <c r="H102" s="35" t="s">
        <v>153</v>
      </c>
      <c r="J102" s="32"/>
    </row>
    <row r="103" spans="1:10" x14ac:dyDescent="0.2">
      <c r="A103" s="153"/>
      <c r="B103" s="153"/>
      <c r="C103" s="154" t="s">
        <v>152</v>
      </c>
      <c r="D103" s="153"/>
      <c r="E103" s="153" t="s">
        <v>153</v>
      </c>
      <c r="F103" s="163" t="s">
        <v>155</v>
      </c>
      <c r="G103" s="160">
        <v>0</v>
      </c>
      <c r="H103" s="35" t="s">
        <v>153</v>
      </c>
      <c r="J103" s="32"/>
    </row>
    <row r="104" spans="1:10" x14ac:dyDescent="0.2">
      <c r="A104" s="153"/>
      <c r="B104" s="153"/>
      <c r="C104" s="161"/>
      <c r="D104" s="153"/>
      <c r="E104" s="153"/>
      <c r="F104" s="162"/>
      <c r="G104" s="162"/>
      <c r="H104" s="35" t="s">
        <v>153</v>
      </c>
      <c r="J104" s="32"/>
    </row>
    <row r="105" spans="1:10" x14ac:dyDescent="0.2">
      <c r="A105" s="153"/>
      <c r="B105" s="153"/>
      <c r="C105" s="154" t="s">
        <v>168</v>
      </c>
      <c r="D105" s="153"/>
      <c r="E105" s="153"/>
      <c r="F105" s="162"/>
      <c r="G105" s="162"/>
      <c r="H105" s="35" t="s">
        <v>153</v>
      </c>
      <c r="J105" s="32"/>
    </row>
    <row r="106" spans="1:10" x14ac:dyDescent="0.2">
      <c r="A106" s="153"/>
      <c r="B106" s="153"/>
      <c r="C106" s="154" t="s">
        <v>152</v>
      </c>
      <c r="D106" s="153"/>
      <c r="E106" s="153" t="s">
        <v>153</v>
      </c>
      <c r="F106" s="163" t="s">
        <v>155</v>
      </c>
      <c r="G106" s="160">
        <v>0</v>
      </c>
      <c r="H106" s="35" t="s">
        <v>153</v>
      </c>
      <c r="J106" s="32"/>
    </row>
    <row r="107" spans="1:10" x14ac:dyDescent="0.2">
      <c r="A107" s="153"/>
      <c r="B107" s="153"/>
      <c r="C107" s="161"/>
      <c r="D107" s="153"/>
      <c r="E107" s="153"/>
      <c r="F107" s="162"/>
      <c r="G107" s="162"/>
      <c r="H107" s="35" t="s">
        <v>153</v>
      </c>
      <c r="J107" s="32"/>
    </row>
    <row r="108" spans="1:10" x14ac:dyDescent="0.2">
      <c r="A108" s="153"/>
      <c r="B108" s="153"/>
      <c r="C108" s="154" t="s">
        <v>169</v>
      </c>
      <c r="D108" s="153"/>
      <c r="E108" s="153"/>
      <c r="F108" s="162"/>
      <c r="G108" s="162"/>
      <c r="H108" s="35" t="s">
        <v>153</v>
      </c>
      <c r="J108" s="32"/>
    </row>
    <row r="109" spans="1:10" x14ac:dyDescent="0.2">
      <c r="A109" s="153"/>
      <c r="B109" s="153"/>
      <c r="C109" s="154" t="s">
        <v>152</v>
      </c>
      <c r="D109" s="153"/>
      <c r="E109" s="153" t="s">
        <v>153</v>
      </c>
      <c r="F109" s="163" t="s">
        <v>155</v>
      </c>
      <c r="G109" s="160">
        <v>0</v>
      </c>
      <c r="H109" s="35" t="s">
        <v>153</v>
      </c>
      <c r="J109" s="32"/>
    </row>
    <row r="110" spans="1:10" x14ac:dyDescent="0.2">
      <c r="A110" s="153"/>
      <c r="B110" s="153"/>
      <c r="C110" s="161"/>
      <c r="D110" s="153"/>
      <c r="E110" s="153"/>
      <c r="F110" s="162"/>
      <c r="G110" s="162"/>
      <c r="H110" s="35" t="s">
        <v>153</v>
      </c>
      <c r="J110" s="32"/>
    </row>
    <row r="111" spans="1:10" x14ac:dyDescent="0.2">
      <c r="A111" s="153"/>
      <c r="B111" s="153"/>
      <c r="C111" s="154" t="s">
        <v>170</v>
      </c>
      <c r="D111" s="153"/>
      <c r="E111" s="153"/>
      <c r="F111" s="162"/>
      <c r="G111" s="162"/>
      <c r="H111" s="35" t="s">
        <v>153</v>
      </c>
      <c r="J111" s="32"/>
    </row>
    <row r="112" spans="1:10" x14ac:dyDescent="0.2">
      <c r="A112" s="155">
        <v>1</v>
      </c>
      <c r="B112" s="156"/>
      <c r="C112" s="156" t="s">
        <v>171</v>
      </c>
      <c r="D112" s="156"/>
      <c r="E112" s="164"/>
      <c r="F112" s="35">
        <v>2680.1520480019999</v>
      </c>
      <c r="G112" s="158">
        <v>2.5670129999999999E-2</v>
      </c>
      <c r="H112" s="35" t="s">
        <v>1026</v>
      </c>
      <c r="J112" s="32"/>
    </row>
    <row r="113" spans="1:10" x14ac:dyDescent="0.2">
      <c r="A113" s="153"/>
      <c r="B113" s="153"/>
      <c r="C113" s="154" t="s">
        <v>152</v>
      </c>
      <c r="D113" s="153"/>
      <c r="E113" s="153" t="s">
        <v>153</v>
      </c>
      <c r="F113" s="159">
        <v>2680.1520480019999</v>
      </c>
      <c r="G113" s="160">
        <v>2.5670129999999999E-2</v>
      </c>
      <c r="H113" s="35" t="s">
        <v>153</v>
      </c>
      <c r="J113" s="32"/>
    </row>
    <row r="114" spans="1:10" x14ac:dyDescent="0.2">
      <c r="A114" s="153"/>
      <c r="B114" s="153"/>
      <c r="C114" s="161"/>
      <c r="D114" s="153"/>
      <c r="E114" s="153"/>
      <c r="F114" s="162"/>
      <c r="G114" s="162"/>
      <c r="H114" s="35" t="s">
        <v>153</v>
      </c>
      <c r="J114" s="32"/>
    </row>
    <row r="115" spans="1:10" x14ac:dyDescent="0.2">
      <c r="A115" s="153"/>
      <c r="B115" s="153"/>
      <c r="C115" s="154" t="s">
        <v>172</v>
      </c>
      <c r="D115" s="153"/>
      <c r="E115" s="153"/>
      <c r="F115" s="159">
        <v>2680.1520480019999</v>
      </c>
      <c r="G115" s="160">
        <v>2.5670129999999999E-2</v>
      </c>
      <c r="H115" s="35" t="s">
        <v>153</v>
      </c>
      <c r="J115" s="32"/>
    </row>
    <row r="116" spans="1:10" x14ac:dyDescent="0.2">
      <c r="A116" s="153"/>
      <c r="B116" s="153"/>
      <c r="C116" s="162"/>
      <c r="D116" s="153"/>
      <c r="E116" s="153"/>
      <c r="F116" s="153"/>
      <c r="G116" s="153"/>
      <c r="H116" s="35" t="s">
        <v>153</v>
      </c>
      <c r="J116" s="32"/>
    </row>
    <row r="117" spans="1:10" x14ac:dyDescent="0.2">
      <c r="A117" s="153"/>
      <c r="B117" s="153"/>
      <c r="C117" s="154" t="s">
        <v>173</v>
      </c>
      <c r="D117" s="153"/>
      <c r="E117" s="153"/>
      <c r="F117" s="153"/>
      <c r="G117" s="153"/>
      <c r="H117" s="35" t="s">
        <v>153</v>
      </c>
      <c r="J117" s="32"/>
    </row>
    <row r="118" spans="1:10" x14ac:dyDescent="0.2">
      <c r="A118" s="153"/>
      <c r="B118" s="153"/>
      <c r="C118" s="154" t="s">
        <v>174</v>
      </c>
      <c r="D118" s="153"/>
      <c r="E118" s="153"/>
      <c r="F118" s="153"/>
      <c r="G118" s="153"/>
      <c r="H118" s="35" t="s">
        <v>153</v>
      </c>
      <c r="J118" s="32"/>
    </row>
    <row r="119" spans="1:10" x14ac:dyDescent="0.2">
      <c r="A119" s="155">
        <v>1</v>
      </c>
      <c r="B119" s="156" t="s">
        <v>175</v>
      </c>
      <c r="C119" s="156" t="s">
        <v>176</v>
      </c>
      <c r="D119" s="156"/>
      <c r="E119" s="165">
        <v>76933.718699999998</v>
      </c>
      <c r="F119" s="35">
        <v>1670.460603194</v>
      </c>
      <c r="G119" s="158">
        <v>1.599944E-2</v>
      </c>
      <c r="H119" s="35" t="s">
        <v>153</v>
      </c>
      <c r="J119" s="32"/>
    </row>
    <row r="120" spans="1:10" x14ac:dyDescent="0.2">
      <c r="A120" s="153"/>
      <c r="B120" s="153"/>
      <c r="C120" s="154" t="s">
        <v>152</v>
      </c>
      <c r="D120" s="153"/>
      <c r="E120" s="153" t="s">
        <v>153</v>
      </c>
      <c r="F120" s="159">
        <v>1670.460603194</v>
      </c>
      <c r="G120" s="160">
        <v>1.599944E-2</v>
      </c>
      <c r="H120" s="35" t="s">
        <v>153</v>
      </c>
      <c r="J120" s="32"/>
    </row>
    <row r="121" spans="1:10" x14ac:dyDescent="0.2">
      <c r="A121" s="153"/>
      <c r="B121" s="153"/>
      <c r="C121" s="161"/>
      <c r="D121" s="153"/>
      <c r="E121" s="153"/>
      <c r="F121" s="162"/>
      <c r="G121" s="162"/>
      <c r="H121" s="35" t="s">
        <v>153</v>
      </c>
      <c r="J121" s="32"/>
    </row>
    <row r="122" spans="1:10" x14ac:dyDescent="0.2">
      <c r="A122" s="153"/>
      <c r="B122" s="153"/>
      <c r="C122" s="154" t="s">
        <v>177</v>
      </c>
      <c r="D122" s="153"/>
      <c r="E122" s="153"/>
      <c r="F122" s="153"/>
      <c r="G122" s="153"/>
      <c r="H122" s="35" t="s">
        <v>153</v>
      </c>
      <c r="J122" s="32"/>
    </row>
    <row r="123" spans="1:10" x14ac:dyDescent="0.2">
      <c r="A123" s="153"/>
      <c r="B123" s="153"/>
      <c r="C123" s="154" t="s">
        <v>178</v>
      </c>
      <c r="D123" s="153"/>
      <c r="E123" s="153"/>
      <c r="F123" s="153"/>
      <c r="G123" s="153"/>
      <c r="H123" s="35" t="s">
        <v>153</v>
      </c>
      <c r="J123" s="32"/>
    </row>
    <row r="124" spans="1:10" x14ac:dyDescent="0.2">
      <c r="A124" s="153"/>
      <c r="B124" s="153"/>
      <c r="C124" s="154" t="s">
        <v>152</v>
      </c>
      <c r="D124" s="153"/>
      <c r="E124" s="153" t="s">
        <v>153</v>
      </c>
      <c r="F124" s="163" t="s">
        <v>155</v>
      </c>
      <c r="G124" s="160">
        <v>0</v>
      </c>
      <c r="H124" s="35" t="s">
        <v>153</v>
      </c>
      <c r="J124" s="32"/>
    </row>
    <row r="125" spans="1:10" x14ac:dyDescent="0.2">
      <c r="A125" s="153"/>
      <c r="B125" s="153"/>
      <c r="C125" s="161"/>
      <c r="D125" s="153"/>
      <c r="E125" s="153"/>
      <c r="F125" s="162"/>
      <c r="G125" s="162"/>
      <c r="H125" s="35" t="s">
        <v>153</v>
      </c>
      <c r="J125" s="32"/>
    </row>
    <row r="126" spans="1:10" x14ac:dyDescent="0.2">
      <c r="A126" s="153"/>
      <c r="B126" s="153"/>
      <c r="C126" s="154" t="s">
        <v>179</v>
      </c>
      <c r="D126" s="153"/>
      <c r="E126" s="153"/>
      <c r="F126" s="162"/>
      <c r="G126" s="162"/>
      <c r="H126" s="35" t="s">
        <v>153</v>
      </c>
      <c r="J126" s="32"/>
    </row>
    <row r="127" spans="1:10" x14ac:dyDescent="0.2">
      <c r="A127" s="153"/>
      <c r="B127" s="153"/>
      <c r="C127" s="154" t="s">
        <v>152</v>
      </c>
      <c r="D127" s="153"/>
      <c r="E127" s="153" t="s">
        <v>153</v>
      </c>
      <c r="F127" s="163" t="s">
        <v>155</v>
      </c>
      <c r="G127" s="160">
        <v>0</v>
      </c>
      <c r="H127" s="35" t="s">
        <v>153</v>
      </c>
      <c r="J127" s="32"/>
    </row>
    <row r="128" spans="1:10" x14ac:dyDescent="0.2">
      <c r="A128" s="153"/>
      <c r="B128" s="153"/>
      <c r="C128" s="161"/>
      <c r="D128" s="153"/>
      <c r="E128" s="153"/>
      <c r="F128" s="162"/>
      <c r="G128" s="162"/>
      <c r="H128" s="35" t="s">
        <v>153</v>
      </c>
      <c r="J128" s="32"/>
    </row>
    <row r="129" spans="1:17" x14ac:dyDescent="0.2">
      <c r="A129" s="164"/>
      <c r="B129" s="156"/>
      <c r="C129" s="156" t="s">
        <v>180</v>
      </c>
      <c r="D129" s="156"/>
      <c r="E129" s="164"/>
      <c r="F129" s="35">
        <v>-81.127365339999997</v>
      </c>
      <c r="G129" s="158">
        <v>-7.7702999999999995E-4</v>
      </c>
      <c r="H129" s="35" t="s">
        <v>153</v>
      </c>
      <c r="J129" s="32"/>
    </row>
    <row r="130" spans="1:17" x14ac:dyDescent="0.2">
      <c r="A130" s="161"/>
      <c r="B130" s="161"/>
      <c r="C130" s="154" t="s">
        <v>181</v>
      </c>
      <c r="D130" s="162"/>
      <c r="E130" s="162"/>
      <c r="F130" s="159">
        <v>104407.423118545</v>
      </c>
      <c r="G130" s="167">
        <v>1.0000000099999999</v>
      </c>
      <c r="H130" s="35" t="s">
        <v>153</v>
      </c>
      <c r="J130" s="32"/>
    </row>
    <row r="131" spans="1:17" x14ac:dyDescent="0.2">
      <c r="A131" s="168"/>
      <c r="B131" s="168"/>
      <c r="C131" s="168"/>
      <c r="D131" s="169"/>
      <c r="E131" s="169"/>
      <c r="F131" s="169"/>
      <c r="G131" s="169"/>
      <c r="J131" s="32"/>
    </row>
    <row r="132" spans="1:17" ht="12.75" customHeight="1" x14ac:dyDescent="0.2">
      <c r="A132" s="36"/>
      <c r="B132" s="279" t="s">
        <v>843</v>
      </c>
      <c r="C132" s="279"/>
      <c r="D132" s="279"/>
      <c r="E132" s="279"/>
      <c r="F132" s="279"/>
      <c r="G132" s="279"/>
      <c r="H132" s="279"/>
      <c r="J132" s="32"/>
    </row>
    <row r="133" spans="1:17" ht="14.1" customHeight="1" x14ac:dyDescent="0.2">
      <c r="A133" s="36"/>
      <c r="B133" s="279" t="s">
        <v>844</v>
      </c>
      <c r="C133" s="279"/>
      <c r="D133" s="279"/>
      <c r="E133" s="279"/>
      <c r="F133" s="279"/>
      <c r="G133" s="279"/>
      <c r="H133" s="279"/>
      <c r="J133" s="32"/>
    </row>
    <row r="134" spans="1:17" ht="17.100000000000001" customHeight="1" x14ac:dyDescent="0.2">
      <c r="A134" s="36"/>
      <c r="B134" s="279" t="s">
        <v>845</v>
      </c>
      <c r="C134" s="279"/>
      <c r="D134" s="279"/>
      <c r="E134" s="279"/>
      <c r="F134" s="279"/>
      <c r="G134" s="279"/>
      <c r="H134" s="279"/>
      <c r="J134" s="32"/>
    </row>
    <row r="135" spans="1:17" s="38" customFormat="1" ht="66.75" customHeight="1" x14ac:dyDescent="0.25">
      <c r="A135" s="37"/>
      <c r="B135" s="280" t="s">
        <v>846</v>
      </c>
      <c r="C135" s="280"/>
      <c r="D135" s="280"/>
      <c r="E135" s="280"/>
      <c r="F135" s="280"/>
      <c r="G135" s="280"/>
      <c r="H135" s="280"/>
      <c r="I135"/>
      <c r="J135" s="32"/>
      <c r="K135"/>
      <c r="L135"/>
      <c r="M135"/>
      <c r="N135"/>
      <c r="O135"/>
      <c r="P135"/>
      <c r="Q135"/>
    </row>
    <row r="136" spans="1:17" ht="12.75" customHeight="1" x14ac:dyDescent="0.2">
      <c r="A136" s="36"/>
      <c r="B136" s="279" t="s">
        <v>847</v>
      </c>
      <c r="C136" s="279"/>
      <c r="D136" s="279"/>
      <c r="E136" s="279"/>
      <c r="F136" s="279"/>
      <c r="G136" s="279"/>
      <c r="H136" s="279"/>
      <c r="J136" s="32"/>
    </row>
    <row r="137" spans="1:17" ht="14.1" customHeight="1" x14ac:dyDescent="0.2">
      <c r="A137" s="36"/>
      <c r="B137" s="36"/>
      <c r="C137" s="36"/>
      <c r="D137" s="170"/>
      <c r="E137" s="170"/>
      <c r="F137" s="170"/>
      <c r="G137" s="170"/>
      <c r="J137" s="32"/>
    </row>
    <row r="138" spans="1:17" ht="17.100000000000001" customHeight="1" x14ac:dyDescent="0.2">
      <c r="A138" s="36"/>
      <c r="B138" s="275" t="s">
        <v>182</v>
      </c>
      <c r="C138" s="276"/>
      <c r="D138" s="277"/>
      <c r="E138" s="171"/>
      <c r="F138" s="170"/>
      <c r="G138" s="170"/>
      <c r="J138" s="32"/>
    </row>
    <row r="139" spans="1:17" ht="26.25" customHeight="1" x14ac:dyDescent="0.2">
      <c r="A139" s="36"/>
      <c r="B139" s="273" t="s">
        <v>183</v>
      </c>
      <c r="C139" s="274"/>
      <c r="D139" s="154" t="s">
        <v>184</v>
      </c>
      <c r="E139" s="171"/>
      <c r="F139" s="170"/>
      <c r="G139" s="170"/>
      <c r="J139" s="32"/>
    </row>
    <row r="140" spans="1:17" ht="12.75" customHeight="1" x14ac:dyDescent="0.2">
      <c r="A140" s="36"/>
      <c r="B140" s="273" t="s">
        <v>852</v>
      </c>
      <c r="C140" s="274"/>
      <c r="D140" s="154" t="s">
        <v>1185</v>
      </c>
      <c r="E140" s="171"/>
      <c r="F140" s="170"/>
      <c r="G140" s="170"/>
      <c r="J140" s="32"/>
    </row>
    <row r="141" spans="1:17" x14ac:dyDescent="0.2">
      <c r="A141" s="36"/>
      <c r="B141" s="273" t="s">
        <v>186</v>
      </c>
      <c r="C141" s="274"/>
      <c r="D141" s="162" t="s">
        <v>153</v>
      </c>
      <c r="E141" s="171"/>
      <c r="F141" s="170"/>
      <c r="G141" s="170"/>
      <c r="J141" s="32"/>
    </row>
    <row r="142" spans="1:17" x14ac:dyDescent="0.2">
      <c r="A142" s="39"/>
      <c r="B142" s="40" t="s">
        <v>153</v>
      </c>
      <c r="C142" s="40" t="s">
        <v>851</v>
      </c>
      <c r="D142" s="40" t="s">
        <v>187</v>
      </c>
      <c r="E142" s="39"/>
      <c r="F142" s="39"/>
      <c r="G142" s="39"/>
      <c r="H142" s="39"/>
      <c r="J142" s="32"/>
    </row>
    <row r="143" spans="1:17" x14ac:dyDescent="0.2">
      <c r="A143" s="39"/>
      <c r="B143" s="172" t="s">
        <v>188</v>
      </c>
      <c r="C143" s="40" t="s">
        <v>189</v>
      </c>
      <c r="D143" s="40" t="s">
        <v>190</v>
      </c>
      <c r="E143" s="39"/>
      <c r="F143" s="39"/>
      <c r="G143" s="39"/>
      <c r="J143" s="32"/>
    </row>
    <row r="144" spans="1:17" x14ac:dyDescent="0.2">
      <c r="A144" s="39"/>
      <c r="B144" s="156" t="s">
        <v>191</v>
      </c>
      <c r="C144" s="173">
        <v>97.549400000000006</v>
      </c>
      <c r="D144" s="173">
        <v>102.4038</v>
      </c>
      <c r="E144" s="39"/>
      <c r="F144" s="70"/>
      <c r="G144" s="174"/>
      <c r="J144" s="32"/>
    </row>
    <row r="145" spans="1:10" x14ac:dyDescent="0.2">
      <c r="A145" s="39"/>
      <c r="B145" s="156" t="s">
        <v>1045</v>
      </c>
      <c r="C145" s="173">
        <v>65.005799999999994</v>
      </c>
      <c r="D145" s="173">
        <v>68.240200000000002</v>
      </c>
      <c r="E145" s="39"/>
      <c r="F145" s="70"/>
      <c r="G145" s="174"/>
      <c r="J145" s="32"/>
    </row>
    <row r="146" spans="1:10" x14ac:dyDescent="0.2">
      <c r="A146" s="39"/>
      <c r="B146" s="156" t="s">
        <v>192</v>
      </c>
      <c r="C146" s="173">
        <v>91.858599999999996</v>
      </c>
      <c r="D146" s="173">
        <v>96.385000000000005</v>
      </c>
      <c r="E146" s="39"/>
      <c r="F146" s="70"/>
      <c r="G146" s="174"/>
      <c r="J146" s="32"/>
    </row>
    <row r="147" spans="1:10" x14ac:dyDescent="0.2">
      <c r="A147" s="39"/>
      <c r="B147" s="156" t="s">
        <v>1046</v>
      </c>
      <c r="C147" s="173">
        <v>60.902900000000002</v>
      </c>
      <c r="D147" s="173">
        <v>63.903199999999998</v>
      </c>
      <c r="E147" s="39"/>
      <c r="F147" s="70"/>
      <c r="G147" s="174"/>
      <c r="J147" s="32"/>
    </row>
    <row r="148" spans="1:10" x14ac:dyDescent="0.2">
      <c r="A148" s="39"/>
      <c r="B148" s="39"/>
      <c r="C148" s="39"/>
      <c r="D148" s="39"/>
      <c r="E148" s="39"/>
      <c r="F148" s="39"/>
      <c r="G148" s="39"/>
      <c r="J148" s="32"/>
    </row>
    <row r="149" spans="1:10" x14ac:dyDescent="0.2">
      <c r="A149" s="39"/>
      <c r="B149" s="273" t="s">
        <v>1047</v>
      </c>
      <c r="C149" s="274"/>
      <c r="D149" s="154" t="s">
        <v>184</v>
      </c>
      <c r="E149" s="39"/>
      <c r="F149" s="39"/>
      <c r="G149" s="39"/>
      <c r="J149" s="32"/>
    </row>
    <row r="150" spans="1:10" x14ac:dyDescent="0.2">
      <c r="A150" s="39"/>
      <c r="B150" s="70"/>
      <c r="C150" s="70"/>
      <c r="D150" s="39"/>
      <c r="E150" s="39"/>
      <c r="F150" s="39"/>
      <c r="G150" s="39"/>
      <c r="J150" s="32"/>
    </row>
    <row r="151" spans="1:10" x14ac:dyDescent="0.2">
      <c r="A151" s="39"/>
      <c r="B151" s="273" t="s">
        <v>193</v>
      </c>
      <c r="C151" s="274"/>
      <c r="D151" s="154" t="s">
        <v>184</v>
      </c>
      <c r="E151" s="176"/>
      <c r="F151" s="39"/>
      <c r="G151" s="39"/>
      <c r="J151" s="32"/>
    </row>
    <row r="152" spans="1:10" x14ac:dyDescent="0.2">
      <c r="A152" s="39"/>
      <c r="B152" s="273" t="s">
        <v>194</v>
      </c>
      <c r="C152" s="274"/>
      <c r="D152" s="154" t="s">
        <v>184</v>
      </c>
      <c r="E152" s="176"/>
      <c r="F152" s="39"/>
      <c r="G152" s="39"/>
      <c r="J152" s="32"/>
    </row>
    <row r="153" spans="1:10" x14ac:dyDescent="0.2">
      <c r="A153" s="39"/>
      <c r="B153" s="273" t="s">
        <v>195</v>
      </c>
      <c r="C153" s="274"/>
      <c r="D153" s="154" t="s">
        <v>184</v>
      </c>
      <c r="E153" s="176"/>
      <c r="F153" s="39"/>
      <c r="G153" s="39"/>
      <c r="J153" s="32"/>
    </row>
    <row r="154" spans="1:10" x14ac:dyDescent="0.2">
      <c r="A154" s="39"/>
      <c r="B154" s="273" t="s">
        <v>196</v>
      </c>
      <c r="C154" s="274"/>
      <c r="D154" s="177">
        <v>0.30659942821818359</v>
      </c>
      <c r="E154" s="39"/>
      <c r="F154" s="70"/>
      <c r="G154" s="174"/>
      <c r="J154" s="32"/>
    </row>
    <row r="155" spans="1:10" x14ac:dyDescent="0.2">
      <c r="J155" s="32"/>
    </row>
  </sheetData>
  <mergeCells count="17">
    <mergeCell ref="A1:H1"/>
    <mergeCell ref="A2:H2"/>
    <mergeCell ref="A3:H3"/>
    <mergeCell ref="B140:C140"/>
    <mergeCell ref="B141:C141"/>
    <mergeCell ref="B132:H132"/>
    <mergeCell ref="B133:H133"/>
    <mergeCell ref="B134:H134"/>
    <mergeCell ref="B135:H135"/>
    <mergeCell ref="B136:H136"/>
    <mergeCell ref="B153:C153"/>
    <mergeCell ref="B138:D138"/>
    <mergeCell ref="B139:C139"/>
    <mergeCell ref="B154:C154"/>
    <mergeCell ref="B149:C149"/>
    <mergeCell ref="B151:C151"/>
    <mergeCell ref="B152:C152"/>
  </mergeCells>
  <hyperlinks>
    <hyperlink ref="I1" location="Index!B2" display="Index" xr:uid="{7D1ABB0B-F093-4531-81CC-1C455FCD2480}"/>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9513B-4DE6-46D4-B37A-8D7F548A772F}">
  <sheetPr>
    <outlinePr summaryBelow="0" summaryRight="0"/>
  </sheetPr>
  <dimension ref="A1:Q124"/>
  <sheetViews>
    <sheetView showGridLines="0" workbookViewId="0">
      <selection activeCell="G43" sqref="G43"/>
    </sheetView>
  </sheetViews>
  <sheetFormatPr defaultRowHeight="12.75" x14ac:dyDescent="0.2"/>
  <cols>
    <col min="1" max="1" width="5.85546875" bestFit="1" customWidth="1"/>
    <col min="2" max="2" width="19.5703125" bestFit="1" customWidth="1"/>
    <col min="3" max="3" width="39.140625" bestFit="1" customWidth="1"/>
    <col min="4" max="4" width="17.7109375" bestFit="1" customWidth="1"/>
    <col min="5" max="5" width="8.7109375" bestFit="1" customWidth="1"/>
    <col min="6" max="6" width="10.140625" bestFit="1" customWidth="1"/>
    <col min="7" max="7" width="14" bestFit="1" customWidth="1"/>
    <col min="8" max="8" width="8.42578125" bestFit="1" customWidth="1"/>
    <col min="10" max="10" width="50.7109375" style="47" customWidth="1"/>
  </cols>
  <sheetData>
    <row r="1" spans="1:10" ht="15" x14ac:dyDescent="0.2">
      <c r="A1" s="278" t="s">
        <v>0</v>
      </c>
      <c r="B1" s="278"/>
      <c r="C1" s="278"/>
      <c r="D1" s="278"/>
      <c r="E1" s="278"/>
      <c r="F1" s="278"/>
      <c r="G1" s="278"/>
      <c r="H1" s="278"/>
      <c r="I1" s="62" t="s">
        <v>1027</v>
      </c>
      <c r="J1" s="32"/>
    </row>
    <row r="2" spans="1:10" ht="15" x14ac:dyDescent="0.2">
      <c r="A2" s="278" t="s">
        <v>729</v>
      </c>
      <c r="B2" s="278"/>
      <c r="C2" s="278"/>
      <c r="D2" s="278"/>
      <c r="E2" s="278"/>
      <c r="F2" s="278"/>
      <c r="G2" s="278"/>
      <c r="H2" s="278"/>
      <c r="J2" s="33" t="s">
        <v>1028</v>
      </c>
    </row>
    <row r="3" spans="1:10" ht="15" x14ac:dyDescent="0.2">
      <c r="A3" s="278" t="s">
        <v>835</v>
      </c>
      <c r="B3" s="278"/>
      <c r="C3" s="278"/>
      <c r="D3" s="278"/>
      <c r="E3" s="278"/>
      <c r="F3" s="278"/>
      <c r="G3" s="278"/>
      <c r="H3" s="278"/>
      <c r="J3" s="32"/>
    </row>
    <row r="4" spans="1:10" s="34" customFormat="1" ht="30" x14ac:dyDescent="0.2">
      <c r="A4" s="29" t="s">
        <v>2</v>
      </c>
      <c r="B4" s="29" t="s">
        <v>3</v>
      </c>
      <c r="C4" s="29" t="s">
        <v>4</v>
      </c>
      <c r="D4" s="29" t="s">
        <v>5</v>
      </c>
      <c r="E4" s="29" t="s">
        <v>6</v>
      </c>
      <c r="F4" s="29" t="s">
        <v>7</v>
      </c>
      <c r="G4" s="29" t="s">
        <v>8</v>
      </c>
      <c r="H4" s="29" t="s">
        <v>839</v>
      </c>
      <c r="J4" s="32"/>
    </row>
    <row r="5" spans="1:10" x14ac:dyDescent="0.2">
      <c r="A5" s="153"/>
      <c r="B5" s="153"/>
      <c r="C5" s="154" t="s">
        <v>9</v>
      </c>
      <c r="D5" s="153"/>
      <c r="E5" s="153"/>
      <c r="F5" s="153"/>
      <c r="G5" s="153"/>
      <c r="H5" s="35" t="s">
        <v>153</v>
      </c>
      <c r="J5" s="32"/>
    </row>
    <row r="6" spans="1:10" x14ac:dyDescent="0.2">
      <c r="A6" s="153"/>
      <c r="B6" s="153"/>
      <c r="C6" s="154" t="s">
        <v>10</v>
      </c>
      <c r="D6" s="153"/>
      <c r="E6" s="153"/>
      <c r="F6" s="153"/>
      <c r="G6" s="153"/>
      <c r="H6" s="35" t="s">
        <v>153</v>
      </c>
      <c r="J6" s="32"/>
    </row>
    <row r="7" spans="1:10" x14ac:dyDescent="0.2">
      <c r="A7" s="155">
        <v>1</v>
      </c>
      <c r="B7" s="156" t="s">
        <v>340</v>
      </c>
      <c r="C7" s="156" t="s">
        <v>341</v>
      </c>
      <c r="D7" s="156" t="s">
        <v>50</v>
      </c>
      <c r="E7" s="157">
        <v>550000</v>
      </c>
      <c r="F7" s="35">
        <v>9260.9</v>
      </c>
      <c r="G7" s="158">
        <v>8.3384150000000004E-2</v>
      </c>
      <c r="H7" s="35" t="s">
        <v>153</v>
      </c>
      <c r="J7" s="32"/>
    </row>
    <row r="8" spans="1:10" x14ac:dyDescent="0.2">
      <c r="A8" s="155">
        <v>2</v>
      </c>
      <c r="B8" s="156" t="s">
        <v>14</v>
      </c>
      <c r="C8" s="156" t="s">
        <v>15</v>
      </c>
      <c r="D8" s="156" t="s">
        <v>16</v>
      </c>
      <c r="E8" s="157">
        <v>278000</v>
      </c>
      <c r="F8" s="35">
        <v>8703.6239999999998</v>
      </c>
      <c r="G8" s="158">
        <v>7.8366489999999997E-2</v>
      </c>
      <c r="H8" s="35" t="s">
        <v>153</v>
      </c>
      <c r="J8" s="32"/>
    </row>
    <row r="9" spans="1:10" x14ac:dyDescent="0.2">
      <c r="A9" s="155">
        <v>3</v>
      </c>
      <c r="B9" s="156" t="s">
        <v>48</v>
      </c>
      <c r="C9" s="156" t="s">
        <v>49</v>
      </c>
      <c r="D9" s="156" t="s">
        <v>50</v>
      </c>
      <c r="E9" s="157">
        <v>562000</v>
      </c>
      <c r="F9" s="35">
        <v>6741.7520000000004</v>
      </c>
      <c r="G9" s="158">
        <v>6.0702010000000001E-2</v>
      </c>
      <c r="H9" s="35" t="s">
        <v>153</v>
      </c>
      <c r="J9" s="32"/>
    </row>
    <row r="10" spans="1:10" x14ac:dyDescent="0.2">
      <c r="A10" s="155">
        <v>4</v>
      </c>
      <c r="B10" s="156" t="s">
        <v>76</v>
      </c>
      <c r="C10" s="156" t="s">
        <v>77</v>
      </c>
      <c r="D10" s="156" t="s">
        <v>50</v>
      </c>
      <c r="E10" s="157">
        <v>671000</v>
      </c>
      <c r="F10" s="35">
        <v>5696.4544999999998</v>
      </c>
      <c r="G10" s="158">
        <v>5.1290259999999997E-2</v>
      </c>
      <c r="H10" s="35" t="s">
        <v>153</v>
      </c>
      <c r="J10" s="32"/>
    </row>
    <row r="11" spans="1:10" x14ac:dyDescent="0.2">
      <c r="A11" s="155">
        <v>5</v>
      </c>
      <c r="B11" s="156" t="s">
        <v>11</v>
      </c>
      <c r="C11" s="156" t="s">
        <v>12</v>
      </c>
      <c r="D11" s="156" t="s">
        <v>13</v>
      </c>
      <c r="E11" s="157">
        <v>152535</v>
      </c>
      <c r="F11" s="35">
        <v>5412.6282074999999</v>
      </c>
      <c r="G11" s="158">
        <v>4.8734720000000002E-2</v>
      </c>
      <c r="H11" s="35" t="s">
        <v>153</v>
      </c>
      <c r="J11" s="32"/>
    </row>
    <row r="12" spans="1:10" ht="15" x14ac:dyDescent="0.2">
      <c r="A12" s="155">
        <v>6</v>
      </c>
      <c r="B12" s="156" t="s">
        <v>17</v>
      </c>
      <c r="C12" s="156" t="s">
        <v>18</v>
      </c>
      <c r="D12" s="156" t="s">
        <v>19</v>
      </c>
      <c r="E12" s="157">
        <v>345000</v>
      </c>
      <c r="F12" s="35">
        <v>4981.9724999999999</v>
      </c>
      <c r="G12" s="158">
        <v>4.4857139999999997E-2</v>
      </c>
      <c r="H12" s="35" t="s">
        <v>153</v>
      </c>
      <c r="J12" s="48"/>
    </row>
    <row r="13" spans="1:10" x14ac:dyDescent="0.2">
      <c r="A13" s="155">
        <v>7</v>
      </c>
      <c r="B13" s="156" t="s">
        <v>28</v>
      </c>
      <c r="C13" s="156" t="s">
        <v>29</v>
      </c>
      <c r="D13" s="156" t="s">
        <v>30</v>
      </c>
      <c r="E13" s="157">
        <v>1460000</v>
      </c>
      <c r="F13" s="35">
        <v>4466.1400000000003</v>
      </c>
      <c r="G13" s="158">
        <v>4.0212640000000001E-2</v>
      </c>
      <c r="H13" s="35" t="s">
        <v>153</v>
      </c>
      <c r="J13" s="32"/>
    </row>
    <row r="14" spans="1:10" x14ac:dyDescent="0.2">
      <c r="A14" s="155">
        <v>8</v>
      </c>
      <c r="B14" s="156" t="s">
        <v>342</v>
      </c>
      <c r="C14" s="156" t="s">
        <v>343</v>
      </c>
      <c r="D14" s="156" t="s">
        <v>204</v>
      </c>
      <c r="E14" s="157">
        <v>2198000</v>
      </c>
      <c r="F14" s="35">
        <v>4408.3087999999998</v>
      </c>
      <c r="G14" s="158">
        <v>3.9691940000000002E-2</v>
      </c>
      <c r="H14" s="35" t="s">
        <v>153</v>
      </c>
      <c r="J14" s="32"/>
    </row>
    <row r="15" spans="1:10" x14ac:dyDescent="0.2">
      <c r="A15" s="155">
        <v>9</v>
      </c>
      <c r="B15" s="156" t="s">
        <v>385</v>
      </c>
      <c r="C15" s="156" t="s">
        <v>386</v>
      </c>
      <c r="D15" s="156" t="s">
        <v>204</v>
      </c>
      <c r="E15" s="157">
        <v>84000</v>
      </c>
      <c r="F15" s="35">
        <v>3962.07</v>
      </c>
      <c r="G15" s="158">
        <v>3.5674049999999999E-2</v>
      </c>
      <c r="H15" s="35" t="s">
        <v>153</v>
      </c>
      <c r="J15" s="32" t="s">
        <v>1054</v>
      </c>
    </row>
    <row r="16" spans="1:10" x14ac:dyDescent="0.2">
      <c r="A16" s="155">
        <v>10</v>
      </c>
      <c r="B16" s="156" t="s">
        <v>369</v>
      </c>
      <c r="C16" s="156" t="s">
        <v>370</v>
      </c>
      <c r="D16" s="156" t="s">
        <v>50</v>
      </c>
      <c r="E16" s="157">
        <v>3130000</v>
      </c>
      <c r="F16" s="35">
        <v>3739.4110000000001</v>
      </c>
      <c r="G16" s="158">
        <v>3.3669249999999998E-2</v>
      </c>
      <c r="H16" s="35" t="s">
        <v>153</v>
      </c>
      <c r="J16" s="32"/>
    </row>
    <row r="17" spans="1:10" x14ac:dyDescent="0.2">
      <c r="A17" s="155">
        <v>11</v>
      </c>
      <c r="B17" s="156" t="s">
        <v>346</v>
      </c>
      <c r="C17" s="156" t="s">
        <v>347</v>
      </c>
      <c r="D17" s="156" t="s">
        <v>222</v>
      </c>
      <c r="E17" s="157">
        <v>235000</v>
      </c>
      <c r="F17" s="35">
        <v>3681.8625000000002</v>
      </c>
      <c r="G17" s="158">
        <v>3.3151090000000001E-2</v>
      </c>
      <c r="H17" s="35" t="s">
        <v>153</v>
      </c>
      <c r="J17" s="32"/>
    </row>
    <row r="18" spans="1:10" x14ac:dyDescent="0.2">
      <c r="A18" s="155">
        <v>12</v>
      </c>
      <c r="B18" s="156" t="s">
        <v>564</v>
      </c>
      <c r="C18" s="156" t="s">
        <v>565</v>
      </c>
      <c r="D18" s="156" t="s">
        <v>222</v>
      </c>
      <c r="E18" s="157">
        <v>240000</v>
      </c>
      <c r="F18" s="35">
        <v>3432.84</v>
      </c>
      <c r="G18" s="158">
        <v>3.0908919999999999E-2</v>
      </c>
      <c r="H18" s="35" t="s">
        <v>153</v>
      </c>
      <c r="J18" s="32"/>
    </row>
    <row r="19" spans="1:10" x14ac:dyDescent="0.2">
      <c r="A19" s="155">
        <v>13</v>
      </c>
      <c r="B19" s="156" t="s">
        <v>98</v>
      </c>
      <c r="C19" s="156" t="s">
        <v>99</v>
      </c>
      <c r="D19" s="156" t="s">
        <v>33</v>
      </c>
      <c r="E19" s="157">
        <v>538000</v>
      </c>
      <c r="F19" s="35">
        <v>3338.29</v>
      </c>
      <c r="G19" s="158">
        <v>3.00576E-2</v>
      </c>
      <c r="H19" s="35" t="s">
        <v>153</v>
      </c>
      <c r="J19" s="32"/>
    </row>
    <row r="20" spans="1:10" x14ac:dyDescent="0.2">
      <c r="A20" s="155">
        <v>14</v>
      </c>
      <c r="B20" s="156" t="s">
        <v>39</v>
      </c>
      <c r="C20" s="156" t="s">
        <v>40</v>
      </c>
      <c r="D20" s="156" t="s">
        <v>33</v>
      </c>
      <c r="E20" s="157">
        <v>39000</v>
      </c>
      <c r="F20" s="35">
        <v>3311.451</v>
      </c>
      <c r="G20" s="158">
        <v>2.9815950000000001E-2</v>
      </c>
      <c r="H20" s="35" t="s">
        <v>153</v>
      </c>
      <c r="J20" s="32"/>
    </row>
    <row r="21" spans="1:10" ht="25.5" x14ac:dyDescent="0.2">
      <c r="A21" s="155">
        <v>15</v>
      </c>
      <c r="B21" s="156" t="s">
        <v>275</v>
      </c>
      <c r="C21" s="156" t="s">
        <v>276</v>
      </c>
      <c r="D21" s="156" t="s">
        <v>112</v>
      </c>
      <c r="E21" s="157">
        <v>225000</v>
      </c>
      <c r="F21" s="35">
        <v>3202.875</v>
      </c>
      <c r="G21" s="158">
        <v>2.8838340000000001E-2</v>
      </c>
      <c r="H21" s="35" t="s">
        <v>153</v>
      </c>
      <c r="J21" s="32"/>
    </row>
    <row r="22" spans="1:10" ht="15" x14ac:dyDescent="0.2">
      <c r="A22" s="155">
        <v>16</v>
      </c>
      <c r="B22" s="156" t="s">
        <v>253</v>
      </c>
      <c r="C22" s="156" t="s">
        <v>254</v>
      </c>
      <c r="D22" s="156" t="s">
        <v>204</v>
      </c>
      <c r="E22" s="157">
        <v>46000</v>
      </c>
      <c r="F22" s="35">
        <v>3121.491</v>
      </c>
      <c r="G22" s="158">
        <v>2.810557E-2</v>
      </c>
      <c r="H22" s="35" t="s">
        <v>153</v>
      </c>
      <c r="J22" s="48"/>
    </row>
    <row r="23" spans="1:10" ht="25.5" x14ac:dyDescent="0.2">
      <c r="A23" s="155">
        <v>17</v>
      </c>
      <c r="B23" s="156" t="s">
        <v>355</v>
      </c>
      <c r="C23" s="156" t="s">
        <v>356</v>
      </c>
      <c r="D23" s="156" t="s">
        <v>219</v>
      </c>
      <c r="E23" s="157">
        <v>195000</v>
      </c>
      <c r="F23" s="35">
        <v>2965.6574999999998</v>
      </c>
      <c r="G23" s="158">
        <v>2.6702460000000001E-2</v>
      </c>
      <c r="H23" s="35" t="s">
        <v>153</v>
      </c>
      <c r="J23" s="32"/>
    </row>
    <row r="24" spans="1:10" ht="25.5" x14ac:dyDescent="0.2">
      <c r="A24" s="155">
        <v>18</v>
      </c>
      <c r="B24" s="156" t="s">
        <v>363</v>
      </c>
      <c r="C24" s="156" t="s">
        <v>364</v>
      </c>
      <c r="D24" s="156" t="s">
        <v>219</v>
      </c>
      <c r="E24" s="157">
        <v>233000</v>
      </c>
      <c r="F24" s="35">
        <v>2813.7080000000001</v>
      </c>
      <c r="G24" s="158">
        <v>2.533432E-2</v>
      </c>
      <c r="H24" s="35" t="s">
        <v>153</v>
      </c>
      <c r="J24" s="32"/>
    </row>
    <row r="25" spans="1:10" x14ac:dyDescent="0.2">
      <c r="A25" s="155">
        <v>19</v>
      </c>
      <c r="B25" s="156" t="s">
        <v>63</v>
      </c>
      <c r="C25" s="156" t="s">
        <v>64</v>
      </c>
      <c r="D25" s="156" t="s">
        <v>19</v>
      </c>
      <c r="E25" s="157">
        <v>228500</v>
      </c>
      <c r="F25" s="35">
        <v>2552.00225</v>
      </c>
      <c r="G25" s="158">
        <v>2.297795E-2</v>
      </c>
      <c r="H25" s="35" t="s">
        <v>153</v>
      </c>
      <c r="J25" s="32"/>
    </row>
    <row r="26" spans="1:10" x14ac:dyDescent="0.2">
      <c r="A26" s="155">
        <v>20</v>
      </c>
      <c r="B26" s="156" t="s">
        <v>108</v>
      </c>
      <c r="C26" s="156" t="s">
        <v>109</v>
      </c>
      <c r="D26" s="156" t="s">
        <v>83</v>
      </c>
      <c r="E26" s="157">
        <v>60000</v>
      </c>
      <c r="F26" s="35">
        <v>2536.9499999999998</v>
      </c>
      <c r="G26" s="158">
        <v>2.284243E-2</v>
      </c>
      <c r="H26" s="35" t="s">
        <v>153</v>
      </c>
      <c r="J26" s="32"/>
    </row>
    <row r="27" spans="1:10" ht="25.5" x14ac:dyDescent="0.2">
      <c r="A27" s="155">
        <v>21</v>
      </c>
      <c r="B27" s="156" t="s">
        <v>543</v>
      </c>
      <c r="C27" s="156" t="s">
        <v>544</v>
      </c>
      <c r="D27" s="156" t="s">
        <v>252</v>
      </c>
      <c r="E27" s="157">
        <v>43000</v>
      </c>
      <c r="F27" s="35">
        <v>2508.8564999999999</v>
      </c>
      <c r="G27" s="158">
        <v>2.258947E-2</v>
      </c>
      <c r="H27" s="35" t="s">
        <v>153</v>
      </c>
      <c r="J27" s="32" t="s">
        <v>1055</v>
      </c>
    </row>
    <row r="28" spans="1:10" ht="25.5" x14ac:dyDescent="0.2">
      <c r="A28" s="155">
        <v>22</v>
      </c>
      <c r="B28" s="156" t="s">
        <v>359</v>
      </c>
      <c r="C28" s="156" t="s">
        <v>360</v>
      </c>
      <c r="D28" s="156" t="s">
        <v>219</v>
      </c>
      <c r="E28" s="157">
        <v>38500</v>
      </c>
      <c r="F28" s="35">
        <v>2464.9047500000001</v>
      </c>
      <c r="G28" s="158">
        <v>2.219374E-2</v>
      </c>
      <c r="H28" s="35" t="s">
        <v>153</v>
      </c>
      <c r="J28" s="32"/>
    </row>
    <row r="29" spans="1:10" ht="25.5" x14ac:dyDescent="0.2">
      <c r="A29" s="155">
        <v>23</v>
      </c>
      <c r="B29" s="156" t="s">
        <v>556</v>
      </c>
      <c r="C29" s="156" t="s">
        <v>557</v>
      </c>
      <c r="D29" s="156" t="s">
        <v>25</v>
      </c>
      <c r="E29" s="157">
        <v>89456</v>
      </c>
      <c r="F29" s="35">
        <v>2388.8777519999999</v>
      </c>
      <c r="G29" s="158">
        <v>2.1509199999999999E-2</v>
      </c>
      <c r="H29" s="35" t="s">
        <v>153</v>
      </c>
      <c r="J29" s="32"/>
    </row>
    <row r="30" spans="1:10" x14ac:dyDescent="0.2">
      <c r="A30" s="155">
        <v>24</v>
      </c>
      <c r="B30" s="156" t="s">
        <v>69</v>
      </c>
      <c r="C30" s="156" t="s">
        <v>70</v>
      </c>
      <c r="D30" s="156" t="s">
        <v>33</v>
      </c>
      <c r="E30" s="157">
        <v>663000</v>
      </c>
      <c r="F30" s="35">
        <v>2356.9650000000001</v>
      </c>
      <c r="G30" s="158">
        <v>2.1221859999999999E-2</v>
      </c>
      <c r="H30" s="35" t="s">
        <v>153</v>
      </c>
      <c r="J30" s="32"/>
    </row>
    <row r="31" spans="1:10" x14ac:dyDescent="0.2">
      <c r="A31" s="155">
        <v>25</v>
      </c>
      <c r="B31" s="156" t="s">
        <v>265</v>
      </c>
      <c r="C31" s="156" t="s">
        <v>266</v>
      </c>
      <c r="D31" s="156" t="s">
        <v>267</v>
      </c>
      <c r="E31" s="157">
        <v>108000</v>
      </c>
      <c r="F31" s="35">
        <v>2144.9340000000002</v>
      </c>
      <c r="G31" s="158">
        <v>1.9312760000000002E-2</v>
      </c>
      <c r="H31" s="35" t="s">
        <v>153</v>
      </c>
      <c r="J31" s="32"/>
    </row>
    <row r="32" spans="1:10" x14ac:dyDescent="0.2">
      <c r="A32" s="155">
        <v>26</v>
      </c>
      <c r="B32" s="156" t="s">
        <v>403</v>
      </c>
      <c r="C32" s="156" t="s">
        <v>404</v>
      </c>
      <c r="D32" s="156" t="s">
        <v>112</v>
      </c>
      <c r="E32" s="157">
        <v>28828</v>
      </c>
      <c r="F32" s="35">
        <v>2051.2707540000001</v>
      </c>
      <c r="G32" s="158">
        <v>1.846942E-2</v>
      </c>
      <c r="H32" s="35" t="s">
        <v>153</v>
      </c>
      <c r="J32" s="32"/>
    </row>
    <row r="33" spans="1:10" x14ac:dyDescent="0.2">
      <c r="A33" s="155">
        <v>27</v>
      </c>
      <c r="B33" s="156" t="s">
        <v>61</v>
      </c>
      <c r="C33" s="156" t="s">
        <v>62</v>
      </c>
      <c r="D33" s="156" t="s">
        <v>30</v>
      </c>
      <c r="E33" s="157">
        <v>32371</v>
      </c>
      <c r="F33" s="35">
        <v>1704.0903675</v>
      </c>
      <c r="G33" s="158">
        <v>1.534345E-2</v>
      </c>
      <c r="H33" s="35" t="s">
        <v>153</v>
      </c>
      <c r="J33" s="32"/>
    </row>
    <row r="34" spans="1:10" x14ac:dyDescent="0.2">
      <c r="A34" s="155">
        <v>28</v>
      </c>
      <c r="B34" s="156" t="s">
        <v>311</v>
      </c>
      <c r="C34" s="156" t="s">
        <v>312</v>
      </c>
      <c r="D34" s="156" t="s">
        <v>90</v>
      </c>
      <c r="E34" s="157">
        <v>203225</v>
      </c>
      <c r="F34" s="35">
        <v>1302.6722500000001</v>
      </c>
      <c r="G34" s="158">
        <v>1.1729120000000001E-2</v>
      </c>
      <c r="H34" s="35" t="s">
        <v>153</v>
      </c>
      <c r="J34" s="32"/>
    </row>
    <row r="35" spans="1:10" ht="25.5" x14ac:dyDescent="0.2">
      <c r="A35" s="155">
        <v>29</v>
      </c>
      <c r="B35" s="156" t="s">
        <v>91</v>
      </c>
      <c r="C35" s="156" t="s">
        <v>92</v>
      </c>
      <c r="D35" s="156" t="s">
        <v>93</v>
      </c>
      <c r="E35" s="157">
        <v>85000</v>
      </c>
      <c r="F35" s="35">
        <v>1256.385</v>
      </c>
      <c r="G35" s="158">
        <v>1.131236E-2</v>
      </c>
      <c r="H35" s="35" t="s">
        <v>153</v>
      </c>
      <c r="J35" s="32"/>
    </row>
    <row r="36" spans="1:10" ht="25.5" x14ac:dyDescent="0.2">
      <c r="A36" s="155">
        <v>30</v>
      </c>
      <c r="B36" s="156" t="s">
        <v>530</v>
      </c>
      <c r="C36" s="156" t="s">
        <v>531</v>
      </c>
      <c r="D36" s="156" t="s">
        <v>532</v>
      </c>
      <c r="E36" s="157">
        <v>203178</v>
      </c>
      <c r="F36" s="35">
        <v>904.446867</v>
      </c>
      <c r="G36" s="158">
        <v>8.1435399999999995E-3</v>
      </c>
      <c r="H36" s="35" t="s">
        <v>153</v>
      </c>
      <c r="J36" s="32"/>
    </row>
    <row r="37" spans="1:10" x14ac:dyDescent="0.2">
      <c r="A37" s="153"/>
      <c r="B37" s="153"/>
      <c r="C37" s="154" t="s">
        <v>152</v>
      </c>
      <c r="D37" s="153"/>
      <c r="E37" s="153" t="s">
        <v>153</v>
      </c>
      <c r="F37" s="159">
        <v>107413.79149800001</v>
      </c>
      <c r="G37" s="160">
        <v>0.96714219999999995</v>
      </c>
      <c r="H37" s="35" t="s">
        <v>153</v>
      </c>
      <c r="J37" s="32"/>
    </row>
    <row r="38" spans="1:10" x14ac:dyDescent="0.2">
      <c r="A38" s="153"/>
      <c r="B38" s="153"/>
      <c r="C38" s="161"/>
      <c r="D38" s="153"/>
      <c r="E38" s="153"/>
      <c r="F38" s="162"/>
      <c r="G38" s="162"/>
      <c r="H38" s="35" t="s">
        <v>153</v>
      </c>
      <c r="J38" s="32"/>
    </row>
    <row r="39" spans="1:10" x14ac:dyDescent="0.2">
      <c r="A39" s="153"/>
      <c r="B39" s="153"/>
      <c r="C39" s="154" t="s">
        <v>154</v>
      </c>
      <c r="D39" s="153"/>
      <c r="E39" s="153"/>
      <c r="F39" s="153"/>
      <c r="G39" s="153"/>
      <c r="H39" s="35" t="s">
        <v>153</v>
      </c>
      <c r="J39" s="32"/>
    </row>
    <row r="40" spans="1:10" x14ac:dyDescent="0.2">
      <c r="A40" s="153"/>
      <c r="B40" s="153"/>
      <c r="C40" s="154" t="s">
        <v>152</v>
      </c>
      <c r="D40" s="153"/>
      <c r="E40" s="153" t="s">
        <v>153</v>
      </c>
      <c r="F40" s="163" t="s">
        <v>155</v>
      </c>
      <c r="G40" s="160">
        <v>0</v>
      </c>
      <c r="H40" s="35" t="s">
        <v>153</v>
      </c>
      <c r="J40" s="32"/>
    </row>
    <row r="41" spans="1:10" x14ac:dyDescent="0.2">
      <c r="A41" s="153"/>
      <c r="B41" s="153"/>
      <c r="C41" s="161"/>
      <c r="D41" s="153"/>
      <c r="E41" s="153"/>
      <c r="F41" s="162"/>
      <c r="G41" s="162"/>
      <c r="H41" s="35" t="s">
        <v>153</v>
      </c>
      <c r="J41" s="32"/>
    </row>
    <row r="42" spans="1:10" x14ac:dyDescent="0.2">
      <c r="A42" s="153"/>
      <c r="B42" s="153"/>
      <c r="C42" s="154" t="s">
        <v>156</v>
      </c>
      <c r="D42" s="153"/>
      <c r="E42" s="153"/>
      <c r="F42" s="153"/>
      <c r="G42" s="153"/>
      <c r="H42" s="35" t="s">
        <v>153</v>
      </c>
      <c r="J42" s="32"/>
    </row>
    <row r="43" spans="1:10" x14ac:dyDescent="0.2">
      <c r="A43" s="153"/>
      <c r="B43" s="153"/>
      <c r="C43" s="154" t="s">
        <v>152</v>
      </c>
      <c r="D43" s="153"/>
      <c r="E43" s="153" t="s">
        <v>153</v>
      </c>
      <c r="F43" s="163" t="s">
        <v>155</v>
      </c>
      <c r="G43" s="160">
        <v>0</v>
      </c>
      <c r="H43" s="35" t="s">
        <v>153</v>
      </c>
      <c r="J43" s="32"/>
    </row>
    <row r="44" spans="1:10" x14ac:dyDescent="0.2">
      <c r="A44" s="153"/>
      <c r="B44" s="153"/>
      <c r="C44" s="161"/>
      <c r="D44" s="153"/>
      <c r="E44" s="153"/>
      <c r="F44" s="162"/>
      <c r="G44" s="162"/>
      <c r="H44" s="35" t="s">
        <v>153</v>
      </c>
      <c r="J44" s="32"/>
    </row>
    <row r="45" spans="1:10" x14ac:dyDescent="0.2">
      <c r="A45" s="153"/>
      <c r="B45" s="153"/>
      <c r="C45" s="154" t="s">
        <v>157</v>
      </c>
      <c r="D45" s="153"/>
      <c r="E45" s="153"/>
      <c r="F45" s="153"/>
      <c r="G45" s="153"/>
      <c r="H45" s="35" t="s">
        <v>153</v>
      </c>
      <c r="J45" s="32"/>
    </row>
    <row r="46" spans="1:10" x14ac:dyDescent="0.2">
      <c r="A46" s="153"/>
      <c r="B46" s="153"/>
      <c r="C46" s="154" t="s">
        <v>152</v>
      </c>
      <c r="D46" s="153"/>
      <c r="E46" s="153" t="s">
        <v>153</v>
      </c>
      <c r="F46" s="163" t="s">
        <v>155</v>
      </c>
      <c r="G46" s="160">
        <v>0</v>
      </c>
      <c r="H46" s="35" t="s">
        <v>153</v>
      </c>
      <c r="J46" s="32"/>
    </row>
    <row r="47" spans="1:10" x14ac:dyDescent="0.2">
      <c r="A47" s="153"/>
      <c r="B47" s="153"/>
      <c r="C47" s="161"/>
      <c r="D47" s="153"/>
      <c r="E47" s="153"/>
      <c r="F47" s="162"/>
      <c r="G47" s="162"/>
      <c r="H47" s="35" t="s">
        <v>153</v>
      </c>
      <c r="J47" s="32"/>
    </row>
    <row r="48" spans="1:10" x14ac:dyDescent="0.2">
      <c r="A48" s="153"/>
      <c r="B48" s="153"/>
      <c r="C48" s="154" t="s">
        <v>158</v>
      </c>
      <c r="D48" s="153"/>
      <c r="E48" s="153"/>
      <c r="F48" s="162"/>
      <c r="G48" s="162"/>
      <c r="H48" s="35" t="s">
        <v>153</v>
      </c>
      <c r="J48" s="32"/>
    </row>
    <row r="49" spans="1:10" x14ac:dyDescent="0.2">
      <c r="A49" s="153"/>
      <c r="B49" s="153"/>
      <c r="C49" s="154" t="s">
        <v>152</v>
      </c>
      <c r="D49" s="153"/>
      <c r="E49" s="153" t="s">
        <v>153</v>
      </c>
      <c r="F49" s="163" t="s">
        <v>155</v>
      </c>
      <c r="G49" s="160">
        <v>0</v>
      </c>
      <c r="H49" s="35" t="s">
        <v>153</v>
      </c>
      <c r="J49" s="32"/>
    </row>
    <row r="50" spans="1:10" x14ac:dyDescent="0.2">
      <c r="A50" s="153"/>
      <c r="B50" s="153"/>
      <c r="C50" s="161"/>
      <c r="D50" s="153"/>
      <c r="E50" s="153"/>
      <c r="F50" s="162"/>
      <c r="G50" s="162"/>
      <c r="H50" s="35" t="s">
        <v>153</v>
      </c>
      <c r="J50" s="32"/>
    </row>
    <row r="51" spans="1:10" x14ac:dyDescent="0.2">
      <c r="A51" s="153"/>
      <c r="B51" s="153"/>
      <c r="C51" s="154" t="s">
        <v>159</v>
      </c>
      <c r="D51" s="153"/>
      <c r="E51" s="153"/>
      <c r="F51" s="162"/>
      <c r="G51" s="162"/>
      <c r="H51" s="35" t="s">
        <v>153</v>
      </c>
      <c r="J51" s="32"/>
    </row>
    <row r="52" spans="1:10" x14ac:dyDescent="0.2">
      <c r="A52" s="153"/>
      <c r="B52" s="153"/>
      <c r="C52" s="154" t="s">
        <v>152</v>
      </c>
      <c r="D52" s="153"/>
      <c r="E52" s="153" t="s">
        <v>153</v>
      </c>
      <c r="F52" s="163" t="s">
        <v>155</v>
      </c>
      <c r="G52" s="160">
        <v>0</v>
      </c>
      <c r="H52" s="35" t="s">
        <v>153</v>
      </c>
      <c r="J52" s="32"/>
    </row>
    <row r="53" spans="1:10" x14ac:dyDescent="0.2">
      <c r="A53" s="153"/>
      <c r="B53" s="153"/>
      <c r="C53" s="161"/>
      <c r="D53" s="153"/>
      <c r="E53" s="153"/>
      <c r="F53" s="162"/>
      <c r="G53" s="162"/>
      <c r="H53" s="35" t="s">
        <v>153</v>
      </c>
      <c r="J53" s="32"/>
    </row>
    <row r="54" spans="1:10" x14ac:dyDescent="0.2">
      <c r="A54" s="153"/>
      <c r="B54" s="153"/>
      <c r="C54" s="154" t="s">
        <v>160</v>
      </c>
      <c r="D54" s="153"/>
      <c r="E54" s="153"/>
      <c r="F54" s="159">
        <v>107413.79149800001</v>
      </c>
      <c r="G54" s="160">
        <v>0.96714219999999995</v>
      </c>
      <c r="H54" s="35" t="s">
        <v>153</v>
      </c>
      <c r="J54" s="32"/>
    </row>
    <row r="55" spans="1:10" x14ac:dyDescent="0.2">
      <c r="A55" s="153"/>
      <c r="B55" s="153"/>
      <c r="C55" s="161"/>
      <c r="D55" s="153"/>
      <c r="E55" s="153"/>
      <c r="F55" s="162"/>
      <c r="G55" s="162"/>
      <c r="H55" s="35" t="s">
        <v>153</v>
      </c>
      <c r="J55" s="32"/>
    </row>
    <row r="56" spans="1:10" x14ac:dyDescent="0.2">
      <c r="A56" s="153"/>
      <c r="B56" s="153"/>
      <c r="C56" s="154" t="s">
        <v>161</v>
      </c>
      <c r="D56" s="153"/>
      <c r="E56" s="153"/>
      <c r="F56" s="162"/>
      <c r="G56" s="162"/>
      <c r="H56" s="35" t="s">
        <v>153</v>
      </c>
      <c r="J56" s="32"/>
    </row>
    <row r="57" spans="1:10" x14ac:dyDescent="0.2">
      <c r="A57" s="153"/>
      <c r="B57" s="153"/>
      <c r="C57" s="154" t="s">
        <v>10</v>
      </c>
      <c r="D57" s="153"/>
      <c r="E57" s="153"/>
      <c r="F57" s="162"/>
      <c r="G57" s="162"/>
      <c r="H57" s="35" t="s">
        <v>153</v>
      </c>
      <c r="J57" s="32"/>
    </row>
    <row r="58" spans="1:10" x14ac:dyDescent="0.2">
      <c r="A58" s="153"/>
      <c r="B58" s="153"/>
      <c r="C58" s="154" t="s">
        <v>152</v>
      </c>
      <c r="D58" s="153"/>
      <c r="E58" s="153" t="s">
        <v>153</v>
      </c>
      <c r="F58" s="163" t="s">
        <v>155</v>
      </c>
      <c r="G58" s="160">
        <v>0</v>
      </c>
      <c r="H58" s="35" t="s">
        <v>153</v>
      </c>
      <c r="J58" s="32"/>
    </row>
    <row r="59" spans="1:10" x14ac:dyDescent="0.2">
      <c r="A59" s="153"/>
      <c r="B59" s="153"/>
      <c r="C59" s="161"/>
      <c r="D59" s="153"/>
      <c r="E59" s="153"/>
      <c r="F59" s="162"/>
      <c r="G59" s="162"/>
      <c r="H59" s="35" t="s">
        <v>153</v>
      </c>
      <c r="J59" s="32"/>
    </row>
    <row r="60" spans="1:10" x14ac:dyDescent="0.2">
      <c r="A60" s="153"/>
      <c r="B60" s="153"/>
      <c r="C60" s="154" t="s">
        <v>162</v>
      </c>
      <c r="D60" s="153"/>
      <c r="E60" s="153"/>
      <c r="F60" s="153"/>
      <c r="G60" s="153"/>
      <c r="H60" s="35" t="s">
        <v>153</v>
      </c>
      <c r="J60" s="32"/>
    </row>
    <row r="61" spans="1:10" x14ac:dyDescent="0.2">
      <c r="A61" s="153"/>
      <c r="B61" s="153"/>
      <c r="C61" s="154" t="s">
        <v>152</v>
      </c>
      <c r="D61" s="153"/>
      <c r="E61" s="153" t="s">
        <v>153</v>
      </c>
      <c r="F61" s="163" t="s">
        <v>155</v>
      </c>
      <c r="G61" s="160">
        <v>0</v>
      </c>
      <c r="H61" s="35" t="s">
        <v>153</v>
      </c>
      <c r="J61" s="32"/>
    </row>
    <row r="62" spans="1:10" x14ac:dyDescent="0.2">
      <c r="A62" s="153"/>
      <c r="B62" s="153"/>
      <c r="C62" s="161"/>
      <c r="D62" s="153"/>
      <c r="E62" s="153"/>
      <c r="F62" s="162"/>
      <c r="G62" s="162"/>
      <c r="H62" s="35" t="s">
        <v>153</v>
      </c>
      <c r="J62" s="32"/>
    </row>
    <row r="63" spans="1:10" x14ac:dyDescent="0.2">
      <c r="A63" s="153"/>
      <c r="B63" s="153"/>
      <c r="C63" s="154" t="s">
        <v>163</v>
      </c>
      <c r="D63" s="153"/>
      <c r="E63" s="153"/>
      <c r="F63" s="153"/>
      <c r="G63" s="153"/>
      <c r="H63" s="35" t="s">
        <v>153</v>
      </c>
      <c r="J63" s="32"/>
    </row>
    <row r="64" spans="1:10" x14ac:dyDescent="0.2">
      <c r="A64" s="153"/>
      <c r="B64" s="153"/>
      <c r="C64" s="154" t="s">
        <v>152</v>
      </c>
      <c r="D64" s="153"/>
      <c r="E64" s="153" t="s">
        <v>153</v>
      </c>
      <c r="F64" s="163" t="s">
        <v>155</v>
      </c>
      <c r="G64" s="160">
        <v>0</v>
      </c>
      <c r="H64" s="35" t="s">
        <v>153</v>
      </c>
      <c r="J64" s="32"/>
    </row>
    <row r="65" spans="1:10" x14ac:dyDescent="0.2">
      <c r="A65" s="153"/>
      <c r="B65" s="153"/>
      <c r="C65" s="161"/>
      <c r="D65" s="153"/>
      <c r="E65" s="153"/>
      <c r="F65" s="162"/>
      <c r="G65" s="162"/>
      <c r="H65" s="35" t="s">
        <v>153</v>
      </c>
      <c r="J65" s="32"/>
    </row>
    <row r="66" spans="1:10" x14ac:dyDescent="0.2">
      <c r="A66" s="153"/>
      <c r="B66" s="153"/>
      <c r="C66" s="154" t="s">
        <v>164</v>
      </c>
      <c r="D66" s="153"/>
      <c r="E66" s="153"/>
      <c r="F66" s="162"/>
      <c r="G66" s="162"/>
      <c r="H66" s="35" t="s">
        <v>153</v>
      </c>
      <c r="J66" s="32"/>
    </row>
    <row r="67" spans="1:10" x14ac:dyDescent="0.2">
      <c r="A67" s="153"/>
      <c r="B67" s="153"/>
      <c r="C67" s="154" t="s">
        <v>152</v>
      </c>
      <c r="D67" s="153"/>
      <c r="E67" s="153" t="s">
        <v>153</v>
      </c>
      <c r="F67" s="163" t="s">
        <v>155</v>
      </c>
      <c r="G67" s="160">
        <v>0</v>
      </c>
      <c r="H67" s="35" t="s">
        <v>153</v>
      </c>
      <c r="J67" s="32"/>
    </row>
    <row r="68" spans="1:10" x14ac:dyDescent="0.2">
      <c r="A68" s="153"/>
      <c r="B68" s="153"/>
      <c r="C68" s="161"/>
      <c r="D68" s="153"/>
      <c r="E68" s="153"/>
      <c r="F68" s="162"/>
      <c r="G68" s="162"/>
      <c r="H68" s="35" t="s">
        <v>153</v>
      </c>
      <c r="J68" s="32"/>
    </row>
    <row r="69" spans="1:10" x14ac:dyDescent="0.2">
      <c r="A69" s="153"/>
      <c r="B69" s="153"/>
      <c r="C69" s="154" t="s">
        <v>165</v>
      </c>
      <c r="D69" s="153"/>
      <c r="E69" s="153"/>
      <c r="F69" s="159">
        <v>0</v>
      </c>
      <c r="G69" s="160">
        <v>0</v>
      </c>
      <c r="H69" s="35" t="s">
        <v>153</v>
      </c>
      <c r="J69" s="32"/>
    </row>
    <row r="70" spans="1:10" x14ac:dyDescent="0.2">
      <c r="A70" s="153"/>
      <c r="B70" s="153"/>
      <c r="C70" s="161"/>
      <c r="D70" s="153"/>
      <c r="E70" s="153"/>
      <c r="F70" s="162"/>
      <c r="G70" s="162"/>
      <c r="H70" s="35" t="s">
        <v>153</v>
      </c>
      <c r="J70" s="32"/>
    </row>
    <row r="71" spans="1:10" x14ac:dyDescent="0.2">
      <c r="A71" s="153"/>
      <c r="B71" s="153"/>
      <c r="C71" s="154" t="s">
        <v>166</v>
      </c>
      <c r="D71" s="153"/>
      <c r="E71" s="153"/>
      <c r="F71" s="162"/>
      <c r="G71" s="162"/>
      <c r="H71" s="35" t="s">
        <v>153</v>
      </c>
      <c r="J71" s="32"/>
    </row>
    <row r="72" spans="1:10" x14ac:dyDescent="0.2">
      <c r="A72" s="153"/>
      <c r="B72" s="153"/>
      <c r="C72" s="154" t="s">
        <v>167</v>
      </c>
      <c r="D72" s="153"/>
      <c r="E72" s="153"/>
      <c r="F72" s="162"/>
      <c r="G72" s="162"/>
      <c r="H72" s="35" t="s">
        <v>153</v>
      </c>
      <c r="J72" s="32"/>
    </row>
    <row r="73" spans="1:10" x14ac:dyDescent="0.2">
      <c r="A73" s="153"/>
      <c r="B73" s="153"/>
      <c r="C73" s="154" t="s">
        <v>152</v>
      </c>
      <c r="D73" s="153"/>
      <c r="E73" s="153" t="s">
        <v>153</v>
      </c>
      <c r="F73" s="163" t="s">
        <v>155</v>
      </c>
      <c r="G73" s="160">
        <v>0</v>
      </c>
      <c r="H73" s="35" t="s">
        <v>153</v>
      </c>
      <c r="J73" s="32"/>
    </row>
    <row r="74" spans="1:10" x14ac:dyDescent="0.2">
      <c r="A74" s="153"/>
      <c r="B74" s="153"/>
      <c r="C74" s="161"/>
      <c r="D74" s="153"/>
      <c r="E74" s="153"/>
      <c r="F74" s="162"/>
      <c r="G74" s="162"/>
      <c r="H74" s="35" t="s">
        <v>153</v>
      </c>
      <c r="J74" s="32"/>
    </row>
    <row r="75" spans="1:10" x14ac:dyDescent="0.2">
      <c r="A75" s="153"/>
      <c r="B75" s="153"/>
      <c r="C75" s="154" t="s">
        <v>168</v>
      </c>
      <c r="D75" s="153"/>
      <c r="E75" s="153"/>
      <c r="F75" s="162"/>
      <c r="G75" s="162"/>
      <c r="H75" s="35" t="s">
        <v>153</v>
      </c>
      <c r="J75" s="32"/>
    </row>
    <row r="76" spans="1:10" x14ac:dyDescent="0.2">
      <c r="A76" s="153"/>
      <c r="B76" s="153"/>
      <c r="C76" s="154" t="s">
        <v>152</v>
      </c>
      <c r="D76" s="153"/>
      <c r="E76" s="153" t="s">
        <v>153</v>
      </c>
      <c r="F76" s="163" t="s">
        <v>155</v>
      </c>
      <c r="G76" s="160">
        <v>0</v>
      </c>
      <c r="H76" s="35" t="s">
        <v>153</v>
      </c>
      <c r="J76" s="32"/>
    </row>
    <row r="77" spans="1:10" x14ac:dyDescent="0.2">
      <c r="A77" s="153"/>
      <c r="B77" s="153"/>
      <c r="C77" s="161"/>
      <c r="D77" s="153"/>
      <c r="E77" s="153"/>
      <c r="F77" s="162"/>
      <c r="G77" s="162"/>
      <c r="H77" s="35" t="s">
        <v>153</v>
      </c>
      <c r="J77" s="32"/>
    </row>
    <row r="78" spans="1:10" x14ac:dyDescent="0.2">
      <c r="A78" s="153"/>
      <c r="B78" s="153"/>
      <c r="C78" s="154" t="s">
        <v>169</v>
      </c>
      <c r="D78" s="153"/>
      <c r="E78" s="153"/>
      <c r="F78" s="162"/>
      <c r="G78" s="162"/>
      <c r="H78" s="35" t="s">
        <v>153</v>
      </c>
      <c r="J78" s="32"/>
    </row>
    <row r="79" spans="1:10" x14ac:dyDescent="0.2">
      <c r="A79" s="153"/>
      <c r="B79" s="153"/>
      <c r="C79" s="154" t="s">
        <v>152</v>
      </c>
      <c r="D79" s="153"/>
      <c r="E79" s="153" t="s">
        <v>153</v>
      </c>
      <c r="F79" s="163" t="s">
        <v>155</v>
      </c>
      <c r="G79" s="160">
        <v>0</v>
      </c>
      <c r="H79" s="35" t="s">
        <v>153</v>
      </c>
      <c r="J79" s="32"/>
    </row>
    <row r="80" spans="1:10" x14ac:dyDescent="0.2">
      <c r="A80" s="153"/>
      <c r="B80" s="153"/>
      <c r="C80" s="161"/>
      <c r="D80" s="153"/>
      <c r="E80" s="153"/>
      <c r="F80" s="162"/>
      <c r="G80" s="162"/>
      <c r="H80" s="35" t="s">
        <v>153</v>
      </c>
      <c r="J80" s="32"/>
    </row>
    <row r="81" spans="1:10" x14ac:dyDescent="0.2">
      <c r="A81" s="153"/>
      <c r="B81" s="153"/>
      <c r="C81" s="154" t="s">
        <v>170</v>
      </c>
      <c r="D81" s="153"/>
      <c r="E81" s="153"/>
      <c r="F81" s="162"/>
      <c r="G81" s="162"/>
      <c r="H81" s="35" t="s">
        <v>153</v>
      </c>
      <c r="J81" s="32"/>
    </row>
    <row r="82" spans="1:10" x14ac:dyDescent="0.2">
      <c r="A82" s="155">
        <v>1</v>
      </c>
      <c r="B82" s="156"/>
      <c r="C82" s="156" t="s">
        <v>171</v>
      </c>
      <c r="D82" s="156"/>
      <c r="E82" s="164"/>
      <c r="F82" s="35">
        <v>1868.2410190000001</v>
      </c>
      <c r="G82" s="158">
        <v>1.682144E-2</v>
      </c>
      <c r="H82" s="35">
        <v>6.73</v>
      </c>
      <c r="J82" s="32"/>
    </row>
    <row r="83" spans="1:10" x14ac:dyDescent="0.2">
      <c r="A83" s="153"/>
      <c r="B83" s="153"/>
      <c r="C83" s="154" t="s">
        <v>152</v>
      </c>
      <c r="D83" s="153"/>
      <c r="E83" s="153" t="s">
        <v>153</v>
      </c>
      <c r="F83" s="159">
        <v>1868.2410190000001</v>
      </c>
      <c r="G83" s="160">
        <v>1.682144E-2</v>
      </c>
      <c r="H83" s="35" t="s">
        <v>153</v>
      </c>
      <c r="J83" s="32"/>
    </row>
    <row r="84" spans="1:10" x14ac:dyDescent="0.2">
      <c r="A84" s="153"/>
      <c r="B84" s="153"/>
      <c r="C84" s="161"/>
      <c r="D84" s="153"/>
      <c r="E84" s="153"/>
      <c r="F84" s="162"/>
      <c r="G84" s="162"/>
      <c r="H84" s="35" t="s">
        <v>153</v>
      </c>
      <c r="J84" s="32"/>
    </row>
    <row r="85" spans="1:10" x14ac:dyDescent="0.2">
      <c r="A85" s="153"/>
      <c r="B85" s="153"/>
      <c r="C85" s="154" t="s">
        <v>172</v>
      </c>
      <c r="D85" s="153"/>
      <c r="E85" s="153"/>
      <c r="F85" s="159">
        <v>1868.2410190000001</v>
      </c>
      <c r="G85" s="160">
        <v>1.682144E-2</v>
      </c>
      <c r="H85" s="35" t="s">
        <v>153</v>
      </c>
      <c r="J85" s="32"/>
    </row>
    <row r="86" spans="1:10" x14ac:dyDescent="0.2">
      <c r="A86" s="153"/>
      <c r="B86" s="153"/>
      <c r="C86" s="162"/>
      <c r="D86" s="153"/>
      <c r="E86" s="153"/>
      <c r="F86" s="153"/>
      <c r="G86" s="153"/>
      <c r="H86" s="35" t="s">
        <v>153</v>
      </c>
      <c r="J86" s="32"/>
    </row>
    <row r="87" spans="1:10" x14ac:dyDescent="0.2">
      <c r="A87" s="153"/>
      <c r="B87" s="153"/>
      <c r="C87" s="154" t="s">
        <v>173</v>
      </c>
      <c r="D87" s="153"/>
      <c r="E87" s="153"/>
      <c r="F87" s="153"/>
      <c r="G87" s="153"/>
      <c r="H87" s="35" t="s">
        <v>153</v>
      </c>
      <c r="J87" s="32"/>
    </row>
    <row r="88" spans="1:10" x14ac:dyDescent="0.2">
      <c r="A88" s="153"/>
      <c r="B88" s="153"/>
      <c r="C88" s="154" t="s">
        <v>174</v>
      </c>
      <c r="D88" s="153"/>
      <c r="E88" s="153"/>
      <c r="F88" s="153"/>
      <c r="G88" s="153"/>
      <c r="H88" s="35" t="s">
        <v>153</v>
      </c>
      <c r="J88" s="32"/>
    </row>
    <row r="89" spans="1:10" x14ac:dyDescent="0.2">
      <c r="A89" s="153"/>
      <c r="B89" s="153"/>
      <c r="C89" s="154" t="s">
        <v>152</v>
      </c>
      <c r="D89" s="153"/>
      <c r="E89" s="153" t="s">
        <v>153</v>
      </c>
      <c r="F89" s="163" t="s">
        <v>155</v>
      </c>
      <c r="G89" s="160">
        <v>0</v>
      </c>
      <c r="H89" s="35" t="s">
        <v>153</v>
      </c>
      <c r="J89" s="32"/>
    </row>
    <row r="90" spans="1:10" x14ac:dyDescent="0.2">
      <c r="A90" s="153"/>
      <c r="B90" s="153"/>
      <c r="C90" s="161"/>
      <c r="D90" s="153"/>
      <c r="E90" s="153"/>
      <c r="F90" s="162"/>
      <c r="G90" s="162"/>
      <c r="H90" s="35" t="s">
        <v>153</v>
      </c>
      <c r="J90" s="32"/>
    </row>
    <row r="91" spans="1:10" x14ac:dyDescent="0.2">
      <c r="A91" s="153"/>
      <c r="B91" s="153"/>
      <c r="C91" s="154" t="s">
        <v>177</v>
      </c>
      <c r="D91" s="153"/>
      <c r="E91" s="153"/>
      <c r="F91" s="153"/>
      <c r="G91" s="153"/>
      <c r="H91" s="35" t="s">
        <v>153</v>
      </c>
      <c r="J91" s="32"/>
    </row>
    <row r="92" spans="1:10" x14ac:dyDescent="0.2">
      <c r="A92" s="153"/>
      <c r="B92" s="153"/>
      <c r="C92" s="154" t="s">
        <v>178</v>
      </c>
      <c r="D92" s="153"/>
      <c r="E92" s="153"/>
      <c r="F92" s="153"/>
      <c r="G92" s="153"/>
      <c r="H92" s="35" t="s">
        <v>153</v>
      </c>
      <c r="J92" s="32"/>
    </row>
    <row r="93" spans="1:10" x14ac:dyDescent="0.2">
      <c r="A93" s="153"/>
      <c r="B93" s="153"/>
      <c r="C93" s="154" t="s">
        <v>152</v>
      </c>
      <c r="D93" s="153"/>
      <c r="E93" s="153" t="s">
        <v>153</v>
      </c>
      <c r="F93" s="163" t="s">
        <v>155</v>
      </c>
      <c r="G93" s="160">
        <v>0</v>
      </c>
      <c r="H93" s="35" t="s">
        <v>153</v>
      </c>
      <c r="J93" s="32"/>
    </row>
    <row r="94" spans="1:10" x14ac:dyDescent="0.2">
      <c r="A94" s="153"/>
      <c r="B94" s="153"/>
      <c r="C94" s="161"/>
      <c r="D94" s="153"/>
      <c r="E94" s="153"/>
      <c r="F94" s="162"/>
      <c r="G94" s="162"/>
      <c r="H94" s="35" t="s">
        <v>153</v>
      </c>
      <c r="J94" s="32"/>
    </row>
    <row r="95" spans="1:10" x14ac:dyDescent="0.2">
      <c r="A95" s="153"/>
      <c r="B95" s="153"/>
      <c r="C95" s="154" t="s">
        <v>179</v>
      </c>
      <c r="D95" s="153"/>
      <c r="E95" s="153"/>
      <c r="F95" s="162"/>
      <c r="G95" s="162"/>
      <c r="H95" s="35" t="s">
        <v>153</v>
      </c>
      <c r="J95" s="32"/>
    </row>
    <row r="96" spans="1:10" x14ac:dyDescent="0.2">
      <c r="A96" s="153"/>
      <c r="B96" s="153"/>
      <c r="C96" s="154" t="s">
        <v>152</v>
      </c>
      <c r="D96" s="153"/>
      <c r="E96" s="153" t="s">
        <v>153</v>
      </c>
      <c r="F96" s="163" t="s">
        <v>155</v>
      </c>
      <c r="G96" s="160">
        <v>0</v>
      </c>
      <c r="H96" s="35" t="s">
        <v>153</v>
      </c>
      <c r="J96" s="32"/>
    </row>
    <row r="97" spans="1:17" x14ac:dyDescent="0.2">
      <c r="A97" s="153"/>
      <c r="B97" s="153"/>
      <c r="C97" s="161"/>
      <c r="D97" s="153"/>
      <c r="E97" s="153"/>
      <c r="F97" s="162"/>
      <c r="G97" s="162"/>
      <c r="H97" s="35" t="s">
        <v>153</v>
      </c>
      <c r="J97" s="32"/>
    </row>
    <row r="98" spans="1:17" x14ac:dyDescent="0.2">
      <c r="A98" s="153"/>
      <c r="B98" s="156"/>
      <c r="C98" s="156"/>
      <c r="D98" s="154"/>
      <c r="E98" s="153"/>
      <c r="F98" s="156"/>
      <c r="G98" s="164"/>
      <c r="H98" s="35" t="s">
        <v>153</v>
      </c>
      <c r="J98" s="32"/>
    </row>
    <row r="99" spans="1:17" x14ac:dyDescent="0.2">
      <c r="A99" s="164"/>
      <c r="B99" s="156"/>
      <c r="C99" s="156" t="s">
        <v>180</v>
      </c>
      <c r="D99" s="156"/>
      <c r="E99" s="164"/>
      <c r="F99" s="35">
        <v>1781.04492284</v>
      </c>
      <c r="G99" s="158">
        <v>1.603634E-2</v>
      </c>
      <c r="H99" s="35" t="s">
        <v>153</v>
      </c>
      <c r="J99" s="32"/>
    </row>
    <row r="100" spans="1:17" x14ac:dyDescent="0.2">
      <c r="A100" s="161"/>
      <c r="B100" s="161"/>
      <c r="C100" s="154" t="s">
        <v>181</v>
      </c>
      <c r="D100" s="162"/>
      <c r="E100" s="162"/>
      <c r="F100" s="159">
        <v>111063.07743984</v>
      </c>
      <c r="G100" s="167">
        <v>0.99999998000000001</v>
      </c>
      <c r="H100" s="35" t="s">
        <v>153</v>
      </c>
      <c r="J100" s="32"/>
    </row>
    <row r="101" spans="1:17" x14ac:dyDescent="0.2">
      <c r="A101" s="168"/>
      <c r="B101" s="168"/>
      <c r="C101" s="168"/>
      <c r="D101" s="169"/>
      <c r="E101" s="169"/>
      <c r="F101" s="169"/>
      <c r="G101" s="169"/>
      <c r="J101" s="32"/>
    </row>
    <row r="102" spans="1:17" ht="12.75" customHeight="1" x14ac:dyDescent="0.2">
      <c r="A102" s="36"/>
      <c r="B102" s="279" t="s">
        <v>843</v>
      </c>
      <c r="C102" s="279"/>
      <c r="D102" s="279"/>
      <c r="E102" s="279"/>
      <c r="F102" s="279"/>
      <c r="G102" s="279"/>
      <c r="H102" s="279"/>
      <c r="J102" s="32"/>
    </row>
    <row r="103" spans="1:17" ht="14.1" customHeight="1" x14ac:dyDescent="0.2">
      <c r="A103" s="36"/>
      <c r="B103" s="279" t="s">
        <v>844</v>
      </c>
      <c r="C103" s="279"/>
      <c r="D103" s="279"/>
      <c r="E103" s="279"/>
      <c r="F103" s="279"/>
      <c r="G103" s="279"/>
      <c r="H103" s="279"/>
      <c r="J103" s="32"/>
    </row>
    <row r="104" spans="1:17" ht="17.100000000000001" customHeight="1" x14ac:dyDescent="0.2">
      <c r="A104" s="36"/>
      <c r="B104" s="279" t="s">
        <v>845</v>
      </c>
      <c r="C104" s="279"/>
      <c r="D104" s="279"/>
      <c r="E104" s="279"/>
      <c r="F104" s="279"/>
      <c r="G104" s="279"/>
      <c r="H104" s="279"/>
      <c r="J104" s="32"/>
    </row>
    <row r="105" spans="1:17" s="38" customFormat="1" ht="67.5" customHeight="1" x14ac:dyDescent="0.25">
      <c r="A105" s="37"/>
      <c r="B105" s="280" t="s">
        <v>846</v>
      </c>
      <c r="C105" s="280"/>
      <c r="D105" s="280"/>
      <c r="E105" s="280"/>
      <c r="F105" s="280"/>
      <c r="G105" s="280"/>
      <c r="H105" s="280"/>
      <c r="I105"/>
      <c r="J105" s="32"/>
      <c r="K105"/>
      <c r="L105"/>
      <c r="M105"/>
      <c r="N105"/>
      <c r="O105"/>
      <c r="P105"/>
      <c r="Q105"/>
    </row>
    <row r="106" spans="1:17" ht="12.75" customHeight="1" x14ac:dyDescent="0.2">
      <c r="A106" s="36"/>
      <c r="B106" s="279" t="s">
        <v>847</v>
      </c>
      <c r="C106" s="279"/>
      <c r="D106" s="279"/>
      <c r="E106" s="279"/>
      <c r="F106" s="279"/>
      <c r="G106" s="279"/>
      <c r="H106" s="279"/>
      <c r="J106" s="32"/>
    </row>
    <row r="107" spans="1:17" x14ac:dyDescent="0.2">
      <c r="A107" s="36"/>
      <c r="B107" s="36"/>
      <c r="C107" s="36"/>
      <c r="D107" s="170"/>
      <c r="E107" s="170"/>
      <c r="F107" s="170"/>
      <c r="G107" s="170"/>
      <c r="J107" s="32"/>
    </row>
    <row r="108" spans="1:17" x14ac:dyDescent="0.2">
      <c r="A108" s="36"/>
      <c r="B108" s="275" t="s">
        <v>182</v>
      </c>
      <c r="C108" s="276"/>
      <c r="D108" s="277"/>
      <c r="E108" s="171"/>
      <c r="F108" s="170"/>
      <c r="G108" s="170"/>
      <c r="J108" s="32"/>
    </row>
    <row r="109" spans="1:17" ht="27" customHeight="1" x14ac:dyDescent="0.2">
      <c r="A109" s="36"/>
      <c r="B109" s="273" t="s">
        <v>183</v>
      </c>
      <c r="C109" s="274"/>
      <c r="D109" s="154" t="s">
        <v>184</v>
      </c>
      <c r="E109" s="171"/>
      <c r="F109" s="170"/>
      <c r="G109" s="170"/>
      <c r="J109" s="32"/>
    </row>
    <row r="110" spans="1:17" x14ac:dyDescent="0.2">
      <c r="A110" s="36"/>
      <c r="B110" s="273" t="s">
        <v>185</v>
      </c>
      <c r="C110" s="274"/>
      <c r="D110" s="154" t="s">
        <v>184</v>
      </c>
      <c r="E110" s="171"/>
      <c r="F110" s="170"/>
      <c r="G110" s="170"/>
      <c r="J110" s="32"/>
    </row>
    <row r="111" spans="1:17" x14ac:dyDescent="0.2">
      <c r="A111" s="36"/>
      <c r="B111" s="273" t="s">
        <v>186</v>
      </c>
      <c r="C111" s="274"/>
      <c r="D111" s="162" t="s">
        <v>153</v>
      </c>
      <c r="E111" s="171"/>
      <c r="F111" s="170"/>
      <c r="G111" s="170"/>
      <c r="J111" s="32"/>
    </row>
    <row r="112" spans="1:17" x14ac:dyDescent="0.2">
      <c r="A112" s="39"/>
      <c r="B112" s="40" t="s">
        <v>153</v>
      </c>
      <c r="C112" s="40" t="s">
        <v>851</v>
      </c>
      <c r="D112" s="40" t="s">
        <v>187</v>
      </c>
      <c r="E112" s="39"/>
      <c r="F112" s="39"/>
      <c r="G112" s="39"/>
      <c r="H112" s="39"/>
      <c r="J112" s="32"/>
    </row>
    <row r="113" spans="1:10" x14ac:dyDescent="0.2">
      <c r="A113" s="39"/>
      <c r="B113" s="172" t="s">
        <v>188</v>
      </c>
      <c r="C113" s="40" t="s">
        <v>189</v>
      </c>
      <c r="D113" s="40" t="s">
        <v>190</v>
      </c>
      <c r="E113" s="39"/>
      <c r="F113" s="39"/>
      <c r="G113" s="39"/>
      <c r="J113" s="32"/>
    </row>
    <row r="114" spans="1:10" x14ac:dyDescent="0.2">
      <c r="A114" s="39"/>
      <c r="B114" s="156" t="s">
        <v>191</v>
      </c>
      <c r="C114" s="173">
        <v>162.33510000000001</v>
      </c>
      <c r="D114" s="173">
        <v>172.99100000000001</v>
      </c>
      <c r="E114" s="39"/>
      <c r="F114" s="70"/>
      <c r="G114" s="174"/>
      <c r="J114" s="32"/>
    </row>
    <row r="115" spans="1:10" ht="25.5" x14ac:dyDescent="0.2">
      <c r="A115" s="39"/>
      <c r="B115" s="156" t="s">
        <v>1049</v>
      </c>
      <c r="C115" s="173">
        <v>44.485999999999997</v>
      </c>
      <c r="D115" s="173">
        <v>47.410200000000003</v>
      </c>
      <c r="E115" s="39"/>
      <c r="F115" s="70"/>
      <c r="G115" s="174"/>
      <c r="J115" s="32"/>
    </row>
    <row r="116" spans="1:10" x14ac:dyDescent="0.2">
      <c r="A116" s="39"/>
      <c r="B116" s="156" t="s">
        <v>192</v>
      </c>
      <c r="C116" s="173">
        <v>148.21619999999999</v>
      </c>
      <c r="D116" s="173">
        <v>157.828</v>
      </c>
      <c r="E116" s="39"/>
      <c r="F116" s="70"/>
      <c r="G116" s="174"/>
      <c r="J116" s="32"/>
    </row>
    <row r="117" spans="1:10" ht="25.5" x14ac:dyDescent="0.2">
      <c r="A117" s="39"/>
      <c r="B117" s="156" t="s">
        <v>1050</v>
      </c>
      <c r="C117" s="173">
        <v>41.371000000000002</v>
      </c>
      <c r="D117" s="173">
        <v>44.053199999999997</v>
      </c>
      <c r="E117" s="39"/>
      <c r="F117" s="70"/>
      <c r="G117" s="174"/>
      <c r="J117" s="32"/>
    </row>
    <row r="118" spans="1:10" x14ac:dyDescent="0.2">
      <c r="A118" s="39"/>
      <c r="B118" s="39"/>
      <c r="C118" s="39"/>
      <c r="D118" s="39"/>
      <c r="E118" s="39"/>
      <c r="F118" s="39"/>
      <c r="G118" s="39"/>
      <c r="J118" s="32"/>
    </row>
    <row r="119" spans="1:10" x14ac:dyDescent="0.2">
      <c r="A119" s="39"/>
      <c r="B119" s="273" t="s">
        <v>1047</v>
      </c>
      <c r="C119" s="274"/>
      <c r="D119" s="154" t="s">
        <v>184</v>
      </c>
      <c r="E119" s="39"/>
      <c r="F119" s="39"/>
      <c r="G119" s="39"/>
      <c r="J119" s="32"/>
    </row>
    <row r="120" spans="1:10" x14ac:dyDescent="0.2">
      <c r="A120" s="39"/>
      <c r="B120" s="175"/>
      <c r="C120" s="175"/>
      <c r="D120" s="175"/>
      <c r="E120" s="39"/>
      <c r="F120" s="39"/>
      <c r="G120" s="39"/>
      <c r="J120" s="32"/>
    </row>
    <row r="121" spans="1:10" ht="29.1" customHeight="1" x14ac:dyDescent="0.2">
      <c r="A121" s="39"/>
      <c r="B121" s="273" t="s">
        <v>193</v>
      </c>
      <c r="C121" s="274"/>
      <c r="D121" s="154" t="s">
        <v>184</v>
      </c>
      <c r="E121" s="176"/>
      <c r="F121" s="39"/>
      <c r="G121" s="39"/>
      <c r="J121" s="32"/>
    </row>
    <row r="122" spans="1:10" ht="29.1" customHeight="1" x14ac:dyDescent="0.2">
      <c r="A122" s="39"/>
      <c r="B122" s="273" t="s">
        <v>194</v>
      </c>
      <c r="C122" s="274"/>
      <c r="D122" s="154" t="s">
        <v>184</v>
      </c>
      <c r="E122" s="176"/>
      <c r="F122" s="39"/>
      <c r="G122" s="39"/>
      <c r="J122" s="32"/>
    </row>
    <row r="123" spans="1:10" ht="17.100000000000001" customHeight="1" x14ac:dyDescent="0.2">
      <c r="A123" s="39"/>
      <c r="B123" s="273" t="s">
        <v>195</v>
      </c>
      <c r="C123" s="274"/>
      <c r="D123" s="154" t="s">
        <v>184</v>
      </c>
      <c r="E123" s="176"/>
      <c r="F123" s="39"/>
      <c r="G123" s="39"/>
    </row>
    <row r="124" spans="1:10" ht="17.100000000000001" customHeight="1" x14ac:dyDescent="0.2">
      <c r="A124" s="39"/>
      <c r="B124" s="273" t="s">
        <v>196</v>
      </c>
      <c r="C124" s="274"/>
      <c r="D124" s="177">
        <v>0.44896647282303964</v>
      </c>
      <c r="E124" s="39"/>
      <c r="F124" s="70"/>
      <c r="G124" s="174"/>
    </row>
  </sheetData>
  <mergeCells count="17">
    <mergeCell ref="A1:H1"/>
    <mergeCell ref="A2:H2"/>
    <mergeCell ref="A3:H3"/>
    <mergeCell ref="B110:C110"/>
    <mergeCell ref="B111:C111"/>
    <mergeCell ref="B102:H102"/>
    <mergeCell ref="B103:H103"/>
    <mergeCell ref="B104:H104"/>
    <mergeCell ref="B105:H105"/>
    <mergeCell ref="B106:H106"/>
    <mergeCell ref="B108:D108"/>
    <mergeCell ref="B109:C109"/>
    <mergeCell ref="B119:C119"/>
    <mergeCell ref="B123:C123"/>
    <mergeCell ref="B124:C124"/>
    <mergeCell ref="B121:C121"/>
    <mergeCell ref="B122:C122"/>
  </mergeCells>
  <hyperlinks>
    <hyperlink ref="I1" location="Index!B20" display="Index" xr:uid="{9B1D2C23-6437-4FA0-9044-CEC87564B289}"/>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76490-2BA7-485D-8F3F-3A5A30E1917E}">
  <sheetPr>
    <outlinePr summaryBelow="0" summaryRight="0"/>
  </sheetPr>
  <dimension ref="A1:Q169"/>
  <sheetViews>
    <sheetView showGridLines="0" workbookViewId="0">
      <selection activeCell="D95" sqref="D95"/>
    </sheetView>
  </sheetViews>
  <sheetFormatPr defaultRowHeight="12.75" x14ac:dyDescent="0.2"/>
  <cols>
    <col min="1" max="1" width="5.85546875" bestFit="1" customWidth="1"/>
    <col min="2" max="2" width="19.5703125" bestFit="1" customWidth="1"/>
    <col min="3" max="3" width="39.140625" bestFit="1" customWidth="1"/>
    <col min="4" max="4" width="17.7109375" bestFit="1" customWidth="1"/>
    <col min="5" max="5" width="8.7109375" bestFit="1" customWidth="1"/>
    <col min="6" max="6" width="10.140625" bestFit="1" customWidth="1"/>
    <col min="7" max="7" width="14" bestFit="1" customWidth="1"/>
    <col min="8" max="8" width="8.42578125" bestFit="1" customWidth="1"/>
    <col min="10" max="10" width="50.7109375" style="47" customWidth="1"/>
  </cols>
  <sheetData>
    <row r="1" spans="1:10" ht="15" x14ac:dyDescent="0.2">
      <c r="A1" s="278" t="s">
        <v>0</v>
      </c>
      <c r="B1" s="278"/>
      <c r="C1" s="278"/>
      <c r="D1" s="278"/>
      <c r="E1" s="278"/>
      <c r="F1" s="278"/>
      <c r="G1" s="278"/>
      <c r="H1" s="278"/>
      <c r="I1" s="62" t="s">
        <v>1027</v>
      </c>
      <c r="J1" s="32"/>
    </row>
    <row r="2" spans="1:10" ht="15" x14ac:dyDescent="0.2">
      <c r="A2" s="278" t="s">
        <v>730</v>
      </c>
      <c r="B2" s="278"/>
      <c r="C2" s="278"/>
      <c r="D2" s="278"/>
      <c r="E2" s="278"/>
      <c r="F2" s="278"/>
      <c r="G2" s="278"/>
      <c r="H2" s="278"/>
      <c r="J2" s="33" t="s">
        <v>1028</v>
      </c>
    </row>
    <row r="3" spans="1:10" ht="15" x14ac:dyDescent="0.2">
      <c r="A3" s="278" t="s">
        <v>835</v>
      </c>
      <c r="B3" s="278"/>
      <c r="C3" s="278"/>
      <c r="D3" s="278"/>
      <c r="E3" s="278"/>
      <c r="F3" s="278"/>
      <c r="G3" s="278"/>
      <c r="H3" s="278"/>
      <c r="J3" s="32"/>
    </row>
    <row r="4" spans="1:10" s="34" customFormat="1" ht="30" x14ac:dyDescent="0.2">
      <c r="A4" s="29" t="s">
        <v>2</v>
      </c>
      <c r="B4" s="29" t="s">
        <v>3</v>
      </c>
      <c r="C4" s="29" t="s">
        <v>4</v>
      </c>
      <c r="D4" s="29" t="s">
        <v>5</v>
      </c>
      <c r="E4" s="29" t="s">
        <v>6</v>
      </c>
      <c r="F4" s="29" t="s">
        <v>7</v>
      </c>
      <c r="G4" s="29" t="s">
        <v>8</v>
      </c>
      <c r="H4" s="29" t="s">
        <v>839</v>
      </c>
      <c r="J4" s="32"/>
    </row>
    <row r="5" spans="1:10" x14ac:dyDescent="0.2">
      <c r="A5" s="153"/>
      <c r="B5" s="153"/>
      <c r="C5" s="154" t="s">
        <v>9</v>
      </c>
      <c r="D5" s="153"/>
      <c r="E5" s="153"/>
      <c r="F5" s="153"/>
      <c r="G5" s="153"/>
      <c r="H5" s="35" t="s">
        <v>153</v>
      </c>
      <c r="J5" s="32"/>
    </row>
    <row r="6" spans="1:10" x14ac:dyDescent="0.2">
      <c r="A6" s="153"/>
      <c r="B6" s="153"/>
      <c r="C6" s="154" t="s">
        <v>10</v>
      </c>
      <c r="D6" s="153"/>
      <c r="E6" s="153"/>
      <c r="F6" s="153"/>
      <c r="G6" s="153"/>
      <c r="H6" s="35" t="s">
        <v>153</v>
      </c>
      <c r="J6" s="32"/>
    </row>
    <row r="7" spans="1:10" x14ac:dyDescent="0.2">
      <c r="A7" s="155">
        <v>1</v>
      </c>
      <c r="B7" s="156" t="s">
        <v>14</v>
      </c>
      <c r="C7" s="156" t="s">
        <v>15</v>
      </c>
      <c r="D7" s="156" t="s">
        <v>16</v>
      </c>
      <c r="E7" s="157">
        <v>556134</v>
      </c>
      <c r="F7" s="35">
        <v>17411.443272</v>
      </c>
      <c r="G7" s="158">
        <v>6.3896999999999995E-2</v>
      </c>
      <c r="H7" s="35" t="s">
        <v>153</v>
      </c>
      <c r="J7" s="32"/>
    </row>
    <row r="8" spans="1:10" x14ac:dyDescent="0.2">
      <c r="A8" s="155">
        <v>2</v>
      </c>
      <c r="B8" s="156" t="s">
        <v>340</v>
      </c>
      <c r="C8" s="156" t="s">
        <v>341</v>
      </c>
      <c r="D8" s="156" t="s">
        <v>50</v>
      </c>
      <c r="E8" s="157">
        <v>746575</v>
      </c>
      <c r="F8" s="35">
        <v>12570.82985</v>
      </c>
      <c r="G8" s="158">
        <v>4.6132779999999998E-2</v>
      </c>
      <c r="H8" s="35" t="s">
        <v>153</v>
      </c>
      <c r="J8" s="32"/>
    </row>
    <row r="9" spans="1:10" x14ac:dyDescent="0.2">
      <c r="A9" s="155">
        <v>3</v>
      </c>
      <c r="B9" s="156" t="s">
        <v>110</v>
      </c>
      <c r="C9" s="156" t="s">
        <v>111</v>
      </c>
      <c r="D9" s="156" t="s">
        <v>112</v>
      </c>
      <c r="E9" s="157">
        <v>1689887</v>
      </c>
      <c r="F9" s="35">
        <v>8197.6418369999992</v>
      </c>
      <c r="G9" s="158">
        <v>3.0083929999999998E-2</v>
      </c>
      <c r="H9" s="35" t="s">
        <v>153</v>
      </c>
      <c r="J9" s="32"/>
    </row>
    <row r="10" spans="1:10" x14ac:dyDescent="0.2">
      <c r="A10" s="155">
        <v>4</v>
      </c>
      <c r="B10" s="156" t="s">
        <v>11</v>
      </c>
      <c r="C10" s="156" t="s">
        <v>12</v>
      </c>
      <c r="D10" s="156" t="s">
        <v>13</v>
      </c>
      <c r="E10" s="157">
        <v>230154</v>
      </c>
      <c r="F10" s="35">
        <v>8166.8996129999996</v>
      </c>
      <c r="G10" s="158">
        <v>2.997112E-2</v>
      </c>
      <c r="H10" s="35" t="s">
        <v>153</v>
      </c>
      <c r="J10" s="32"/>
    </row>
    <row r="11" spans="1:10" x14ac:dyDescent="0.2">
      <c r="A11" s="155">
        <v>5</v>
      </c>
      <c r="B11" s="156" t="s">
        <v>344</v>
      </c>
      <c r="C11" s="156" t="s">
        <v>345</v>
      </c>
      <c r="D11" s="156" t="s">
        <v>50</v>
      </c>
      <c r="E11" s="157">
        <v>637469</v>
      </c>
      <c r="F11" s="35">
        <v>8065.5765224999996</v>
      </c>
      <c r="G11" s="158">
        <v>2.9599279999999999E-2</v>
      </c>
      <c r="H11" s="35" t="s">
        <v>153</v>
      </c>
      <c r="J11" s="32"/>
    </row>
    <row r="12" spans="1:10" ht="15" x14ac:dyDescent="0.2">
      <c r="A12" s="155">
        <v>6</v>
      </c>
      <c r="B12" s="156" t="s">
        <v>34</v>
      </c>
      <c r="C12" s="156" t="s">
        <v>35</v>
      </c>
      <c r="D12" s="156" t="s">
        <v>36</v>
      </c>
      <c r="E12" s="157">
        <v>168351</v>
      </c>
      <c r="F12" s="35">
        <v>7906.941417</v>
      </c>
      <c r="G12" s="158">
        <v>2.9017109999999999E-2</v>
      </c>
      <c r="H12" s="35" t="s">
        <v>153</v>
      </c>
      <c r="J12" s="48"/>
    </row>
    <row r="13" spans="1:10" x14ac:dyDescent="0.2">
      <c r="A13" s="155">
        <v>7</v>
      </c>
      <c r="B13" s="156" t="s">
        <v>223</v>
      </c>
      <c r="C13" s="156" t="s">
        <v>224</v>
      </c>
      <c r="D13" s="156" t="s">
        <v>112</v>
      </c>
      <c r="E13" s="157">
        <v>57143</v>
      </c>
      <c r="F13" s="35">
        <v>7566.9046314999996</v>
      </c>
      <c r="G13" s="158">
        <v>2.7769240000000001E-2</v>
      </c>
      <c r="H13" s="35" t="s">
        <v>153</v>
      </c>
      <c r="J13" s="32"/>
    </row>
    <row r="14" spans="1:10" x14ac:dyDescent="0.2">
      <c r="A14" s="155">
        <v>8</v>
      </c>
      <c r="B14" s="156" t="s">
        <v>20</v>
      </c>
      <c r="C14" s="156" t="s">
        <v>21</v>
      </c>
      <c r="D14" s="156" t="s">
        <v>22</v>
      </c>
      <c r="E14" s="157">
        <v>1955077</v>
      </c>
      <c r="F14" s="35">
        <v>7397.0338295000001</v>
      </c>
      <c r="G14" s="158">
        <v>2.7145840000000001E-2</v>
      </c>
      <c r="H14" s="35" t="s">
        <v>153</v>
      </c>
      <c r="J14" s="32"/>
    </row>
    <row r="15" spans="1:10" ht="25.5" x14ac:dyDescent="0.2">
      <c r="A15" s="155">
        <v>9</v>
      </c>
      <c r="B15" s="156" t="s">
        <v>215</v>
      </c>
      <c r="C15" s="156" t="s">
        <v>216</v>
      </c>
      <c r="D15" s="156" t="s">
        <v>50</v>
      </c>
      <c r="E15" s="157">
        <v>1337683</v>
      </c>
      <c r="F15" s="35">
        <v>7297.0607650000002</v>
      </c>
      <c r="G15" s="158">
        <v>2.6778960000000001E-2</v>
      </c>
      <c r="H15" s="35" t="s">
        <v>153</v>
      </c>
      <c r="J15" s="32" t="s">
        <v>1056</v>
      </c>
    </row>
    <row r="16" spans="1:10" x14ac:dyDescent="0.2">
      <c r="A16" s="155">
        <v>10</v>
      </c>
      <c r="B16" s="156" t="s">
        <v>346</v>
      </c>
      <c r="C16" s="156" t="s">
        <v>347</v>
      </c>
      <c r="D16" s="156" t="s">
        <v>222</v>
      </c>
      <c r="E16" s="157">
        <v>464761</v>
      </c>
      <c r="F16" s="35">
        <v>7281.6429674999999</v>
      </c>
      <c r="G16" s="158">
        <v>2.672238E-2</v>
      </c>
      <c r="H16" s="35" t="s">
        <v>153</v>
      </c>
      <c r="J16" s="32"/>
    </row>
    <row r="17" spans="1:10" x14ac:dyDescent="0.2">
      <c r="A17" s="155">
        <v>11</v>
      </c>
      <c r="B17" s="156" t="s">
        <v>51</v>
      </c>
      <c r="C17" s="156" t="s">
        <v>52</v>
      </c>
      <c r="D17" s="156" t="s">
        <v>53</v>
      </c>
      <c r="E17" s="157">
        <v>539440</v>
      </c>
      <c r="F17" s="35">
        <v>7273.8089600000003</v>
      </c>
      <c r="G17" s="158">
        <v>2.6693629999999999E-2</v>
      </c>
      <c r="H17" s="35" t="s">
        <v>153</v>
      </c>
      <c r="J17" s="32"/>
    </row>
    <row r="18" spans="1:10" x14ac:dyDescent="0.2">
      <c r="A18" s="155">
        <v>12</v>
      </c>
      <c r="B18" s="156" t="s">
        <v>106</v>
      </c>
      <c r="C18" s="156" t="s">
        <v>107</v>
      </c>
      <c r="D18" s="156" t="s">
        <v>36</v>
      </c>
      <c r="E18" s="157">
        <v>137039</v>
      </c>
      <c r="F18" s="35">
        <v>6056.9867610000001</v>
      </c>
      <c r="G18" s="158">
        <v>2.2228100000000001E-2</v>
      </c>
      <c r="H18" s="35" t="s">
        <v>153</v>
      </c>
      <c r="J18" s="32"/>
    </row>
    <row r="19" spans="1:10" x14ac:dyDescent="0.2">
      <c r="A19" s="155">
        <v>13</v>
      </c>
      <c r="B19" s="156" t="s">
        <v>305</v>
      </c>
      <c r="C19" s="156" t="s">
        <v>306</v>
      </c>
      <c r="D19" s="156" t="s">
        <v>47</v>
      </c>
      <c r="E19" s="157">
        <v>417452</v>
      </c>
      <c r="F19" s="35">
        <v>5878.3503380000002</v>
      </c>
      <c r="G19" s="158">
        <v>2.1572529999999999E-2</v>
      </c>
      <c r="H19" s="35" t="s">
        <v>153</v>
      </c>
      <c r="J19" s="32"/>
    </row>
    <row r="20" spans="1:10" x14ac:dyDescent="0.2">
      <c r="A20" s="155">
        <v>14</v>
      </c>
      <c r="B20" s="156" t="s">
        <v>691</v>
      </c>
      <c r="C20" s="156" t="s">
        <v>692</v>
      </c>
      <c r="D20" s="156" t="s">
        <v>47</v>
      </c>
      <c r="E20" s="157">
        <v>337653</v>
      </c>
      <c r="F20" s="35">
        <v>5519.1071115000004</v>
      </c>
      <c r="G20" s="158">
        <v>2.0254169999999998E-2</v>
      </c>
      <c r="H20" s="35" t="s">
        <v>153</v>
      </c>
      <c r="J20" s="32"/>
    </row>
    <row r="21" spans="1:10" x14ac:dyDescent="0.2">
      <c r="A21" s="155">
        <v>15</v>
      </c>
      <c r="B21" s="156" t="s">
        <v>48</v>
      </c>
      <c r="C21" s="156" t="s">
        <v>49</v>
      </c>
      <c r="D21" s="156" t="s">
        <v>50</v>
      </c>
      <c r="E21" s="157">
        <v>455022</v>
      </c>
      <c r="F21" s="35">
        <v>5458.4439119999997</v>
      </c>
      <c r="G21" s="158">
        <v>2.0031549999999999E-2</v>
      </c>
      <c r="H21" s="35" t="s">
        <v>153</v>
      </c>
      <c r="J21" s="32"/>
    </row>
    <row r="22" spans="1:10" ht="15" x14ac:dyDescent="0.2">
      <c r="A22" s="155">
        <v>16</v>
      </c>
      <c r="B22" s="156" t="s">
        <v>250</v>
      </c>
      <c r="C22" s="156" t="s">
        <v>251</v>
      </c>
      <c r="D22" s="156" t="s">
        <v>252</v>
      </c>
      <c r="E22" s="157">
        <v>145554</v>
      </c>
      <c r="F22" s="35">
        <v>5258.5021349999997</v>
      </c>
      <c r="G22" s="158">
        <v>1.92978E-2</v>
      </c>
      <c r="H22" s="35" t="s">
        <v>153</v>
      </c>
      <c r="J22" s="48"/>
    </row>
    <row r="23" spans="1:10" ht="25.5" x14ac:dyDescent="0.2">
      <c r="A23" s="155">
        <v>17</v>
      </c>
      <c r="B23" s="156" t="s">
        <v>225</v>
      </c>
      <c r="C23" s="156" t="s">
        <v>226</v>
      </c>
      <c r="D23" s="156" t="s">
        <v>219</v>
      </c>
      <c r="E23" s="157">
        <v>311373</v>
      </c>
      <c r="F23" s="35">
        <v>5048.4461355000003</v>
      </c>
      <c r="G23" s="158">
        <v>1.852693E-2</v>
      </c>
      <c r="H23" s="35" t="s">
        <v>153</v>
      </c>
      <c r="J23" s="32"/>
    </row>
    <row r="24" spans="1:10" x14ac:dyDescent="0.2">
      <c r="A24" s="155">
        <v>18</v>
      </c>
      <c r="B24" s="156" t="s">
        <v>422</v>
      </c>
      <c r="C24" s="156" t="s">
        <v>423</v>
      </c>
      <c r="D24" s="156" t="s">
        <v>424</v>
      </c>
      <c r="E24" s="157">
        <v>368919</v>
      </c>
      <c r="F24" s="35">
        <v>4957.1646030000002</v>
      </c>
      <c r="G24" s="158">
        <v>1.819194E-2</v>
      </c>
      <c r="H24" s="35" t="s">
        <v>153</v>
      </c>
      <c r="J24" s="32"/>
    </row>
    <row r="25" spans="1:10" x14ac:dyDescent="0.2">
      <c r="A25" s="155">
        <v>19</v>
      </c>
      <c r="B25" s="156" t="s">
        <v>352</v>
      </c>
      <c r="C25" s="156" t="s">
        <v>353</v>
      </c>
      <c r="D25" s="156" t="s">
        <v>354</v>
      </c>
      <c r="E25" s="157">
        <v>657276</v>
      </c>
      <c r="F25" s="35">
        <v>4558.5376980000001</v>
      </c>
      <c r="G25" s="158">
        <v>1.6729049999999999E-2</v>
      </c>
      <c r="H25" s="35" t="s">
        <v>153</v>
      </c>
      <c r="J25" s="32"/>
    </row>
    <row r="26" spans="1:10" x14ac:dyDescent="0.2">
      <c r="A26" s="155">
        <v>20</v>
      </c>
      <c r="B26" s="156" t="s">
        <v>268</v>
      </c>
      <c r="C26" s="156" t="s">
        <v>269</v>
      </c>
      <c r="D26" s="156" t="s">
        <v>112</v>
      </c>
      <c r="E26" s="157">
        <v>313410</v>
      </c>
      <c r="F26" s="35">
        <v>4555.41435</v>
      </c>
      <c r="G26" s="158">
        <v>1.6717590000000001E-2</v>
      </c>
      <c r="H26" s="35" t="s">
        <v>153</v>
      </c>
    </row>
    <row r="27" spans="1:10" x14ac:dyDescent="0.2">
      <c r="A27" s="155">
        <v>21</v>
      </c>
      <c r="B27" s="156" t="s">
        <v>212</v>
      </c>
      <c r="C27" s="156" t="s">
        <v>213</v>
      </c>
      <c r="D27" s="156" t="s">
        <v>214</v>
      </c>
      <c r="E27" s="157">
        <v>958080</v>
      </c>
      <c r="F27" s="35">
        <v>4554.2332800000004</v>
      </c>
      <c r="G27" s="158">
        <v>1.6713249999999999E-2</v>
      </c>
      <c r="H27" s="35" t="s">
        <v>153</v>
      </c>
      <c r="J27" s="32"/>
    </row>
    <row r="28" spans="1:10" x14ac:dyDescent="0.2">
      <c r="A28" s="155">
        <v>22</v>
      </c>
      <c r="B28" s="156" t="s">
        <v>28</v>
      </c>
      <c r="C28" s="156" t="s">
        <v>29</v>
      </c>
      <c r="D28" s="156" t="s">
        <v>30</v>
      </c>
      <c r="E28" s="157">
        <v>1468484</v>
      </c>
      <c r="F28" s="35">
        <v>4492.0925559999996</v>
      </c>
      <c r="G28" s="158">
        <v>1.648521E-2</v>
      </c>
      <c r="H28" s="35" t="s">
        <v>153</v>
      </c>
      <c r="J28" s="32"/>
    </row>
    <row r="29" spans="1:10" ht="25.5" x14ac:dyDescent="0.2">
      <c r="A29" s="155">
        <v>23</v>
      </c>
      <c r="B29" s="156" t="s">
        <v>238</v>
      </c>
      <c r="C29" s="156" t="s">
        <v>239</v>
      </c>
      <c r="D29" s="156" t="s">
        <v>240</v>
      </c>
      <c r="E29" s="157">
        <v>795217</v>
      </c>
      <c r="F29" s="35">
        <v>4479.0597525000003</v>
      </c>
      <c r="G29" s="158">
        <v>1.6437380000000001E-2</v>
      </c>
      <c r="H29" s="35" t="s">
        <v>153</v>
      </c>
      <c r="J29" s="32" t="s">
        <v>1057</v>
      </c>
    </row>
    <row r="30" spans="1:10" x14ac:dyDescent="0.2">
      <c r="A30" s="155">
        <v>24</v>
      </c>
      <c r="B30" s="156" t="s">
        <v>289</v>
      </c>
      <c r="C30" s="156" t="s">
        <v>290</v>
      </c>
      <c r="D30" s="156" t="s">
        <v>112</v>
      </c>
      <c r="E30" s="157">
        <v>233601</v>
      </c>
      <c r="F30" s="35">
        <v>4328.8601310000004</v>
      </c>
      <c r="G30" s="158">
        <v>1.5886170000000002E-2</v>
      </c>
      <c r="H30" s="35" t="s">
        <v>153</v>
      </c>
      <c r="J30" s="32"/>
    </row>
    <row r="31" spans="1:10" x14ac:dyDescent="0.2">
      <c r="A31" s="155">
        <v>25</v>
      </c>
      <c r="B31" s="156" t="s">
        <v>17</v>
      </c>
      <c r="C31" s="156" t="s">
        <v>18</v>
      </c>
      <c r="D31" s="156" t="s">
        <v>19</v>
      </c>
      <c r="E31" s="157">
        <v>296261</v>
      </c>
      <c r="F31" s="35">
        <v>4278.1569705000002</v>
      </c>
      <c r="G31" s="158">
        <v>1.5700100000000002E-2</v>
      </c>
      <c r="H31" s="35" t="s">
        <v>153</v>
      </c>
      <c r="J31" s="32"/>
    </row>
    <row r="32" spans="1:10" x14ac:dyDescent="0.2">
      <c r="A32" s="155">
        <v>26</v>
      </c>
      <c r="B32" s="156" t="s">
        <v>323</v>
      </c>
      <c r="C32" s="156" t="s">
        <v>324</v>
      </c>
      <c r="D32" s="156" t="s">
        <v>47</v>
      </c>
      <c r="E32" s="157">
        <v>90000</v>
      </c>
      <c r="F32" s="35">
        <v>4069.5749999999998</v>
      </c>
      <c r="G32" s="158">
        <v>1.4934640000000001E-2</v>
      </c>
      <c r="H32" s="35" t="s">
        <v>153</v>
      </c>
      <c r="J32" s="32"/>
    </row>
    <row r="33" spans="1:10" x14ac:dyDescent="0.2">
      <c r="A33" s="155">
        <v>27</v>
      </c>
      <c r="B33" s="156" t="s">
        <v>200</v>
      </c>
      <c r="C33" s="156" t="s">
        <v>201</v>
      </c>
      <c r="D33" s="156" t="s">
        <v>90</v>
      </c>
      <c r="E33" s="157">
        <v>94240</v>
      </c>
      <c r="F33" s="35">
        <v>4013.9171999999999</v>
      </c>
      <c r="G33" s="158">
        <v>1.4730389999999999E-2</v>
      </c>
      <c r="H33" s="35" t="s">
        <v>153</v>
      </c>
      <c r="J33" s="32"/>
    </row>
    <row r="34" spans="1:10" ht="25.5" x14ac:dyDescent="0.2">
      <c r="A34" s="155">
        <v>28</v>
      </c>
      <c r="B34" s="156" t="s">
        <v>445</v>
      </c>
      <c r="C34" s="156" t="s">
        <v>446</v>
      </c>
      <c r="D34" s="156" t="s">
        <v>219</v>
      </c>
      <c r="E34" s="157">
        <v>226300</v>
      </c>
      <c r="F34" s="35">
        <v>3970.77295</v>
      </c>
      <c r="G34" s="158">
        <v>1.457205E-2</v>
      </c>
      <c r="H34" s="35" t="s">
        <v>153</v>
      </c>
      <c r="J34" s="32"/>
    </row>
    <row r="35" spans="1:10" x14ac:dyDescent="0.2">
      <c r="A35" s="155">
        <v>29</v>
      </c>
      <c r="B35" s="156" t="s">
        <v>381</v>
      </c>
      <c r="C35" s="156" t="s">
        <v>382</v>
      </c>
      <c r="D35" s="156" t="s">
        <v>373</v>
      </c>
      <c r="E35" s="157">
        <v>157653</v>
      </c>
      <c r="F35" s="35">
        <v>3898.8375165000002</v>
      </c>
      <c r="G35" s="158">
        <v>1.4308059999999999E-2</v>
      </c>
      <c r="H35" s="35" t="s">
        <v>153</v>
      </c>
      <c r="J35" s="32"/>
    </row>
    <row r="36" spans="1:10" x14ac:dyDescent="0.2">
      <c r="A36" s="155">
        <v>30</v>
      </c>
      <c r="B36" s="156" t="s">
        <v>554</v>
      </c>
      <c r="C36" s="156" t="s">
        <v>555</v>
      </c>
      <c r="D36" s="156" t="s">
        <v>293</v>
      </c>
      <c r="E36" s="157">
        <v>40344</v>
      </c>
      <c r="F36" s="35">
        <v>3833.3456759999999</v>
      </c>
      <c r="G36" s="158">
        <v>1.4067720000000001E-2</v>
      </c>
      <c r="H36" s="35" t="s">
        <v>153</v>
      </c>
      <c r="J36" s="32"/>
    </row>
    <row r="37" spans="1:10" x14ac:dyDescent="0.2">
      <c r="A37" s="155">
        <v>31</v>
      </c>
      <c r="B37" s="156" t="s">
        <v>198</v>
      </c>
      <c r="C37" s="156" t="s">
        <v>199</v>
      </c>
      <c r="D37" s="156" t="s">
        <v>47</v>
      </c>
      <c r="E37" s="157">
        <v>748503</v>
      </c>
      <c r="F37" s="35">
        <v>3751.1227844999999</v>
      </c>
      <c r="G37" s="158">
        <v>1.3765980000000001E-2</v>
      </c>
      <c r="H37" s="35" t="s">
        <v>153</v>
      </c>
      <c r="J37" s="32"/>
    </row>
    <row r="38" spans="1:10" x14ac:dyDescent="0.2">
      <c r="A38" s="155">
        <v>32</v>
      </c>
      <c r="B38" s="156" t="s">
        <v>433</v>
      </c>
      <c r="C38" s="156" t="s">
        <v>434</v>
      </c>
      <c r="D38" s="156" t="s">
        <v>222</v>
      </c>
      <c r="E38" s="157">
        <v>479521</v>
      </c>
      <c r="F38" s="35">
        <v>3578.4254624999999</v>
      </c>
      <c r="G38" s="158">
        <v>1.313221E-2</v>
      </c>
      <c r="H38" s="35" t="s">
        <v>153</v>
      </c>
      <c r="J38" s="32"/>
    </row>
    <row r="39" spans="1:10" x14ac:dyDescent="0.2">
      <c r="A39" s="155">
        <v>33</v>
      </c>
      <c r="B39" s="156" t="s">
        <v>350</v>
      </c>
      <c r="C39" s="156" t="s">
        <v>351</v>
      </c>
      <c r="D39" s="156" t="s">
        <v>222</v>
      </c>
      <c r="E39" s="157">
        <v>88374</v>
      </c>
      <c r="F39" s="35">
        <v>3450.2535210000001</v>
      </c>
      <c r="G39" s="158">
        <v>1.2661840000000001E-2</v>
      </c>
      <c r="H39" s="35" t="s">
        <v>153</v>
      </c>
      <c r="J39" s="32"/>
    </row>
    <row r="40" spans="1:10" ht="25.5" x14ac:dyDescent="0.2">
      <c r="A40" s="155">
        <v>34</v>
      </c>
      <c r="B40" s="156" t="s">
        <v>355</v>
      </c>
      <c r="C40" s="156" t="s">
        <v>356</v>
      </c>
      <c r="D40" s="156" t="s">
        <v>219</v>
      </c>
      <c r="E40" s="157">
        <v>224158</v>
      </c>
      <c r="F40" s="35">
        <v>3409.1069429999998</v>
      </c>
      <c r="G40" s="158">
        <v>1.2510840000000001E-2</v>
      </c>
      <c r="H40" s="35" t="s">
        <v>153</v>
      </c>
      <c r="J40" s="32"/>
    </row>
    <row r="41" spans="1:10" x14ac:dyDescent="0.2">
      <c r="A41" s="155">
        <v>35</v>
      </c>
      <c r="B41" s="156" t="s">
        <v>257</v>
      </c>
      <c r="C41" s="156" t="s">
        <v>258</v>
      </c>
      <c r="D41" s="156" t="s">
        <v>90</v>
      </c>
      <c r="E41" s="157">
        <v>21813</v>
      </c>
      <c r="F41" s="35">
        <v>3392.1832559999998</v>
      </c>
      <c r="G41" s="158">
        <v>1.244873E-2</v>
      </c>
      <c r="H41" s="35" t="s">
        <v>153</v>
      </c>
      <c r="J41" s="32"/>
    </row>
    <row r="42" spans="1:10" x14ac:dyDescent="0.2">
      <c r="A42" s="155">
        <v>36</v>
      </c>
      <c r="B42" s="156" t="s">
        <v>389</v>
      </c>
      <c r="C42" s="156" t="s">
        <v>390</v>
      </c>
      <c r="D42" s="156" t="s">
        <v>50</v>
      </c>
      <c r="E42" s="157">
        <v>182326</v>
      </c>
      <c r="F42" s="35">
        <v>3286.4261499999998</v>
      </c>
      <c r="G42" s="158">
        <v>1.2060619999999999E-2</v>
      </c>
      <c r="H42" s="35" t="s">
        <v>153</v>
      </c>
      <c r="J42" s="32"/>
    </row>
    <row r="43" spans="1:10" x14ac:dyDescent="0.2">
      <c r="A43" s="155">
        <v>37</v>
      </c>
      <c r="B43" s="156" t="s">
        <v>457</v>
      </c>
      <c r="C43" s="156" t="s">
        <v>458</v>
      </c>
      <c r="D43" s="156" t="s">
        <v>112</v>
      </c>
      <c r="E43" s="157">
        <v>246194</v>
      </c>
      <c r="F43" s="35">
        <v>3254.9308740000001</v>
      </c>
      <c r="G43" s="158">
        <v>1.1945040000000001E-2</v>
      </c>
      <c r="H43" s="35" t="s">
        <v>153</v>
      </c>
      <c r="J43" s="32"/>
    </row>
    <row r="44" spans="1:10" x14ac:dyDescent="0.2">
      <c r="A44" s="155">
        <v>38</v>
      </c>
      <c r="B44" s="156" t="s">
        <v>96</v>
      </c>
      <c r="C44" s="156" t="s">
        <v>97</v>
      </c>
      <c r="D44" s="156" t="s">
        <v>90</v>
      </c>
      <c r="E44" s="157">
        <v>68171</v>
      </c>
      <c r="F44" s="35">
        <v>3231.6462550000001</v>
      </c>
      <c r="G44" s="158">
        <v>1.185959E-2</v>
      </c>
      <c r="H44" s="35" t="s">
        <v>153</v>
      </c>
      <c r="J44" s="32"/>
    </row>
    <row r="45" spans="1:10" x14ac:dyDescent="0.2">
      <c r="A45" s="155">
        <v>39</v>
      </c>
      <c r="B45" s="156" t="s">
        <v>67</v>
      </c>
      <c r="C45" s="156" t="s">
        <v>68</v>
      </c>
      <c r="D45" s="156" t="s">
        <v>36</v>
      </c>
      <c r="E45" s="157">
        <v>114387</v>
      </c>
      <c r="F45" s="35">
        <v>3126.8830320000002</v>
      </c>
      <c r="G45" s="158">
        <v>1.147512E-2</v>
      </c>
      <c r="H45" s="35" t="s">
        <v>153</v>
      </c>
      <c r="J45" s="32"/>
    </row>
    <row r="46" spans="1:10" x14ac:dyDescent="0.2">
      <c r="A46" s="155">
        <v>40</v>
      </c>
      <c r="B46" s="156" t="s">
        <v>253</v>
      </c>
      <c r="C46" s="156" t="s">
        <v>254</v>
      </c>
      <c r="D46" s="156" t="s">
        <v>204</v>
      </c>
      <c r="E46" s="157">
        <v>44844</v>
      </c>
      <c r="F46" s="35">
        <v>3043.046574</v>
      </c>
      <c r="G46" s="158">
        <v>1.1167460000000001E-2</v>
      </c>
      <c r="H46" s="35" t="s">
        <v>153</v>
      </c>
      <c r="J46" s="32"/>
    </row>
    <row r="47" spans="1:10" x14ac:dyDescent="0.2">
      <c r="A47" s="155">
        <v>41</v>
      </c>
      <c r="B47" s="156" t="s">
        <v>371</v>
      </c>
      <c r="C47" s="156" t="s">
        <v>372</v>
      </c>
      <c r="D47" s="156" t="s">
        <v>373</v>
      </c>
      <c r="E47" s="157">
        <v>699501</v>
      </c>
      <c r="F47" s="35">
        <v>2972.1797489999999</v>
      </c>
      <c r="G47" s="158">
        <v>1.0907389999999999E-2</v>
      </c>
      <c r="H47" s="35" t="s">
        <v>153</v>
      </c>
      <c r="J47" s="32"/>
    </row>
    <row r="48" spans="1:10" x14ac:dyDescent="0.2">
      <c r="A48" s="155">
        <v>42</v>
      </c>
      <c r="B48" s="156" t="s">
        <v>535</v>
      </c>
      <c r="C48" s="156" t="s">
        <v>536</v>
      </c>
      <c r="D48" s="156" t="s">
        <v>90</v>
      </c>
      <c r="E48" s="157">
        <v>99724</v>
      </c>
      <c r="F48" s="35">
        <v>2814.061694</v>
      </c>
      <c r="G48" s="158">
        <v>1.032712E-2</v>
      </c>
      <c r="H48" s="35" t="s">
        <v>153</v>
      </c>
      <c r="J48" s="32"/>
    </row>
    <row r="49" spans="1:10" x14ac:dyDescent="0.2">
      <c r="A49" s="155">
        <v>43</v>
      </c>
      <c r="B49" s="156" t="s">
        <v>88</v>
      </c>
      <c r="C49" s="156" t="s">
        <v>89</v>
      </c>
      <c r="D49" s="156" t="s">
        <v>90</v>
      </c>
      <c r="E49" s="157">
        <v>50000</v>
      </c>
      <c r="F49" s="35">
        <v>2770.7750000000001</v>
      </c>
      <c r="G49" s="158">
        <v>1.016827E-2</v>
      </c>
      <c r="H49" s="35" t="s">
        <v>153</v>
      </c>
      <c r="J49" s="32"/>
    </row>
    <row r="50" spans="1:10" x14ac:dyDescent="0.2">
      <c r="A50" s="155">
        <v>44</v>
      </c>
      <c r="B50" s="156" t="s">
        <v>731</v>
      </c>
      <c r="C50" s="156" t="s">
        <v>732</v>
      </c>
      <c r="D50" s="156" t="s">
        <v>47</v>
      </c>
      <c r="E50" s="157">
        <v>147500</v>
      </c>
      <c r="F50" s="35">
        <v>2688.04</v>
      </c>
      <c r="G50" s="158">
        <v>9.8646399999999992E-3</v>
      </c>
      <c r="H50" s="35" t="s">
        <v>153</v>
      </c>
      <c r="J50" s="32"/>
    </row>
    <row r="51" spans="1:10" x14ac:dyDescent="0.2">
      <c r="A51" s="155">
        <v>45</v>
      </c>
      <c r="B51" s="156" t="s">
        <v>248</v>
      </c>
      <c r="C51" s="156" t="s">
        <v>249</v>
      </c>
      <c r="D51" s="156" t="s">
        <v>16</v>
      </c>
      <c r="E51" s="157">
        <v>782766</v>
      </c>
      <c r="F51" s="35">
        <v>2599.5658859999999</v>
      </c>
      <c r="G51" s="158">
        <v>9.5399600000000001E-3</v>
      </c>
      <c r="H51" s="35" t="s">
        <v>153</v>
      </c>
      <c r="J51" s="32"/>
    </row>
    <row r="52" spans="1:10" x14ac:dyDescent="0.2">
      <c r="A52" s="155">
        <v>46</v>
      </c>
      <c r="B52" s="156" t="s">
        <v>255</v>
      </c>
      <c r="C52" s="156" t="s">
        <v>256</v>
      </c>
      <c r="D52" s="156" t="s">
        <v>240</v>
      </c>
      <c r="E52" s="157">
        <v>323072</v>
      </c>
      <c r="F52" s="35">
        <v>2595.3989120000001</v>
      </c>
      <c r="G52" s="158">
        <v>9.5246700000000007E-3</v>
      </c>
      <c r="H52" s="35" t="s">
        <v>153</v>
      </c>
      <c r="J52" s="32"/>
    </row>
    <row r="53" spans="1:10" ht="25.5" x14ac:dyDescent="0.2">
      <c r="A53" s="155">
        <v>47</v>
      </c>
      <c r="B53" s="156" t="s">
        <v>84</v>
      </c>
      <c r="C53" s="156" t="s">
        <v>85</v>
      </c>
      <c r="D53" s="156" t="s">
        <v>25</v>
      </c>
      <c r="E53" s="157">
        <v>58542</v>
      </c>
      <c r="F53" s="35">
        <v>2569.4083799999999</v>
      </c>
      <c r="G53" s="158">
        <v>9.4292899999999999E-3</v>
      </c>
      <c r="H53" s="35" t="s">
        <v>153</v>
      </c>
      <c r="J53" s="32"/>
    </row>
    <row r="54" spans="1:10" x14ac:dyDescent="0.2">
      <c r="A54" s="155">
        <v>48</v>
      </c>
      <c r="B54" s="156" t="s">
        <v>303</v>
      </c>
      <c r="C54" s="156" t="s">
        <v>304</v>
      </c>
      <c r="D54" s="156" t="s">
        <v>240</v>
      </c>
      <c r="E54" s="157">
        <v>1540361</v>
      </c>
      <c r="F54" s="35">
        <v>2537.1286031</v>
      </c>
      <c r="G54" s="158">
        <v>9.3108300000000008E-3</v>
      </c>
      <c r="H54" s="35" t="s">
        <v>153</v>
      </c>
      <c r="J54" s="32"/>
    </row>
    <row r="55" spans="1:10" x14ac:dyDescent="0.2">
      <c r="A55" s="155">
        <v>49</v>
      </c>
      <c r="B55" s="156" t="s">
        <v>74</v>
      </c>
      <c r="C55" s="156" t="s">
        <v>75</v>
      </c>
      <c r="D55" s="156" t="s">
        <v>36</v>
      </c>
      <c r="E55" s="157">
        <v>60096</v>
      </c>
      <c r="F55" s="35">
        <v>2383.9181760000001</v>
      </c>
      <c r="G55" s="158">
        <v>8.7485700000000007E-3</v>
      </c>
      <c r="H55" s="35" t="s">
        <v>153</v>
      </c>
      <c r="J55" s="32"/>
    </row>
    <row r="56" spans="1:10" ht="25.5" x14ac:dyDescent="0.2">
      <c r="A56" s="155">
        <v>50</v>
      </c>
      <c r="B56" s="156" t="s">
        <v>505</v>
      </c>
      <c r="C56" s="156" t="s">
        <v>506</v>
      </c>
      <c r="D56" s="156" t="s">
        <v>274</v>
      </c>
      <c r="E56" s="157">
        <v>142944</v>
      </c>
      <c r="F56" s="35">
        <v>2270.3795519999999</v>
      </c>
      <c r="G56" s="158">
        <v>8.3318999999999997E-3</v>
      </c>
      <c r="H56" s="35" t="s">
        <v>153</v>
      </c>
      <c r="J56" s="32"/>
    </row>
    <row r="57" spans="1:10" ht="25.5" x14ac:dyDescent="0.2">
      <c r="A57" s="155">
        <v>51</v>
      </c>
      <c r="B57" s="156" t="s">
        <v>309</v>
      </c>
      <c r="C57" s="156" t="s">
        <v>310</v>
      </c>
      <c r="D57" s="156" t="s">
        <v>209</v>
      </c>
      <c r="E57" s="157">
        <v>58146</v>
      </c>
      <c r="F57" s="35">
        <v>2208.821175</v>
      </c>
      <c r="G57" s="158">
        <v>8.1059900000000004E-3</v>
      </c>
      <c r="H57" s="35" t="s">
        <v>153</v>
      </c>
      <c r="J57" s="32"/>
    </row>
    <row r="58" spans="1:10" x14ac:dyDescent="0.2">
      <c r="A58" s="155">
        <v>52</v>
      </c>
      <c r="B58" s="156" t="s">
        <v>270</v>
      </c>
      <c r="C58" s="156" t="s">
        <v>271</v>
      </c>
      <c r="D58" s="156" t="s">
        <v>222</v>
      </c>
      <c r="E58" s="157">
        <v>84251</v>
      </c>
      <c r="F58" s="35">
        <v>2069.6679405</v>
      </c>
      <c r="G58" s="158">
        <v>7.59533E-3</v>
      </c>
      <c r="H58" s="35" t="s">
        <v>153</v>
      </c>
      <c r="J58" s="32"/>
    </row>
    <row r="59" spans="1:10" x14ac:dyDescent="0.2">
      <c r="A59" s="155">
        <v>53</v>
      </c>
      <c r="B59" s="156" t="s">
        <v>296</v>
      </c>
      <c r="C59" s="156" t="s">
        <v>297</v>
      </c>
      <c r="D59" s="156" t="s">
        <v>298</v>
      </c>
      <c r="E59" s="157">
        <v>200235</v>
      </c>
      <c r="F59" s="35">
        <v>2054.4110999999998</v>
      </c>
      <c r="G59" s="158">
        <v>7.5393400000000003E-3</v>
      </c>
      <c r="H59" s="35" t="s">
        <v>153</v>
      </c>
      <c r="J59" s="32"/>
    </row>
    <row r="60" spans="1:10" x14ac:dyDescent="0.2">
      <c r="A60" s="155">
        <v>54</v>
      </c>
      <c r="B60" s="156" t="s">
        <v>733</v>
      </c>
      <c r="C60" s="156" t="s">
        <v>734</v>
      </c>
      <c r="D60" s="156" t="s">
        <v>214</v>
      </c>
      <c r="E60" s="157">
        <v>89426</v>
      </c>
      <c r="F60" s="35">
        <v>1768.890993</v>
      </c>
      <c r="G60" s="158">
        <v>6.4915299999999997E-3</v>
      </c>
      <c r="H60" s="35" t="s">
        <v>153</v>
      </c>
      <c r="J60" s="32"/>
    </row>
    <row r="61" spans="1:10" x14ac:dyDescent="0.2">
      <c r="A61" s="155">
        <v>55</v>
      </c>
      <c r="B61" s="156" t="s">
        <v>118</v>
      </c>
      <c r="C61" s="156" t="s">
        <v>119</v>
      </c>
      <c r="D61" s="156" t="s">
        <v>36</v>
      </c>
      <c r="E61" s="157">
        <v>96626</v>
      </c>
      <c r="F61" s="35">
        <v>1502.8241780000001</v>
      </c>
      <c r="G61" s="158">
        <v>5.5151100000000002E-3</v>
      </c>
      <c r="H61" s="35" t="s">
        <v>153</v>
      </c>
      <c r="J61" s="32"/>
    </row>
    <row r="62" spans="1:10" ht="25.5" x14ac:dyDescent="0.2">
      <c r="A62" s="155">
        <v>56</v>
      </c>
      <c r="B62" s="156" t="s">
        <v>530</v>
      </c>
      <c r="C62" s="156" t="s">
        <v>531</v>
      </c>
      <c r="D62" s="156" t="s">
        <v>532</v>
      </c>
      <c r="E62" s="157">
        <v>191937</v>
      </c>
      <c r="F62" s="35">
        <v>854.40755549999994</v>
      </c>
      <c r="G62" s="158">
        <v>3.1355300000000001E-3</v>
      </c>
      <c r="H62" s="35" t="s">
        <v>153</v>
      </c>
      <c r="J62" s="32"/>
    </row>
    <row r="63" spans="1:10" x14ac:dyDescent="0.2">
      <c r="A63" s="155">
        <v>57</v>
      </c>
      <c r="B63" s="156" t="s">
        <v>455</v>
      </c>
      <c r="C63" s="156" t="s">
        <v>456</v>
      </c>
      <c r="D63" s="156" t="s">
        <v>47</v>
      </c>
      <c r="E63" s="157">
        <v>96880</v>
      </c>
      <c r="F63" s="35">
        <v>739.72724000000005</v>
      </c>
      <c r="G63" s="158">
        <v>2.7146700000000002E-3</v>
      </c>
      <c r="H63" s="35" t="s">
        <v>153</v>
      </c>
      <c r="J63" s="32"/>
    </row>
    <row r="64" spans="1:10" x14ac:dyDescent="0.2">
      <c r="A64" s="155">
        <v>58</v>
      </c>
      <c r="B64" s="156" t="s">
        <v>315</v>
      </c>
      <c r="C64" s="156" t="s">
        <v>316</v>
      </c>
      <c r="D64" s="156" t="s">
        <v>47</v>
      </c>
      <c r="E64" s="157">
        <v>247593</v>
      </c>
      <c r="F64" s="35">
        <v>668.748693</v>
      </c>
      <c r="G64" s="158">
        <v>2.4541900000000002E-3</v>
      </c>
      <c r="H64" s="35" t="s">
        <v>153</v>
      </c>
      <c r="J64" s="32"/>
    </row>
    <row r="65" spans="1:10" x14ac:dyDescent="0.2">
      <c r="A65" s="153"/>
      <c r="B65" s="153"/>
      <c r="C65" s="154" t="s">
        <v>152</v>
      </c>
      <c r="D65" s="153"/>
      <c r="E65" s="153" t="s">
        <v>153</v>
      </c>
      <c r="F65" s="159">
        <v>259937.96742060003</v>
      </c>
      <c r="G65" s="160">
        <v>0.95392765999999996</v>
      </c>
      <c r="H65" s="35" t="s">
        <v>153</v>
      </c>
      <c r="J65" s="32"/>
    </row>
    <row r="66" spans="1:10" x14ac:dyDescent="0.2">
      <c r="A66" s="153"/>
      <c r="B66" s="153"/>
      <c r="C66" s="161"/>
      <c r="D66" s="153"/>
      <c r="E66" s="153"/>
      <c r="F66" s="162"/>
      <c r="G66" s="162"/>
      <c r="H66" s="35" t="s">
        <v>153</v>
      </c>
      <c r="J66" s="32"/>
    </row>
    <row r="67" spans="1:10" x14ac:dyDescent="0.2">
      <c r="A67" s="153"/>
      <c r="B67" s="153"/>
      <c r="C67" s="154" t="s">
        <v>154</v>
      </c>
      <c r="D67" s="153"/>
      <c r="E67" s="153"/>
      <c r="F67" s="153"/>
      <c r="G67" s="153"/>
      <c r="H67" s="35" t="s">
        <v>153</v>
      </c>
      <c r="J67" s="32"/>
    </row>
    <row r="68" spans="1:10" x14ac:dyDescent="0.2">
      <c r="A68" s="153"/>
      <c r="B68" s="153"/>
      <c r="C68" s="154" t="s">
        <v>152</v>
      </c>
      <c r="D68" s="153"/>
      <c r="E68" s="153" t="s">
        <v>153</v>
      </c>
      <c r="F68" s="163" t="s">
        <v>155</v>
      </c>
      <c r="G68" s="160">
        <v>0</v>
      </c>
      <c r="H68" s="35" t="s">
        <v>153</v>
      </c>
      <c r="J68" s="32"/>
    </row>
    <row r="69" spans="1:10" x14ac:dyDescent="0.2">
      <c r="A69" s="153"/>
      <c r="B69" s="153"/>
      <c r="C69" s="161"/>
      <c r="D69" s="153"/>
      <c r="E69" s="153"/>
      <c r="F69" s="162"/>
      <c r="G69" s="162"/>
      <c r="H69" s="35" t="s">
        <v>153</v>
      </c>
      <c r="J69" s="32"/>
    </row>
    <row r="70" spans="1:10" x14ac:dyDescent="0.2">
      <c r="A70" s="153"/>
      <c r="B70" s="153"/>
      <c r="C70" s="154" t="s">
        <v>156</v>
      </c>
      <c r="D70" s="153"/>
      <c r="E70" s="153"/>
      <c r="F70" s="153"/>
      <c r="G70" s="153"/>
      <c r="H70" s="35" t="s">
        <v>153</v>
      </c>
      <c r="J70" s="32"/>
    </row>
    <row r="71" spans="1:10" x14ac:dyDescent="0.2">
      <c r="A71" s="155">
        <v>1</v>
      </c>
      <c r="B71" s="156" t="s">
        <v>566</v>
      </c>
      <c r="C71" s="166" t="s">
        <v>951</v>
      </c>
      <c r="D71" s="156" t="s">
        <v>240</v>
      </c>
      <c r="E71" s="157">
        <v>511578</v>
      </c>
      <c r="F71" s="35">
        <v>21.946696200000002</v>
      </c>
      <c r="G71" s="158">
        <v>8.0539999999999998E-5</v>
      </c>
      <c r="H71" s="35" t="s">
        <v>153</v>
      </c>
      <c r="J71" s="32"/>
    </row>
    <row r="72" spans="1:10" x14ac:dyDescent="0.2">
      <c r="A72" s="155">
        <v>2</v>
      </c>
      <c r="B72" s="156" t="s">
        <v>735</v>
      </c>
      <c r="C72" s="166" t="s">
        <v>952</v>
      </c>
      <c r="D72" s="156" t="s">
        <v>252</v>
      </c>
      <c r="E72" s="157">
        <v>39500</v>
      </c>
      <c r="F72" s="35">
        <v>17.040299999999998</v>
      </c>
      <c r="G72" s="158">
        <v>6.2539999999999994E-5</v>
      </c>
      <c r="H72" s="35" t="s">
        <v>153</v>
      </c>
      <c r="J72" s="32"/>
    </row>
    <row r="73" spans="1:10" ht="25.5" x14ac:dyDescent="0.2">
      <c r="A73" s="155">
        <v>3</v>
      </c>
      <c r="B73" s="156" t="s">
        <v>736</v>
      </c>
      <c r="C73" s="166" t="s">
        <v>953</v>
      </c>
      <c r="D73" s="156" t="s">
        <v>737</v>
      </c>
      <c r="E73" s="157">
        <v>50800</v>
      </c>
      <c r="F73" s="35">
        <v>5.0800000000000005E-7</v>
      </c>
      <c r="G73" s="164" t="s">
        <v>151</v>
      </c>
      <c r="H73" s="35" t="s">
        <v>153</v>
      </c>
      <c r="J73" s="32"/>
    </row>
    <row r="74" spans="1:10" x14ac:dyDescent="0.2">
      <c r="A74" s="155">
        <v>4</v>
      </c>
      <c r="B74" s="156" t="s">
        <v>738</v>
      </c>
      <c r="C74" s="166" t="s">
        <v>958</v>
      </c>
      <c r="D74" s="156"/>
      <c r="E74" s="157">
        <v>54000</v>
      </c>
      <c r="F74" s="35">
        <v>5.4000000000000002E-7</v>
      </c>
      <c r="G74" s="164" t="s">
        <v>151</v>
      </c>
      <c r="H74" s="35" t="s">
        <v>153</v>
      </c>
      <c r="J74" s="32"/>
    </row>
    <row r="75" spans="1:10" x14ac:dyDescent="0.2">
      <c r="A75" s="155">
        <v>5</v>
      </c>
      <c r="B75" s="156" t="s">
        <v>739</v>
      </c>
      <c r="C75" s="166" t="s">
        <v>955</v>
      </c>
      <c r="D75" s="156"/>
      <c r="E75" s="157">
        <v>200</v>
      </c>
      <c r="F75" s="35">
        <v>2.0000000000000001E-9</v>
      </c>
      <c r="G75" s="164" t="s">
        <v>151</v>
      </c>
      <c r="H75" s="35" t="s">
        <v>153</v>
      </c>
      <c r="J75" s="32"/>
    </row>
    <row r="76" spans="1:10" x14ac:dyDescent="0.2">
      <c r="A76" s="155">
        <v>6</v>
      </c>
      <c r="B76" s="156" t="s">
        <v>740</v>
      </c>
      <c r="C76" s="166" t="s">
        <v>956</v>
      </c>
      <c r="D76" s="156"/>
      <c r="E76" s="157">
        <v>176305</v>
      </c>
      <c r="F76" s="35">
        <v>1.7630000000000001E-6</v>
      </c>
      <c r="G76" s="164" t="s">
        <v>151</v>
      </c>
      <c r="H76" s="35" t="s">
        <v>153</v>
      </c>
      <c r="J76" s="32"/>
    </row>
    <row r="77" spans="1:10" ht="38.25" x14ac:dyDescent="0.2">
      <c r="A77" s="155">
        <v>7</v>
      </c>
      <c r="B77" s="156" t="s">
        <v>741</v>
      </c>
      <c r="C77" s="166" t="s">
        <v>954</v>
      </c>
      <c r="D77" s="156" t="s">
        <v>742</v>
      </c>
      <c r="E77" s="157">
        <v>200000</v>
      </c>
      <c r="F77" s="35">
        <v>1.9999999999999999E-6</v>
      </c>
      <c r="G77" s="164" t="s">
        <v>151</v>
      </c>
      <c r="H77" s="35" t="s">
        <v>153</v>
      </c>
      <c r="J77" s="32"/>
    </row>
    <row r="78" spans="1:10" x14ac:dyDescent="0.2">
      <c r="A78" s="155">
        <v>8</v>
      </c>
      <c r="B78" s="156" t="s">
        <v>743</v>
      </c>
      <c r="C78" s="166" t="s">
        <v>957</v>
      </c>
      <c r="D78" s="156"/>
      <c r="E78" s="157">
        <v>93200</v>
      </c>
      <c r="F78" s="35">
        <v>9.3200000000000003E-7</v>
      </c>
      <c r="G78" s="164" t="s">
        <v>151</v>
      </c>
      <c r="H78" s="35" t="s">
        <v>153</v>
      </c>
      <c r="J78" s="32"/>
    </row>
    <row r="79" spans="1:10" x14ac:dyDescent="0.2">
      <c r="A79" s="153"/>
      <c r="B79" s="153"/>
      <c r="C79" s="154" t="s">
        <v>152</v>
      </c>
      <c r="D79" s="153"/>
      <c r="E79" s="153" t="s">
        <v>153</v>
      </c>
      <c r="F79" s="159">
        <v>38.987001945000003</v>
      </c>
      <c r="G79" s="160">
        <v>1.4307999999999999E-4</v>
      </c>
      <c r="H79" s="35" t="s">
        <v>153</v>
      </c>
      <c r="J79" s="32"/>
    </row>
    <row r="80" spans="1:10" x14ac:dyDescent="0.2">
      <c r="A80" s="153"/>
      <c r="B80" s="153"/>
      <c r="C80" s="161"/>
      <c r="D80" s="153"/>
      <c r="E80" s="153"/>
      <c r="F80" s="162"/>
      <c r="G80" s="162"/>
      <c r="H80" s="35" t="s">
        <v>153</v>
      </c>
      <c r="J80" s="32"/>
    </row>
    <row r="81" spans="1:10" x14ac:dyDescent="0.2">
      <c r="A81" s="153"/>
      <c r="B81" s="153"/>
      <c r="C81" s="154" t="s">
        <v>157</v>
      </c>
      <c r="D81" s="153"/>
      <c r="E81" s="153"/>
      <c r="F81" s="153"/>
      <c r="G81" s="153"/>
      <c r="H81" s="35" t="s">
        <v>153</v>
      </c>
      <c r="J81" s="32"/>
    </row>
    <row r="82" spans="1:10" x14ac:dyDescent="0.2">
      <c r="A82" s="153"/>
      <c r="B82" s="153"/>
      <c r="C82" s="154" t="s">
        <v>152</v>
      </c>
      <c r="D82" s="153"/>
      <c r="E82" s="153" t="s">
        <v>153</v>
      </c>
      <c r="F82" s="163" t="s">
        <v>155</v>
      </c>
      <c r="G82" s="160">
        <v>0</v>
      </c>
      <c r="H82" s="35" t="s">
        <v>153</v>
      </c>
      <c r="J82" s="32"/>
    </row>
    <row r="83" spans="1:10" x14ac:dyDescent="0.2">
      <c r="A83" s="153"/>
      <c r="B83" s="153"/>
      <c r="C83" s="161"/>
      <c r="D83" s="153"/>
      <c r="E83" s="153"/>
      <c r="F83" s="162"/>
      <c r="G83" s="162"/>
      <c r="H83" s="35" t="s">
        <v>153</v>
      </c>
      <c r="J83" s="32"/>
    </row>
    <row r="84" spans="1:10" x14ac:dyDescent="0.2">
      <c r="A84" s="153"/>
      <c r="B84" s="153"/>
      <c r="C84" s="154" t="s">
        <v>158</v>
      </c>
      <c r="D84" s="153"/>
      <c r="E84" s="153"/>
      <c r="F84" s="162"/>
      <c r="G84" s="162"/>
      <c r="H84" s="35" t="s">
        <v>153</v>
      </c>
      <c r="J84" s="32"/>
    </row>
    <row r="85" spans="1:10" x14ac:dyDescent="0.2">
      <c r="A85" s="153"/>
      <c r="B85" s="153"/>
      <c r="C85" s="154" t="s">
        <v>152</v>
      </c>
      <c r="D85" s="153"/>
      <c r="E85" s="153" t="s">
        <v>153</v>
      </c>
      <c r="F85" s="163" t="s">
        <v>155</v>
      </c>
      <c r="G85" s="160">
        <v>0</v>
      </c>
      <c r="H85" s="35" t="s">
        <v>153</v>
      </c>
      <c r="J85" s="32"/>
    </row>
    <row r="86" spans="1:10" x14ac:dyDescent="0.2">
      <c r="A86" s="153"/>
      <c r="B86" s="153"/>
      <c r="C86" s="161"/>
      <c r="D86" s="153"/>
      <c r="E86" s="153"/>
      <c r="F86" s="162"/>
      <c r="G86" s="162"/>
      <c r="H86" s="35" t="s">
        <v>153</v>
      </c>
      <c r="J86" s="32"/>
    </row>
    <row r="87" spans="1:10" x14ac:dyDescent="0.2">
      <c r="A87" s="153"/>
      <c r="B87" s="153"/>
      <c r="C87" s="154" t="s">
        <v>159</v>
      </c>
      <c r="D87" s="153"/>
      <c r="E87" s="153"/>
      <c r="F87" s="162"/>
      <c r="G87" s="162"/>
      <c r="H87" s="35" t="s">
        <v>153</v>
      </c>
      <c r="J87" s="32"/>
    </row>
    <row r="88" spans="1:10" x14ac:dyDescent="0.2">
      <c r="A88" s="153"/>
      <c r="B88" s="153"/>
      <c r="C88" s="154" t="s">
        <v>152</v>
      </c>
      <c r="D88" s="153"/>
      <c r="E88" s="153" t="s">
        <v>153</v>
      </c>
      <c r="F88" s="163" t="s">
        <v>155</v>
      </c>
      <c r="G88" s="160">
        <v>0</v>
      </c>
      <c r="H88" s="35" t="s">
        <v>153</v>
      </c>
      <c r="J88" s="32"/>
    </row>
    <row r="89" spans="1:10" x14ac:dyDescent="0.2">
      <c r="A89" s="153"/>
      <c r="B89" s="153"/>
      <c r="C89" s="161"/>
      <c r="D89" s="153"/>
      <c r="E89" s="153"/>
      <c r="F89" s="162"/>
      <c r="G89" s="162"/>
      <c r="H89" s="35" t="s">
        <v>153</v>
      </c>
      <c r="J89" s="32"/>
    </row>
    <row r="90" spans="1:10" x14ac:dyDescent="0.2">
      <c r="A90" s="153"/>
      <c r="B90" s="153"/>
      <c r="C90" s="154" t="s">
        <v>160</v>
      </c>
      <c r="D90" s="153"/>
      <c r="E90" s="153"/>
      <c r="F90" s="159">
        <v>259976.95442254501</v>
      </c>
      <c r="G90" s="160">
        <v>0.95407074000000003</v>
      </c>
      <c r="H90" s="35" t="s">
        <v>153</v>
      </c>
      <c r="J90" s="32"/>
    </row>
    <row r="91" spans="1:10" x14ac:dyDescent="0.2">
      <c r="A91" s="153"/>
      <c r="B91" s="153"/>
      <c r="C91" s="161"/>
      <c r="D91" s="153"/>
      <c r="E91" s="153"/>
      <c r="F91" s="162"/>
      <c r="G91" s="162"/>
      <c r="H91" s="35" t="s">
        <v>153</v>
      </c>
      <c r="J91" s="32"/>
    </row>
    <row r="92" spans="1:10" x14ac:dyDescent="0.2">
      <c r="A92" s="153"/>
      <c r="B92" s="153"/>
      <c r="C92" s="154" t="s">
        <v>161</v>
      </c>
      <c r="D92" s="153"/>
      <c r="E92" s="153"/>
      <c r="F92" s="162"/>
      <c r="G92" s="162"/>
      <c r="H92" s="35" t="s">
        <v>153</v>
      </c>
      <c r="J92" s="32"/>
    </row>
    <row r="93" spans="1:10" x14ac:dyDescent="0.2">
      <c r="A93" s="153"/>
      <c r="B93" s="153"/>
      <c r="C93" s="154" t="s">
        <v>10</v>
      </c>
      <c r="D93" s="153"/>
      <c r="E93" s="153"/>
      <c r="F93" s="162"/>
      <c r="G93" s="162"/>
      <c r="H93" s="35" t="s">
        <v>153</v>
      </c>
      <c r="J93" s="32"/>
    </row>
    <row r="94" spans="1:10" x14ac:dyDescent="0.2">
      <c r="A94" s="153"/>
      <c r="B94" s="153"/>
      <c r="C94" s="154" t="s">
        <v>152</v>
      </c>
      <c r="D94" s="153"/>
      <c r="E94" s="153" t="s">
        <v>153</v>
      </c>
      <c r="F94" s="163" t="s">
        <v>155</v>
      </c>
      <c r="G94" s="160">
        <v>0</v>
      </c>
      <c r="H94" s="35" t="s">
        <v>153</v>
      </c>
      <c r="J94" s="32"/>
    </row>
    <row r="95" spans="1:10" x14ac:dyDescent="0.2">
      <c r="A95" s="153"/>
      <c r="B95" s="153"/>
      <c r="C95" s="161"/>
      <c r="D95" s="153"/>
      <c r="E95" s="153"/>
      <c r="F95" s="162"/>
      <c r="G95" s="162"/>
      <c r="H95" s="35" t="s">
        <v>153</v>
      </c>
      <c r="J95" s="32"/>
    </row>
    <row r="96" spans="1:10" x14ac:dyDescent="0.2">
      <c r="A96" s="153"/>
      <c r="B96" s="153"/>
      <c r="C96" s="154" t="s">
        <v>162</v>
      </c>
      <c r="D96" s="153"/>
      <c r="E96" s="153"/>
      <c r="F96" s="153"/>
      <c r="G96" s="153"/>
      <c r="H96" s="35" t="s">
        <v>153</v>
      </c>
      <c r="J96" s="32"/>
    </row>
    <row r="97" spans="1:10" x14ac:dyDescent="0.2">
      <c r="A97" s="153"/>
      <c r="B97" s="153"/>
      <c r="C97" s="154" t="s">
        <v>152</v>
      </c>
      <c r="D97" s="153"/>
      <c r="E97" s="153" t="s">
        <v>153</v>
      </c>
      <c r="F97" s="163" t="s">
        <v>155</v>
      </c>
      <c r="G97" s="160">
        <v>0</v>
      </c>
      <c r="H97" s="35" t="s">
        <v>153</v>
      </c>
      <c r="J97" s="32"/>
    </row>
    <row r="98" spans="1:10" x14ac:dyDescent="0.2">
      <c r="A98" s="153"/>
      <c r="B98" s="153"/>
      <c r="C98" s="161"/>
      <c r="D98" s="153"/>
      <c r="E98" s="153"/>
      <c r="F98" s="162"/>
      <c r="G98" s="162"/>
      <c r="H98" s="35" t="s">
        <v>153</v>
      </c>
      <c r="J98" s="32"/>
    </row>
    <row r="99" spans="1:10" x14ac:dyDescent="0.2">
      <c r="A99" s="153"/>
      <c r="B99" s="153"/>
      <c r="C99" s="154" t="s">
        <v>163</v>
      </c>
      <c r="D99" s="153"/>
      <c r="E99" s="153"/>
      <c r="F99" s="153"/>
      <c r="G99" s="153"/>
      <c r="H99" s="35" t="s">
        <v>153</v>
      </c>
      <c r="J99" s="32"/>
    </row>
    <row r="100" spans="1:10" x14ac:dyDescent="0.2">
      <c r="A100" s="153"/>
      <c r="B100" s="153"/>
      <c r="C100" s="154" t="s">
        <v>152</v>
      </c>
      <c r="D100" s="153"/>
      <c r="E100" s="153" t="s">
        <v>153</v>
      </c>
      <c r="F100" s="163" t="s">
        <v>155</v>
      </c>
      <c r="G100" s="160">
        <v>0</v>
      </c>
      <c r="H100" s="35" t="s">
        <v>153</v>
      </c>
      <c r="J100" s="32"/>
    </row>
    <row r="101" spans="1:10" x14ac:dyDescent="0.2">
      <c r="A101" s="153"/>
      <c r="B101" s="153"/>
      <c r="C101" s="161"/>
      <c r="D101" s="153"/>
      <c r="E101" s="153"/>
      <c r="F101" s="162"/>
      <c r="G101" s="162"/>
      <c r="H101" s="35" t="s">
        <v>153</v>
      </c>
      <c r="J101" s="32"/>
    </row>
    <row r="102" spans="1:10" x14ac:dyDescent="0.2">
      <c r="A102" s="153"/>
      <c r="B102" s="153"/>
      <c r="C102" s="154" t="s">
        <v>164</v>
      </c>
      <c r="D102" s="153"/>
      <c r="E102" s="153"/>
      <c r="F102" s="162"/>
      <c r="G102" s="162"/>
      <c r="H102" s="35" t="s">
        <v>153</v>
      </c>
      <c r="J102" s="32"/>
    </row>
    <row r="103" spans="1:10" x14ac:dyDescent="0.2">
      <c r="A103" s="153"/>
      <c r="B103" s="153"/>
      <c r="C103" s="154" t="s">
        <v>152</v>
      </c>
      <c r="D103" s="153"/>
      <c r="E103" s="153" t="s">
        <v>153</v>
      </c>
      <c r="F103" s="163" t="s">
        <v>155</v>
      </c>
      <c r="G103" s="160">
        <v>0</v>
      </c>
      <c r="H103" s="35" t="s">
        <v>153</v>
      </c>
      <c r="J103" s="32"/>
    </row>
    <row r="104" spans="1:10" x14ac:dyDescent="0.2">
      <c r="A104" s="153"/>
      <c r="B104" s="153"/>
      <c r="C104" s="161"/>
      <c r="D104" s="153"/>
      <c r="E104" s="153"/>
      <c r="F104" s="162"/>
      <c r="G104" s="162"/>
      <c r="H104" s="35" t="s">
        <v>153</v>
      </c>
      <c r="J104" s="32"/>
    </row>
    <row r="105" spans="1:10" x14ac:dyDescent="0.2">
      <c r="A105" s="153"/>
      <c r="B105" s="153"/>
      <c r="C105" s="154" t="s">
        <v>165</v>
      </c>
      <c r="D105" s="153"/>
      <c r="E105" s="153"/>
      <c r="F105" s="159">
        <v>0</v>
      </c>
      <c r="G105" s="160">
        <v>0</v>
      </c>
      <c r="H105" s="35" t="s">
        <v>153</v>
      </c>
      <c r="J105" s="32"/>
    </row>
    <row r="106" spans="1:10" x14ac:dyDescent="0.2">
      <c r="A106" s="153"/>
      <c r="B106" s="153"/>
      <c r="C106" s="161"/>
      <c r="D106" s="153"/>
      <c r="E106" s="153"/>
      <c r="F106" s="162"/>
      <c r="G106" s="162"/>
      <c r="H106" s="35" t="s">
        <v>153</v>
      </c>
      <c r="J106" s="32"/>
    </row>
    <row r="107" spans="1:10" x14ac:dyDescent="0.2">
      <c r="A107" s="153"/>
      <c r="B107" s="153"/>
      <c r="C107" s="154" t="s">
        <v>166</v>
      </c>
      <c r="D107" s="153"/>
      <c r="E107" s="153"/>
      <c r="F107" s="162"/>
      <c r="G107" s="162"/>
      <c r="H107" s="35" t="s">
        <v>153</v>
      </c>
      <c r="J107" s="32"/>
    </row>
    <row r="108" spans="1:10" x14ac:dyDescent="0.2">
      <c r="A108" s="153"/>
      <c r="B108" s="153"/>
      <c r="C108" s="154" t="s">
        <v>167</v>
      </c>
      <c r="D108" s="153"/>
      <c r="E108" s="153"/>
      <c r="F108" s="162"/>
      <c r="G108" s="162"/>
      <c r="H108" s="35" t="s">
        <v>153</v>
      </c>
      <c r="J108" s="32"/>
    </row>
    <row r="109" spans="1:10" x14ac:dyDescent="0.2">
      <c r="A109" s="153"/>
      <c r="B109" s="153"/>
      <c r="C109" s="154" t="s">
        <v>152</v>
      </c>
      <c r="D109" s="153"/>
      <c r="E109" s="153" t="s">
        <v>153</v>
      </c>
      <c r="F109" s="163" t="s">
        <v>155</v>
      </c>
      <c r="G109" s="160">
        <v>0</v>
      </c>
      <c r="H109" s="35" t="s">
        <v>153</v>
      </c>
      <c r="J109" s="32"/>
    </row>
    <row r="110" spans="1:10" x14ac:dyDescent="0.2">
      <c r="A110" s="153"/>
      <c r="B110" s="153"/>
      <c r="C110" s="161"/>
      <c r="D110" s="153"/>
      <c r="E110" s="153"/>
      <c r="F110" s="162"/>
      <c r="G110" s="162"/>
      <c r="H110" s="35" t="s">
        <v>153</v>
      </c>
      <c r="J110" s="32"/>
    </row>
    <row r="111" spans="1:10" x14ac:dyDescent="0.2">
      <c r="A111" s="153"/>
      <c r="B111" s="153"/>
      <c r="C111" s="154" t="s">
        <v>168</v>
      </c>
      <c r="D111" s="153"/>
      <c r="E111" s="153"/>
      <c r="F111" s="162"/>
      <c r="G111" s="162"/>
      <c r="H111" s="35" t="s">
        <v>153</v>
      </c>
      <c r="J111" s="32"/>
    </row>
    <row r="112" spans="1:10" x14ac:dyDescent="0.2">
      <c r="A112" s="153"/>
      <c r="B112" s="153"/>
      <c r="C112" s="154" t="s">
        <v>152</v>
      </c>
      <c r="D112" s="153"/>
      <c r="E112" s="153" t="s">
        <v>153</v>
      </c>
      <c r="F112" s="163" t="s">
        <v>155</v>
      </c>
      <c r="G112" s="160">
        <v>0</v>
      </c>
      <c r="H112" s="35" t="s">
        <v>153</v>
      </c>
      <c r="J112" s="32"/>
    </row>
    <row r="113" spans="1:10" x14ac:dyDescent="0.2">
      <c r="A113" s="153"/>
      <c r="B113" s="153"/>
      <c r="C113" s="161"/>
      <c r="D113" s="153"/>
      <c r="E113" s="153"/>
      <c r="F113" s="162"/>
      <c r="G113" s="162"/>
      <c r="H113" s="35" t="s">
        <v>153</v>
      </c>
      <c r="J113" s="32"/>
    </row>
    <row r="114" spans="1:10" x14ac:dyDescent="0.2">
      <c r="A114" s="153"/>
      <c r="B114" s="153"/>
      <c r="C114" s="154" t="s">
        <v>169</v>
      </c>
      <c r="D114" s="153"/>
      <c r="E114" s="153"/>
      <c r="F114" s="162"/>
      <c r="G114" s="162"/>
      <c r="H114" s="35" t="s">
        <v>153</v>
      </c>
      <c r="J114" s="32"/>
    </row>
    <row r="115" spans="1:10" x14ac:dyDescent="0.2">
      <c r="A115" s="153"/>
      <c r="B115" s="153"/>
      <c r="C115" s="154" t="s">
        <v>152</v>
      </c>
      <c r="D115" s="153"/>
      <c r="E115" s="153" t="s">
        <v>153</v>
      </c>
      <c r="F115" s="163" t="s">
        <v>155</v>
      </c>
      <c r="G115" s="160">
        <v>0</v>
      </c>
      <c r="H115" s="35" t="s">
        <v>153</v>
      </c>
      <c r="J115" s="32"/>
    </row>
    <row r="116" spans="1:10" x14ac:dyDescent="0.2">
      <c r="A116" s="153"/>
      <c r="B116" s="153"/>
      <c r="C116" s="161"/>
      <c r="D116" s="153"/>
      <c r="E116" s="153"/>
      <c r="F116" s="162"/>
      <c r="G116" s="162"/>
      <c r="H116" s="35" t="s">
        <v>153</v>
      </c>
      <c r="J116" s="32"/>
    </row>
    <row r="117" spans="1:10" x14ac:dyDescent="0.2">
      <c r="A117" s="153"/>
      <c r="B117" s="153"/>
      <c r="C117" s="154" t="s">
        <v>170</v>
      </c>
      <c r="D117" s="153"/>
      <c r="E117" s="153"/>
      <c r="F117" s="162"/>
      <c r="G117" s="162"/>
      <c r="H117" s="35" t="s">
        <v>153</v>
      </c>
      <c r="J117" s="32"/>
    </row>
    <row r="118" spans="1:10" x14ac:dyDescent="0.2">
      <c r="A118" s="155">
        <v>1</v>
      </c>
      <c r="B118" s="156"/>
      <c r="C118" s="156" t="s">
        <v>171</v>
      </c>
      <c r="D118" s="156"/>
      <c r="E118" s="164"/>
      <c r="F118" s="35">
        <v>10924.958546977001</v>
      </c>
      <c r="G118" s="158">
        <v>4.0092719999999998E-2</v>
      </c>
      <c r="H118" s="35" t="s">
        <v>1026</v>
      </c>
      <c r="J118" s="32"/>
    </row>
    <row r="119" spans="1:10" x14ac:dyDescent="0.2">
      <c r="A119" s="153"/>
      <c r="B119" s="153"/>
      <c r="C119" s="154" t="s">
        <v>152</v>
      </c>
      <c r="D119" s="153"/>
      <c r="E119" s="153" t="s">
        <v>153</v>
      </c>
      <c r="F119" s="159">
        <v>10924.958546977001</v>
      </c>
      <c r="G119" s="160">
        <v>4.0092719999999998E-2</v>
      </c>
      <c r="H119" s="35" t="s">
        <v>153</v>
      </c>
      <c r="J119" s="32"/>
    </row>
    <row r="120" spans="1:10" x14ac:dyDescent="0.2">
      <c r="A120" s="153"/>
      <c r="B120" s="153"/>
      <c r="C120" s="161"/>
      <c r="D120" s="153"/>
      <c r="E120" s="153"/>
      <c r="F120" s="162"/>
      <c r="G120" s="162"/>
      <c r="H120" s="35" t="s">
        <v>153</v>
      </c>
      <c r="J120" s="32"/>
    </row>
    <row r="121" spans="1:10" x14ac:dyDescent="0.2">
      <c r="A121" s="153"/>
      <c r="B121" s="153"/>
      <c r="C121" s="154" t="s">
        <v>172</v>
      </c>
      <c r="D121" s="153"/>
      <c r="E121" s="153"/>
      <c r="F121" s="159">
        <v>10924.958546977001</v>
      </c>
      <c r="G121" s="160">
        <v>4.0092719999999998E-2</v>
      </c>
      <c r="H121" s="35" t="s">
        <v>153</v>
      </c>
      <c r="J121" s="32"/>
    </row>
    <row r="122" spans="1:10" x14ac:dyDescent="0.2">
      <c r="A122" s="153"/>
      <c r="B122" s="153"/>
      <c r="C122" s="162"/>
      <c r="D122" s="153"/>
      <c r="E122" s="153"/>
      <c r="F122" s="153"/>
      <c r="G122" s="153"/>
      <c r="H122" s="35" t="s">
        <v>153</v>
      </c>
      <c r="J122" s="32"/>
    </row>
    <row r="123" spans="1:10" x14ac:dyDescent="0.2">
      <c r="A123" s="153"/>
      <c r="B123" s="153"/>
      <c r="C123" s="154" t="s">
        <v>173</v>
      </c>
      <c r="D123" s="153"/>
      <c r="E123" s="153"/>
      <c r="F123" s="153"/>
      <c r="G123" s="153"/>
      <c r="H123" s="35" t="s">
        <v>153</v>
      </c>
      <c r="J123" s="32"/>
    </row>
    <row r="124" spans="1:10" x14ac:dyDescent="0.2">
      <c r="A124" s="153"/>
      <c r="B124" s="153"/>
      <c r="C124" s="154" t="s">
        <v>174</v>
      </c>
      <c r="D124" s="153"/>
      <c r="E124" s="153"/>
      <c r="F124" s="153"/>
      <c r="G124" s="153"/>
      <c r="H124" s="35" t="s">
        <v>153</v>
      </c>
      <c r="J124" s="32"/>
    </row>
    <row r="125" spans="1:10" x14ac:dyDescent="0.2">
      <c r="A125" s="153"/>
      <c r="B125" s="153"/>
      <c r="C125" s="154" t="s">
        <v>152</v>
      </c>
      <c r="D125" s="153"/>
      <c r="E125" s="153" t="s">
        <v>153</v>
      </c>
      <c r="F125" s="163" t="s">
        <v>155</v>
      </c>
      <c r="G125" s="160">
        <v>0</v>
      </c>
      <c r="H125" s="35" t="s">
        <v>153</v>
      </c>
      <c r="J125" s="32"/>
    </row>
    <row r="126" spans="1:10" x14ac:dyDescent="0.2">
      <c r="A126" s="153"/>
      <c r="B126" s="153"/>
      <c r="C126" s="161"/>
      <c r="D126" s="153"/>
      <c r="E126" s="153"/>
      <c r="F126" s="162"/>
      <c r="G126" s="162"/>
      <c r="H126" s="35" t="s">
        <v>153</v>
      </c>
      <c r="J126" s="32"/>
    </row>
    <row r="127" spans="1:10" x14ac:dyDescent="0.2">
      <c r="A127" s="153"/>
      <c r="B127" s="153"/>
      <c r="C127" s="154" t="s">
        <v>177</v>
      </c>
      <c r="D127" s="153"/>
      <c r="E127" s="153"/>
      <c r="F127" s="153"/>
      <c r="G127" s="153"/>
      <c r="H127" s="35" t="s">
        <v>153</v>
      </c>
      <c r="J127" s="32"/>
    </row>
    <row r="128" spans="1:10" x14ac:dyDescent="0.2">
      <c r="A128" s="153"/>
      <c r="B128" s="153"/>
      <c r="C128" s="154" t="s">
        <v>178</v>
      </c>
      <c r="D128" s="153"/>
      <c r="E128" s="153"/>
      <c r="F128" s="153"/>
      <c r="G128" s="153"/>
      <c r="H128" s="35" t="s">
        <v>153</v>
      </c>
      <c r="J128" s="32"/>
    </row>
    <row r="129" spans="1:17" x14ac:dyDescent="0.2">
      <c r="A129" s="153"/>
      <c r="B129" s="153"/>
      <c r="C129" s="154" t="s">
        <v>152</v>
      </c>
      <c r="D129" s="153"/>
      <c r="E129" s="153" t="s">
        <v>153</v>
      </c>
      <c r="F129" s="163" t="s">
        <v>155</v>
      </c>
      <c r="G129" s="160">
        <v>0</v>
      </c>
      <c r="H129" s="35" t="s">
        <v>153</v>
      </c>
      <c r="J129" s="32"/>
    </row>
    <row r="130" spans="1:17" x14ac:dyDescent="0.2">
      <c r="A130" s="153"/>
      <c r="B130" s="153"/>
      <c r="C130" s="161"/>
      <c r="D130" s="153"/>
      <c r="E130" s="153"/>
      <c r="F130" s="162"/>
      <c r="G130" s="162"/>
      <c r="H130" s="35" t="s">
        <v>153</v>
      </c>
      <c r="J130" s="32"/>
    </row>
    <row r="131" spans="1:17" x14ac:dyDescent="0.2">
      <c r="A131" s="153"/>
      <c r="B131" s="153"/>
      <c r="C131" s="154" t="s">
        <v>179</v>
      </c>
      <c r="D131" s="153"/>
      <c r="E131" s="153"/>
      <c r="F131" s="162"/>
      <c r="G131" s="162"/>
      <c r="H131" s="35" t="s">
        <v>153</v>
      </c>
      <c r="J131" s="32"/>
    </row>
    <row r="132" spans="1:17" x14ac:dyDescent="0.2">
      <c r="A132" s="153"/>
      <c r="B132" s="153"/>
      <c r="C132" s="154" t="s">
        <v>152</v>
      </c>
      <c r="D132" s="153"/>
      <c r="E132" s="153" t="s">
        <v>153</v>
      </c>
      <c r="F132" s="163" t="s">
        <v>155</v>
      </c>
      <c r="G132" s="160">
        <v>0</v>
      </c>
      <c r="H132" s="35" t="s">
        <v>153</v>
      </c>
      <c r="J132" s="32"/>
    </row>
    <row r="133" spans="1:17" x14ac:dyDescent="0.2">
      <c r="A133" s="153"/>
      <c r="B133" s="153"/>
      <c r="C133" s="161"/>
      <c r="D133" s="153"/>
      <c r="E133" s="153"/>
      <c r="F133" s="162"/>
      <c r="G133" s="162"/>
      <c r="H133" s="35" t="s">
        <v>153</v>
      </c>
      <c r="J133" s="32"/>
    </row>
    <row r="134" spans="1:17" x14ac:dyDescent="0.2">
      <c r="A134" s="153"/>
      <c r="B134" s="156"/>
      <c r="C134" s="156"/>
      <c r="D134" s="154"/>
      <c r="E134" s="153"/>
      <c r="F134" s="156"/>
      <c r="G134" s="164"/>
      <c r="H134" s="35" t="s">
        <v>153</v>
      </c>
      <c r="J134" s="32"/>
    </row>
    <row r="135" spans="1:17" x14ac:dyDescent="0.2">
      <c r="A135" s="164"/>
      <c r="B135" s="156"/>
      <c r="C135" s="156" t="s">
        <v>180</v>
      </c>
      <c r="D135" s="156"/>
      <c r="E135" s="164"/>
      <c r="F135" s="35">
        <v>1590.43191843</v>
      </c>
      <c r="G135" s="158">
        <v>5.8366099999999999E-3</v>
      </c>
      <c r="H135" s="35" t="s">
        <v>153</v>
      </c>
      <c r="J135" s="32"/>
    </row>
    <row r="136" spans="1:17" x14ac:dyDescent="0.2">
      <c r="A136" s="161"/>
      <c r="B136" s="161"/>
      <c r="C136" s="154" t="s">
        <v>181</v>
      </c>
      <c r="D136" s="162"/>
      <c r="E136" s="162"/>
      <c r="F136" s="159">
        <v>272492.34488795197</v>
      </c>
      <c r="G136" s="167">
        <v>1.00000007</v>
      </c>
      <c r="H136" s="35" t="s">
        <v>153</v>
      </c>
      <c r="J136" s="32"/>
    </row>
    <row r="137" spans="1:17" x14ac:dyDescent="0.2">
      <c r="A137" s="168"/>
      <c r="B137" s="168"/>
      <c r="C137" s="168"/>
      <c r="D137" s="169"/>
      <c r="E137" s="169"/>
      <c r="F137" s="169"/>
      <c r="G137" s="169"/>
      <c r="J137" s="32"/>
    </row>
    <row r="138" spans="1:17" ht="12.75" customHeight="1" x14ac:dyDescent="0.2">
      <c r="A138" s="36"/>
      <c r="B138" s="279" t="s">
        <v>843</v>
      </c>
      <c r="C138" s="279"/>
      <c r="D138" s="279"/>
      <c r="E138" s="279"/>
      <c r="F138" s="279"/>
      <c r="G138" s="279"/>
      <c r="H138" s="279"/>
      <c r="J138" s="32"/>
    </row>
    <row r="139" spans="1:17" ht="14.1" customHeight="1" x14ac:dyDescent="0.2">
      <c r="A139" s="36"/>
      <c r="B139" s="279" t="s">
        <v>844</v>
      </c>
      <c r="C139" s="279"/>
      <c r="D139" s="279"/>
      <c r="E139" s="279"/>
      <c r="F139" s="279"/>
      <c r="G139" s="279"/>
      <c r="H139" s="279"/>
      <c r="J139" s="32"/>
    </row>
    <row r="140" spans="1:17" ht="17.100000000000001" customHeight="1" x14ac:dyDescent="0.2">
      <c r="A140" s="36"/>
      <c r="B140" s="279" t="s">
        <v>845</v>
      </c>
      <c r="C140" s="279"/>
      <c r="D140" s="279"/>
      <c r="E140" s="279"/>
      <c r="F140" s="279"/>
      <c r="G140" s="279"/>
      <c r="H140" s="279"/>
      <c r="J140" s="32"/>
    </row>
    <row r="141" spans="1:17" s="38" customFormat="1" ht="66" customHeight="1" x14ac:dyDescent="0.25">
      <c r="A141" s="37"/>
      <c r="B141" s="280" t="s">
        <v>846</v>
      </c>
      <c r="C141" s="280"/>
      <c r="D141" s="280"/>
      <c r="E141" s="280"/>
      <c r="F141" s="280"/>
      <c r="G141" s="280"/>
      <c r="H141" s="280"/>
      <c r="I141"/>
      <c r="J141" s="32"/>
      <c r="K141"/>
      <c r="L141"/>
      <c r="M141"/>
      <c r="N141"/>
      <c r="O141"/>
      <c r="P141"/>
      <c r="Q141"/>
    </row>
    <row r="142" spans="1:17" ht="12.75" customHeight="1" x14ac:dyDescent="0.2">
      <c r="A142" s="36"/>
      <c r="B142" s="279" t="s">
        <v>847</v>
      </c>
      <c r="C142" s="279"/>
      <c r="D142" s="279"/>
      <c r="E142" s="279"/>
      <c r="F142" s="279"/>
      <c r="G142" s="279"/>
      <c r="H142" s="279"/>
      <c r="J142" s="32"/>
    </row>
    <row r="143" spans="1:17" x14ac:dyDescent="0.2">
      <c r="A143" s="36"/>
      <c r="B143" s="36"/>
      <c r="C143" s="36"/>
      <c r="D143" s="170"/>
      <c r="E143" s="170"/>
      <c r="F143" s="170"/>
      <c r="G143" s="170"/>
      <c r="J143" s="32"/>
    </row>
    <row r="144" spans="1:17" x14ac:dyDescent="0.2">
      <c r="A144" s="36"/>
      <c r="B144" s="275" t="s">
        <v>182</v>
      </c>
      <c r="C144" s="276"/>
      <c r="D144" s="277"/>
      <c r="E144" s="171"/>
      <c r="F144" s="170"/>
      <c r="G144" s="170"/>
      <c r="J144" s="32"/>
    </row>
    <row r="145" spans="1:10" ht="29.25" customHeight="1" x14ac:dyDescent="0.2">
      <c r="A145" s="36"/>
      <c r="B145" s="273" t="s">
        <v>183</v>
      </c>
      <c r="C145" s="274"/>
      <c r="D145" s="154" t="s">
        <v>891</v>
      </c>
      <c r="E145" s="171"/>
      <c r="F145" s="170"/>
      <c r="G145" s="170"/>
      <c r="J145" s="32"/>
    </row>
    <row r="146" spans="1:10" ht="17.100000000000001" customHeight="1" x14ac:dyDescent="0.2">
      <c r="A146" s="36"/>
      <c r="B146" s="273" t="s">
        <v>855</v>
      </c>
      <c r="C146" s="274"/>
      <c r="D146" s="154" t="s">
        <v>1182</v>
      </c>
      <c r="E146" s="171"/>
      <c r="F146" s="170"/>
      <c r="G146" s="170"/>
      <c r="J146" s="32"/>
    </row>
    <row r="147" spans="1:10" x14ac:dyDescent="0.2">
      <c r="A147" s="36"/>
      <c r="B147" s="273" t="s">
        <v>186</v>
      </c>
      <c r="C147" s="274"/>
      <c r="D147" s="162" t="s">
        <v>153</v>
      </c>
      <c r="E147" s="171"/>
      <c r="F147" s="170"/>
      <c r="G147" s="170"/>
      <c r="J147" s="32"/>
    </row>
    <row r="148" spans="1:10" x14ac:dyDescent="0.2">
      <c r="A148" s="39"/>
      <c r="B148" s="40" t="s">
        <v>153</v>
      </c>
      <c r="C148" s="40" t="s">
        <v>851</v>
      </c>
      <c r="D148" s="40" t="s">
        <v>187</v>
      </c>
      <c r="E148" s="39"/>
      <c r="F148" s="39"/>
      <c r="G148" s="39"/>
      <c r="H148" s="39"/>
      <c r="J148" s="32"/>
    </row>
    <row r="149" spans="1:10" x14ac:dyDescent="0.2">
      <c r="A149" s="39"/>
      <c r="B149" s="172" t="s">
        <v>188</v>
      </c>
      <c r="C149" s="40" t="s">
        <v>189</v>
      </c>
      <c r="D149" s="40" t="s">
        <v>190</v>
      </c>
      <c r="E149" s="39"/>
      <c r="F149" s="39"/>
      <c r="G149" s="39"/>
      <c r="J149" s="32"/>
    </row>
    <row r="150" spans="1:10" x14ac:dyDescent="0.2">
      <c r="A150" s="39"/>
      <c r="B150" s="156" t="s">
        <v>191</v>
      </c>
      <c r="C150" s="173">
        <v>377.70400000000001</v>
      </c>
      <c r="D150" s="173">
        <v>401.6773</v>
      </c>
      <c r="E150" s="39"/>
      <c r="F150" s="70"/>
      <c r="G150" s="174"/>
      <c r="J150" s="32"/>
    </row>
    <row r="151" spans="1:10" ht="25.5" x14ac:dyDescent="0.2">
      <c r="A151" s="39"/>
      <c r="B151" s="156" t="s">
        <v>1049</v>
      </c>
      <c r="C151" s="173">
        <v>86.768199999999993</v>
      </c>
      <c r="D151" s="173">
        <v>92.275199999999998</v>
      </c>
      <c r="E151" s="39"/>
      <c r="F151" s="70"/>
      <c r="G151" s="174"/>
      <c r="J151" s="32"/>
    </row>
    <row r="152" spans="1:10" x14ac:dyDescent="0.2">
      <c r="A152" s="39"/>
      <c r="B152" s="156" t="s">
        <v>192</v>
      </c>
      <c r="C152" s="173">
        <v>343.4239</v>
      </c>
      <c r="D152" s="173">
        <v>364.8886</v>
      </c>
      <c r="E152" s="39"/>
      <c r="F152" s="70"/>
      <c r="G152" s="174"/>
      <c r="J152" s="32"/>
    </row>
    <row r="153" spans="1:10" ht="25.5" x14ac:dyDescent="0.2">
      <c r="A153" s="39"/>
      <c r="B153" s="156" t="s">
        <v>1050</v>
      </c>
      <c r="C153" s="173">
        <v>65.129400000000004</v>
      </c>
      <c r="D153" s="173">
        <v>69.1999</v>
      </c>
      <c r="E153" s="39"/>
      <c r="F153" s="70"/>
      <c r="G153" s="174"/>
      <c r="J153" s="32"/>
    </row>
    <row r="154" spans="1:10" x14ac:dyDescent="0.2">
      <c r="A154" s="39"/>
      <c r="B154" s="39"/>
      <c r="C154" s="39"/>
      <c r="D154" s="39"/>
      <c r="E154" s="39"/>
      <c r="F154" s="39"/>
      <c r="G154" s="39"/>
      <c r="J154" s="32"/>
    </row>
    <row r="155" spans="1:10" x14ac:dyDescent="0.2">
      <c r="A155" s="39"/>
      <c r="B155" s="273" t="s">
        <v>1047</v>
      </c>
      <c r="C155" s="274"/>
      <c r="D155" s="154" t="s">
        <v>184</v>
      </c>
      <c r="E155" s="39"/>
      <c r="F155" s="39"/>
      <c r="G155" s="39"/>
      <c r="J155" s="32"/>
    </row>
    <row r="156" spans="1:10" x14ac:dyDescent="0.2">
      <c r="A156" s="39"/>
      <c r="B156" s="175"/>
      <c r="C156" s="175"/>
      <c r="D156" s="175"/>
      <c r="E156" s="39"/>
      <c r="F156" s="39"/>
      <c r="G156" s="39"/>
      <c r="J156" s="32"/>
    </row>
    <row r="157" spans="1:10" ht="29.1" customHeight="1" x14ac:dyDescent="0.2">
      <c r="A157" s="39"/>
      <c r="B157" s="273" t="s">
        <v>193</v>
      </c>
      <c r="C157" s="274"/>
      <c r="D157" s="154" t="s">
        <v>184</v>
      </c>
      <c r="E157" s="176"/>
      <c r="F157" s="39"/>
      <c r="G157" s="39"/>
      <c r="J157" s="32"/>
    </row>
    <row r="158" spans="1:10" ht="29.1" customHeight="1" x14ac:dyDescent="0.2">
      <c r="A158" s="39"/>
      <c r="B158" s="273" t="s">
        <v>194</v>
      </c>
      <c r="C158" s="274"/>
      <c r="D158" s="154" t="s">
        <v>184</v>
      </c>
      <c r="E158" s="176"/>
      <c r="F158" s="39"/>
      <c r="G158" s="39"/>
      <c r="J158" s="32"/>
    </row>
    <row r="159" spans="1:10" ht="17.100000000000001" customHeight="1" x14ac:dyDescent="0.2">
      <c r="A159" s="39"/>
      <c r="B159" s="273" t="s">
        <v>195</v>
      </c>
      <c r="C159" s="274"/>
      <c r="D159" s="154" t="s">
        <v>184</v>
      </c>
      <c r="E159" s="176"/>
      <c r="F159" s="39"/>
      <c r="G159" s="39"/>
      <c r="J159" s="32"/>
    </row>
    <row r="160" spans="1:10" ht="17.100000000000001" customHeight="1" x14ac:dyDescent="0.2">
      <c r="A160" s="39"/>
      <c r="B160" s="273" t="s">
        <v>196</v>
      </c>
      <c r="C160" s="274"/>
      <c r="D160" s="177">
        <v>0.84997185339386472</v>
      </c>
      <c r="E160" s="39"/>
      <c r="F160" s="70"/>
      <c r="G160" s="174"/>
      <c r="J160" s="32"/>
    </row>
    <row r="161" spans="2:10" x14ac:dyDescent="0.2">
      <c r="J161" s="32"/>
    </row>
    <row r="162" spans="2:10" x14ac:dyDescent="0.2">
      <c r="B162" s="192" t="s">
        <v>967</v>
      </c>
      <c r="J162" s="32"/>
    </row>
    <row r="163" spans="2:10" ht="67.5" x14ac:dyDescent="0.2">
      <c r="B163" s="198" t="s">
        <v>864</v>
      </c>
      <c r="C163" s="198" t="s">
        <v>865</v>
      </c>
      <c r="D163" s="198" t="s">
        <v>866</v>
      </c>
      <c r="E163" s="198" t="s">
        <v>867</v>
      </c>
      <c r="F163" s="198" t="s">
        <v>868</v>
      </c>
      <c r="J163" s="32"/>
    </row>
    <row r="164" spans="2:10" ht="13.5" x14ac:dyDescent="0.2">
      <c r="B164" s="199" t="s">
        <v>959</v>
      </c>
      <c r="C164" s="200" t="s">
        <v>937</v>
      </c>
      <c r="D164" s="51">
        <v>0</v>
      </c>
      <c r="E164" s="52">
        <v>0</v>
      </c>
      <c r="F164" s="201">
        <v>29.407129999999999</v>
      </c>
      <c r="J164" s="32"/>
    </row>
    <row r="165" spans="2:10" x14ac:dyDescent="0.2">
      <c r="J165" s="32"/>
    </row>
    <row r="166" spans="2:10" x14ac:dyDescent="0.2">
      <c r="J166" s="32"/>
    </row>
    <row r="167" spans="2:10" x14ac:dyDescent="0.2">
      <c r="J167" s="32"/>
    </row>
    <row r="168" spans="2:10" x14ac:dyDescent="0.2">
      <c r="J168" s="32"/>
    </row>
    <row r="169" spans="2:10" x14ac:dyDescent="0.2">
      <c r="J169" s="32"/>
    </row>
  </sheetData>
  <mergeCells count="17">
    <mergeCell ref="A1:H1"/>
    <mergeCell ref="A2:H2"/>
    <mergeCell ref="A3:H3"/>
    <mergeCell ref="B146:C146"/>
    <mergeCell ref="B147:C147"/>
    <mergeCell ref="B138:H138"/>
    <mergeCell ref="B139:H139"/>
    <mergeCell ref="B140:H140"/>
    <mergeCell ref="B141:H141"/>
    <mergeCell ref="B142:H142"/>
    <mergeCell ref="B144:D144"/>
    <mergeCell ref="B145:C145"/>
    <mergeCell ref="B155:C155"/>
    <mergeCell ref="B159:C159"/>
    <mergeCell ref="B160:C160"/>
    <mergeCell ref="B157:C157"/>
    <mergeCell ref="B158:C158"/>
  </mergeCells>
  <hyperlinks>
    <hyperlink ref="I1" location="Index!B20" display="Index" xr:uid="{D3418562-B984-4DF7-A344-C2876DE74383}"/>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B42E6-05E3-4894-84CB-88F8EDE8142B}">
  <sheetPr>
    <outlinePr summaryBelow="0" summaryRight="0"/>
  </sheetPr>
  <dimension ref="A1:Q196"/>
  <sheetViews>
    <sheetView showGridLines="0" workbookViewId="0">
      <selection activeCell="G117" sqref="G117"/>
    </sheetView>
  </sheetViews>
  <sheetFormatPr defaultRowHeight="12.75" x14ac:dyDescent="0.2"/>
  <cols>
    <col min="1" max="1" width="5.85546875" bestFit="1" customWidth="1"/>
    <col min="2" max="2" width="19.7109375" bestFit="1" customWidth="1"/>
    <col min="3" max="3" width="39.140625" bestFit="1" customWidth="1"/>
    <col min="4" max="4" width="17.7109375" bestFit="1" customWidth="1"/>
    <col min="5" max="5" width="8.7109375" bestFit="1" customWidth="1"/>
    <col min="6" max="6" width="10.140625" bestFit="1" customWidth="1"/>
    <col min="7" max="7" width="14" bestFit="1" customWidth="1"/>
    <col min="8" max="8" width="8.42578125" bestFit="1" customWidth="1"/>
    <col min="10" max="10" width="50.7109375" style="47" customWidth="1"/>
  </cols>
  <sheetData>
    <row r="1" spans="1:10" ht="15" x14ac:dyDescent="0.2">
      <c r="A1" s="278" t="s">
        <v>0</v>
      </c>
      <c r="B1" s="278"/>
      <c r="C1" s="278"/>
      <c r="D1" s="278"/>
      <c r="E1" s="278"/>
      <c r="F1" s="278"/>
      <c r="G1" s="278"/>
      <c r="H1" s="278"/>
      <c r="I1" s="62" t="s">
        <v>1027</v>
      </c>
      <c r="J1" s="32"/>
    </row>
    <row r="2" spans="1:10" ht="15" x14ac:dyDescent="0.2">
      <c r="A2" s="278" t="s">
        <v>744</v>
      </c>
      <c r="B2" s="278"/>
      <c r="C2" s="278"/>
      <c r="D2" s="278"/>
      <c r="E2" s="278"/>
      <c r="F2" s="278"/>
      <c r="G2" s="278"/>
      <c r="H2" s="278"/>
      <c r="J2" s="33" t="s">
        <v>1028</v>
      </c>
    </row>
    <row r="3" spans="1:10" ht="15" x14ac:dyDescent="0.2">
      <c r="A3" s="278" t="s">
        <v>835</v>
      </c>
      <c r="B3" s="278"/>
      <c r="C3" s="278"/>
      <c r="D3" s="278"/>
      <c r="E3" s="278"/>
      <c r="F3" s="278"/>
      <c r="G3" s="278"/>
      <c r="H3" s="278"/>
      <c r="J3" s="32"/>
    </row>
    <row r="4" spans="1:10" s="34" customFormat="1" ht="30" x14ac:dyDescent="0.2">
      <c r="A4" s="29" t="s">
        <v>2</v>
      </c>
      <c r="B4" s="29" t="s">
        <v>3</v>
      </c>
      <c r="C4" s="29" t="s">
        <v>4</v>
      </c>
      <c r="D4" s="29" t="s">
        <v>5</v>
      </c>
      <c r="E4" s="29" t="s">
        <v>6</v>
      </c>
      <c r="F4" s="29" t="s">
        <v>7</v>
      </c>
      <c r="G4" s="29" t="s">
        <v>8</v>
      </c>
      <c r="H4" s="29" t="s">
        <v>839</v>
      </c>
      <c r="J4" s="32"/>
    </row>
    <row r="5" spans="1:10" x14ac:dyDescent="0.2">
      <c r="A5" s="153"/>
      <c r="B5" s="153"/>
      <c r="C5" s="154" t="s">
        <v>9</v>
      </c>
      <c r="D5" s="153"/>
      <c r="E5" s="153"/>
      <c r="F5" s="153"/>
      <c r="G5" s="153"/>
      <c r="H5" s="35" t="s">
        <v>153</v>
      </c>
      <c r="J5" s="32"/>
    </row>
    <row r="6" spans="1:10" x14ac:dyDescent="0.2">
      <c r="A6" s="153"/>
      <c r="B6" s="153"/>
      <c r="C6" s="154" t="s">
        <v>10</v>
      </c>
      <c r="D6" s="153"/>
      <c r="E6" s="153"/>
      <c r="F6" s="153"/>
      <c r="G6" s="153"/>
      <c r="H6" s="35" t="s">
        <v>153</v>
      </c>
      <c r="J6" s="32"/>
    </row>
    <row r="7" spans="1:10" x14ac:dyDescent="0.2">
      <c r="A7" s="155">
        <v>1</v>
      </c>
      <c r="B7" s="156" t="s">
        <v>669</v>
      </c>
      <c r="C7" s="156" t="s">
        <v>670</v>
      </c>
      <c r="D7" s="156" t="s">
        <v>671</v>
      </c>
      <c r="E7" s="157">
        <v>26943</v>
      </c>
      <c r="F7" s="35">
        <v>122.32122</v>
      </c>
      <c r="G7" s="158">
        <v>1.426795E-2</v>
      </c>
      <c r="H7" s="35" t="s">
        <v>153</v>
      </c>
      <c r="J7" s="32"/>
    </row>
    <row r="8" spans="1:10" x14ac:dyDescent="0.2">
      <c r="A8" s="155">
        <v>2</v>
      </c>
      <c r="B8" s="156" t="s">
        <v>61</v>
      </c>
      <c r="C8" s="156" t="s">
        <v>62</v>
      </c>
      <c r="D8" s="156" t="s">
        <v>30</v>
      </c>
      <c r="E8" s="157">
        <v>2302</v>
      </c>
      <c r="F8" s="35">
        <v>121.183035</v>
      </c>
      <c r="G8" s="158">
        <v>1.4135190000000001E-2</v>
      </c>
      <c r="H8" s="35" t="s">
        <v>153</v>
      </c>
      <c r="J8" s="32"/>
    </row>
    <row r="9" spans="1:10" x14ac:dyDescent="0.2">
      <c r="A9" s="155">
        <v>3</v>
      </c>
      <c r="B9" s="156" t="s">
        <v>745</v>
      </c>
      <c r="C9" s="156" t="s">
        <v>746</v>
      </c>
      <c r="D9" s="156" t="s">
        <v>90</v>
      </c>
      <c r="E9" s="157">
        <v>62834</v>
      </c>
      <c r="F9" s="35">
        <v>119.57938540000001</v>
      </c>
      <c r="G9" s="158">
        <v>1.3948139999999999E-2</v>
      </c>
      <c r="H9" s="35" t="s">
        <v>153</v>
      </c>
      <c r="J9" s="32"/>
    </row>
    <row r="10" spans="1:10" x14ac:dyDescent="0.2">
      <c r="A10" s="155">
        <v>4</v>
      </c>
      <c r="B10" s="156" t="s">
        <v>28</v>
      </c>
      <c r="C10" s="156" t="s">
        <v>29</v>
      </c>
      <c r="D10" s="156" t="s">
        <v>30</v>
      </c>
      <c r="E10" s="157">
        <v>37089</v>
      </c>
      <c r="F10" s="35">
        <v>113.455251</v>
      </c>
      <c r="G10" s="158">
        <v>1.32338E-2</v>
      </c>
      <c r="H10" s="35" t="s">
        <v>153</v>
      </c>
      <c r="J10" s="32"/>
    </row>
    <row r="11" spans="1:10" x14ac:dyDescent="0.2">
      <c r="A11" s="155">
        <v>5</v>
      </c>
      <c r="B11" s="156" t="s">
        <v>31</v>
      </c>
      <c r="C11" s="156" t="s">
        <v>32</v>
      </c>
      <c r="D11" s="156" t="s">
        <v>33</v>
      </c>
      <c r="E11" s="157">
        <v>1465</v>
      </c>
      <c r="F11" s="35">
        <v>112.870925</v>
      </c>
      <c r="G11" s="158">
        <v>1.3165639999999999E-2</v>
      </c>
      <c r="H11" s="35" t="s">
        <v>153</v>
      </c>
      <c r="J11" s="32"/>
    </row>
    <row r="12" spans="1:10" x14ac:dyDescent="0.2">
      <c r="A12" s="155">
        <v>6</v>
      </c>
      <c r="B12" s="156" t="s">
        <v>552</v>
      </c>
      <c r="C12" s="156" t="s">
        <v>553</v>
      </c>
      <c r="D12" s="156" t="s">
        <v>293</v>
      </c>
      <c r="E12" s="157">
        <v>3869</v>
      </c>
      <c r="F12" s="35">
        <v>110.91068850000001</v>
      </c>
      <c r="G12" s="158">
        <v>1.2936990000000001E-2</v>
      </c>
      <c r="H12" s="35" t="s">
        <v>153</v>
      </c>
    </row>
    <row r="13" spans="1:10" x14ac:dyDescent="0.2">
      <c r="A13" s="155">
        <v>7</v>
      </c>
      <c r="B13" s="156" t="s">
        <v>39</v>
      </c>
      <c r="C13" s="156" t="s">
        <v>40</v>
      </c>
      <c r="D13" s="156" t="s">
        <v>33</v>
      </c>
      <c r="E13" s="157">
        <v>1227</v>
      </c>
      <c r="F13" s="35">
        <v>104.18334299999999</v>
      </c>
      <c r="G13" s="158">
        <v>1.215229E-2</v>
      </c>
      <c r="H13" s="35" t="s">
        <v>153</v>
      </c>
      <c r="J13" s="32"/>
    </row>
    <row r="14" spans="1:10" x14ac:dyDescent="0.2">
      <c r="A14" s="155">
        <v>8</v>
      </c>
      <c r="B14" s="156" t="s">
        <v>202</v>
      </c>
      <c r="C14" s="156" t="s">
        <v>203</v>
      </c>
      <c r="D14" s="156" t="s">
        <v>204</v>
      </c>
      <c r="E14" s="157">
        <v>1846</v>
      </c>
      <c r="F14" s="35">
        <v>101.15803099999999</v>
      </c>
      <c r="G14" s="158">
        <v>1.179941E-2</v>
      </c>
      <c r="H14" s="35" t="s">
        <v>153</v>
      </c>
      <c r="J14" s="32" t="s">
        <v>1058</v>
      </c>
    </row>
    <row r="15" spans="1:10" x14ac:dyDescent="0.2">
      <c r="A15" s="155">
        <v>9</v>
      </c>
      <c r="B15" s="156" t="s">
        <v>747</v>
      </c>
      <c r="C15" s="156" t="s">
        <v>748</v>
      </c>
      <c r="D15" s="156" t="s">
        <v>22</v>
      </c>
      <c r="E15" s="157">
        <v>13773</v>
      </c>
      <c r="F15" s="35">
        <v>98.972778000000005</v>
      </c>
      <c r="G15" s="158">
        <v>1.1544509999999999E-2</v>
      </c>
      <c r="H15" s="35" t="s">
        <v>153</v>
      </c>
      <c r="J15" s="32"/>
    </row>
    <row r="16" spans="1:10" ht="25.5" x14ac:dyDescent="0.2">
      <c r="A16" s="155">
        <v>10</v>
      </c>
      <c r="B16" s="156" t="s">
        <v>379</v>
      </c>
      <c r="C16" s="156" t="s">
        <v>380</v>
      </c>
      <c r="D16" s="156" t="s">
        <v>219</v>
      </c>
      <c r="E16" s="157">
        <v>2126</v>
      </c>
      <c r="F16" s="35">
        <v>97.720527000000004</v>
      </c>
      <c r="G16" s="158">
        <v>1.1398449999999999E-2</v>
      </c>
      <c r="H16" s="35" t="s">
        <v>153</v>
      </c>
      <c r="J16" s="32"/>
    </row>
    <row r="17" spans="1:10" ht="25.5" x14ac:dyDescent="0.2">
      <c r="A17" s="155">
        <v>11</v>
      </c>
      <c r="B17" s="156" t="s">
        <v>275</v>
      </c>
      <c r="C17" s="156" t="s">
        <v>276</v>
      </c>
      <c r="D17" s="156" t="s">
        <v>112</v>
      </c>
      <c r="E17" s="157">
        <v>6712</v>
      </c>
      <c r="F17" s="35">
        <v>95.545320000000004</v>
      </c>
      <c r="G17" s="158">
        <v>1.114472E-2</v>
      </c>
      <c r="H17" s="35" t="s">
        <v>153</v>
      </c>
      <c r="J17" s="32"/>
    </row>
    <row r="18" spans="1:10" x14ac:dyDescent="0.2">
      <c r="A18" s="155">
        <v>12</v>
      </c>
      <c r="B18" s="156" t="s">
        <v>253</v>
      </c>
      <c r="C18" s="156" t="s">
        <v>254</v>
      </c>
      <c r="D18" s="156" t="s">
        <v>204</v>
      </c>
      <c r="E18" s="157">
        <v>1403</v>
      </c>
      <c r="F18" s="35">
        <v>95.205475500000006</v>
      </c>
      <c r="G18" s="158">
        <v>1.110508E-2</v>
      </c>
      <c r="H18" s="35" t="s">
        <v>153</v>
      </c>
      <c r="J18" s="32"/>
    </row>
    <row r="19" spans="1:10" x14ac:dyDescent="0.2">
      <c r="A19" s="155">
        <v>13</v>
      </c>
      <c r="B19" s="156" t="s">
        <v>108</v>
      </c>
      <c r="C19" s="156" t="s">
        <v>109</v>
      </c>
      <c r="D19" s="156" t="s">
        <v>83</v>
      </c>
      <c r="E19" s="157">
        <v>2218</v>
      </c>
      <c r="F19" s="35">
        <v>93.782584999999997</v>
      </c>
      <c r="G19" s="158">
        <v>1.093911E-2</v>
      </c>
      <c r="H19" s="35" t="s">
        <v>153</v>
      </c>
      <c r="J19" s="32"/>
    </row>
    <row r="20" spans="1:10" x14ac:dyDescent="0.2">
      <c r="A20" s="155">
        <v>14</v>
      </c>
      <c r="B20" s="156" t="s">
        <v>352</v>
      </c>
      <c r="C20" s="156" t="s">
        <v>353</v>
      </c>
      <c r="D20" s="156" t="s">
        <v>354</v>
      </c>
      <c r="E20" s="157">
        <v>13469</v>
      </c>
      <c r="F20" s="35">
        <v>93.414249499999997</v>
      </c>
      <c r="G20" s="158">
        <v>1.089615E-2</v>
      </c>
      <c r="H20" s="35" t="s">
        <v>153</v>
      </c>
      <c r="J20" s="32"/>
    </row>
    <row r="21" spans="1:10" x14ac:dyDescent="0.2">
      <c r="A21" s="155">
        <v>15</v>
      </c>
      <c r="B21" s="156" t="s">
        <v>78</v>
      </c>
      <c r="C21" s="156" t="s">
        <v>79</v>
      </c>
      <c r="D21" s="156" t="s">
        <v>80</v>
      </c>
      <c r="E21" s="157">
        <v>42088</v>
      </c>
      <c r="F21" s="35">
        <v>92.404203999999993</v>
      </c>
      <c r="G21" s="158">
        <v>1.0778329999999999E-2</v>
      </c>
      <c r="H21" s="35" t="s">
        <v>153</v>
      </c>
      <c r="J21" s="32"/>
    </row>
    <row r="22" spans="1:10" ht="15" x14ac:dyDescent="0.2">
      <c r="A22" s="155">
        <v>16</v>
      </c>
      <c r="B22" s="156" t="s">
        <v>115</v>
      </c>
      <c r="C22" s="156" t="s">
        <v>116</v>
      </c>
      <c r="D22" s="156" t="s">
        <v>117</v>
      </c>
      <c r="E22" s="157">
        <v>8746</v>
      </c>
      <c r="F22" s="35">
        <v>91.343224000000006</v>
      </c>
      <c r="G22" s="158">
        <v>1.065458E-2</v>
      </c>
      <c r="H22" s="35" t="s">
        <v>153</v>
      </c>
      <c r="J22" s="48"/>
    </row>
    <row r="23" spans="1:10" x14ac:dyDescent="0.2">
      <c r="A23" s="155">
        <v>17</v>
      </c>
      <c r="B23" s="156" t="s">
        <v>749</v>
      </c>
      <c r="C23" s="156" t="s">
        <v>750</v>
      </c>
      <c r="D23" s="156" t="s">
        <v>112</v>
      </c>
      <c r="E23" s="157">
        <v>52316</v>
      </c>
      <c r="F23" s="35">
        <v>90.9304396</v>
      </c>
      <c r="G23" s="158">
        <v>1.060643E-2</v>
      </c>
      <c r="H23" s="35" t="s">
        <v>153</v>
      </c>
      <c r="J23" s="32"/>
    </row>
    <row r="24" spans="1:10" x14ac:dyDescent="0.2">
      <c r="A24" s="155">
        <v>18</v>
      </c>
      <c r="B24" s="156" t="s">
        <v>227</v>
      </c>
      <c r="C24" s="156" t="s">
        <v>228</v>
      </c>
      <c r="D24" s="156" t="s">
        <v>112</v>
      </c>
      <c r="E24" s="157">
        <v>3122</v>
      </c>
      <c r="F24" s="35">
        <v>90.897030000000001</v>
      </c>
      <c r="G24" s="158">
        <v>1.0602530000000001E-2</v>
      </c>
      <c r="H24" s="35" t="s">
        <v>153</v>
      </c>
      <c r="J24" s="32"/>
    </row>
    <row r="25" spans="1:10" ht="25.5" x14ac:dyDescent="0.2">
      <c r="A25" s="155">
        <v>19</v>
      </c>
      <c r="B25" s="156" t="s">
        <v>325</v>
      </c>
      <c r="C25" s="156" t="s">
        <v>326</v>
      </c>
      <c r="D25" s="156" t="s">
        <v>327</v>
      </c>
      <c r="E25" s="157">
        <v>14722</v>
      </c>
      <c r="F25" s="35">
        <v>90.245859999999993</v>
      </c>
      <c r="G25" s="158">
        <v>1.0526580000000001E-2</v>
      </c>
      <c r="H25" s="35" t="s">
        <v>153</v>
      </c>
      <c r="J25" s="32"/>
    </row>
    <row r="26" spans="1:10" x14ac:dyDescent="0.2">
      <c r="A26" s="155">
        <v>20</v>
      </c>
      <c r="B26" s="156" t="s">
        <v>731</v>
      </c>
      <c r="C26" s="156" t="s">
        <v>732</v>
      </c>
      <c r="D26" s="156" t="s">
        <v>47</v>
      </c>
      <c r="E26" s="157">
        <v>4945</v>
      </c>
      <c r="F26" s="35">
        <v>90.117679999999993</v>
      </c>
      <c r="G26" s="158">
        <v>1.0511629999999999E-2</v>
      </c>
      <c r="H26" s="35" t="s">
        <v>153</v>
      </c>
      <c r="J26" s="32"/>
    </row>
    <row r="27" spans="1:10" x14ac:dyDescent="0.2">
      <c r="A27" s="155">
        <v>21</v>
      </c>
      <c r="B27" s="156" t="s">
        <v>344</v>
      </c>
      <c r="C27" s="156" t="s">
        <v>345</v>
      </c>
      <c r="D27" s="156" t="s">
        <v>50</v>
      </c>
      <c r="E27" s="157">
        <v>7097</v>
      </c>
      <c r="F27" s="35">
        <v>89.7947925</v>
      </c>
      <c r="G27" s="158">
        <v>1.0473959999999999E-2</v>
      </c>
      <c r="H27" s="35" t="s">
        <v>153</v>
      </c>
      <c r="J27" s="32"/>
    </row>
    <row r="28" spans="1:10" x14ac:dyDescent="0.2">
      <c r="A28" s="155">
        <v>22</v>
      </c>
      <c r="B28" s="156" t="s">
        <v>110</v>
      </c>
      <c r="C28" s="156" t="s">
        <v>111</v>
      </c>
      <c r="D28" s="156" t="s">
        <v>112</v>
      </c>
      <c r="E28" s="157">
        <v>18492</v>
      </c>
      <c r="F28" s="35">
        <v>89.704691999999994</v>
      </c>
      <c r="G28" s="158">
        <v>1.0463449999999999E-2</v>
      </c>
      <c r="H28" s="35" t="s">
        <v>153</v>
      </c>
      <c r="J28" s="32"/>
    </row>
    <row r="29" spans="1:10" x14ac:dyDescent="0.2">
      <c r="A29" s="155">
        <v>23</v>
      </c>
      <c r="B29" s="156" t="s">
        <v>26</v>
      </c>
      <c r="C29" s="156" t="s">
        <v>27</v>
      </c>
      <c r="D29" s="156" t="s">
        <v>22</v>
      </c>
      <c r="E29" s="157">
        <v>26528</v>
      </c>
      <c r="F29" s="35">
        <v>87.794415999999998</v>
      </c>
      <c r="G29" s="158">
        <v>1.0240630000000001E-2</v>
      </c>
      <c r="H29" s="35" t="s">
        <v>153</v>
      </c>
      <c r="J29" s="32"/>
    </row>
    <row r="30" spans="1:10" ht="25.5" x14ac:dyDescent="0.2">
      <c r="A30" s="155">
        <v>24</v>
      </c>
      <c r="B30" s="156" t="s">
        <v>23</v>
      </c>
      <c r="C30" s="156" t="s">
        <v>24</v>
      </c>
      <c r="D30" s="156" t="s">
        <v>25</v>
      </c>
      <c r="E30" s="157">
        <v>752</v>
      </c>
      <c r="F30" s="35">
        <v>87.742608000000004</v>
      </c>
      <c r="G30" s="158">
        <v>1.023459E-2</v>
      </c>
      <c r="H30" s="35" t="s">
        <v>153</v>
      </c>
      <c r="J30" s="32"/>
    </row>
    <row r="31" spans="1:10" ht="25.5" x14ac:dyDescent="0.2">
      <c r="A31" s="155">
        <v>25</v>
      </c>
      <c r="B31" s="156" t="s">
        <v>556</v>
      </c>
      <c r="C31" s="156" t="s">
        <v>557</v>
      </c>
      <c r="D31" s="156" t="s">
        <v>25</v>
      </c>
      <c r="E31" s="157">
        <v>3273</v>
      </c>
      <c r="F31" s="35">
        <v>87.403828500000003</v>
      </c>
      <c r="G31" s="158">
        <v>1.0195070000000001E-2</v>
      </c>
      <c r="H31" s="35" t="s">
        <v>153</v>
      </c>
      <c r="J31" s="32"/>
    </row>
    <row r="32" spans="1:10" x14ac:dyDescent="0.2">
      <c r="A32" s="155">
        <v>26</v>
      </c>
      <c r="B32" s="156" t="s">
        <v>361</v>
      </c>
      <c r="C32" s="156" t="s">
        <v>362</v>
      </c>
      <c r="D32" s="156" t="s">
        <v>293</v>
      </c>
      <c r="E32" s="157">
        <v>1555</v>
      </c>
      <c r="F32" s="35">
        <v>86.762780000000006</v>
      </c>
      <c r="G32" s="158">
        <v>1.01203E-2</v>
      </c>
      <c r="H32" s="35" t="s">
        <v>153</v>
      </c>
      <c r="J32" s="32"/>
    </row>
    <row r="33" spans="1:10" x14ac:dyDescent="0.2">
      <c r="A33" s="155">
        <v>27</v>
      </c>
      <c r="B33" s="156" t="s">
        <v>17</v>
      </c>
      <c r="C33" s="156" t="s">
        <v>18</v>
      </c>
      <c r="D33" s="156" t="s">
        <v>19</v>
      </c>
      <c r="E33" s="157">
        <v>5932</v>
      </c>
      <c r="F33" s="35">
        <v>85.661045999999999</v>
      </c>
      <c r="G33" s="158">
        <v>9.9917900000000004E-3</v>
      </c>
      <c r="H33" s="35" t="s">
        <v>153</v>
      </c>
      <c r="J33" s="32"/>
    </row>
    <row r="34" spans="1:10" x14ac:dyDescent="0.2">
      <c r="A34" s="155">
        <v>28</v>
      </c>
      <c r="B34" s="156" t="s">
        <v>340</v>
      </c>
      <c r="C34" s="156" t="s">
        <v>341</v>
      </c>
      <c r="D34" s="156" t="s">
        <v>50</v>
      </c>
      <c r="E34" s="157">
        <v>5074</v>
      </c>
      <c r="F34" s="35">
        <v>85.436012000000005</v>
      </c>
      <c r="G34" s="158">
        <v>9.9655400000000002E-3</v>
      </c>
      <c r="H34" s="35" t="s">
        <v>153</v>
      </c>
      <c r="J34" s="32"/>
    </row>
    <row r="35" spans="1:10" x14ac:dyDescent="0.2">
      <c r="A35" s="155">
        <v>29</v>
      </c>
      <c r="B35" s="156" t="s">
        <v>20</v>
      </c>
      <c r="C35" s="156" t="s">
        <v>21</v>
      </c>
      <c r="D35" s="156" t="s">
        <v>22</v>
      </c>
      <c r="E35" s="157">
        <v>22575</v>
      </c>
      <c r="F35" s="35">
        <v>85.412512500000005</v>
      </c>
      <c r="G35" s="158">
        <v>9.9628000000000008E-3</v>
      </c>
      <c r="H35" s="35" t="s">
        <v>153</v>
      </c>
      <c r="J35" s="32"/>
    </row>
    <row r="36" spans="1:10" x14ac:dyDescent="0.2">
      <c r="A36" s="155">
        <v>30</v>
      </c>
      <c r="B36" s="156" t="s">
        <v>751</v>
      </c>
      <c r="C36" s="156" t="s">
        <v>752</v>
      </c>
      <c r="D36" s="156" t="s">
        <v>293</v>
      </c>
      <c r="E36" s="157">
        <v>1827</v>
      </c>
      <c r="F36" s="35">
        <v>85.374796500000002</v>
      </c>
      <c r="G36" s="158">
        <v>9.9583999999999992E-3</v>
      </c>
      <c r="H36" s="35" t="s">
        <v>153</v>
      </c>
      <c r="J36" s="32"/>
    </row>
    <row r="37" spans="1:10" x14ac:dyDescent="0.2">
      <c r="A37" s="155">
        <v>31</v>
      </c>
      <c r="B37" s="156" t="s">
        <v>348</v>
      </c>
      <c r="C37" s="156" t="s">
        <v>349</v>
      </c>
      <c r="D37" s="156" t="s">
        <v>267</v>
      </c>
      <c r="E37" s="157">
        <v>5225</v>
      </c>
      <c r="F37" s="35">
        <v>85.141374999999996</v>
      </c>
      <c r="G37" s="158">
        <v>9.9311699999999996E-3</v>
      </c>
      <c r="H37" s="35" t="s">
        <v>153</v>
      </c>
      <c r="J37" s="32"/>
    </row>
    <row r="38" spans="1:10" ht="25.5" x14ac:dyDescent="0.2">
      <c r="A38" s="155">
        <v>32</v>
      </c>
      <c r="B38" s="156" t="s">
        <v>91</v>
      </c>
      <c r="C38" s="156" t="s">
        <v>92</v>
      </c>
      <c r="D38" s="156" t="s">
        <v>93</v>
      </c>
      <c r="E38" s="157">
        <v>5753</v>
      </c>
      <c r="F38" s="35">
        <v>85.035093000000003</v>
      </c>
      <c r="G38" s="158">
        <v>9.9187800000000003E-3</v>
      </c>
      <c r="H38" s="35" t="s">
        <v>153</v>
      </c>
      <c r="J38" s="32"/>
    </row>
    <row r="39" spans="1:10" x14ac:dyDescent="0.2">
      <c r="A39" s="155">
        <v>33</v>
      </c>
      <c r="B39" s="156" t="s">
        <v>753</v>
      </c>
      <c r="C39" s="156" t="s">
        <v>754</v>
      </c>
      <c r="D39" s="156" t="s">
        <v>511</v>
      </c>
      <c r="E39" s="157">
        <v>14064</v>
      </c>
      <c r="F39" s="35">
        <v>84.482448000000005</v>
      </c>
      <c r="G39" s="158">
        <v>9.8543099999999998E-3</v>
      </c>
      <c r="H39" s="35" t="s">
        <v>153</v>
      </c>
      <c r="J39" s="32"/>
    </row>
    <row r="40" spans="1:10" x14ac:dyDescent="0.2">
      <c r="A40" s="155">
        <v>34</v>
      </c>
      <c r="B40" s="156" t="s">
        <v>365</v>
      </c>
      <c r="C40" s="156" t="s">
        <v>366</v>
      </c>
      <c r="D40" s="156" t="s">
        <v>117</v>
      </c>
      <c r="E40" s="157">
        <v>48415</v>
      </c>
      <c r="F40" s="35">
        <v>84.246941500000005</v>
      </c>
      <c r="G40" s="158">
        <v>9.8268399999999999E-3</v>
      </c>
      <c r="H40" s="35" t="s">
        <v>153</v>
      </c>
      <c r="J40" s="32"/>
    </row>
    <row r="41" spans="1:10" x14ac:dyDescent="0.2">
      <c r="A41" s="155">
        <v>35</v>
      </c>
      <c r="B41" s="156" t="s">
        <v>291</v>
      </c>
      <c r="C41" s="156" t="s">
        <v>292</v>
      </c>
      <c r="D41" s="156" t="s">
        <v>293</v>
      </c>
      <c r="E41" s="157">
        <v>3562</v>
      </c>
      <c r="F41" s="35">
        <v>84.235956999999999</v>
      </c>
      <c r="G41" s="158">
        <v>9.8255600000000005E-3</v>
      </c>
      <c r="H41" s="35" t="s">
        <v>153</v>
      </c>
      <c r="J41" s="32"/>
    </row>
    <row r="42" spans="1:10" x14ac:dyDescent="0.2">
      <c r="A42" s="155">
        <v>36</v>
      </c>
      <c r="B42" s="156" t="s">
        <v>342</v>
      </c>
      <c r="C42" s="156" t="s">
        <v>343</v>
      </c>
      <c r="D42" s="156" t="s">
        <v>204</v>
      </c>
      <c r="E42" s="157">
        <v>41970</v>
      </c>
      <c r="F42" s="35">
        <v>84.175032000000002</v>
      </c>
      <c r="G42" s="158">
        <v>9.8184599999999993E-3</v>
      </c>
      <c r="H42" s="35" t="s">
        <v>153</v>
      </c>
      <c r="J42" s="32"/>
    </row>
    <row r="43" spans="1:10" x14ac:dyDescent="0.2">
      <c r="A43" s="155">
        <v>37</v>
      </c>
      <c r="B43" s="156" t="s">
        <v>564</v>
      </c>
      <c r="C43" s="156" t="s">
        <v>565</v>
      </c>
      <c r="D43" s="156" t="s">
        <v>222</v>
      </c>
      <c r="E43" s="157">
        <v>5822</v>
      </c>
      <c r="F43" s="35">
        <v>83.274977000000007</v>
      </c>
      <c r="G43" s="158">
        <v>9.7134700000000001E-3</v>
      </c>
      <c r="H43" s="35" t="s">
        <v>153</v>
      </c>
      <c r="J43" s="32"/>
    </row>
    <row r="44" spans="1:10" x14ac:dyDescent="0.2">
      <c r="A44" s="155">
        <v>38</v>
      </c>
      <c r="B44" s="156" t="s">
        <v>76</v>
      </c>
      <c r="C44" s="156" t="s">
        <v>77</v>
      </c>
      <c r="D44" s="156" t="s">
        <v>50</v>
      </c>
      <c r="E44" s="157">
        <v>9798</v>
      </c>
      <c r="F44" s="35">
        <v>83.180121</v>
      </c>
      <c r="G44" s="158">
        <v>9.7024099999999999E-3</v>
      </c>
      <c r="H44" s="35" t="s">
        <v>153</v>
      </c>
      <c r="J44" s="32"/>
    </row>
    <row r="45" spans="1:10" x14ac:dyDescent="0.2">
      <c r="A45" s="155">
        <v>39</v>
      </c>
      <c r="B45" s="156" t="s">
        <v>755</v>
      </c>
      <c r="C45" s="156" t="s">
        <v>756</v>
      </c>
      <c r="D45" s="156" t="s">
        <v>90</v>
      </c>
      <c r="E45" s="157">
        <v>244</v>
      </c>
      <c r="F45" s="35">
        <v>83.165936000000002</v>
      </c>
      <c r="G45" s="158">
        <v>9.7007499999999993E-3</v>
      </c>
      <c r="H45" s="35" t="s">
        <v>153</v>
      </c>
      <c r="J45" s="32"/>
    </row>
    <row r="46" spans="1:10" x14ac:dyDescent="0.2">
      <c r="A46" s="155">
        <v>40</v>
      </c>
      <c r="B46" s="156" t="s">
        <v>757</v>
      </c>
      <c r="C46" s="156" t="s">
        <v>758</v>
      </c>
      <c r="D46" s="156" t="s">
        <v>511</v>
      </c>
      <c r="E46" s="157">
        <v>6024</v>
      </c>
      <c r="F46" s="35">
        <v>82.881203999999997</v>
      </c>
      <c r="G46" s="158">
        <v>9.6675400000000005E-3</v>
      </c>
      <c r="H46" s="35" t="s">
        <v>153</v>
      </c>
      <c r="J46" s="32"/>
    </row>
    <row r="47" spans="1:10" x14ac:dyDescent="0.2">
      <c r="A47" s="155">
        <v>41</v>
      </c>
      <c r="B47" s="156" t="s">
        <v>722</v>
      </c>
      <c r="C47" s="156" t="s">
        <v>723</v>
      </c>
      <c r="D47" s="156" t="s">
        <v>117</v>
      </c>
      <c r="E47" s="157">
        <v>8883</v>
      </c>
      <c r="F47" s="35">
        <v>82.745144999999994</v>
      </c>
      <c r="G47" s="158">
        <v>9.6516699999999993E-3</v>
      </c>
      <c r="H47" s="35" t="s">
        <v>153</v>
      </c>
      <c r="J47" s="32"/>
    </row>
    <row r="48" spans="1:10" ht="25.5" x14ac:dyDescent="0.2">
      <c r="A48" s="155">
        <v>42</v>
      </c>
      <c r="B48" s="156" t="s">
        <v>104</v>
      </c>
      <c r="C48" s="156" t="s">
        <v>105</v>
      </c>
      <c r="D48" s="156" t="s">
        <v>25</v>
      </c>
      <c r="E48" s="157">
        <v>12335</v>
      </c>
      <c r="F48" s="35">
        <v>82.675337499999998</v>
      </c>
      <c r="G48" s="158">
        <v>9.6435300000000009E-3</v>
      </c>
      <c r="H48" s="35" t="s">
        <v>153</v>
      </c>
      <c r="J48" s="32"/>
    </row>
    <row r="49" spans="1:10" x14ac:dyDescent="0.2">
      <c r="A49" s="155">
        <v>43</v>
      </c>
      <c r="B49" s="156" t="s">
        <v>697</v>
      </c>
      <c r="C49" s="156" t="s">
        <v>698</v>
      </c>
      <c r="D49" s="156" t="s">
        <v>298</v>
      </c>
      <c r="E49" s="157">
        <v>1509</v>
      </c>
      <c r="F49" s="35">
        <v>82.626049499999993</v>
      </c>
      <c r="G49" s="158">
        <v>9.6377800000000003E-3</v>
      </c>
      <c r="H49" s="35" t="s">
        <v>153</v>
      </c>
      <c r="J49" s="32"/>
    </row>
    <row r="50" spans="1:10" x14ac:dyDescent="0.2">
      <c r="A50" s="155">
        <v>44</v>
      </c>
      <c r="B50" s="156" t="s">
        <v>550</v>
      </c>
      <c r="C50" s="156" t="s">
        <v>551</v>
      </c>
      <c r="D50" s="156" t="s">
        <v>267</v>
      </c>
      <c r="E50" s="157">
        <v>6450</v>
      </c>
      <c r="F50" s="35">
        <v>82.334249999999997</v>
      </c>
      <c r="G50" s="158">
        <v>9.6037399999999995E-3</v>
      </c>
      <c r="H50" s="35" t="s">
        <v>153</v>
      </c>
      <c r="J50" s="32"/>
    </row>
    <row r="51" spans="1:10" x14ac:dyDescent="0.2">
      <c r="A51" s="155">
        <v>45</v>
      </c>
      <c r="B51" s="156" t="s">
        <v>113</v>
      </c>
      <c r="C51" s="156" t="s">
        <v>114</v>
      </c>
      <c r="D51" s="156" t="s">
        <v>112</v>
      </c>
      <c r="E51" s="157">
        <v>15634</v>
      </c>
      <c r="F51" s="35">
        <v>82.141036</v>
      </c>
      <c r="G51" s="158">
        <v>9.5811999999999998E-3</v>
      </c>
      <c r="H51" s="35" t="s">
        <v>153</v>
      </c>
      <c r="J51" s="32"/>
    </row>
    <row r="52" spans="1:10" x14ac:dyDescent="0.2">
      <c r="A52" s="155">
        <v>46</v>
      </c>
      <c r="B52" s="156" t="s">
        <v>65</v>
      </c>
      <c r="C52" s="156" t="s">
        <v>66</v>
      </c>
      <c r="D52" s="156" t="s">
        <v>22</v>
      </c>
      <c r="E52" s="157">
        <v>18477</v>
      </c>
      <c r="F52" s="35">
        <v>81.409661999999997</v>
      </c>
      <c r="G52" s="158">
        <v>9.4958899999999999E-3</v>
      </c>
      <c r="H52" s="35" t="s">
        <v>153</v>
      </c>
      <c r="J52" s="32"/>
    </row>
    <row r="53" spans="1:10" x14ac:dyDescent="0.2">
      <c r="A53" s="155">
        <v>47</v>
      </c>
      <c r="B53" s="156" t="s">
        <v>385</v>
      </c>
      <c r="C53" s="156" t="s">
        <v>386</v>
      </c>
      <c r="D53" s="156" t="s">
        <v>204</v>
      </c>
      <c r="E53" s="157">
        <v>1716</v>
      </c>
      <c r="F53" s="35">
        <v>80.939430000000002</v>
      </c>
      <c r="G53" s="158">
        <v>9.4410399999999995E-3</v>
      </c>
      <c r="H53" s="35" t="s">
        <v>153</v>
      </c>
      <c r="J53" s="32"/>
    </row>
    <row r="54" spans="1:10" x14ac:dyDescent="0.2">
      <c r="A54" s="155">
        <v>48</v>
      </c>
      <c r="B54" s="156" t="s">
        <v>381</v>
      </c>
      <c r="C54" s="156" t="s">
        <v>382</v>
      </c>
      <c r="D54" s="156" t="s">
        <v>373</v>
      </c>
      <c r="E54" s="157">
        <v>3250</v>
      </c>
      <c r="F54" s="35">
        <v>80.374125000000006</v>
      </c>
      <c r="G54" s="158">
        <v>9.3751100000000007E-3</v>
      </c>
      <c r="H54" s="35" t="s">
        <v>153</v>
      </c>
      <c r="J54" s="32"/>
    </row>
    <row r="55" spans="1:10" x14ac:dyDescent="0.2">
      <c r="A55" s="155">
        <v>49</v>
      </c>
      <c r="B55" s="156" t="s">
        <v>120</v>
      </c>
      <c r="C55" s="156" t="s">
        <v>121</v>
      </c>
      <c r="D55" s="156" t="s">
        <v>122</v>
      </c>
      <c r="E55" s="157">
        <v>16954</v>
      </c>
      <c r="F55" s="35">
        <v>80.217850999999996</v>
      </c>
      <c r="G55" s="158">
        <v>9.3568799999999997E-3</v>
      </c>
      <c r="H55" s="35" t="s">
        <v>153</v>
      </c>
      <c r="J55" s="32"/>
    </row>
    <row r="56" spans="1:10" x14ac:dyDescent="0.2">
      <c r="A56" s="155">
        <v>50</v>
      </c>
      <c r="B56" s="156" t="s">
        <v>48</v>
      </c>
      <c r="C56" s="156" t="s">
        <v>49</v>
      </c>
      <c r="D56" s="156" t="s">
        <v>50</v>
      </c>
      <c r="E56" s="157">
        <v>6672</v>
      </c>
      <c r="F56" s="35">
        <v>80.037312</v>
      </c>
      <c r="G56" s="158">
        <v>9.3358199999999999E-3</v>
      </c>
      <c r="H56" s="35" t="s">
        <v>153</v>
      </c>
      <c r="J56" s="32"/>
    </row>
    <row r="57" spans="1:10" ht="25.5" x14ac:dyDescent="0.2">
      <c r="A57" s="155">
        <v>51</v>
      </c>
      <c r="B57" s="156" t="s">
        <v>759</v>
      </c>
      <c r="C57" s="156" t="s">
        <v>760</v>
      </c>
      <c r="D57" s="156" t="s">
        <v>25</v>
      </c>
      <c r="E57" s="157">
        <v>287</v>
      </c>
      <c r="F57" s="35">
        <v>79.988048000000006</v>
      </c>
      <c r="G57" s="158">
        <v>9.3300699999999993E-3</v>
      </c>
      <c r="H57" s="35" t="s">
        <v>153</v>
      </c>
      <c r="J57" s="32"/>
    </row>
    <row r="58" spans="1:10" x14ac:dyDescent="0.2">
      <c r="A58" s="155">
        <v>52</v>
      </c>
      <c r="B58" s="156" t="s">
        <v>761</v>
      </c>
      <c r="C58" s="156" t="s">
        <v>762</v>
      </c>
      <c r="D58" s="156" t="s">
        <v>245</v>
      </c>
      <c r="E58" s="157">
        <v>8065</v>
      </c>
      <c r="F58" s="35">
        <v>79.742687500000002</v>
      </c>
      <c r="G58" s="158">
        <v>9.3014499999999993E-3</v>
      </c>
      <c r="H58" s="35" t="s">
        <v>153</v>
      </c>
      <c r="J58" s="32"/>
    </row>
    <row r="59" spans="1:10" ht="25.5" x14ac:dyDescent="0.2">
      <c r="A59" s="155">
        <v>53</v>
      </c>
      <c r="B59" s="156" t="s">
        <v>763</v>
      </c>
      <c r="C59" s="156" t="s">
        <v>764</v>
      </c>
      <c r="D59" s="156" t="s">
        <v>219</v>
      </c>
      <c r="E59" s="157">
        <v>2838</v>
      </c>
      <c r="F59" s="35">
        <v>79.217094000000003</v>
      </c>
      <c r="G59" s="158">
        <v>9.2401500000000008E-3</v>
      </c>
      <c r="H59" s="35" t="s">
        <v>153</v>
      </c>
      <c r="J59" s="32"/>
    </row>
    <row r="60" spans="1:10" x14ac:dyDescent="0.2">
      <c r="A60" s="155">
        <v>54</v>
      </c>
      <c r="B60" s="156" t="s">
        <v>765</v>
      </c>
      <c r="C60" s="156" t="s">
        <v>766</v>
      </c>
      <c r="D60" s="156" t="s">
        <v>245</v>
      </c>
      <c r="E60" s="157">
        <v>4407</v>
      </c>
      <c r="F60" s="35">
        <v>78.865468500000006</v>
      </c>
      <c r="G60" s="158">
        <v>9.1991299999999998E-3</v>
      </c>
      <c r="H60" s="35" t="s">
        <v>153</v>
      </c>
      <c r="J60" s="32"/>
    </row>
    <row r="61" spans="1:10" x14ac:dyDescent="0.2">
      <c r="A61" s="155">
        <v>55</v>
      </c>
      <c r="B61" s="156" t="s">
        <v>767</v>
      </c>
      <c r="C61" s="156" t="s">
        <v>768</v>
      </c>
      <c r="D61" s="156" t="s">
        <v>222</v>
      </c>
      <c r="E61" s="157">
        <v>1463</v>
      </c>
      <c r="F61" s="35">
        <v>78.783281500000001</v>
      </c>
      <c r="G61" s="158">
        <v>9.1895399999999995E-3</v>
      </c>
      <c r="H61" s="35" t="s">
        <v>153</v>
      </c>
      <c r="J61" s="32"/>
    </row>
    <row r="62" spans="1:10" x14ac:dyDescent="0.2">
      <c r="A62" s="155">
        <v>56</v>
      </c>
      <c r="B62" s="156" t="s">
        <v>14</v>
      </c>
      <c r="C62" s="156" t="s">
        <v>15</v>
      </c>
      <c r="D62" s="156" t="s">
        <v>16</v>
      </c>
      <c r="E62" s="157">
        <v>2511</v>
      </c>
      <c r="F62" s="35">
        <v>78.614388000000005</v>
      </c>
      <c r="G62" s="158">
        <v>9.1698400000000003E-3</v>
      </c>
      <c r="H62" s="35" t="s">
        <v>153</v>
      </c>
      <c r="J62" s="32"/>
    </row>
    <row r="63" spans="1:10" ht="25.5" x14ac:dyDescent="0.2">
      <c r="A63" s="155">
        <v>57</v>
      </c>
      <c r="B63" s="156" t="s">
        <v>769</v>
      </c>
      <c r="C63" s="156" t="s">
        <v>770</v>
      </c>
      <c r="D63" s="156" t="s">
        <v>274</v>
      </c>
      <c r="E63" s="157">
        <v>2482</v>
      </c>
      <c r="F63" s="35">
        <v>78.405139000000005</v>
      </c>
      <c r="G63" s="158">
        <v>9.1454399999999995E-3</v>
      </c>
      <c r="H63" s="35" t="s">
        <v>153</v>
      </c>
      <c r="J63" s="32"/>
    </row>
    <row r="64" spans="1:10" ht="25.5" x14ac:dyDescent="0.2">
      <c r="A64" s="155">
        <v>58</v>
      </c>
      <c r="B64" s="156" t="s">
        <v>771</v>
      </c>
      <c r="C64" s="156" t="s">
        <v>772</v>
      </c>
      <c r="D64" s="156" t="s">
        <v>240</v>
      </c>
      <c r="E64" s="157">
        <v>7892</v>
      </c>
      <c r="F64" s="35">
        <v>78.071610000000007</v>
      </c>
      <c r="G64" s="158">
        <v>9.1065299999999998E-3</v>
      </c>
      <c r="H64" s="35" t="s">
        <v>153</v>
      </c>
      <c r="J64" s="32"/>
    </row>
    <row r="65" spans="1:10" ht="25.5" x14ac:dyDescent="0.2">
      <c r="A65" s="155">
        <v>59</v>
      </c>
      <c r="B65" s="156" t="s">
        <v>217</v>
      </c>
      <c r="C65" s="156" t="s">
        <v>218</v>
      </c>
      <c r="D65" s="156" t="s">
        <v>219</v>
      </c>
      <c r="E65" s="157">
        <v>7239</v>
      </c>
      <c r="F65" s="35">
        <v>77.743240499999999</v>
      </c>
      <c r="G65" s="158">
        <v>9.06823E-3</v>
      </c>
      <c r="H65" s="35" t="s">
        <v>153</v>
      </c>
      <c r="J65" s="32"/>
    </row>
    <row r="66" spans="1:10" x14ac:dyDescent="0.2">
      <c r="A66" s="155">
        <v>60</v>
      </c>
      <c r="B66" s="156" t="s">
        <v>554</v>
      </c>
      <c r="C66" s="156" t="s">
        <v>555</v>
      </c>
      <c r="D66" s="156" t="s">
        <v>293</v>
      </c>
      <c r="E66" s="157">
        <v>817</v>
      </c>
      <c r="F66" s="35">
        <v>77.628480499999995</v>
      </c>
      <c r="G66" s="158">
        <v>9.0548399999999998E-3</v>
      </c>
      <c r="H66" s="35" t="s">
        <v>153</v>
      </c>
      <c r="J66" s="32"/>
    </row>
    <row r="67" spans="1:10" x14ac:dyDescent="0.2">
      <c r="A67" s="155">
        <v>61</v>
      </c>
      <c r="B67" s="156" t="s">
        <v>474</v>
      </c>
      <c r="C67" s="156" t="s">
        <v>475</v>
      </c>
      <c r="D67" s="156" t="s">
        <v>50</v>
      </c>
      <c r="E67" s="157">
        <v>28171</v>
      </c>
      <c r="F67" s="35">
        <v>77.582933999999995</v>
      </c>
      <c r="G67" s="158">
        <v>9.0495300000000001E-3</v>
      </c>
      <c r="H67" s="35" t="s">
        <v>153</v>
      </c>
      <c r="J67" s="32"/>
    </row>
    <row r="68" spans="1:10" x14ac:dyDescent="0.2">
      <c r="A68" s="155">
        <v>62</v>
      </c>
      <c r="B68" s="156" t="s">
        <v>486</v>
      </c>
      <c r="C68" s="156" t="s">
        <v>487</v>
      </c>
      <c r="D68" s="156" t="s">
        <v>222</v>
      </c>
      <c r="E68" s="157">
        <v>15062</v>
      </c>
      <c r="F68" s="35">
        <v>77.546706999999998</v>
      </c>
      <c r="G68" s="158">
        <v>9.0453100000000008E-3</v>
      </c>
      <c r="H68" s="35" t="s">
        <v>153</v>
      </c>
      <c r="J68" s="32"/>
    </row>
    <row r="69" spans="1:10" x14ac:dyDescent="0.2">
      <c r="A69" s="155">
        <v>63</v>
      </c>
      <c r="B69" s="156" t="s">
        <v>558</v>
      </c>
      <c r="C69" s="156" t="s">
        <v>559</v>
      </c>
      <c r="D69" s="156" t="s">
        <v>245</v>
      </c>
      <c r="E69" s="157">
        <v>12587</v>
      </c>
      <c r="F69" s="35">
        <v>76.239458999999997</v>
      </c>
      <c r="G69" s="158">
        <v>8.8928199999999992E-3</v>
      </c>
      <c r="H69" s="35" t="s">
        <v>153</v>
      </c>
      <c r="J69" s="32"/>
    </row>
    <row r="70" spans="1:10" x14ac:dyDescent="0.2">
      <c r="A70" s="155">
        <v>64</v>
      </c>
      <c r="B70" s="156" t="s">
        <v>773</v>
      </c>
      <c r="C70" s="156" t="s">
        <v>774</v>
      </c>
      <c r="D70" s="156" t="s">
        <v>112</v>
      </c>
      <c r="E70" s="157">
        <v>21284</v>
      </c>
      <c r="F70" s="35">
        <v>76.228645999999998</v>
      </c>
      <c r="G70" s="158">
        <v>8.8915599999999997E-3</v>
      </c>
      <c r="H70" s="35" t="s">
        <v>153</v>
      </c>
      <c r="J70" s="32"/>
    </row>
    <row r="71" spans="1:10" x14ac:dyDescent="0.2">
      <c r="A71" s="155">
        <v>65</v>
      </c>
      <c r="B71" s="156" t="s">
        <v>775</v>
      </c>
      <c r="C71" s="156" t="s">
        <v>776</v>
      </c>
      <c r="D71" s="156" t="s">
        <v>511</v>
      </c>
      <c r="E71" s="157">
        <v>2678</v>
      </c>
      <c r="F71" s="35">
        <v>76.139556999999996</v>
      </c>
      <c r="G71" s="158">
        <v>8.8811700000000007E-3</v>
      </c>
      <c r="H71" s="35" t="s">
        <v>153</v>
      </c>
      <c r="J71" s="32"/>
    </row>
    <row r="72" spans="1:10" x14ac:dyDescent="0.2">
      <c r="A72" s="155">
        <v>66</v>
      </c>
      <c r="B72" s="156" t="s">
        <v>369</v>
      </c>
      <c r="C72" s="156" t="s">
        <v>370</v>
      </c>
      <c r="D72" s="156" t="s">
        <v>50</v>
      </c>
      <c r="E72" s="157">
        <v>63655</v>
      </c>
      <c r="F72" s="35">
        <v>76.048628500000007</v>
      </c>
      <c r="G72" s="158">
        <v>8.8705699999999995E-3</v>
      </c>
      <c r="H72" s="35" t="s">
        <v>153</v>
      </c>
      <c r="J72" s="32"/>
    </row>
    <row r="73" spans="1:10" x14ac:dyDescent="0.2">
      <c r="A73" s="155">
        <v>67</v>
      </c>
      <c r="B73" s="156" t="s">
        <v>56</v>
      </c>
      <c r="C73" s="156" t="s">
        <v>57</v>
      </c>
      <c r="D73" s="156" t="s">
        <v>58</v>
      </c>
      <c r="E73" s="157">
        <v>27723</v>
      </c>
      <c r="F73" s="35">
        <v>76.016465999999994</v>
      </c>
      <c r="G73" s="158">
        <v>8.8668099999999993E-3</v>
      </c>
      <c r="H73" s="35" t="s">
        <v>153</v>
      </c>
      <c r="J73" s="32"/>
    </row>
    <row r="74" spans="1:10" x14ac:dyDescent="0.2">
      <c r="A74" s="155">
        <v>68</v>
      </c>
      <c r="B74" s="156" t="s">
        <v>403</v>
      </c>
      <c r="C74" s="156" t="s">
        <v>404</v>
      </c>
      <c r="D74" s="156" t="s">
        <v>112</v>
      </c>
      <c r="E74" s="157">
        <v>1068</v>
      </c>
      <c r="F74" s="35">
        <v>75.994073999999998</v>
      </c>
      <c r="G74" s="158">
        <v>8.8641999999999992E-3</v>
      </c>
      <c r="H74" s="35" t="s">
        <v>153</v>
      </c>
      <c r="J74" s="32"/>
    </row>
    <row r="75" spans="1:10" x14ac:dyDescent="0.2">
      <c r="A75" s="155">
        <v>69</v>
      </c>
      <c r="B75" s="156" t="s">
        <v>346</v>
      </c>
      <c r="C75" s="156" t="s">
        <v>347</v>
      </c>
      <c r="D75" s="156" t="s">
        <v>222</v>
      </c>
      <c r="E75" s="157">
        <v>4835</v>
      </c>
      <c r="F75" s="35">
        <v>75.752362500000004</v>
      </c>
      <c r="G75" s="158">
        <v>8.83601E-3</v>
      </c>
      <c r="H75" s="35" t="s">
        <v>153</v>
      </c>
      <c r="J75" s="32"/>
    </row>
    <row r="76" spans="1:10" ht="25.5" x14ac:dyDescent="0.2">
      <c r="A76" s="155">
        <v>70</v>
      </c>
      <c r="B76" s="156" t="s">
        <v>359</v>
      </c>
      <c r="C76" s="156" t="s">
        <v>360</v>
      </c>
      <c r="D76" s="156" t="s">
        <v>219</v>
      </c>
      <c r="E76" s="157">
        <v>1183</v>
      </c>
      <c r="F76" s="35">
        <v>75.739800500000001</v>
      </c>
      <c r="G76" s="158">
        <v>8.8345400000000001E-3</v>
      </c>
      <c r="H76" s="35" t="s">
        <v>153</v>
      </c>
      <c r="J76" s="32"/>
    </row>
    <row r="77" spans="1:10" x14ac:dyDescent="0.2">
      <c r="A77" s="155">
        <v>71</v>
      </c>
      <c r="B77" s="156" t="s">
        <v>777</v>
      </c>
      <c r="C77" s="156" t="s">
        <v>778</v>
      </c>
      <c r="D77" s="156" t="s">
        <v>112</v>
      </c>
      <c r="E77" s="157">
        <v>10411</v>
      </c>
      <c r="F77" s="35">
        <v>75.438106000000005</v>
      </c>
      <c r="G77" s="158">
        <v>8.7993499999999992E-3</v>
      </c>
      <c r="H77" s="35" t="s">
        <v>153</v>
      </c>
      <c r="J77" s="32"/>
    </row>
    <row r="78" spans="1:10" x14ac:dyDescent="0.2">
      <c r="A78" s="155">
        <v>72</v>
      </c>
      <c r="B78" s="156" t="s">
        <v>720</v>
      </c>
      <c r="C78" s="156" t="s">
        <v>721</v>
      </c>
      <c r="D78" s="156" t="s">
        <v>47</v>
      </c>
      <c r="E78" s="157">
        <v>2583</v>
      </c>
      <c r="F78" s="35">
        <v>75.347401500000004</v>
      </c>
      <c r="G78" s="158">
        <v>8.7887699999999996E-3</v>
      </c>
      <c r="H78" s="35" t="s">
        <v>153</v>
      </c>
      <c r="J78" s="32"/>
    </row>
    <row r="79" spans="1:10" ht="25.5" x14ac:dyDescent="0.2">
      <c r="A79" s="155">
        <v>73</v>
      </c>
      <c r="B79" s="156" t="s">
        <v>711</v>
      </c>
      <c r="C79" s="156" t="s">
        <v>712</v>
      </c>
      <c r="D79" s="156" t="s">
        <v>713</v>
      </c>
      <c r="E79" s="157">
        <v>2371</v>
      </c>
      <c r="F79" s="35">
        <v>75.330226499999995</v>
      </c>
      <c r="G79" s="158">
        <v>8.7867699999999993E-3</v>
      </c>
      <c r="H79" s="35" t="s">
        <v>153</v>
      </c>
      <c r="J79" s="32"/>
    </row>
    <row r="80" spans="1:10" x14ac:dyDescent="0.2">
      <c r="A80" s="155">
        <v>74</v>
      </c>
      <c r="B80" s="156" t="s">
        <v>137</v>
      </c>
      <c r="C80" s="156" t="s">
        <v>138</v>
      </c>
      <c r="D80" s="156" t="s">
        <v>16</v>
      </c>
      <c r="E80" s="157">
        <v>24736</v>
      </c>
      <c r="F80" s="35">
        <v>75.185072000000005</v>
      </c>
      <c r="G80" s="158">
        <v>8.7698399999999992E-3</v>
      </c>
      <c r="H80" s="35" t="s">
        <v>153</v>
      </c>
      <c r="J80" s="32"/>
    </row>
    <row r="81" spans="1:10" x14ac:dyDescent="0.2">
      <c r="A81" s="155">
        <v>75</v>
      </c>
      <c r="B81" s="156" t="s">
        <v>389</v>
      </c>
      <c r="C81" s="156" t="s">
        <v>390</v>
      </c>
      <c r="D81" s="156" t="s">
        <v>50</v>
      </c>
      <c r="E81" s="157">
        <v>4122</v>
      </c>
      <c r="F81" s="35">
        <v>74.299049999999994</v>
      </c>
      <c r="G81" s="158">
        <v>8.6664900000000007E-3</v>
      </c>
      <c r="H81" s="35" t="s">
        <v>153</v>
      </c>
      <c r="J81" s="32"/>
    </row>
    <row r="82" spans="1:10" x14ac:dyDescent="0.2">
      <c r="A82" s="155">
        <v>76</v>
      </c>
      <c r="B82" s="156" t="s">
        <v>779</v>
      </c>
      <c r="C82" s="156" t="s">
        <v>780</v>
      </c>
      <c r="D82" s="156" t="s">
        <v>112</v>
      </c>
      <c r="E82" s="157">
        <v>865</v>
      </c>
      <c r="F82" s="35">
        <v>73.838562499999995</v>
      </c>
      <c r="G82" s="158">
        <v>8.6127800000000004E-3</v>
      </c>
      <c r="H82" s="35" t="s">
        <v>153</v>
      </c>
      <c r="J82" s="32"/>
    </row>
    <row r="83" spans="1:10" x14ac:dyDescent="0.2">
      <c r="A83" s="155">
        <v>77</v>
      </c>
      <c r="B83" s="156" t="s">
        <v>781</v>
      </c>
      <c r="C83" s="156" t="s">
        <v>782</v>
      </c>
      <c r="D83" s="156" t="s">
        <v>50</v>
      </c>
      <c r="E83" s="157">
        <v>59709</v>
      </c>
      <c r="F83" s="35">
        <v>73.597313400000004</v>
      </c>
      <c r="G83" s="158">
        <v>8.5846399999999993E-3</v>
      </c>
      <c r="H83" s="35" t="s">
        <v>153</v>
      </c>
      <c r="J83" s="32"/>
    </row>
    <row r="84" spans="1:10" x14ac:dyDescent="0.2">
      <c r="A84" s="155">
        <v>78</v>
      </c>
      <c r="B84" s="156" t="s">
        <v>133</v>
      </c>
      <c r="C84" s="156" t="s">
        <v>134</v>
      </c>
      <c r="D84" s="156" t="s">
        <v>16</v>
      </c>
      <c r="E84" s="157">
        <v>44370</v>
      </c>
      <c r="F84" s="35">
        <v>73.490031000000002</v>
      </c>
      <c r="G84" s="158">
        <v>8.5721200000000008E-3</v>
      </c>
      <c r="H84" s="35" t="s">
        <v>153</v>
      </c>
      <c r="J84" s="32"/>
    </row>
    <row r="85" spans="1:10" x14ac:dyDescent="0.2">
      <c r="A85" s="155">
        <v>79</v>
      </c>
      <c r="B85" s="156" t="s">
        <v>476</v>
      </c>
      <c r="C85" s="156" t="s">
        <v>477</v>
      </c>
      <c r="D85" s="156" t="s">
        <v>245</v>
      </c>
      <c r="E85" s="157">
        <v>4895</v>
      </c>
      <c r="F85" s="35">
        <v>73.030952499999998</v>
      </c>
      <c r="G85" s="158">
        <v>8.5185699999999996E-3</v>
      </c>
      <c r="H85" s="35" t="s">
        <v>153</v>
      </c>
      <c r="J85" s="32"/>
    </row>
    <row r="86" spans="1:10" x14ac:dyDescent="0.2">
      <c r="A86" s="155">
        <v>80</v>
      </c>
      <c r="B86" s="156" t="s">
        <v>350</v>
      </c>
      <c r="C86" s="156" t="s">
        <v>351</v>
      </c>
      <c r="D86" s="156" t="s">
        <v>222</v>
      </c>
      <c r="E86" s="157">
        <v>1867</v>
      </c>
      <c r="F86" s="35">
        <v>72.890480499999995</v>
      </c>
      <c r="G86" s="158">
        <v>8.5021899999999997E-3</v>
      </c>
      <c r="H86" s="35" t="s">
        <v>153</v>
      </c>
      <c r="J86" s="32"/>
    </row>
    <row r="87" spans="1:10" ht="25.5" x14ac:dyDescent="0.2">
      <c r="A87" s="155">
        <v>81</v>
      </c>
      <c r="B87" s="156" t="s">
        <v>480</v>
      </c>
      <c r="C87" s="156" t="s">
        <v>481</v>
      </c>
      <c r="D87" s="156" t="s">
        <v>219</v>
      </c>
      <c r="E87" s="157">
        <v>4922</v>
      </c>
      <c r="F87" s="35">
        <v>72.884975999999995</v>
      </c>
      <c r="G87" s="158">
        <v>8.5015500000000001E-3</v>
      </c>
      <c r="H87" s="35" t="s">
        <v>153</v>
      </c>
      <c r="J87" s="32"/>
    </row>
    <row r="88" spans="1:10" x14ac:dyDescent="0.2">
      <c r="A88" s="155">
        <v>82</v>
      </c>
      <c r="B88" s="156" t="s">
        <v>371</v>
      </c>
      <c r="C88" s="156" t="s">
        <v>372</v>
      </c>
      <c r="D88" s="156" t="s">
        <v>373</v>
      </c>
      <c r="E88" s="157">
        <v>17097</v>
      </c>
      <c r="F88" s="35">
        <v>72.645152999999993</v>
      </c>
      <c r="G88" s="158">
        <v>8.4735699999999997E-3</v>
      </c>
      <c r="H88" s="35" t="s">
        <v>153</v>
      </c>
      <c r="J88" s="32"/>
    </row>
    <row r="89" spans="1:10" x14ac:dyDescent="0.2">
      <c r="A89" s="155">
        <v>83</v>
      </c>
      <c r="B89" s="156" t="s">
        <v>695</v>
      </c>
      <c r="C89" s="156" t="s">
        <v>696</v>
      </c>
      <c r="D89" s="156" t="s">
        <v>298</v>
      </c>
      <c r="E89" s="157">
        <v>2841</v>
      </c>
      <c r="F89" s="35">
        <v>72.492376500000006</v>
      </c>
      <c r="G89" s="158">
        <v>8.4557499999999997E-3</v>
      </c>
      <c r="H89" s="35" t="s">
        <v>153</v>
      </c>
      <c r="J89" s="32"/>
    </row>
    <row r="90" spans="1:10" x14ac:dyDescent="0.2">
      <c r="A90" s="155">
        <v>84</v>
      </c>
      <c r="B90" s="156" t="s">
        <v>409</v>
      </c>
      <c r="C90" s="156" t="s">
        <v>410</v>
      </c>
      <c r="D90" s="156" t="s">
        <v>112</v>
      </c>
      <c r="E90" s="157">
        <v>4552</v>
      </c>
      <c r="F90" s="35">
        <v>72.292587999999995</v>
      </c>
      <c r="G90" s="158">
        <v>8.4324499999999993E-3</v>
      </c>
      <c r="H90" s="35" t="s">
        <v>153</v>
      </c>
      <c r="J90" s="32"/>
    </row>
    <row r="91" spans="1:10" ht="25.5" x14ac:dyDescent="0.2">
      <c r="A91" s="155">
        <v>85</v>
      </c>
      <c r="B91" s="156" t="s">
        <v>482</v>
      </c>
      <c r="C91" s="156" t="s">
        <v>483</v>
      </c>
      <c r="D91" s="156" t="s">
        <v>327</v>
      </c>
      <c r="E91" s="157">
        <v>6556</v>
      </c>
      <c r="F91" s="35">
        <v>71.948822000000007</v>
      </c>
      <c r="G91" s="158">
        <v>8.3923499999999998E-3</v>
      </c>
      <c r="H91" s="35" t="s">
        <v>153</v>
      </c>
      <c r="J91" s="32"/>
    </row>
    <row r="92" spans="1:10" x14ac:dyDescent="0.2">
      <c r="A92" s="155">
        <v>86</v>
      </c>
      <c r="B92" s="156" t="s">
        <v>783</v>
      </c>
      <c r="C92" s="156" t="s">
        <v>784</v>
      </c>
      <c r="D92" s="156" t="s">
        <v>22</v>
      </c>
      <c r="E92" s="157">
        <v>7206</v>
      </c>
      <c r="F92" s="35">
        <v>71.869040999999996</v>
      </c>
      <c r="G92" s="158">
        <v>8.3830399999999996E-3</v>
      </c>
      <c r="H92" s="35" t="s">
        <v>153</v>
      </c>
      <c r="J92" s="32"/>
    </row>
    <row r="93" spans="1:10" x14ac:dyDescent="0.2">
      <c r="A93" s="155">
        <v>87</v>
      </c>
      <c r="B93" s="156" t="s">
        <v>11</v>
      </c>
      <c r="C93" s="156" t="s">
        <v>12</v>
      </c>
      <c r="D93" s="156" t="s">
        <v>13</v>
      </c>
      <c r="E93" s="157">
        <v>2017</v>
      </c>
      <c r="F93" s="35">
        <v>71.572236500000002</v>
      </c>
      <c r="G93" s="158">
        <v>8.3484200000000005E-3</v>
      </c>
      <c r="H93" s="35" t="s">
        <v>153</v>
      </c>
      <c r="J93" s="32"/>
    </row>
    <row r="94" spans="1:10" x14ac:dyDescent="0.2">
      <c r="A94" s="155">
        <v>88</v>
      </c>
      <c r="B94" s="156" t="s">
        <v>562</v>
      </c>
      <c r="C94" s="156" t="s">
        <v>563</v>
      </c>
      <c r="D94" s="156" t="s">
        <v>293</v>
      </c>
      <c r="E94" s="157">
        <v>591</v>
      </c>
      <c r="F94" s="35">
        <v>71.120053499999997</v>
      </c>
      <c r="G94" s="158">
        <v>8.2956799999999997E-3</v>
      </c>
      <c r="H94" s="35" t="s">
        <v>153</v>
      </c>
      <c r="J94" s="32"/>
    </row>
    <row r="95" spans="1:10" x14ac:dyDescent="0.2">
      <c r="A95" s="155">
        <v>89</v>
      </c>
      <c r="B95" s="156" t="s">
        <v>391</v>
      </c>
      <c r="C95" s="156" t="s">
        <v>392</v>
      </c>
      <c r="D95" s="156" t="s">
        <v>50</v>
      </c>
      <c r="E95" s="157">
        <v>4842</v>
      </c>
      <c r="F95" s="35">
        <v>70.911090000000002</v>
      </c>
      <c r="G95" s="158">
        <v>8.2713100000000005E-3</v>
      </c>
      <c r="H95" s="35" t="s">
        <v>153</v>
      </c>
      <c r="J95" s="32"/>
    </row>
    <row r="96" spans="1:10" x14ac:dyDescent="0.2">
      <c r="A96" s="155">
        <v>90</v>
      </c>
      <c r="B96" s="156" t="s">
        <v>785</v>
      </c>
      <c r="C96" s="156" t="s">
        <v>786</v>
      </c>
      <c r="D96" s="156" t="s">
        <v>22</v>
      </c>
      <c r="E96" s="157">
        <v>3962</v>
      </c>
      <c r="F96" s="35">
        <v>70.872255999999993</v>
      </c>
      <c r="G96" s="158">
        <v>8.2667799999999996E-3</v>
      </c>
      <c r="H96" s="35" t="s">
        <v>153</v>
      </c>
      <c r="J96" s="32"/>
    </row>
    <row r="97" spans="1:10" x14ac:dyDescent="0.2">
      <c r="A97" s="155">
        <v>91</v>
      </c>
      <c r="B97" s="156" t="s">
        <v>787</v>
      </c>
      <c r="C97" s="156" t="s">
        <v>788</v>
      </c>
      <c r="D97" s="156" t="s">
        <v>214</v>
      </c>
      <c r="E97" s="157">
        <v>1143</v>
      </c>
      <c r="F97" s="35">
        <v>70.702551</v>
      </c>
      <c r="G97" s="158">
        <v>8.2469799999999992E-3</v>
      </c>
      <c r="H97" s="35" t="s">
        <v>153</v>
      </c>
      <c r="J97" s="32"/>
    </row>
    <row r="98" spans="1:10" x14ac:dyDescent="0.2">
      <c r="A98" s="155">
        <v>92</v>
      </c>
      <c r="B98" s="156" t="s">
        <v>665</v>
      </c>
      <c r="C98" s="156" t="s">
        <v>666</v>
      </c>
      <c r="D98" s="156" t="s">
        <v>53</v>
      </c>
      <c r="E98" s="157">
        <v>8496</v>
      </c>
      <c r="F98" s="35">
        <v>70.070760000000007</v>
      </c>
      <c r="G98" s="158">
        <v>8.1732899999999997E-3</v>
      </c>
      <c r="H98" s="35" t="s">
        <v>153</v>
      </c>
      <c r="J98" s="32"/>
    </row>
    <row r="99" spans="1:10" x14ac:dyDescent="0.2">
      <c r="A99" s="155">
        <v>93</v>
      </c>
      <c r="B99" s="156" t="s">
        <v>709</v>
      </c>
      <c r="C99" s="156" t="s">
        <v>710</v>
      </c>
      <c r="D99" s="156" t="s">
        <v>245</v>
      </c>
      <c r="E99" s="157">
        <v>11746</v>
      </c>
      <c r="F99" s="35">
        <v>69.894572999999994</v>
      </c>
      <c r="G99" s="158">
        <v>8.1527400000000003E-3</v>
      </c>
      <c r="H99" s="35" t="s">
        <v>153</v>
      </c>
      <c r="J99" s="32"/>
    </row>
    <row r="100" spans="1:10" x14ac:dyDescent="0.2">
      <c r="A100" s="155">
        <v>94</v>
      </c>
      <c r="B100" s="156" t="s">
        <v>789</v>
      </c>
      <c r="C100" s="156" t="s">
        <v>790</v>
      </c>
      <c r="D100" s="156" t="s">
        <v>80</v>
      </c>
      <c r="E100" s="157">
        <v>7800</v>
      </c>
      <c r="F100" s="35">
        <v>69.888000000000005</v>
      </c>
      <c r="G100" s="158">
        <v>8.1519699999999997E-3</v>
      </c>
      <c r="H100" s="35" t="s">
        <v>153</v>
      </c>
      <c r="J100" s="32"/>
    </row>
    <row r="101" spans="1:10" ht="25.5" x14ac:dyDescent="0.2">
      <c r="A101" s="155">
        <v>95</v>
      </c>
      <c r="B101" s="156" t="s">
        <v>791</v>
      </c>
      <c r="C101" s="156" t="s">
        <v>792</v>
      </c>
      <c r="D101" s="156" t="s">
        <v>274</v>
      </c>
      <c r="E101" s="157">
        <v>2859</v>
      </c>
      <c r="F101" s="35">
        <v>69.646669500000002</v>
      </c>
      <c r="G101" s="158">
        <v>8.1238200000000003E-3</v>
      </c>
      <c r="H101" s="35" t="s">
        <v>153</v>
      </c>
      <c r="J101" s="32"/>
    </row>
    <row r="102" spans="1:10" x14ac:dyDescent="0.2">
      <c r="A102" s="155">
        <v>96</v>
      </c>
      <c r="B102" s="156" t="s">
        <v>478</v>
      </c>
      <c r="C102" s="156" t="s">
        <v>479</v>
      </c>
      <c r="D102" s="156" t="s">
        <v>222</v>
      </c>
      <c r="E102" s="157">
        <v>4735</v>
      </c>
      <c r="F102" s="35">
        <v>69.11206</v>
      </c>
      <c r="G102" s="158">
        <v>8.0614599999999995E-3</v>
      </c>
      <c r="H102" s="35" t="s">
        <v>153</v>
      </c>
      <c r="J102" s="32"/>
    </row>
    <row r="103" spans="1:10" ht="25.5" x14ac:dyDescent="0.2">
      <c r="A103" s="155">
        <v>97</v>
      </c>
      <c r="B103" s="156" t="s">
        <v>355</v>
      </c>
      <c r="C103" s="156" t="s">
        <v>356</v>
      </c>
      <c r="D103" s="156" t="s">
        <v>219</v>
      </c>
      <c r="E103" s="157">
        <v>4542</v>
      </c>
      <c r="F103" s="35">
        <v>69.077006999999995</v>
      </c>
      <c r="G103" s="158">
        <v>8.0573699999999995E-3</v>
      </c>
      <c r="H103" s="35" t="s">
        <v>153</v>
      </c>
      <c r="J103" s="32"/>
    </row>
    <row r="104" spans="1:10" x14ac:dyDescent="0.2">
      <c r="A104" s="155">
        <v>98</v>
      </c>
      <c r="B104" s="156" t="s">
        <v>396</v>
      </c>
      <c r="C104" s="156" t="s">
        <v>397</v>
      </c>
      <c r="D104" s="156" t="s">
        <v>47</v>
      </c>
      <c r="E104" s="157">
        <v>1973</v>
      </c>
      <c r="F104" s="35">
        <v>67.164866000000004</v>
      </c>
      <c r="G104" s="158">
        <v>7.8343300000000005E-3</v>
      </c>
      <c r="H104" s="35" t="s">
        <v>153</v>
      </c>
      <c r="J104" s="32"/>
    </row>
    <row r="105" spans="1:10" x14ac:dyDescent="0.2">
      <c r="A105" s="155">
        <v>99</v>
      </c>
      <c r="B105" s="156" t="s">
        <v>793</v>
      </c>
      <c r="C105" s="156" t="s">
        <v>794</v>
      </c>
      <c r="D105" s="156" t="s">
        <v>47</v>
      </c>
      <c r="E105" s="157">
        <v>13035</v>
      </c>
      <c r="F105" s="35">
        <v>65.722470000000001</v>
      </c>
      <c r="G105" s="158">
        <v>7.6660900000000004E-3</v>
      </c>
      <c r="H105" s="35" t="s">
        <v>153</v>
      </c>
      <c r="J105" s="32"/>
    </row>
    <row r="106" spans="1:10" x14ac:dyDescent="0.2">
      <c r="A106" s="155">
        <v>100</v>
      </c>
      <c r="B106" s="156" t="s">
        <v>357</v>
      </c>
      <c r="C106" s="156" t="s">
        <v>358</v>
      </c>
      <c r="D106" s="156" t="s">
        <v>293</v>
      </c>
      <c r="E106" s="157">
        <v>6354</v>
      </c>
      <c r="F106" s="35">
        <v>62.888714999999998</v>
      </c>
      <c r="G106" s="158">
        <v>7.3355499999999997E-3</v>
      </c>
      <c r="H106" s="35" t="s">
        <v>153</v>
      </c>
      <c r="J106" s="32"/>
    </row>
    <row r="107" spans="1:10" x14ac:dyDescent="0.2">
      <c r="A107" s="155">
        <v>101</v>
      </c>
      <c r="B107" s="156" t="s">
        <v>473</v>
      </c>
      <c r="C107" s="156" t="s">
        <v>854</v>
      </c>
      <c r="D107" s="156" t="s">
        <v>293</v>
      </c>
      <c r="E107" s="157">
        <v>1688</v>
      </c>
      <c r="F107" s="35">
        <v>11.235328000000001</v>
      </c>
      <c r="G107" s="158">
        <v>1.3105300000000001E-3</v>
      </c>
      <c r="H107" s="35" t="s">
        <v>153</v>
      </c>
      <c r="J107" s="32"/>
    </row>
    <row r="108" spans="1:10" x14ac:dyDescent="0.2">
      <c r="A108" s="153"/>
      <c r="B108" s="153"/>
      <c r="C108" s="154" t="s">
        <v>152</v>
      </c>
      <c r="D108" s="153"/>
      <c r="E108" s="153" t="s">
        <v>153</v>
      </c>
      <c r="F108" s="159">
        <v>8259.4548778999997</v>
      </c>
      <c r="G108" s="160">
        <v>0.96341027999999995</v>
      </c>
      <c r="H108" s="35" t="s">
        <v>153</v>
      </c>
      <c r="J108" s="32"/>
    </row>
    <row r="109" spans="1:10" x14ac:dyDescent="0.2">
      <c r="A109" s="153"/>
      <c r="B109" s="153"/>
      <c r="C109" s="161"/>
      <c r="D109" s="153"/>
      <c r="E109" s="153"/>
      <c r="F109" s="162"/>
      <c r="G109" s="162"/>
      <c r="H109" s="35" t="s">
        <v>153</v>
      </c>
      <c r="J109" s="32"/>
    </row>
    <row r="110" spans="1:10" x14ac:dyDescent="0.2">
      <c r="A110" s="153"/>
      <c r="B110" s="153"/>
      <c r="C110" s="154" t="s">
        <v>154</v>
      </c>
      <c r="D110" s="153"/>
      <c r="E110" s="153"/>
      <c r="F110" s="153"/>
      <c r="G110" s="153"/>
      <c r="H110" s="35" t="s">
        <v>153</v>
      </c>
      <c r="J110" s="32"/>
    </row>
    <row r="111" spans="1:10" x14ac:dyDescent="0.2">
      <c r="A111" s="153"/>
      <c r="B111" s="153"/>
      <c r="C111" s="154" t="s">
        <v>152</v>
      </c>
      <c r="D111" s="153"/>
      <c r="E111" s="153" t="s">
        <v>153</v>
      </c>
      <c r="F111" s="163" t="s">
        <v>155</v>
      </c>
      <c r="G111" s="160">
        <v>0</v>
      </c>
      <c r="H111" s="35" t="s">
        <v>153</v>
      </c>
      <c r="J111" s="32"/>
    </row>
    <row r="112" spans="1:10" x14ac:dyDescent="0.2">
      <c r="A112" s="153"/>
      <c r="B112" s="153"/>
      <c r="C112" s="161"/>
      <c r="D112" s="153"/>
      <c r="E112" s="153"/>
      <c r="F112" s="162"/>
      <c r="G112" s="162"/>
      <c r="H112" s="35" t="s">
        <v>153</v>
      </c>
      <c r="J112" s="32"/>
    </row>
    <row r="113" spans="1:10" x14ac:dyDescent="0.2">
      <c r="A113" s="153"/>
      <c r="B113" s="153"/>
      <c r="C113" s="154" t="s">
        <v>156</v>
      </c>
      <c r="D113" s="153"/>
      <c r="E113" s="153"/>
      <c r="F113" s="153"/>
      <c r="G113" s="153"/>
      <c r="H113" s="35" t="s">
        <v>153</v>
      </c>
      <c r="J113" s="32"/>
    </row>
    <row r="114" spans="1:10" x14ac:dyDescent="0.2">
      <c r="A114" s="153"/>
      <c r="B114" s="153"/>
      <c r="C114" s="154" t="s">
        <v>152</v>
      </c>
      <c r="D114" s="153"/>
      <c r="E114" s="153" t="s">
        <v>153</v>
      </c>
      <c r="F114" s="163" t="s">
        <v>155</v>
      </c>
      <c r="G114" s="160">
        <v>0</v>
      </c>
      <c r="H114" s="35" t="s">
        <v>153</v>
      </c>
      <c r="J114" s="32"/>
    </row>
    <row r="115" spans="1:10" x14ac:dyDescent="0.2">
      <c r="A115" s="153"/>
      <c r="B115" s="153"/>
      <c r="C115" s="161"/>
      <c r="D115" s="153"/>
      <c r="E115" s="153"/>
      <c r="F115" s="162"/>
      <c r="G115" s="162"/>
      <c r="H115" s="35" t="s">
        <v>153</v>
      </c>
      <c r="J115" s="32"/>
    </row>
    <row r="116" spans="1:10" x14ac:dyDescent="0.2">
      <c r="A116" s="153"/>
      <c r="B116" s="153"/>
      <c r="C116" s="154" t="s">
        <v>157</v>
      </c>
      <c r="D116" s="153"/>
      <c r="E116" s="153"/>
      <c r="F116" s="153"/>
      <c r="G116" s="153"/>
      <c r="H116" s="35" t="s">
        <v>153</v>
      </c>
      <c r="J116" s="32"/>
    </row>
    <row r="117" spans="1:10" x14ac:dyDescent="0.2">
      <c r="A117" s="153"/>
      <c r="B117" s="153"/>
      <c r="C117" s="154" t="s">
        <v>152</v>
      </c>
      <c r="D117" s="153"/>
      <c r="E117" s="153" t="s">
        <v>153</v>
      </c>
      <c r="F117" s="163" t="s">
        <v>155</v>
      </c>
      <c r="G117" s="160">
        <v>0</v>
      </c>
      <c r="H117" s="35" t="s">
        <v>153</v>
      </c>
      <c r="J117" s="32"/>
    </row>
    <row r="118" spans="1:10" x14ac:dyDescent="0.2">
      <c r="A118" s="153"/>
      <c r="B118" s="153"/>
      <c r="C118" s="161"/>
      <c r="D118" s="153"/>
      <c r="E118" s="153"/>
      <c r="F118" s="162"/>
      <c r="G118" s="162"/>
      <c r="H118" s="35" t="s">
        <v>153</v>
      </c>
      <c r="J118" s="32"/>
    </row>
    <row r="119" spans="1:10" x14ac:dyDescent="0.2">
      <c r="A119" s="153"/>
      <c r="B119" s="153"/>
      <c r="C119" s="154" t="s">
        <v>158</v>
      </c>
      <c r="D119" s="153"/>
      <c r="E119" s="153"/>
      <c r="F119" s="162"/>
      <c r="G119" s="162"/>
      <c r="H119" s="35" t="s">
        <v>153</v>
      </c>
      <c r="J119" s="32"/>
    </row>
    <row r="120" spans="1:10" x14ac:dyDescent="0.2">
      <c r="A120" s="153"/>
      <c r="B120" s="153"/>
      <c r="C120" s="154" t="s">
        <v>152</v>
      </c>
      <c r="D120" s="153"/>
      <c r="E120" s="153" t="s">
        <v>153</v>
      </c>
      <c r="F120" s="163" t="s">
        <v>155</v>
      </c>
      <c r="G120" s="160">
        <v>0</v>
      </c>
      <c r="H120" s="35" t="s">
        <v>153</v>
      </c>
      <c r="J120" s="32"/>
    </row>
    <row r="121" spans="1:10" x14ac:dyDescent="0.2">
      <c r="A121" s="153"/>
      <c r="B121" s="153"/>
      <c r="C121" s="161"/>
      <c r="D121" s="153"/>
      <c r="E121" s="153"/>
      <c r="F121" s="162"/>
      <c r="G121" s="162"/>
      <c r="H121" s="35" t="s">
        <v>153</v>
      </c>
      <c r="J121" s="32"/>
    </row>
    <row r="122" spans="1:10" x14ac:dyDescent="0.2">
      <c r="A122" s="153"/>
      <c r="B122" s="153"/>
      <c r="C122" s="154" t="s">
        <v>159</v>
      </c>
      <c r="D122" s="153"/>
      <c r="E122" s="153"/>
      <c r="F122" s="162"/>
      <c r="G122" s="162"/>
      <c r="H122" s="35" t="s">
        <v>153</v>
      </c>
      <c r="J122" s="32"/>
    </row>
    <row r="123" spans="1:10" x14ac:dyDescent="0.2">
      <c r="A123" s="153"/>
      <c r="B123" s="153"/>
      <c r="C123" s="154" t="s">
        <v>152</v>
      </c>
      <c r="D123" s="153"/>
      <c r="E123" s="153" t="s">
        <v>153</v>
      </c>
      <c r="F123" s="163" t="s">
        <v>155</v>
      </c>
      <c r="G123" s="160">
        <v>0</v>
      </c>
      <c r="H123" s="35" t="s">
        <v>153</v>
      </c>
      <c r="J123" s="32"/>
    </row>
    <row r="124" spans="1:10" x14ac:dyDescent="0.2">
      <c r="A124" s="153"/>
      <c r="B124" s="153"/>
      <c r="C124" s="161"/>
      <c r="D124" s="153"/>
      <c r="E124" s="153"/>
      <c r="F124" s="162"/>
      <c r="G124" s="162"/>
      <c r="H124" s="35" t="s">
        <v>153</v>
      </c>
      <c r="J124" s="32"/>
    </row>
    <row r="125" spans="1:10" x14ac:dyDescent="0.2">
      <c r="A125" s="153"/>
      <c r="B125" s="153"/>
      <c r="C125" s="154" t="s">
        <v>160</v>
      </c>
      <c r="D125" s="153"/>
      <c r="E125" s="153"/>
      <c r="F125" s="159">
        <v>8259.4548778999997</v>
      </c>
      <c r="G125" s="160">
        <v>0.96341027999999995</v>
      </c>
      <c r="H125" s="35" t="s">
        <v>153</v>
      </c>
      <c r="J125" s="32"/>
    </row>
    <row r="126" spans="1:10" x14ac:dyDescent="0.2">
      <c r="A126" s="153"/>
      <c r="B126" s="153"/>
      <c r="C126" s="161"/>
      <c r="D126" s="153"/>
      <c r="E126" s="153"/>
      <c r="F126" s="162"/>
      <c r="G126" s="162"/>
      <c r="H126" s="35" t="s">
        <v>153</v>
      </c>
      <c r="J126" s="32"/>
    </row>
    <row r="127" spans="1:10" x14ac:dyDescent="0.2">
      <c r="A127" s="153"/>
      <c r="B127" s="153"/>
      <c r="C127" s="154" t="s">
        <v>161</v>
      </c>
      <c r="D127" s="153"/>
      <c r="E127" s="153"/>
      <c r="F127" s="162"/>
      <c r="G127" s="162"/>
      <c r="H127" s="35" t="s">
        <v>153</v>
      </c>
      <c r="J127" s="32"/>
    </row>
    <row r="128" spans="1:10" x14ac:dyDescent="0.2">
      <c r="A128" s="153"/>
      <c r="B128" s="153"/>
      <c r="C128" s="154" t="s">
        <v>10</v>
      </c>
      <c r="D128" s="153"/>
      <c r="E128" s="153"/>
      <c r="F128" s="162"/>
      <c r="G128" s="162"/>
      <c r="H128" s="35" t="s">
        <v>153</v>
      </c>
      <c r="J128" s="32"/>
    </row>
    <row r="129" spans="1:10" x14ac:dyDescent="0.2">
      <c r="A129" s="153"/>
      <c r="B129" s="153"/>
      <c r="C129" s="154" t="s">
        <v>152</v>
      </c>
      <c r="D129" s="153"/>
      <c r="E129" s="153" t="s">
        <v>153</v>
      </c>
      <c r="F129" s="163" t="s">
        <v>155</v>
      </c>
      <c r="G129" s="160">
        <v>0</v>
      </c>
      <c r="H129" s="35" t="s">
        <v>153</v>
      </c>
      <c r="J129" s="32"/>
    </row>
    <row r="130" spans="1:10" x14ac:dyDescent="0.2">
      <c r="A130" s="153"/>
      <c r="B130" s="153"/>
      <c r="C130" s="161"/>
      <c r="D130" s="153"/>
      <c r="E130" s="153"/>
      <c r="F130" s="162"/>
      <c r="G130" s="162"/>
      <c r="H130" s="35" t="s">
        <v>153</v>
      </c>
      <c r="J130" s="32"/>
    </row>
    <row r="131" spans="1:10" x14ac:dyDescent="0.2">
      <c r="A131" s="153"/>
      <c r="B131" s="153"/>
      <c r="C131" s="154" t="s">
        <v>162</v>
      </c>
      <c r="D131" s="153"/>
      <c r="E131" s="153"/>
      <c r="F131" s="153"/>
      <c r="G131" s="153"/>
      <c r="H131" s="35" t="s">
        <v>153</v>
      </c>
      <c r="J131" s="32"/>
    </row>
    <row r="132" spans="1:10" x14ac:dyDescent="0.2">
      <c r="A132" s="153"/>
      <c r="B132" s="153"/>
      <c r="C132" s="154" t="s">
        <v>152</v>
      </c>
      <c r="D132" s="153"/>
      <c r="E132" s="153" t="s">
        <v>153</v>
      </c>
      <c r="F132" s="163" t="s">
        <v>155</v>
      </c>
      <c r="G132" s="160">
        <v>0</v>
      </c>
      <c r="H132" s="35" t="s">
        <v>153</v>
      </c>
      <c r="J132" s="32"/>
    </row>
    <row r="133" spans="1:10" x14ac:dyDescent="0.2">
      <c r="A133" s="153"/>
      <c r="B133" s="153"/>
      <c r="C133" s="161"/>
      <c r="D133" s="153"/>
      <c r="E133" s="153"/>
      <c r="F133" s="162"/>
      <c r="G133" s="162"/>
      <c r="H133" s="35" t="s">
        <v>153</v>
      </c>
      <c r="J133" s="32"/>
    </row>
    <row r="134" spans="1:10" x14ac:dyDescent="0.2">
      <c r="A134" s="153"/>
      <c r="B134" s="153"/>
      <c r="C134" s="154" t="s">
        <v>163</v>
      </c>
      <c r="D134" s="153"/>
      <c r="E134" s="153"/>
      <c r="F134" s="153"/>
      <c r="G134" s="153"/>
      <c r="H134" s="35" t="s">
        <v>153</v>
      </c>
      <c r="J134" s="32"/>
    </row>
    <row r="135" spans="1:10" x14ac:dyDescent="0.2">
      <c r="A135" s="153"/>
      <c r="B135" s="153"/>
      <c r="C135" s="154" t="s">
        <v>152</v>
      </c>
      <c r="D135" s="153"/>
      <c r="E135" s="153" t="s">
        <v>153</v>
      </c>
      <c r="F135" s="163" t="s">
        <v>155</v>
      </c>
      <c r="G135" s="160">
        <v>0</v>
      </c>
      <c r="H135" s="35" t="s">
        <v>153</v>
      </c>
      <c r="J135" s="32"/>
    </row>
    <row r="136" spans="1:10" x14ac:dyDescent="0.2">
      <c r="A136" s="153"/>
      <c r="B136" s="153"/>
      <c r="C136" s="161"/>
      <c r="D136" s="153"/>
      <c r="E136" s="153"/>
      <c r="F136" s="162"/>
      <c r="G136" s="162"/>
      <c r="H136" s="35" t="s">
        <v>153</v>
      </c>
      <c r="J136" s="32"/>
    </row>
    <row r="137" spans="1:10" x14ac:dyDescent="0.2">
      <c r="A137" s="153"/>
      <c r="B137" s="153"/>
      <c r="C137" s="154" t="s">
        <v>164</v>
      </c>
      <c r="D137" s="153"/>
      <c r="E137" s="153"/>
      <c r="F137" s="162"/>
      <c r="G137" s="162"/>
      <c r="H137" s="35" t="s">
        <v>153</v>
      </c>
      <c r="J137" s="32"/>
    </row>
    <row r="138" spans="1:10" x14ac:dyDescent="0.2">
      <c r="A138" s="153"/>
      <c r="B138" s="153"/>
      <c r="C138" s="154" t="s">
        <v>152</v>
      </c>
      <c r="D138" s="153"/>
      <c r="E138" s="153" t="s">
        <v>153</v>
      </c>
      <c r="F138" s="163" t="s">
        <v>155</v>
      </c>
      <c r="G138" s="160">
        <v>0</v>
      </c>
      <c r="H138" s="35" t="s">
        <v>153</v>
      </c>
      <c r="J138" s="32"/>
    </row>
    <row r="139" spans="1:10" x14ac:dyDescent="0.2">
      <c r="A139" s="153"/>
      <c r="B139" s="153"/>
      <c r="C139" s="161"/>
      <c r="D139" s="153"/>
      <c r="E139" s="153"/>
      <c r="F139" s="162"/>
      <c r="G139" s="162"/>
      <c r="H139" s="35" t="s">
        <v>153</v>
      </c>
      <c r="J139" s="32"/>
    </row>
    <row r="140" spans="1:10" x14ac:dyDescent="0.2">
      <c r="A140" s="153"/>
      <c r="B140" s="153"/>
      <c r="C140" s="154" t="s">
        <v>165</v>
      </c>
      <c r="D140" s="153"/>
      <c r="E140" s="153"/>
      <c r="F140" s="159">
        <v>0</v>
      </c>
      <c r="G140" s="160">
        <v>0</v>
      </c>
      <c r="H140" s="35" t="s">
        <v>153</v>
      </c>
      <c r="J140" s="32"/>
    </row>
    <row r="141" spans="1:10" x14ac:dyDescent="0.2">
      <c r="A141" s="153"/>
      <c r="B141" s="153"/>
      <c r="C141" s="161"/>
      <c r="D141" s="153"/>
      <c r="E141" s="153"/>
      <c r="F141" s="162"/>
      <c r="G141" s="162"/>
      <c r="H141" s="35" t="s">
        <v>153</v>
      </c>
      <c r="J141" s="32"/>
    </row>
    <row r="142" spans="1:10" x14ac:dyDescent="0.2">
      <c r="A142" s="153"/>
      <c r="B142" s="153"/>
      <c r="C142" s="154" t="s">
        <v>166</v>
      </c>
      <c r="D142" s="153"/>
      <c r="E142" s="153"/>
      <c r="F142" s="162"/>
      <c r="G142" s="162"/>
      <c r="H142" s="35" t="s">
        <v>153</v>
      </c>
      <c r="J142" s="32"/>
    </row>
    <row r="143" spans="1:10" x14ac:dyDescent="0.2">
      <c r="A143" s="153"/>
      <c r="B143" s="153"/>
      <c r="C143" s="154" t="s">
        <v>167</v>
      </c>
      <c r="D143" s="153"/>
      <c r="E143" s="153"/>
      <c r="F143" s="162"/>
      <c r="G143" s="162"/>
      <c r="H143" s="35" t="s">
        <v>153</v>
      </c>
      <c r="J143" s="32"/>
    </row>
    <row r="144" spans="1:10" x14ac:dyDescent="0.2">
      <c r="A144" s="153"/>
      <c r="B144" s="153"/>
      <c r="C144" s="154" t="s">
        <v>152</v>
      </c>
      <c r="D144" s="153"/>
      <c r="E144" s="153" t="s">
        <v>153</v>
      </c>
      <c r="F144" s="163" t="s">
        <v>155</v>
      </c>
      <c r="G144" s="160">
        <v>0</v>
      </c>
      <c r="H144" s="35" t="s">
        <v>153</v>
      </c>
      <c r="J144" s="32"/>
    </row>
    <row r="145" spans="1:10" x14ac:dyDescent="0.2">
      <c r="A145" s="153"/>
      <c r="B145" s="153"/>
      <c r="C145" s="161"/>
      <c r="D145" s="153"/>
      <c r="E145" s="153"/>
      <c r="F145" s="162"/>
      <c r="G145" s="162"/>
      <c r="H145" s="35" t="s">
        <v>153</v>
      </c>
      <c r="J145" s="32"/>
    </row>
    <row r="146" spans="1:10" x14ac:dyDescent="0.2">
      <c r="A146" s="153"/>
      <c r="B146" s="153"/>
      <c r="C146" s="154" t="s">
        <v>168</v>
      </c>
      <c r="D146" s="153"/>
      <c r="E146" s="153"/>
      <c r="F146" s="162"/>
      <c r="G146" s="162"/>
      <c r="H146" s="35" t="s">
        <v>153</v>
      </c>
      <c r="J146" s="32"/>
    </row>
    <row r="147" spans="1:10" x14ac:dyDescent="0.2">
      <c r="A147" s="153"/>
      <c r="B147" s="153"/>
      <c r="C147" s="154" t="s">
        <v>152</v>
      </c>
      <c r="D147" s="153"/>
      <c r="E147" s="153" t="s">
        <v>153</v>
      </c>
      <c r="F147" s="163" t="s">
        <v>155</v>
      </c>
      <c r="G147" s="160">
        <v>0</v>
      </c>
      <c r="H147" s="35" t="s">
        <v>153</v>
      </c>
      <c r="J147" s="32"/>
    </row>
    <row r="148" spans="1:10" x14ac:dyDescent="0.2">
      <c r="A148" s="153"/>
      <c r="B148" s="153"/>
      <c r="C148" s="161"/>
      <c r="D148" s="153"/>
      <c r="E148" s="153"/>
      <c r="F148" s="162"/>
      <c r="G148" s="162"/>
      <c r="H148" s="35" t="s">
        <v>153</v>
      </c>
      <c r="J148" s="32"/>
    </row>
    <row r="149" spans="1:10" x14ac:dyDescent="0.2">
      <c r="A149" s="153"/>
      <c r="B149" s="153"/>
      <c r="C149" s="154" t="s">
        <v>169</v>
      </c>
      <c r="D149" s="153"/>
      <c r="E149" s="153"/>
      <c r="F149" s="162"/>
      <c r="G149" s="162"/>
      <c r="H149" s="35" t="s">
        <v>153</v>
      </c>
      <c r="J149" s="32"/>
    </row>
    <row r="150" spans="1:10" x14ac:dyDescent="0.2">
      <c r="A150" s="153"/>
      <c r="B150" s="153"/>
      <c r="C150" s="154" t="s">
        <v>152</v>
      </c>
      <c r="D150" s="153"/>
      <c r="E150" s="153" t="s">
        <v>153</v>
      </c>
      <c r="F150" s="163" t="s">
        <v>155</v>
      </c>
      <c r="G150" s="160">
        <v>0</v>
      </c>
      <c r="H150" s="35" t="s">
        <v>153</v>
      </c>
      <c r="J150" s="32"/>
    </row>
    <row r="151" spans="1:10" x14ac:dyDescent="0.2">
      <c r="A151" s="153"/>
      <c r="B151" s="153"/>
      <c r="C151" s="161"/>
      <c r="D151" s="153"/>
      <c r="E151" s="153"/>
      <c r="F151" s="162"/>
      <c r="G151" s="162"/>
      <c r="H151" s="35" t="s">
        <v>153</v>
      </c>
      <c r="J151" s="32"/>
    </row>
    <row r="152" spans="1:10" x14ac:dyDescent="0.2">
      <c r="A152" s="153"/>
      <c r="B152" s="153"/>
      <c r="C152" s="154" t="s">
        <v>170</v>
      </c>
      <c r="D152" s="153"/>
      <c r="E152" s="153"/>
      <c r="F152" s="162"/>
      <c r="G152" s="162"/>
      <c r="H152" s="35" t="s">
        <v>153</v>
      </c>
      <c r="J152" s="32"/>
    </row>
    <row r="153" spans="1:10" x14ac:dyDescent="0.2">
      <c r="A153" s="155">
        <v>1</v>
      </c>
      <c r="B153" s="156"/>
      <c r="C153" s="156" t="s">
        <v>171</v>
      </c>
      <c r="D153" s="156"/>
      <c r="E153" s="164"/>
      <c r="F153" s="35">
        <v>322.33018099899999</v>
      </c>
      <c r="G153" s="158">
        <v>3.759767E-2</v>
      </c>
      <c r="H153" s="35" t="s">
        <v>1026</v>
      </c>
      <c r="J153" s="32"/>
    </row>
    <row r="154" spans="1:10" x14ac:dyDescent="0.2">
      <c r="A154" s="153"/>
      <c r="B154" s="153"/>
      <c r="C154" s="154" t="s">
        <v>152</v>
      </c>
      <c r="D154" s="153"/>
      <c r="E154" s="153" t="s">
        <v>153</v>
      </c>
      <c r="F154" s="159">
        <v>322.33018099899999</v>
      </c>
      <c r="G154" s="160">
        <v>3.759767E-2</v>
      </c>
      <c r="H154" s="35" t="s">
        <v>153</v>
      </c>
      <c r="J154" s="32"/>
    </row>
    <row r="155" spans="1:10" x14ac:dyDescent="0.2">
      <c r="A155" s="153"/>
      <c r="B155" s="153"/>
      <c r="C155" s="161"/>
      <c r="D155" s="153"/>
      <c r="E155" s="153"/>
      <c r="F155" s="162"/>
      <c r="G155" s="162"/>
      <c r="H155" s="35" t="s">
        <v>153</v>
      </c>
      <c r="J155" s="32"/>
    </row>
    <row r="156" spans="1:10" x14ac:dyDescent="0.2">
      <c r="A156" s="153"/>
      <c r="B156" s="153"/>
      <c r="C156" s="154" t="s">
        <v>172</v>
      </c>
      <c r="D156" s="153"/>
      <c r="E156" s="153"/>
      <c r="F156" s="159">
        <v>322.33018099899999</v>
      </c>
      <c r="G156" s="160">
        <v>3.759767E-2</v>
      </c>
      <c r="H156" s="35" t="s">
        <v>153</v>
      </c>
      <c r="J156" s="32"/>
    </row>
    <row r="157" spans="1:10" x14ac:dyDescent="0.2">
      <c r="A157" s="153"/>
      <c r="B157" s="153"/>
      <c r="C157" s="162"/>
      <c r="D157" s="153"/>
      <c r="E157" s="153"/>
      <c r="F157" s="153"/>
      <c r="G157" s="153"/>
      <c r="H157" s="35" t="s">
        <v>153</v>
      </c>
      <c r="J157" s="32"/>
    </row>
    <row r="158" spans="1:10" x14ac:dyDescent="0.2">
      <c r="A158" s="153"/>
      <c r="B158" s="153"/>
      <c r="C158" s="154" t="s">
        <v>173</v>
      </c>
      <c r="D158" s="153"/>
      <c r="E158" s="153"/>
      <c r="F158" s="153"/>
      <c r="G158" s="153"/>
      <c r="H158" s="35" t="s">
        <v>153</v>
      </c>
      <c r="J158" s="32"/>
    </row>
    <row r="159" spans="1:10" x14ac:dyDescent="0.2">
      <c r="A159" s="153"/>
      <c r="B159" s="153"/>
      <c r="C159" s="154" t="s">
        <v>174</v>
      </c>
      <c r="D159" s="153"/>
      <c r="E159" s="153"/>
      <c r="F159" s="153"/>
      <c r="G159" s="153"/>
      <c r="H159" s="35" t="s">
        <v>153</v>
      </c>
      <c r="J159" s="32"/>
    </row>
    <row r="160" spans="1:10" x14ac:dyDescent="0.2">
      <c r="A160" s="153"/>
      <c r="B160" s="153"/>
      <c r="C160" s="154" t="s">
        <v>152</v>
      </c>
      <c r="D160" s="153"/>
      <c r="E160" s="153" t="s">
        <v>153</v>
      </c>
      <c r="F160" s="163" t="s">
        <v>155</v>
      </c>
      <c r="G160" s="160">
        <v>0</v>
      </c>
      <c r="H160" s="35" t="s">
        <v>153</v>
      </c>
      <c r="J160" s="32"/>
    </row>
    <row r="161" spans="1:17" x14ac:dyDescent="0.2">
      <c r="A161" s="153"/>
      <c r="B161" s="153"/>
      <c r="C161" s="161"/>
      <c r="D161" s="153"/>
      <c r="E161" s="153"/>
      <c r="F161" s="162"/>
      <c r="G161" s="162"/>
      <c r="H161" s="35" t="s">
        <v>153</v>
      </c>
      <c r="J161" s="32"/>
    </row>
    <row r="162" spans="1:17" x14ac:dyDescent="0.2">
      <c r="A162" s="153"/>
      <c r="B162" s="153"/>
      <c r="C162" s="154" t="s">
        <v>177</v>
      </c>
      <c r="D162" s="153"/>
      <c r="E162" s="153"/>
      <c r="F162" s="153"/>
      <c r="G162" s="153"/>
      <c r="H162" s="35" t="s">
        <v>153</v>
      </c>
      <c r="J162" s="32"/>
    </row>
    <row r="163" spans="1:17" x14ac:dyDescent="0.2">
      <c r="A163" s="153"/>
      <c r="B163" s="153"/>
      <c r="C163" s="154" t="s">
        <v>178</v>
      </c>
      <c r="D163" s="153"/>
      <c r="E163" s="153"/>
      <c r="F163" s="153"/>
      <c r="G163" s="153"/>
      <c r="H163" s="35" t="s">
        <v>153</v>
      </c>
      <c r="J163" s="32"/>
    </row>
    <row r="164" spans="1:17" x14ac:dyDescent="0.2">
      <c r="A164" s="153"/>
      <c r="B164" s="153"/>
      <c r="C164" s="154" t="s">
        <v>152</v>
      </c>
      <c r="D164" s="153"/>
      <c r="E164" s="153" t="s">
        <v>153</v>
      </c>
      <c r="F164" s="163" t="s">
        <v>155</v>
      </c>
      <c r="G164" s="160">
        <v>0</v>
      </c>
      <c r="H164" s="35" t="s">
        <v>153</v>
      </c>
      <c r="J164" s="32"/>
    </row>
    <row r="165" spans="1:17" x14ac:dyDescent="0.2">
      <c r="A165" s="153"/>
      <c r="B165" s="153"/>
      <c r="C165" s="161"/>
      <c r="D165" s="153"/>
      <c r="E165" s="153"/>
      <c r="F165" s="162"/>
      <c r="G165" s="162"/>
      <c r="H165" s="35" t="s">
        <v>153</v>
      </c>
      <c r="J165" s="32"/>
    </row>
    <row r="166" spans="1:17" x14ac:dyDescent="0.2">
      <c r="A166" s="153"/>
      <c r="B166" s="153"/>
      <c r="C166" s="154" t="s">
        <v>179</v>
      </c>
      <c r="D166" s="153"/>
      <c r="E166" s="153"/>
      <c r="F166" s="162"/>
      <c r="G166" s="162"/>
      <c r="H166" s="35" t="s">
        <v>153</v>
      </c>
      <c r="J166" s="32"/>
    </row>
    <row r="167" spans="1:17" x14ac:dyDescent="0.2">
      <c r="A167" s="153"/>
      <c r="B167" s="153"/>
      <c r="C167" s="154" t="s">
        <v>152</v>
      </c>
      <c r="D167" s="153"/>
      <c r="E167" s="153" t="s">
        <v>153</v>
      </c>
      <c r="F167" s="163" t="s">
        <v>155</v>
      </c>
      <c r="G167" s="160">
        <v>0</v>
      </c>
      <c r="H167" s="35" t="s">
        <v>153</v>
      </c>
      <c r="J167" s="32"/>
    </row>
    <row r="168" spans="1:17" x14ac:dyDescent="0.2">
      <c r="A168" s="153"/>
      <c r="B168" s="153"/>
      <c r="C168" s="161"/>
      <c r="D168" s="153"/>
      <c r="E168" s="153"/>
      <c r="F168" s="162"/>
      <c r="G168" s="162"/>
      <c r="H168" s="35" t="s">
        <v>153</v>
      </c>
      <c r="J168" s="32"/>
    </row>
    <row r="169" spans="1:17" x14ac:dyDescent="0.2">
      <c r="A169" s="153"/>
      <c r="B169" s="156"/>
      <c r="C169" s="156"/>
      <c r="D169" s="154"/>
      <c r="E169" s="153"/>
      <c r="F169" s="156"/>
      <c r="G169" s="164"/>
      <c r="H169" s="35" t="s">
        <v>153</v>
      </c>
      <c r="J169" s="32"/>
    </row>
    <row r="170" spans="1:17" x14ac:dyDescent="0.2">
      <c r="A170" s="164"/>
      <c r="B170" s="156"/>
      <c r="C170" s="156" t="s">
        <v>935</v>
      </c>
      <c r="D170" s="156"/>
      <c r="E170" s="164"/>
      <c r="F170" s="35">
        <v>-8.6414404900000008</v>
      </c>
      <c r="G170" s="158">
        <v>-1.00797E-3</v>
      </c>
      <c r="H170" s="35" t="s">
        <v>153</v>
      </c>
      <c r="J170" s="32"/>
    </row>
    <row r="171" spans="1:17" x14ac:dyDescent="0.2">
      <c r="A171" s="161"/>
      <c r="B171" s="161"/>
      <c r="C171" s="154" t="s">
        <v>181</v>
      </c>
      <c r="D171" s="162"/>
      <c r="E171" s="162"/>
      <c r="F171" s="159">
        <v>8573.1436184089998</v>
      </c>
      <c r="G171" s="167">
        <v>0.99999998000000001</v>
      </c>
      <c r="H171" s="35" t="s">
        <v>153</v>
      </c>
      <c r="J171" s="32"/>
    </row>
    <row r="172" spans="1:17" x14ac:dyDescent="0.2">
      <c r="A172" s="168"/>
      <c r="B172" s="168"/>
      <c r="C172" s="168"/>
      <c r="D172" s="169"/>
      <c r="E172" s="169"/>
      <c r="F172" s="169"/>
      <c r="G172" s="169"/>
      <c r="J172" s="32"/>
    </row>
    <row r="173" spans="1:17" ht="12.75" customHeight="1" x14ac:dyDescent="0.2">
      <c r="A173" s="36"/>
      <c r="B173" s="279" t="s">
        <v>843</v>
      </c>
      <c r="C173" s="279"/>
      <c r="D173" s="279"/>
      <c r="E173" s="279"/>
      <c r="F173" s="279"/>
      <c r="G173" s="279"/>
      <c r="H173" s="279"/>
      <c r="J173" s="32"/>
    </row>
    <row r="174" spans="1:17" ht="14.1" customHeight="1" x14ac:dyDescent="0.2">
      <c r="A174" s="36"/>
      <c r="B174" s="279" t="s">
        <v>844</v>
      </c>
      <c r="C174" s="279"/>
      <c r="D174" s="279"/>
      <c r="E174" s="279"/>
      <c r="F174" s="279"/>
      <c r="G174" s="279"/>
      <c r="H174" s="279"/>
      <c r="J174" s="32"/>
    </row>
    <row r="175" spans="1:17" ht="17.100000000000001" customHeight="1" x14ac:dyDescent="0.2">
      <c r="A175" s="36"/>
      <c r="B175" s="279" t="s">
        <v>845</v>
      </c>
      <c r="C175" s="279"/>
      <c r="D175" s="279"/>
      <c r="E175" s="279"/>
      <c r="F175" s="279"/>
      <c r="G175" s="279"/>
      <c r="H175" s="279"/>
      <c r="J175" s="32"/>
    </row>
    <row r="176" spans="1:17" s="38" customFormat="1" ht="67.5" customHeight="1" x14ac:dyDescent="0.25">
      <c r="A176" s="37"/>
      <c r="B176" s="280" t="s">
        <v>846</v>
      </c>
      <c r="C176" s="280"/>
      <c r="D176" s="280"/>
      <c r="E176" s="280"/>
      <c r="F176" s="280"/>
      <c r="G176" s="280"/>
      <c r="H176" s="280"/>
      <c r="I176"/>
      <c r="J176" s="32"/>
      <c r="K176"/>
      <c r="L176"/>
      <c r="M176"/>
      <c r="N176"/>
      <c r="O176"/>
      <c r="P176"/>
      <c r="Q176"/>
    </row>
    <row r="177" spans="1:10" ht="12.75" customHeight="1" x14ac:dyDescent="0.2">
      <c r="A177" s="36"/>
      <c r="B177" s="279" t="s">
        <v>847</v>
      </c>
      <c r="C177" s="279"/>
      <c r="D177" s="279"/>
      <c r="E177" s="279"/>
      <c r="F177" s="279"/>
      <c r="G177" s="279"/>
      <c r="H177" s="279"/>
      <c r="J177" s="32"/>
    </row>
    <row r="178" spans="1:10" x14ac:dyDescent="0.2">
      <c r="A178" s="36"/>
      <c r="B178" s="36"/>
      <c r="C178" s="36"/>
      <c r="D178" s="170"/>
      <c r="E178" s="170"/>
      <c r="F178" s="170"/>
      <c r="G178" s="170"/>
      <c r="J178" s="32"/>
    </row>
    <row r="179" spans="1:10" x14ac:dyDescent="0.2">
      <c r="A179" s="36"/>
      <c r="B179" s="275" t="s">
        <v>182</v>
      </c>
      <c r="C179" s="276"/>
      <c r="D179" s="277"/>
      <c r="E179" s="171"/>
      <c r="F179" s="170"/>
      <c r="G179" s="170"/>
      <c r="J179" s="32"/>
    </row>
    <row r="180" spans="1:10" ht="25.5" customHeight="1" x14ac:dyDescent="0.2">
      <c r="A180" s="36"/>
      <c r="B180" s="273" t="s">
        <v>183</v>
      </c>
      <c r="C180" s="274"/>
      <c r="D180" s="154" t="s">
        <v>184</v>
      </c>
      <c r="E180" s="171"/>
      <c r="F180" s="170"/>
      <c r="G180" s="170"/>
      <c r="J180" s="32"/>
    </row>
    <row r="181" spans="1:10" x14ac:dyDescent="0.2">
      <c r="A181" s="36"/>
      <c r="B181" s="273" t="s">
        <v>185</v>
      </c>
      <c r="C181" s="274"/>
      <c r="D181" s="154" t="s">
        <v>184</v>
      </c>
      <c r="E181" s="171"/>
      <c r="F181" s="170"/>
      <c r="G181" s="170"/>
      <c r="J181" s="32"/>
    </row>
    <row r="182" spans="1:10" x14ac:dyDescent="0.2">
      <c r="A182" s="36"/>
      <c r="B182" s="273" t="s">
        <v>186</v>
      </c>
      <c r="C182" s="274"/>
      <c r="D182" s="162" t="s">
        <v>153</v>
      </c>
      <c r="E182" s="171"/>
      <c r="F182" s="170"/>
      <c r="G182" s="170"/>
      <c r="J182" s="32"/>
    </row>
    <row r="183" spans="1:10" x14ac:dyDescent="0.2">
      <c r="A183" s="39"/>
      <c r="B183" s="40" t="s">
        <v>153</v>
      </c>
      <c r="C183" s="40" t="s">
        <v>851</v>
      </c>
      <c r="D183" s="40" t="s">
        <v>187</v>
      </c>
      <c r="E183" s="39"/>
      <c r="F183" s="39"/>
      <c r="G183" s="39"/>
      <c r="H183" s="39"/>
      <c r="J183" s="32"/>
    </row>
    <row r="184" spans="1:10" x14ac:dyDescent="0.2">
      <c r="A184" s="39"/>
      <c r="B184" s="172" t="s">
        <v>188</v>
      </c>
      <c r="C184" s="40" t="s">
        <v>189</v>
      </c>
      <c r="D184" s="40" t="s">
        <v>190</v>
      </c>
      <c r="E184" s="39"/>
      <c r="F184" s="39"/>
      <c r="G184" s="39"/>
      <c r="J184" s="32"/>
    </row>
    <row r="185" spans="1:10" x14ac:dyDescent="0.2">
      <c r="A185" s="39"/>
      <c r="B185" s="156" t="s">
        <v>191</v>
      </c>
      <c r="C185" s="173">
        <v>171.91659999999999</v>
      </c>
      <c r="D185" s="173">
        <v>181.18989999999999</v>
      </c>
      <c r="E185" s="39"/>
      <c r="F185" s="70"/>
      <c r="G185" s="174"/>
      <c r="J185" s="32"/>
    </row>
    <row r="186" spans="1:10" x14ac:dyDescent="0.2">
      <c r="A186" s="39"/>
      <c r="B186" s="156" t="s">
        <v>1045</v>
      </c>
      <c r="C186" s="173">
        <v>87.343500000000006</v>
      </c>
      <c r="D186" s="173">
        <v>92.054900000000004</v>
      </c>
      <c r="E186" s="39"/>
      <c r="F186" s="70"/>
      <c r="G186" s="174"/>
      <c r="J186" s="32"/>
    </row>
    <row r="187" spans="1:10" x14ac:dyDescent="0.2">
      <c r="A187" s="39"/>
      <c r="B187" s="156" t="s">
        <v>192</v>
      </c>
      <c r="C187" s="173">
        <v>164.0926</v>
      </c>
      <c r="D187" s="173">
        <v>172.8785</v>
      </c>
      <c r="E187" s="39"/>
      <c r="F187" s="70"/>
      <c r="G187" s="174"/>
      <c r="J187" s="32"/>
    </row>
    <row r="188" spans="1:10" x14ac:dyDescent="0.2">
      <c r="A188" s="39"/>
      <c r="B188" s="156" t="s">
        <v>1046</v>
      </c>
      <c r="C188" s="173">
        <v>83.371600000000001</v>
      </c>
      <c r="D188" s="173">
        <v>87.835499999999996</v>
      </c>
      <c r="E188" s="39"/>
      <c r="F188" s="70"/>
      <c r="G188" s="174"/>
      <c r="J188" s="32"/>
    </row>
    <row r="189" spans="1:10" x14ac:dyDescent="0.2">
      <c r="A189" s="39"/>
      <c r="B189" s="39"/>
      <c r="C189" s="39"/>
      <c r="D189" s="39"/>
      <c r="E189" s="39"/>
      <c r="F189" s="39"/>
      <c r="G189" s="39"/>
      <c r="J189" s="32"/>
    </row>
    <row r="190" spans="1:10" x14ac:dyDescent="0.2">
      <c r="A190" s="39"/>
      <c r="B190" s="273" t="s">
        <v>1047</v>
      </c>
      <c r="C190" s="274"/>
      <c r="D190" s="154" t="s">
        <v>184</v>
      </c>
      <c r="E190" s="39"/>
      <c r="F190" s="39"/>
      <c r="G190" s="39"/>
      <c r="J190" s="32"/>
    </row>
    <row r="191" spans="1:10" x14ac:dyDescent="0.2">
      <c r="A191" s="39"/>
      <c r="B191" s="175"/>
      <c r="C191" s="175"/>
      <c r="D191" s="175"/>
      <c r="E191" s="39"/>
      <c r="F191" s="39"/>
      <c r="G191" s="39"/>
      <c r="J191" s="32"/>
    </row>
    <row r="192" spans="1:10" ht="29.1" customHeight="1" x14ac:dyDescent="0.2">
      <c r="A192" s="39"/>
      <c r="B192" s="273" t="s">
        <v>193</v>
      </c>
      <c r="C192" s="274"/>
      <c r="D192" s="154" t="s">
        <v>184</v>
      </c>
      <c r="E192" s="176"/>
      <c r="F192" s="39"/>
      <c r="G192" s="39"/>
      <c r="J192" s="32"/>
    </row>
    <row r="193" spans="1:10" ht="29.1" customHeight="1" x14ac:dyDescent="0.2">
      <c r="A193" s="39"/>
      <c r="B193" s="273" t="s">
        <v>194</v>
      </c>
      <c r="C193" s="274"/>
      <c r="D193" s="154" t="s">
        <v>184</v>
      </c>
      <c r="E193" s="176"/>
      <c r="F193" s="39"/>
      <c r="G193" s="39"/>
      <c r="J193" s="32"/>
    </row>
    <row r="194" spans="1:10" ht="17.100000000000001" customHeight="1" x14ac:dyDescent="0.2">
      <c r="A194" s="39"/>
      <c r="B194" s="273" t="s">
        <v>195</v>
      </c>
      <c r="C194" s="274"/>
      <c r="D194" s="154" t="s">
        <v>184</v>
      </c>
      <c r="E194" s="176"/>
      <c r="F194" s="39"/>
      <c r="G194" s="39"/>
      <c r="J194" s="32"/>
    </row>
    <row r="195" spans="1:10" ht="17.100000000000001" customHeight="1" x14ac:dyDescent="0.2">
      <c r="A195" s="39"/>
      <c r="B195" s="273" t="s">
        <v>196</v>
      </c>
      <c r="C195" s="274"/>
      <c r="D195" s="177">
        <v>0.37112957851873624</v>
      </c>
      <c r="E195" s="39"/>
      <c r="F195" s="70"/>
      <c r="G195" s="174"/>
      <c r="J195" s="32"/>
    </row>
    <row r="196" spans="1:10" x14ac:dyDescent="0.2">
      <c r="J196" s="32"/>
    </row>
  </sheetData>
  <mergeCells count="17">
    <mergeCell ref="A1:H1"/>
    <mergeCell ref="A2:H2"/>
    <mergeCell ref="A3:H3"/>
    <mergeCell ref="B181:C181"/>
    <mergeCell ref="B182:C182"/>
    <mergeCell ref="B173:H173"/>
    <mergeCell ref="B174:H174"/>
    <mergeCell ref="B175:H175"/>
    <mergeCell ref="B176:H176"/>
    <mergeCell ref="B177:H177"/>
    <mergeCell ref="B179:D179"/>
    <mergeCell ref="B180:C180"/>
    <mergeCell ref="B190:C190"/>
    <mergeCell ref="B194:C194"/>
    <mergeCell ref="B195:C195"/>
    <mergeCell ref="B192:C192"/>
    <mergeCell ref="B193:C193"/>
  </mergeCells>
  <hyperlinks>
    <hyperlink ref="I1" location="Index!B22" display="Index" xr:uid="{6E5E6950-D040-4A6D-9D13-56B0214A64A9}"/>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26C58E-F72E-4414-AECD-10A7D7E33457}">
  <sheetPr>
    <outlinePr summaryBelow="0" summaryRight="0"/>
  </sheetPr>
  <dimension ref="A1:Q172"/>
  <sheetViews>
    <sheetView showGridLines="0" workbookViewId="0">
      <selection activeCell="E104" sqref="E104"/>
    </sheetView>
  </sheetViews>
  <sheetFormatPr defaultRowHeight="12.75" x14ac:dyDescent="0.2"/>
  <cols>
    <col min="1" max="1" width="5.85546875" bestFit="1" customWidth="1"/>
    <col min="2" max="2" width="19.5703125" bestFit="1" customWidth="1"/>
    <col min="3" max="3" width="39.140625" bestFit="1" customWidth="1"/>
    <col min="4" max="4" width="20.28515625" customWidth="1"/>
    <col min="5" max="5" width="8.7109375" bestFit="1" customWidth="1"/>
    <col min="6" max="6" width="10.140625" bestFit="1" customWidth="1"/>
    <col min="7" max="7" width="14" bestFit="1" customWidth="1"/>
    <col min="8" max="8" width="8.42578125" bestFit="1" customWidth="1"/>
    <col min="9" max="9" width="7.7109375" customWidth="1"/>
    <col min="10" max="10" width="50.7109375" style="47" customWidth="1"/>
  </cols>
  <sheetData>
    <row r="1" spans="1:10" ht="15" x14ac:dyDescent="0.2">
      <c r="A1" s="278" t="s">
        <v>0</v>
      </c>
      <c r="B1" s="278"/>
      <c r="C1" s="278"/>
      <c r="D1" s="278"/>
      <c r="E1" s="278"/>
      <c r="F1" s="278"/>
      <c r="G1" s="278"/>
      <c r="H1" s="278"/>
      <c r="I1" s="31" t="s">
        <v>1027</v>
      </c>
      <c r="J1" s="32"/>
    </row>
    <row r="2" spans="1:10" ht="15" x14ac:dyDescent="0.2">
      <c r="A2" s="278" t="s">
        <v>795</v>
      </c>
      <c r="B2" s="278"/>
      <c r="C2" s="278"/>
      <c r="D2" s="278"/>
      <c r="E2" s="278"/>
      <c r="F2" s="278"/>
      <c r="G2" s="278"/>
      <c r="H2" s="278"/>
      <c r="J2" s="33" t="s">
        <v>1028</v>
      </c>
    </row>
    <row r="3" spans="1:10" ht="15" x14ac:dyDescent="0.2">
      <c r="A3" s="278" t="s">
        <v>835</v>
      </c>
      <c r="B3" s="278"/>
      <c r="C3" s="278"/>
      <c r="D3" s="278"/>
      <c r="E3" s="278"/>
      <c r="F3" s="278"/>
      <c r="G3" s="278"/>
      <c r="H3" s="278"/>
      <c r="J3" s="32"/>
    </row>
    <row r="4" spans="1:10" s="34" customFormat="1" ht="30" x14ac:dyDescent="0.2">
      <c r="A4" s="29" t="s">
        <v>2</v>
      </c>
      <c r="B4" s="29" t="s">
        <v>3</v>
      </c>
      <c r="C4" s="29" t="s">
        <v>4</v>
      </c>
      <c r="D4" s="29" t="s">
        <v>5</v>
      </c>
      <c r="E4" s="29" t="s">
        <v>6</v>
      </c>
      <c r="F4" s="29" t="s">
        <v>7</v>
      </c>
      <c r="G4" s="29" t="s">
        <v>8</v>
      </c>
      <c r="H4" s="29" t="s">
        <v>839</v>
      </c>
      <c r="J4" s="32"/>
    </row>
    <row r="5" spans="1:10" x14ac:dyDescent="0.2">
      <c r="A5" s="153"/>
      <c r="B5" s="153"/>
      <c r="C5" s="154" t="s">
        <v>9</v>
      </c>
      <c r="D5" s="153"/>
      <c r="E5" s="153"/>
      <c r="F5" s="153"/>
      <c r="G5" s="153"/>
      <c r="H5" s="35" t="s">
        <v>153</v>
      </c>
      <c r="J5" s="32"/>
    </row>
    <row r="6" spans="1:10" x14ac:dyDescent="0.2">
      <c r="A6" s="153"/>
      <c r="B6" s="153"/>
      <c r="C6" s="154" t="s">
        <v>10</v>
      </c>
      <c r="D6" s="153"/>
      <c r="E6" s="153"/>
      <c r="F6" s="153"/>
      <c r="G6" s="153"/>
      <c r="H6" s="35" t="s">
        <v>153</v>
      </c>
      <c r="J6" s="32"/>
    </row>
    <row r="7" spans="1:10" x14ac:dyDescent="0.2">
      <c r="A7" s="155">
        <v>1</v>
      </c>
      <c r="B7" s="156" t="s">
        <v>340</v>
      </c>
      <c r="C7" s="156" t="s">
        <v>341</v>
      </c>
      <c r="D7" s="156" t="s">
        <v>50</v>
      </c>
      <c r="E7" s="157">
        <v>606077</v>
      </c>
      <c r="F7" s="35">
        <v>10205.124526</v>
      </c>
      <c r="G7" s="158">
        <v>7.5293559999999995E-2</v>
      </c>
      <c r="H7" s="35" t="s">
        <v>153</v>
      </c>
      <c r="J7" s="32"/>
    </row>
    <row r="8" spans="1:10" x14ac:dyDescent="0.2">
      <c r="A8" s="155">
        <v>2</v>
      </c>
      <c r="B8" s="156" t="s">
        <v>14</v>
      </c>
      <c r="C8" s="156" t="s">
        <v>15</v>
      </c>
      <c r="D8" s="156" t="s">
        <v>16</v>
      </c>
      <c r="E8" s="157">
        <v>274000</v>
      </c>
      <c r="F8" s="35">
        <v>8578.3919999999998</v>
      </c>
      <c r="G8" s="158">
        <v>6.3291500000000001E-2</v>
      </c>
      <c r="H8" s="35" t="s">
        <v>153</v>
      </c>
      <c r="J8" s="32"/>
    </row>
    <row r="9" spans="1:10" x14ac:dyDescent="0.2">
      <c r="A9" s="155">
        <v>3</v>
      </c>
      <c r="B9" s="156" t="s">
        <v>48</v>
      </c>
      <c r="C9" s="156" t="s">
        <v>49</v>
      </c>
      <c r="D9" s="156" t="s">
        <v>50</v>
      </c>
      <c r="E9" s="157">
        <v>661000</v>
      </c>
      <c r="F9" s="35">
        <v>7929.3559999999998</v>
      </c>
      <c r="G9" s="158">
        <v>5.8502899999999997E-2</v>
      </c>
      <c r="H9" s="35" t="s">
        <v>153</v>
      </c>
      <c r="J9" s="32"/>
    </row>
    <row r="10" spans="1:10" x14ac:dyDescent="0.2">
      <c r="A10" s="155">
        <v>4</v>
      </c>
      <c r="B10" s="156" t="s">
        <v>346</v>
      </c>
      <c r="C10" s="156" t="s">
        <v>347</v>
      </c>
      <c r="D10" s="156" t="s">
        <v>222</v>
      </c>
      <c r="E10" s="157">
        <v>313000</v>
      </c>
      <c r="F10" s="35">
        <v>4903.9274999999998</v>
      </c>
      <c r="G10" s="158">
        <v>3.6181249999999998E-2</v>
      </c>
      <c r="H10" s="35" t="s">
        <v>153</v>
      </c>
      <c r="J10" s="32"/>
    </row>
    <row r="11" spans="1:10" x14ac:dyDescent="0.2">
      <c r="A11" s="155">
        <v>5</v>
      </c>
      <c r="B11" s="156" t="s">
        <v>344</v>
      </c>
      <c r="C11" s="156" t="s">
        <v>345</v>
      </c>
      <c r="D11" s="156" t="s">
        <v>50</v>
      </c>
      <c r="E11" s="157">
        <v>311000</v>
      </c>
      <c r="F11" s="35">
        <v>3934.9274999999998</v>
      </c>
      <c r="G11" s="158">
        <v>2.9031950000000001E-2</v>
      </c>
      <c r="H11" s="35" t="s">
        <v>153</v>
      </c>
      <c r="J11" s="32"/>
    </row>
    <row r="12" spans="1:10" ht="15" x14ac:dyDescent="0.2">
      <c r="A12" s="155">
        <v>6</v>
      </c>
      <c r="B12" s="156" t="s">
        <v>76</v>
      </c>
      <c r="C12" s="156" t="s">
        <v>77</v>
      </c>
      <c r="D12" s="156" t="s">
        <v>50</v>
      </c>
      <c r="E12" s="157">
        <v>444000</v>
      </c>
      <c r="F12" s="35">
        <v>3769.3380000000002</v>
      </c>
      <c r="G12" s="158">
        <v>2.7810229999999998E-2</v>
      </c>
      <c r="H12" s="35" t="s">
        <v>153</v>
      </c>
      <c r="J12" s="48"/>
    </row>
    <row r="13" spans="1:10" x14ac:dyDescent="0.2">
      <c r="A13" s="155">
        <v>7</v>
      </c>
      <c r="B13" s="156" t="s">
        <v>707</v>
      </c>
      <c r="C13" s="156" t="s">
        <v>708</v>
      </c>
      <c r="D13" s="156" t="s">
        <v>293</v>
      </c>
      <c r="E13" s="157">
        <v>39000</v>
      </c>
      <c r="F13" s="35">
        <v>3496.5059999999999</v>
      </c>
      <c r="G13" s="158">
        <v>2.5797270000000001E-2</v>
      </c>
      <c r="H13" s="35" t="s">
        <v>153</v>
      </c>
      <c r="J13" s="32"/>
    </row>
    <row r="14" spans="1:10" x14ac:dyDescent="0.2">
      <c r="A14" s="155">
        <v>8</v>
      </c>
      <c r="B14" s="156" t="s">
        <v>11</v>
      </c>
      <c r="C14" s="156" t="s">
        <v>12</v>
      </c>
      <c r="D14" s="156" t="s">
        <v>13</v>
      </c>
      <c r="E14" s="157">
        <v>96021</v>
      </c>
      <c r="F14" s="35">
        <v>3407.2571745</v>
      </c>
      <c r="G14" s="158">
        <v>2.5138790000000001E-2</v>
      </c>
      <c r="H14" s="35" t="s">
        <v>153</v>
      </c>
      <c r="J14" s="32"/>
    </row>
    <row r="15" spans="1:10" ht="25.5" x14ac:dyDescent="0.2">
      <c r="A15" s="155">
        <v>9</v>
      </c>
      <c r="B15" s="156" t="s">
        <v>355</v>
      </c>
      <c r="C15" s="156" t="s">
        <v>356</v>
      </c>
      <c r="D15" s="156" t="s">
        <v>219</v>
      </c>
      <c r="E15" s="157">
        <v>200000</v>
      </c>
      <c r="F15" s="35">
        <v>3041.7</v>
      </c>
      <c r="G15" s="158">
        <v>2.244171E-2</v>
      </c>
      <c r="H15" s="35" t="s">
        <v>153</v>
      </c>
      <c r="J15" s="48" t="s">
        <v>1043</v>
      </c>
    </row>
    <row r="16" spans="1:10" x14ac:dyDescent="0.2">
      <c r="A16" s="155">
        <v>10</v>
      </c>
      <c r="B16" s="156" t="s">
        <v>484</v>
      </c>
      <c r="C16" s="156" t="s">
        <v>848</v>
      </c>
      <c r="D16" s="156" t="s">
        <v>19</v>
      </c>
      <c r="E16" s="157">
        <v>283000</v>
      </c>
      <c r="F16" s="35">
        <v>2951.4070000000002</v>
      </c>
      <c r="G16" s="158">
        <v>2.177552E-2</v>
      </c>
      <c r="H16" s="35" t="s">
        <v>153</v>
      </c>
      <c r="J16" s="32"/>
    </row>
    <row r="17" spans="1:10" x14ac:dyDescent="0.2">
      <c r="A17" s="155">
        <v>11</v>
      </c>
      <c r="B17" s="156" t="s">
        <v>385</v>
      </c>
      <c r="C17" s="156" t="s">
        <v>386</v>
      </c>
      <c r="D17" s="156" t="s">
        <v>204</v>
      </c>
      <c r="E17" s="157">
        <v>62000</v>
      </c>
      <c r="F17" s="35">
        <v>2924.3850000000002</v>
      </c>
      <c r="G17" s="158">
        <v>2.157616E-2</v>
      </c>
      <c r="H17" s="35" t="s">
        <v>153</v>
      </c>
      <c r="J17" s="32"/>
    </row>
    <row r="18" spans="1:10" x14ac:dyDescent="0.2">
      <c r="A18" s="155">
        <v>12</v>
      </c>
      <c r="B18" s="156" t="s">
        <v>357</v>
      </c>
      <c r="C18" s="156" t="s">
        <v>358</v>
      </c>
      <c r="D18" s="156" t="s">
        <v>293</v>
      </c>
      <c r="E18" s="157">
        <v>288000</v>
      </c>
      <c r="F18" s="35">
        <v>2850.48</v>
      </c>
      <c r="G18" s="158">
        <v>2.1030879999999998E-2</v>
      </c>
      <c r="H18" s="35" t="s">
        <v>153</v>
      </c>
      <c r="J18" s="32"/>
    </row>
    <row r="19" spans="1:10" x14ac:dyDescent="0.2">
      <c r="A19" s="155">
        <v>13</v>
      </c>
      <c r="B19" s="156" t="s">
        <v>108</v>
      </c>
      <c r="C19" s="156" t="s">
        <v>109</v>
      </c>
      <c r="D19" s="156" t="s">
        <v>83</v>
      </c>
      <c r="E19" s="157">
        <v>63000</v>
      </c>
      <c r="F19" s="35">
        <v>2663.7975000000001</v>
      </c>
      <c r="G19" s="158">
        <v>1.9653540000000001E-2</v>
      </c>
      <c r="H19" s="35" t="s">
        <v>153</v>
      </c>
      <c r="J19" s="32"/>
    </row>
    <row r="20" spans="1:10" x14ac:dyDescent="0.2">
      <c r="A20" s="155">
        <v>14</v>
      </c>
      <c r="B20" s="156" t="s">
        <v>564</v>
      </c>
      <c r="C20" s="156" t="s">
        <v>565</v>
      </c>
      <c r="D20" s="156" t="s">
        <v>222</v>
      </c>
      <c r="E20" s="157">
        <v>175000</v>
      </c>
      <c r="F20" s="35">
        <v>2503.1125000000002</v>
      </c>
      <c r="G20" s="158">
        <v>1.8467999999999998E-2</v>
      </c>
      <c r="H20" s="35" t="s">
        <v>153</v>
      </c>
      <c r="J20" s="32"/>
    </row>
    <row r="21" spans="1:10" x14ac:dyDescent="0.2">
      <c r="A21" s="155">
        <v>15</v>
      </c>
      <c r="B21" s="156" t="s">
        <v>474</v>
      </c>
      <c r="C21" s="156" t="s">
        <v>475</v>
      </c>
      <c r="D21" s="156" t="s">
        <v>50</v>
      </c>
      <c r="E21" s="157">
        <v>906000</v>
      </c>
      <c r="F21" s="35">
        <v>2495.1239999999998</v>
      </c>
      <c r="G21" s="158">
        <v>1.8409060000000001E-2</v>
      </c>
      <c r="H21" s="35" t="s">
        <v>153</v>
      </c>
      <c r="J21" s="32"/>
    </row>
    <row r="22" spans="1:10" x14ac:dyDescent="0.2">
      <c r="A22" s="155">
        <v>16</v>
      </c>
      <c r="B22" s="156" t="s">
        <v>350</v>
      </c>
      <c r="C22" s="156" t="s">
        <v>351</v>
      </c>
      <c r="D22" s="156" t="s">
        <v>222</v>
      </c>
      <c r="E22" s="157">
        <v>61324</v>
      </c>
      <c r="F22" s="35">
        <v>2394.1809459999999</v>
      </c>
      <c r="G22" s="158">
        <v>1.7664300000000001E-2</v>
      </c>
      <c r="H22" s="35" t="s">
        <v>153</v>
      </c>
      <c r="J22" s="32"/>
    </row>
    <row r="23" spans="1:10" x14ac:dyDescent="0.2">
      <c r="A23" s="155">
        <v>17</v>
      </c>
      <c r="B23" s="156" t="s">
        <v>403</v>
      </c>
      <c r="C23" s="156" t="s">
        <v>404</v>
      </c>
      <c r="D23" s="156" t="s">
        <v>112</v>
      </c>
      <c r="E23" s="157">
        <v>32000</v>
      </c>
      <c r="F23" s="35">
        <v>2276.9760000000001</v>
      </c>
      <c r="G23" s="158">
        <v>1.6799560000000002E-2</v>
      </c>
      <c r="H23" s="35" t="s">
        <v>153</v>
      </c>
      <c r="J23" s="32"/>
    </row>
    <row r="24" spans="1:10" ht="25.5" x14ac:dyDescent="0.2">
      <c r="A24" s="155">
        <v>18</v>
      </c>
      <c r="B24" s="156" t="s">
        <v>23</v>
      </c>
      <c r="C24" s="156" t="s">
        <v>24</v>
      </c>
      <c r="D24" s="156" t="s">
        <v>25</v>
      </c>
      <c r="E24" s="157">
        <v>19000</v>
      </c>
      <c r="F24" s="35">
        <v>2216.9009999999998</v>
      </c>
      <c r="G24" s="158">
        <v>1.6356329999999999E-2</v>
      </c>
      <c r="H24" s="35" t="s">
        <v>153</v>
      </c>
      <c r="J24" s="32"/>
    </row>
    <row r="25" spans="1:10" ht="25.5" x14ac:dyDescent="0.2">
      <c r="A25" s="155">
        <v>19</v>
      </c>
      <c r="B25" s="156" t="s">
        <v>275</v>
      </c>
      <c r="C25" s="156" t="s">
        <v>276</v>
      </c>
      <c r="D25" s="156" t="s">
        <v>112</v>
      </c>
      <c r="E25" s="157">
        <v>142000</v>
      </c>
      <c r="F25" s="35">
        <v>2021.37</v>
      </c>
      <c r="G25" s="158">
        <v>1.49137E-2</v>
      </c>
      <c r="H25" s="35" t="s">
        <v>153</v>
      </c>
      <c r="J25" s="32"/>
    </row>
    <row r="26" spans="1:10" x14ac:dyDescent="0.2">
      <c r="A26" s="155">
        <v>20</v>
      </c>
      <c r="B26" s="156" t="s">
        <v>39</v>
      </c>
      <c r="C26" s="156" t="s">
        <v>40</v>
      </c>
      <c r="D26" s="156" t="s">
        <v>33</v>
      </c>
      <c r="E26" s="157">
        <v>23000</v>
      </c>
      <c r="F26" s="35">
        <v>1952.9069999999999</v>
      </c>
      <c r="G26" s="158">
        <v>1.4408580000000001E-2</v>
      </c>
      <c r="H26" s="35" t="s">
        <v>153</v>
      </c>
      <c r="J26" s="32"/>
    </row>
    <row r="27" spans="1:10" x14ac:dyDescent="0.2">
      <c r="A27" s="155">
        <v>21</v>
      </c>
      <c r="B27" s="156" t="s">
        <v>543</v>
      </c>
      <c r="C27" s="156" t="s">
        <v>544</v>
      </c>
      <c r="D27" s="156" t="s">
        <v>252</v>
      </c>
      <c r="E27" s="157">
        <v>33000</v>
      </c>
      <c r="F27" s="35">
        <v>1925.4014999999999</v>
      </c>
      <c r="G27" s="158">
        <v>1.420564E-2</v>
      </c>
      <c r="H27" s="35" t="s">
        <v>153</v>
      </c>
      <c r="J27" s="32"/>
    </row>
    <row r="28" spans="1:10" x14ac:dyDescent="0.2">
      <c r="A28" s="155">
        <v>22</v>
      </c>
      <c r="B28" s="156" t="s">
        <v>691</v>
      </c>
      <c r="C28" s="156" t="s">
        <v>692</v>
      </c>
      <c r="D28" s="156" t="s">
        <v>47</v>
      </c>
      <c r="E28" s="157">
        <v>111749</v>
      </c>
      <c r="F28" s="35">
        <v>1826.5932795000001</v>
      </c>
      <c r="G28" s="158">
        <v>1.347663E-2</v>
      </c>
      <c r="H28" s="35" t="s">
        <v>153</v>
      </c>
      <c r="J28" s="32" t="s">
        <v>1059</v>
      </c>
    </row>
    <row r="29" spans="1:10" x14ac:dyDescent="0.2">
      <c r="A29" s="155">
        <v>23</v>
      </c>
      <c r="B29" s="156" t="s">
        <v>381</v>
      </c>
      <c r="C29" s="156" t="s">
        <v>382</v>
      </c>
      <c r="D29" s="156" t="s">
        <v>373</v>
      </c>
      <c r="E29" s="157">
        <v>73000</v>
      </c>
      <c r="F29" s="35">
        <v>1805.3264999999999</v>
      </c>
      <c r="G29" s="158">
        <v>1.331973E-2</v>
      </c>
      <c r="H29" s="35" t="s">
        <v>153</v>
      </c>
      <c r="J29" s="32"/>
    </row>
    <row r="30" spans="1:10" x14ac:dyDescent="0.2">
      <c r="A30" s="155">
        <v>24</v>
      </c>
      <c r="B30" s="156" t="s">
        <v>562</v>
      </c>
      <c r="C30" s="156" t="s">
        <v>563</v>
      </c>
      <c r="D30" s="156" t="s">
        <v>293</v>
      </c>
      <c r="E30" s="157">
        <v>15000</v>
      </c>
      <c r="F30" s="35">
        <v>1805.0775000000001</v>
      </c>
      <c r="G30" s="158">
        <v>1.3317890000000001E-2</v>
      </c>
      <c r="H30" s="35" t="s">
        <v>153</v>
      </c>
      <c r="J30" s="32"/>
    </row>
    <row r="31" spans="1:10" x14ac:dyDescent="0.2">
      <c r="A31" s="155">
        <v>25</v>
      </c>
      <c r="B31" s="156" t="s">
        <v>238</v>
      </c>
      <c r="C31" s="156" t="s">
        <v>239</v>
      </c>
      <c r="D31" s="156" t="s">
        <v>240</v>
      </c>
      <c r="E31" s="157">
        <v>317000</v>
      </c>
      <c r="F31" s="35">
        <v>1785.5025000000001</v>
      </c>
      <c r="G31" s="158">
        <v>1.317346E-2</v>
      </c>
      <c r="H31" s="35" t="s">
        <v>153</v>
      </c>
      <c r="J31" s="32"/>
    </row>
    <row r="32" spans="1:10" x14ac:dyDescent="0.2">
      <c r="A32" s="155">
        <v>26</v>
      </c>
      <c r="B32" s="156" t="s">
        <v>265</v>
      </c>
      <c r="C32" s="156" t="s">
        <v>266</v>
      </c>
      <c r="D32" s="156" t="s">
        <v>267</v>
      </c>
      <c r="E32" s="157">
        <v>85000</v>
      </c>
      <c r="F32" s="35">
        <v>1688.1424999999999</v>
      </c>
      <c r="G32" s="158">
        <v>1.245514E-2</v>
      </c>
      <c r="H32" s="35" t="s">
        <v>153</v>
      </c>
      <c r="J32" s="32"/>
    </row>
    <row r="33" spans="1:10" ht="38.25" x14ac:dyDescent="0.2">
      <c r="A33" s="155">
        <v>27</v>
      </c>
      <c r="B33" s="156" t="s">
        <v>796</v>
      </c>
      <c r="C33" s="156" t="s">
        <v>797</v>
      </c>
      <c r="D33" s="156" t="s">
        <v>395</v>
      </c>
      <c r="E33" s="157">
        <v>35000</v>
      </c>
      <c r="F33" s="35">
        <v>1553.3175000000001</v>
      </c>
      <c r="G33" s="158">
        <v>1.1460400000000001E-2</v>
      </c>
      <c r="H33" s="35" t="s">
        <v>153</v>
      </c>
      <c r="J33" s="32"/>
    </row>
    <row r="34" spans="1:10" x14ac:dyDescent="0.2">
      <c r="A34" s="155">
        <v>28</v>
      </c>
      <c r="B34" s="156" t="s">
        <v>17</v>
      </c>
      <c r="C34" s="156" t="s">
        <v>18</v>
      </c>
      <c r="D34" s="156" t="s">
        <v>19</v>
      </c>
      <c r="E34" s="157">
        <v>105000</v>
      </c>
      <c r="F34" s="35">
        <v>1516.2525000000001</v>
      </c>
      <c r="G34" s="158">
        <v>1.1186929999999999E-2</v>
      </c>
      <c r="H34" s="35" t="s">
        <v>153</v>
      </c>
      <c r="J34" s="32"/>
    </row>
    <row r="35" spans="1:10" ht="25.5" x14ac:dyDescent="0.2">
      <c r="A35" s="155">
        <v>29</v>
      </c>
      <c r="B35" s="156" t="s">
        <v>480</v>
      </c>
      <c r="C35" s="156" t="s">
        <v>481</v>
      </c>
      <c r="D35" s="156" t="s">
        <v>219</v>
      </c>
      <c r="E35" s="157">
        <v>102000</v>
      </c>
      <c r="F35" s="35">
        <v>1510.4159999999999</v>
      </c>
      <c r="G35" s="158">
        <v>1.114387E-2</v>
      </c>
      <c r="H35" s="35" t="s">
        <v>153</v>
      </c>
      <c r="J35" s="32"/>
    </row>
    <row r="36" spans="1:10" x14ac:dyDescent="0.2">
      <c r="A36" s="155">
        <v>30</v>
      </c>
      <c r="B36" s="156" t="s">
        <v>389</v>
      </c>
      <c r="C36" s="156" t="s">
        <v>390</v>
      </c>
      <c r="D36" s="156" t="s">
        <v>50</v>
      </c>
      <c r="E36" s="157">
        <v>83000</v>
      </c>
      <c r="F36" s="35">
        <v>1496.075</v>
      </c>
      <c r="G36" s="158">
        <v>1.1038060000000001E-2</v>
      </c>
      <c r="H36" s="35" t="s">
        <v>153</v>
      </c>
      <c r="J36" s="32"/>
    </row>
    <row r="37" spans="1:10" x14ac:dyDescent="0.2">
      <c r="A37" s="155">
        <v>31</v>
      </c>
      <c r="B37" s="156" t="s">
        <v>253</v>
      </c>
      <c r="C37" s="156" t="s">
        <v>254</v>
      </c>
      <c r="D37" s="156" t="s">
        <v>204</v>
      </c>
      <c r="E37" s="157">
        <v>22000</v>
      </c>
      <c r="F37" s="35">
        <v>1492.8869999999999</v>
      </c>
      <c r="G37" s="158">
        <v>1.101454E-2</v>
      </c>
      <c r="H37" s="35" t="s">
        <v>153</v>
      </c>
      <c r="J37" s="32"/>
    </row>
    <row r="38" spans="1:10" x14ac:dyDescent="0.2">
      <c r="A38" s="155">
        <v>32</v>
      </c>
      <c r="B38" s="156" t="s">
        <v>54</v>
      </c>
      <c r="C38" s="156" t="s">
        <v>55</v>
      </c>
      <c r="D38" s="156" t="s">
        <v>36</v>
      </c>
      <c r="E38" s="157">
        <v>100000</v>
      </c>
      <c r="F38" s="35">
        <v>1393.25</v>
      </c>
      <c r="G38" s="158">
        <v>1.0279419999999999E-2</v>
      </c>
      <c r="H38" s="35" t="s">
        <v>153</v>
      </c>
      <c r="J38" s="32"/>
    </row>
    <row r="39" spans="1:10" x14ac:dyDescent="0.2">
      <c r="A39" s="155">
        <v>33</v>
      </c>
      <c r="B39" s="156" t="s">
        <v>63</v>
      </c>
      <c r="C39" s="156" t="s">
        <v>64</v>
      </c>
      <c r="D39" s="156" t="s">
        <v>19</v>
      </c>
      <c r="E39" s="157">
        <v>124000</v>
      </c>
      <c r="F39" s="35">
        <v>1384.894</v>
      </c>
      <c r="G39" s="158">
        <v>1.0217769999999999E-2</v>
      </c>
      <c r="H39" s="35" t="s">
        <v>153</v>
      </c>
      <c r="J39" s="32"/>
    </row>
    <row r="40" spans="1:10" x14ac:dyDescent="0.2">
      <c r="A40" s="155">
        <v>34</v>
      </c>
      <c r="B40" s="156" t="s">
        <v>396</v>
      </c>
      <c r="C40" s="156" t="s">
        <v>397</v>
      </c>
      <c r="D40" s="156" t="s">
        <v>47</v>
      </c>
      <c r="E40" s="157">
        <v>40000</v>
      </c>
      <c r="F40" s="35">
        <v>1361.68</v>
      </c>
      <c r="G40" s="158">
        <v>1.00465E-2</v>
      </c>
      <c r="H40" s="35" t="s">
        <v>153</v>
      </c>
      <c r="J40" s="32"/>
    </row>
    <row r="41" spans="1:10" x14ac:dyDescent="0.2">
      <c r="A41" s="155">
        <v>35</v>
      </c>
      <c r="B41" s="156" t="s">
        <v>367</v>
      </c>
      <c r="C41" s="156" t="s">
        <v>368</v>
      </c>
      <c r="D41" s="156" t="s">
        <v>252</v>
      </c>
      <c r="E41" s="157">
        <v>34000</v>
      </c>
      <c r="F41" s="35">
        <v>1334.126</v>
      </c>
      <c r="G41" s="158">
        <v>9.8431999999999999E-3</v>
      </c>
      <c r="H41" s="35" t="s">
        <v>153</v>
      </c>
      <c r="J41" s="32"/>
    </row>
    <row r="42" spans="1:10" x14ac:dyDescent="0.2">
      <c r="A42" s="155">
        <v>36</v>
      </c>
      <c r="B42" s="156" t="s">
        <v>205</v>
      </c>
      <c r="C42" s="156" t="s">
        <v>206</v>
      </c>
      <c r="D42" s="156" t="s">
        <v>50</v>
      </c>
      <c r="E42" s="157">
        <v>722000</v>
      </c>
      <c r="F42" s="35">
        <v>1279.7449999999999</v>
      </c>
      <c r="G42" s="158">
        <v>9.4419800000000009E-3</v>
      </c>
      <c r="H42" s="35" t="s">
        <v>153</v>
      </c>
      <c r="J42" s="32"/>
    </row>
    <row r="43" spans="1:10" ht="25.5" x14ac:dyDescent="0.2">
      <c r="A43" s="155">
        <v>37</v>
      </c>
      <c r="B43" s="156" t="s">
        <v>363</v>
      </c>
      <c r="C43" s="156" t="s">
        <v>364</v>
      </c>
      <c r="D43" s="156" t="s">
        <v>219</v>
      </c>
      <c r="E43" s="157">
        <v>104000</v>
      </c>
      <c r="F43" s="35">
        <v>1255.904</v>
      </c>
      <c r="G43" s="158">
        <v>9.2660799999999995E-3</v>
      </c>
      <c r="H43" s="35" t="s">
        <v>153</v>
      </c>
      <c r="J43" s="32"/>
    </row>
    <row r="44" spans="1:10" x14ac:dyDescent="0.2">
      <c r="A44" s="155">
        <v>38</v>
      </c>
      <c r="B44" s="156" t="s">
        <v>285</v>
      </c>
      <c r="C44" s="156" t="s">
        <v>286</v>
      </c>
      <c r="D44" s="156" t="s">
        <v>222</v>
      </c>
      <c r="E44" s="157">
        <v>22302</v>
      </c>
      <c r="F44" s="35">
        <v>1217.421576</v>
      </c>
      <c r="G44" s="158">
        <v>8.9821499999999995E-3</v>
      </c>
      <c r="H44" s="35" t="s">
        <v>153</v>
      </c>
      <c r="J44" s="32"/>
    </row>
    <row r="45" spans="1:10" x14ac:dyDescent="0.2">
      <c r="A45" s="155">
        <v>39</v>
      </c>
      <c r="B45" s="156" t="s">
        <v>365</v>
      </c>
      <c r="C45" s="156" t="s">
        <v>366</v>
      </c>
      <c r="D45" s="156" t="s">
        <v>117</v>
      </c>
      <c r="E45" s="157">
        <v>690000</v>
      </c>
      <c r="F45" s="35">
        <v>1200.6690000000001</v>
      </c>
      <c r="G45" s="158">
        <v>8.8585499999999998E-3</v>
      </c>
      <c r="H45" s="35" t="s">
        <v>153</v>
      </c>
      <c r="J45" s="32"/>
    </row>
    <row r="46" spans="1:10" ht="25.5" x14ac:dyDescent="0.2">
      <c r="A46" s="155">
        <v>40</v>
      </c>
      <c r="B46" s="156" t="s">
        <v>359</v>
      </c>
      <c r="C46" s="156" t="s">
        <v>360</v>
      </c>
      <c r="D46" s="156" t="s">
        <v>219</v>
      </c>
      <c r="E46" s="157">
        <v>18000</v>
      </c>
      <c r="F46" s="35">
        <v>1152.423</v>
      </c>
      <c r="G46" s="158">
        <v>8.5025900000000008E-3</v>
      </c>
      <c r="H46" s="35" t="s">
        <v>153</v>
      </c>
      <c r="J46" s="32"/>
    </row>
    <row r="47" spans="1:10" ht="25.5" x14ac:dyDescent="0.2">
      <c r="A47" s="155">
        <v>41</v>
      </c>
      <c r="B47" s="156" t="s">
        <v>769</v>
      </c>
      <c r="C47" s="156" t="s">
        <v>770</v>
      </c>
      <c r="D47" s="156" t="s">
        <v>274</v>
      </c>
      <c r="E47" s="157">
        <v>36000</v>
      </c>
      <c r="F47" s="35">
        <v>1137.222</v>
      </c>
      <c r="G47" s="158">
        <v>8.3904400000000007E-3</v>
      </c>
      <c r="H47" s="35" t="s">
        <v>153</v>
      </c>
      <c r="J47" s="32"/>
    </row>
    <row r="48" spans="1:10" ht="25.5" x14ac:dyDescent="0.2">
      <c r="A48" s="155">
        <v>42</v>
      </c>
      <c r="B48" s="156" t="s">
        <v>413</v>
      </c>
      <c r="C48" s="156" t="s">
        <v>414</v>
      </c>
      <c r="D48" s="156" t="s">
        <v>219</v>
      </c>
      <c r="E48" s="157">
        <v>53410</v>
      </c>
      <c r="F48" s="35">
        <v>1137.2057199999999</v>
      </c>
      <c r="G48" s="158">
        <v>8.3903199999999997E-3</v>
      </c>
      <c r="H48" s="35" t="s">
        <v>153</v>
      </c>
      <c r="J48" s="32"/>
    </row>
    <row r="49" spans="1:10" x14ac:dyDescent="0.2">
      <c r="A49" s="155">
        <v>43</v>
      </c>
      <c r="B49" s="156" t="s">
        <v>243</v>
      </c>
      <c r="C49" s="156" t="s">
        <v>244</v>
      </c>
      <c r="D49" s="156" t="s">
        <v>245</v>
      </c>
      <c r="E49" s="157">
        <v>117000</v>
      </c>
      <c r="F49" s="35">
        <v>1136.8889999999999</v>
      </c>
      <c r="G49" s="158">
        <v>8.3879799999999997E-3</v>
      </c>
      <c r="H49" s="35" t="s">
        <v>153</v>
      </c>
      <c r="J49" s="32"/>
    </row>
    <row r="50" spans="1:10" x14ac:dyDescent="0.2">
      <c r="A50" s="155">
        <v>44</v>
      </c>
      <c r="B50" s="156" t="s">
        <v>369</v>
      </c>
      <c r="C50" s="156" t="s">
        <v>370</v>
      </c>
      <c r="D50" s="156" t="s">
        <v>50</v>
      </c>
      <c r="E50" s="157">
        <v>865000</v>
      </c>
      <c r="F50" s="35">
        <v>1033.4155000000001</v>
      </c>
      <c r="G50" s="158">
        <v>7.6245599999999998E-3</v>
      </c>
      <c r="H50" s="35" t="s">
        <v>153</v>
      </c>
      <c r="J50" s="32"/>
    </row>
    <row r="51" spans="1:10" x14ac:dyDescent="0.2">
      <c r="A51" s="155">
        <v>45</v>
      </c>
      <c r="B51" s="156" t="s">
        <v>61</v>
      </c>
      <c r="C51" s="156" t="s">
        <v>62</v>
      </c>
      <c r="D51" s="156" t="s">
        <v>30</v>
      </c>
      <c r="E51" s="157">
        <v>19573</v>
      </c>
      <c r="F51" s="35">
        <v>1030.3716525</v>
      </c>
      <c r="G51" s="158">
        <v>7.6020999999999997E-3</v>
      </c>
      <c r="H51" s="35" t="s">
        <v>153</v>
      </c>
      <c r="J51" s="32"/>
    </row>
    <row r="52" spans="1:10" ht="25.5" x14ac:dyDescent="0.2">
      <c r="A52" s="155">
        <v>46</v>
      </c>
      <c r="B52" s="156" t="s">
        <v>482</v>
      </c>
      <c r="C52" s="156" t="s">
        <v>483</v>
      </c>
      <c r="D52" s="156" t="s">
        <v>327</v>
      </c>
      <c r="E52" s="157">
        <v>92000</v>
      </c>
      <c r="F52" s="35">
        <v>1009.654</v>
      </c>
      <c r="G52" s="158">
        <v>7.4492400000000002E-3</v>
      </c>
      <c r="H52" s="35" t="s">
        <v>153</v>
      </c>
      <c r="J52" s="32"/>
    </row>
    <row r="53" spans="1:10" x14ac:dyDescent="0.2">
      <c r="A53" s="155">
        <v>47</v>
      </c>
      <c r="B53" s="156" t="s">
        <v>74</v>
      </c>
      <c r="C53" s="156" t="s">
        <v>75</v>
      </c>
      <c r="D53" s="156" t="s">
        <v>36</v>
      </c>
      <c r="E53" s="157">
        <v>25000</v>
      </c>
      <c r="F53" s="35">
        <v>991.71249999999998</v>
      </c>
      <c r="G53" s="158">
        <v>7.3168699999999996E-3</v>
      </c>
      <c r="H53" s="35" t="s">
        <v>153</v>
      </c>
      <c r="J53" s="32"/>
    </row>
    <row r="54" spans="1:10" x14ac:dyDescent="0.2">
      <c r="A54" s="155">
        <v>48</v>
      </c>
      <c r="B54" s="156" t="s">
        <v>798</v>
      </c>
      <c r="C54" s="156" t="s">
        <v>799</v>
      </c>
      <c r="D54" s="156" t="s">
        <v>47</v>
      </c>
      <c r="E54" s="157">
        <v>65000</v>
      </c>
      <c r="F54" s="35">
        <v>983.9375</v>
      </c>
      <c r="G54" s="158">
        <v>7.2595100000000003E-3</v>
      </c>
      <c r="H54" s="35" t="s">
        <v>153</v>
      </c>
      <c r="J54" s="32"/>
    </row>
    <row r="55" spans="1:10" ht="25.5" x14ac:dyDescent="0.2">
      <c r="A55" s="155">
        <v>49</v>
      </c>
      <c r="B55" s="156" t="s">
        <v>800</v>
      </c>
      <c r="C55" s="156" t="s">
        <v>801</v>
      </c>
      <c r="D55" s="156" t="s">
        <v>219</v>
      </c>
      <c r="E55" s="157">
        <v>79880</v>
      </c>
      <c r="F55" s="35">
        <v>902.40436</v>
      </c>
      <c r="G55" s="158">
        <v>6.6579500000000002E-3</v>
      </c>
      <c r="H55" s="35" t="s">
        <v>153</v>
      </c>
      <c r="J55" s="32"/>
    </row>
    <row r="56" spans="1:10" x14ac:dyDescent="0.2">
      <c r="A56" s="155">
        <v>50</v>
      </c>
      <c r="B56" s="156" t="s">
        <v>102</v>
      </c>
      <c r="C56" s="156" t="s">
        <v>103</v>
      </c>
      <c r="D56" s="156" t="s">
        <v>13</v>
      </c>
      <c r="E56" s="157">
        <v>126172</v>
      </c>
      <c r="F56" s="35">
        <v>900.11104799999998</v>
      </c>
      <c r="G56" s="158">
        <v>6.64103E-3</v>
      </c>
      <c r="H56" s="35" t="s">
        <v>153</v>
      </c>
      <c r="J56" s="32"/>
    </row>
    <row r="57" spans="1:10" x14ac:dyDescent="0.2">
      <c r="A57" s="155">
        <v>51</v>
      </c>
      <c r="B57" s="156" t="s">
        <v>342</v>
      </c>
      <c r="C57" s="156" t="s">
        <v>343</v>
      </c>
      <c r="D57" s="156" t="s">
        <v>204</v>
      </c>
      <c r="E57" s="157">
        <v>439890</v>
      </c>
      <c r="F57" s="35">
        <v>882.24338399999999</v>
      </c>
      <c r="G57" s="158">
        <v>6.5092099999999996E-3</v>
      </c>
      <c r="H57" s="35" t="s">
        <v>153</v>
      </c>
      <c r="J57" s="32"/>
    </row>
    <row r="58" spans="1:10" x14ac:dyDescent="0.2">
      <c r="A58" s="155">
        <v>52</v>
      </c>
      <c r="B58" s="156" t="s">
        <v>391</v>
      </c>
      <c r="C58" s="156" t="s">
        <v>392</v>
      </c>
      <c r="D58" s="156" t="s">
        <v>50</v>
      </c>
      <c r="E58" s="157">
        <v>60000</v>
      </c>
      <c r="F58" s="35">
        <v>878.7</v>
      </c>
      <c r="G58" s="158">
        <v>6.4830599999999997E-3</v>
      </c>
      <c r="H58" s="35" t="s">
        <v>153</v>
      </c>
      <c r="J58" s="32"/>
    </row>
    <row r="59" spans="1:10" x14ac:dyDescent="0.2">
      <c r="A59" s="155">
        <v>53</v>
      </c>
      <c r="B59" s="156" t="s">
        <v>263</v>
      </c>
      <c r="C59" s="156" t="s">
        <v>264</v>
      </c>
      <c r="D59" s="156" t="s">
        <v>36</v>
      </c>
      <c r="E59" s="157">
        <v>12000</v>
      </c>
      <c r="F59" s="35">
        <v>808.74</v>
      </c>
      <c r="G59" s="158">
        <v>5.9668999999999998E-3</v>
      </c>
      <c r="H59" s="35" t="s">
        <v>153</v>
      </c>
      <c r="J59" s="32"/>
    </row>
    <row r="60" spans="1:10" x14ac:dyDescent="0.2">
      <c r="A60" s="155">
        <v>54</v>
      </c>
      <c r="B60" s="156" t="s">
        <v>697</v>
      </c>
      <c r="C60" s="156" t="s">
        <v>698</v>
      </c>
      <c r="D60" s="156" t="s">
        <v>298</v>
      </c>
      <c r="E60" s="157">
        <v>14000</v>
      </c>
      <c r="F60" s="35">
        <v>766.577</v>
      </c>
      <c r="G60" s="158">
        <v>5.6558199999999998E-3</v>
      </c>
      <c r="H60" s="35" t="s">
        <v>153</v>
      </c>
      <c r="J60" s="32"/>
    </row>
    <row r="61" spans="1:10" x14ac:dyDescent="0.2">
      <c r="A61" s="155">
        <v>55</v>
      </c>
      <c r="B61" s="156" t="s">
        <v>695</v>
      </c>
      <c r="C61" s="156" t="s">
        <v>696</v>
      </c>
      <c r="D61" s="156" t="s">
        <v>298</v>
      </c>
      <c r="E61" s="157">
        <v>30000</v>
      </c>
      <c r="F61" s="35">
        <v>765.495</v>
      </c>
      <c r="G61" s="158">
        <v>5.6478300000000004E-3</v>
      </c>
      <c r="H61" s="35" t="s">
        <v>153</v>
      </c>
      <c r="J61" s="32"/>
    </row>
    <row r="62" spans="1:10" x14ac:dyDescent="0.2">
      <c r="A62" s="155">
        <v>56</v>
      </c>
      <c r="B62" s="156" t="s">
        <v>716</v>
      </c>
      <c r="C62" s="156" t="s">
        <v>717</v>
      </c>
      <c r="D62" s="156" t="s">
        <v>222</v>
      </c>
      <c r="E62" s="157">
        <v>33000</v>
      </c>
      <c r="F62" s="35">
        <v>759.41250000000002</v>
      </c>
      <c r="G62" s="158">
        <v>5.6029599999999997E-3</v>
      </c>
      <c r="H62" s="35" t="s">
        <v>153</v>
      </c>
      <c r="J62" s="32"/>
    </row>
    <row r="63" spans="1:10" x14ac:dyDescent="0.2">
      <c r="A63" s="155">
        <v>57</v>
      </c>
      <c r="B63" s="156" t="s">
        <v>720</v>
      </c>
      <c r="C63" s="156" t="s">
        <v>721</v>
      </c>
      <c r="D63" s="156" t="s">
        <v>47</v>
      </c>
      <c r="E63" s="157">
        <v>26000</v>
      </c>
      <c r="F63" s="35">
        <v>758.43299999999999</v>
      </c>
      <c r="G63" s="158">
        <v>5.5957300000000001E-3</v>
      </c>
      <c r="H63" s="35" t="s">
        <v>153</v>
      </c>
      <c r="J63" s="32"/>
    </row>
    <row r="64" spans="1:10" ht="25.5" x14ac:dyDescent="0.2">
      <c r="A64" s="155">
        <v>58</v>
      </c>
      <c r="B64" s="156" t="s">
        <v>718</v>
      </c>
      <c r="C64" s="156" t="s">
        <v>719</v>
      </c>
      <c r="D64" s="156" t="s">
        <v>274</v>
      </c>
      <c r="E64" s="157">
        <v>50000</v>
      </c>
      <c r="F64" s="35">
        <v>715.3</v>
      </c>
      <c r="G64" s="158">
        <v>5.2774900000000001E-3</v>
      </c>
      <c r="H64" s="35" t="s">
        <v>153</v>
      </c>
      <c r="J64" s="32"/>
    </row>
    <row r="65" spans="1:10" ht="25.5" x14ac:dyDescent="0.2">
      <c r="A65" s="155">
        <v>59</v>
      </c>
      <c r="B65" s="156" t="s">
        <v>91</v>
      </c>
      <c r="C65" s="156" t="s">
        <v>92</v>
      </c>
      <c r="D65" s="156" t="s">
        <v>93</v>
      </c>
      <c r="E65" s="157">
        <v>47000</v>
      </c>
      <c r="F65" s="35">
        <v>694.70699999999999</v>
      </c>
      <c r="G65" s="158">
        <v>5.1255600000000004E-3</v>
      </c>
      <c r="H65" s="35" t="s">
        <v>153</v>
      </c>
      <c r="J65" s="32"/>
    </row>
    <row r="66" spans="1:10" x14ac:dyDescent="0.2">
      <c r="A66" s="155">
        <v>60</v>
      </c>
      <c r="B66" s="156" t="s">
        <v>371</v>
      </c>
      <c r="C66" s="156" t="s">
        <v>372</v>
      </c>
      <c r="D66" s="156" t="s">
        <v>373</v>
      </c>
      <c r="E66" s="157">
        <v>159000</v>
      </c>
      <c r="F66" s="35">
        <v>675.59100000000001</v>
      </c>
      <c r="G66" s="158">
        <v>4.9845200000000001E-3</v>
      </c>
      <c r="H66" s="35" t="s">
        <v>153</v>
      </c>
      <c r="J66" s="32"/>
    </row>
    <row r="67" spans="1:10" x14ac:dyDescent="0.2">
      <c r="A67" s="155">
        <v>61</v>
      </c>
      <c r="B67" s="156" t="s">
        <v>210</v>
      </c>
      <c r="C67" s="156" t="s">
        <v>211</v>
      </c>
      <c r="D67" s="156" t="s">
        <v>53</v>
      </c>
      <c r="E67" s="157">
        <v>38000</v>
      </c>
      <c r="F67" s="35">
        <v>670.98500000000001</v>
      </c>
      <c r="G67" s="158">
        <v>4.9505399999999998E-3</v>
      </c>
      <c r="H67" s="35" t="s">
        <v>153</v>
      </c>
      <c r="J67" s="32"/>
    </row>
    <row r="68" spans="1:10" x14ac:dyDescent="0.2">
      <c r="A68" s="155">
        <v>62</v>
      </c>
      <c r="B68" s="156" t="s">
        <v>550</v>
      </c>
      <c r="C68" s="156" t="s">
        <v>551</v>
      </c>
      <c r="D68" s="156" t="s">
        <v>267</v>
      </c>
      <c r="E68" s="157">
        <v>52000</v>
      </c>
      <c r="F68" s="35">
        <v>663.78</v>
      </c>
      <c r="G68" s="158">
        <v>4.8973799999999998E-3</v>
      </c>
      <c r="H68" s="35" t="s">
        <v>153</v>
      </c>
      <c r="J68" s="32"/>
    </row>
    <row r="69" spans="1:10" x14ac:dyDescent="0.2">
      <c r="A69" s="155">
        <v>63</v>
      </c>
      <c r="B69" s="156" t="s">
        <v>802</v>
      </c>
      <c r="C69" s="156" t="s">
        <v>803</v>
      </c>
      <c r="D69" s="156" t="s">
        <v>298</v>
      </c>
      <c r="E69" s="157">
        <v>35000</v>
      </c>
      <c r="F69" s="35">
        <v>625.1</v>
      </c>
      <c r="G69" s="158">
        <v>4.6119999999999998E-3</v>
      </c>
      <c r="H69" s="35" t="s">
        <v>153</v>
      </c>
      <c r="J69" s="32"/>
    </row>
    <row r="70" spans="1:10" ht="25.5" x14ac:dyDescent="0.2">
      <c r="A70" s="155">
        <v>64</v>
      </c>
      <c r="B70" s="156" t="s">
        <v>497</v>
      </c>
      <c r="C70" s="156" t="s">
        <v>498</v>
      </c>
      <c r="D70" s="156" t="s">
        <v>219</v>
      </c>
      <c r="E70" s="157">
        <v>75951</v>
      </c>
      <c r="F70" s="35">
        <v>610.64603999999997</v>
      </c>
      <c r="G70" s="158">
        <v>4.5053599999999999E-3</v>
      </c>
      <c r="H70" s="35" t="s">
        <v>153</v>
      </c>
      <c r="J70" s="32"/>
    </row>
    <row r="71" spans="1:10" x14ac:dyDescent="0.2">
      <c r="A71" s="155">
        <v>65</v>
      </c>
      <c r="B71" s="156" t="s">
        <v>248</v>
      </c>
      <c r="C71" s="156" t="s">
        <v>249</v>
      </c>
      <c r="D71" s="156" t="s">
        <v>16</v>
      </c>
      <c r="E71" s="157">
        <v>180000</v>
      </c>
      <c r="F71" s="35">
        <v>597.78</v>
      </c>
      <c r="G71" s="158">
        <v>4.4104299999999999E-3</v>
      </c>
      <c r="H71" s="35" t="s">
        <v>153</v>
      </c>
      <c r="J71" s="32"/>
    </row>
    <row r="72" spans="1:10" x14ac:dyDescent="0.2">
      <c r="A72" s="155">
        <v>66</v>
      </c>
      <c r="B72" s="156" t="s">
        <v>96</v>
      </c>
      <c r="C72" s="156" t="s">
        <v>97</v>
      </c>
      <c r="D72" s="156" t="s">
        <v>90</v>
      </c>
      <c r="E72" s="157">
        <v>12000</v>
      </c>
      <c r="F72" s="35">
        <v>568.86</v>
      </c>
      <c r="G72" s="158">
        <v>4.1970599999999999E-3</v>
      </c>
      <c r="H72" s="35" t="s">
        <v>153</v>
      </c>
      <c r="J72" s="32"/>
    </row>
    <row r="73" spans="1:10" x14ac:dyDescent="0.2">
      <c r="A73" s="155">
        <v>67</v>
      </c>
      <c r="B73" s="156" t="s">
        <v>435</v>
      </c>
      <c r="C73" s="156" t="s">
        <v>436</v>
      </c>
      <c r="D73" s="156" t="s">
        <v>112</v>
      </c>
      <c r="E73" s="157">
        <v>61000</v>
      </c>
      <c r="F73" s="35">
        <v>558.27200000000005</v>
      </c>
      <c r="G73" s="158">
        <v>4.1189399999999998E-3</v>
      </c>
      <c r="H73" s="35" t="s">
        <v>153</v>
      </c>
      <c r="J73" s="32"/>
    </row>
    <row r="74" spans="1:10" x14ac:dyDescent="0.2">
      <c r="A74" s="155">
        <v>68</v>
      </c>
      <c r="B74" s="156" t="s">
        <v>420</v>
      </c>
      <c r="C74" s="156" t="s">
        <v>421</v>
      </c>
      <c r="D74" s="156" t="s">
        <v>240</v>
      </c>
      <c r="E74" s="157">
        <v>26000</v>
      </c>
      <c r="F74" s="35">
        <v>407.49799999999999</v>
      </c>
      <c r="G74" s="158">
        <v>3.0065299999999999E-3</v>
      </c>
      <c r="H74" s="35" t="s">
        <v>153</v>
      </c>
      <c r="J74" s="32"/>
    </row>
    <row r="75" spans="1:10" x14ac:dyDescent="0.2">
      <c r="A75" s="155">
        <v>69</v>
      </c>
      <c r="B75" s="156" t="s">
        <v>277</v>
      </c>
      <c r="C75" s="156" t="s">
        <v>278</v>
      </c>
      <c r="D75" s="156" t="s">
        <v>50</v>
      </c>
      <c r="E75" s="157">
        <v>291239</v>
      </c>
      <c r="F75" s="35">
        <v>398.09458910000001</v>
      </c>
      <c r="G75" s="158">
        <v>2.9371499999999999E-3</v>
      </c>
      <c r="H75" s="35" t="s">
        <v>153</v>
      </c>
      <c r="J75" s="32"/>
    </row>
    <row r="76" spans="1:10" ht="25.5" x14ac:dyDescent="0.2">
      <c r="A76" s="155">
        <v>70</v>
      </c>
      <c r="B76" s="156" t="s">
        <v>261</v>
      </c>
      <c r="C76" s="156" t="s">
        <v>262</v>
      </c>
      <c r="D76" s="156" t="s">
        <v>25</v>
      </c>
      <c r="E76" s="157">
        <v>21069</v>
      </c>
      <c r="F76" s="35">
        <v>382.07578050000001</v>
      </c>
      <c r="G76" s="158">
        <v>2.8189600000000001E-3</v>
      </c>
      <c r="H76" s="35" t="s">
        <v>153</v>
      </c>
      <c r="J76" s="32"/>
    </row>
    <row r="77" spans="1:10" ht="25.5" x14ac:dyDescent="0.2">
      <c r="A77" s="155">
        <v>71</v>
      </c>
      <c r="B77" s="156" t="s">
        <v>236</v>
      </c>
      <c r="C77" s="156" t="s">
        <v>237</v>
      </c>
      <c r="D77" s="156" t="s">
        <v>219</v>
      </c>
      <c r="E77" s="157">
        <v>7000</v>
      </c>
      <c r="F77" s="35">
        <v>349.39449999999999</v>
      </c>
      <c r="G77" s="158">
        <v>2.5778400000000001E-3</v>
      </c>
      <c r="H77" s="35" t="s">
        <v>153</v>
      </c>
      <c r="J77" s="32"/>
    </row>
    <row r="78" spans="1:10" ht="25.5" x14ac:dyDescent="0.2">
      <c r="A78" s="155">
        <v>72</v>
      </c>
      <c r="B78" s="156" t="s">
        <v>317</v>
      </c>
      <c r="C78" s="156" t="s">
        <v>318</v>
      </c>
      <c r="D78" s="156" t="s">
        <v>274</v>
      </c>
      <c r="E78" s="157">
        <v>7000</v>
      </c>
      <c r="F78" s="35">
        <v>250.19749999999999</v>
      </c>
      <c r="G78" s="158">
        <v>1.84596E-3</v>
      </c>
      <c r="H78" s="35" t="s">
        <v>153</v>
      </c>
      <c r="J78" s="32"/>
    </row>
    <row r="79" spans="1:10" x14ac:dyDescent="0.2">
      <c r="A79" s="153"/>
      <c r="B79" s="153"/>
      <c r="C79" s="154" t="s">
        <v>152</v>
      </c>
      <c r="D79" s="153"/>
      <c r="E79" s="153" t="s">
        <v>153</v>
      </c>
      <c r="F79" s="159">
        <v>130553.07957609999</v>
      </c>
      <c r="G79" s="160">
        <v>0.96322255000000012</v>
      </c>
      <c r="H79" s="35" t="s">
        <v>153</v>
      </c>
      <c r="J79" s="32"/>
    </row>
    <row r="80" spans="1:10" x14ac:dyDescent="0.2">
      <c r="A80" s="153"/>
      <c r="B80" s="153"/>
      <c r="C80" s="161"/>
      <c r="D80" s="153"/>
      <c r="E80" s="153"/>
      <c r="F80" s="162"/>
      <c r="G80" s="162"/>
      <c r="H80" s="35" t="s">
        <v>153</v>
      </c>
      <c r="J80" s="32"/>
    </row>
    <row r="81" spans="1:10" x14ac:dyDescent="0.2">
      <c r="A81" s="153"/>
      <c r="B81" s="153"/>
      <c r="C81" s="154" t="s">
        <v>154</v>
      </c>
      <c r="D81" s="153"/>
      <c r="E81" s="153"/>
      <c r="F81" s="153"/>
      <c r="G81" s="153"/>
      <c r="H81" s="35" t="s">
        <v>153</v>
      </c>
      <c r="J81" s="32"/>
    </row>
    <row r="82" spans="1:10" x14ac:dyDescent="0.2">
      <c r="A82" s="153"/>
      <c r="B82" s="153"/>
      <c r="C82" s="154" t="s">
        <v>152</v>
      </c>
      <c r="D82" s="153"/>
      <c r="E82" s="153" t="s">
        <v>153</v>
      </c>
      <c r="F82" s="163" t="s">
        <v>155</v>
      </c>
      <c r="G82" s="160">
        <v>0</v>
      </c>
      <c r="H82" s="35" t="s">
        <v>153</v>
      </c>
      <c r="J82" s="32"/>
    </row>
    <row r="83" spans="1:10" x14ac:dyDescent="0.2">
      <c r="A83" s="153"/>
      <c r="B83" s="153"/>
      <c r="C83" s="161"/>
      <c r="D83" s="153"/>
      <c r="E83" s="153"/>
      <c r="F83" s="162"/>
      <c r="G83" s="162"/>
      <c r="H83" s="35" t="s">
        <v>153</v>
      </c>
      <c r="J83" s="32"/>
    </row>
    <row r="84" spans="1:10" x14ac:dyDescent="0.2">
      <c r="A84" s="153"/>
      <c r="B84" s="153"/>
      <c r="C84" s="154" t="s">
        <v>156</v>
      </c>
      <c r="D84" s="153"/>
      <c r="E84" s="153"/>
      <c r="F84" s="153"/>
      <c r="G84" s="153"/>
      <c r="H84" s="35" t="s">
        <v>153</v>
      </c>
      <c r="J84" s="32"/>
    </row>
    <row r="85" spans="1:10" x14ac:dyDescent="0.2">
      <c r="A85" s="155">
        <v>1</v>
      </c>
      <c r="B85" s="156" t="s">
        <v>566</v>
      </c>
      <c r="C85" s="166" t="s">
        <v>951</v>
      </c>
      <c r="D85" s="156" t="s">
        <v>240</v>
      </c>
      <c r="E85" s="157">
        <v>374002</v>
      </c>
      <c r="F85" s="35">
        <v>16.0446858</v>
      </c>
      <c r="G85" s="158">
        <v>1.1838E-4</v>
      </c>
      <c r="H85" s="35" t="s">
        <v>153</v>
      </c>
      <c r="J85" s="32"/>
    </row>
    <row r="86" spans="1:10" x14ac:dyDescent="0.2">
      <c r="A86" s="190">
        <v>2</v>
      </c>
      <c r="B86" s="156" t="s">
        <v>740</v>
      </c>
      <c r="C86" s="166" t="s">
        <v>956</v>
      </c>
      <c r="D86" s="156"/>
      <c r="E86" s="157">
        <v>200000</v>
      </c>
      <c r="F86" s="35">
        <v>1.9999999999999999E-6</v>
      </c>
      <c r="G86" s="164" t="s">
        <v>151</v>
      </c>
      <c r="H86" s="35" t="s">
        <v>153</v>
      </c>
      <c r="J86" s="32"/>
    </row>
    <row r="87" spans="1:10" x14ac:dyDescent="0.2">
      <c r="A87" s="153"/>
      <c r="B87" s="153"/>
      <c r="C87" s="154" t="s">
        <v>152</v>
      </c>
      <c r="D87" s="153"/>
      <c r="E87" s="153" t="s">
        <v>153</v>
      </c>
      <c r="F87" s="159">
        <v>16.044687799999998</v>
      </c>
      <c r="G87" s="160">
        <v>1.1838E-4</v>
      </c>
      <c r="H87" s="35" t="s">
        <v>153</v>
      </c>
      <c r="J87" s="32"/>
    </row>
    <row r="88" spans="1:10" x14ac:dyDescent="0.2">
      <c r="A88" s="153"/>
      <c r="B88" s="153"/>
      <c r="C88" s="161"/>
      <c r="D88" s="153"/>
      <c r="E88" s="153"/>
      <c r="F88" s="162"/>
      <c r="G88" s="162"/>
      <c r="H88" s="35" t="s">
        <v>153</v>
      </c>
      <c r="J88" s="32"/>
    </row>
    <row r="89" spans="1:10" x14ac:dyDescent="0.2">
      <c r="A89" s="153"/>
      <c r="B89" s="153"/>
      <c r="C89" s="154" t="s">
        <v>157</v>
      </c>
      <c r="D89" s="153"/>
      <c r="E89" s="153"/>
      <c r="F89" s="153"/>
      <c r="G89" s="153"/>
      <c r="H89" s="35" t="s">
        <v>153</v>
      </c>
      <c r="J89" s="32"/>
    </row>
    <row r="90" spans="1:10" x14ac:dyDescent="0.2">
      <c r="A90" s="153"/>
      <c r="B90" s="153"/>
      <c r="C90" s="154" t="s">
        <v>152</v>
      </c>
      <c r="D90" s="153"/>
      <c r="E90" s="153" t="s">
        <v>153</v>
      </c>
      <c r="F90" s="159">
        <v>2951.4070000000002</v>
      </c>
      <c r="G90" s="160">
        <v>2.177552E-2</v>
      </c>
      <c r="H90" s="35" t="s">
        <v>153</v>
      </c>
      <c r="J90" s="32"/>
    </row>
    <row r="91" spans="1:10" x14ac:dyDescent="0.2">
      <c r="A91" s="153"/>
      <c r="B91" s="153"/>
      <c r="C91" s="161"/>
      <c r="D91" s="153"/>
      <c r="E91" s="153"/>
      <c r="F91" s="162"/>
      <c r="G91" s="162"/>
      <c r="H91" s="35" t="s">
        <v>153</v>
      </c>
      <c r="J91" s="32"/>
    </row>
    <row r="92" spans="1:10" x14ac:dyDescent="0.2">
      <c r="A92" s="153"/>
      <c r="B92" s="153"/>
      <c r="C92" s="154" t="s">
        <v>158</v>
      </c>
      <c r="D92" s="153"/>
      <c r="E92" s="153"/>
      <c r="F92" s="162"/>
      <c r="G92" s="162"/>
      <c r="H92" s="35" t="s">
        <v>153</v>
      </c>
      <c r="J92" s="32"/>
    </row>
    <row r="93" spans="1:10" x14ac:dyDescent="0.2">
      <c r="A93" s="153"/>
      <c r="B93" s="153"/>
      <c r="C93" s="154" t="s">
        <v>152</v>
      </c>
      <c r="D93" s="153"/>
      <c r="E93" s="153" t="s">
        <v>153</v>
      </c>
      <c r="F93" s="163" t="s">
        <v>155</v>
      </c>
      <c r="G93" s="160">
        <v>0</v>
      </c>
      <c r="H93" s="35" t="s">
        <v>153</v>
      </c>
      <c r="J93" s="32"/>
    </row>
    <row r="94" spans="1:10" x14ac:dyDescent="0.2">
      <c r="A94" s="153"/>
      <c r="B94" s="153"/>
      <c r="C94" s="161"/>
      <c r="D94" s="153"/>
      <c r="E94" s="153"/>
      <c r="F94" s="162"/>
      <c r="G94" s="162"/>
      <c r="H94" s="35" t="s">
        <v>153</v>
      </c>
      <c r="J94" s="32"/>
    </row>
    <row r="95" spans="1:10" x14ac:dyDescent="0.2">
      <c r="A95" s="153"/>
      <c r="B95" s="153"/>
      <c r="C95" s="154" t="s">
        <v>159</v>
      </c>
      <c r="D95" s="153"/>
      <c r="E95" s="153"/>
      <c r="F95" s="162"/>
      <c r="G95" s="162"/>
      <c r="H95" s="35" t="s">
        <v>153</v>
      </c>
      <c r="J95" s="32"/>
    </row>
    <row r="96" spans="1:10" x14ac:dyDescent="0.2">
      <c r="A96" s="153"/>
      <c r="B96" s="153"/>
      <c r="C96" s="154" t="s">
        <v>152</v>
      </c>
      <c r="D96" s="153"/>
      <c r="E96" s="153" t="s">
        <v>153</v>
      </c>
      <c r="F96" s="163" t="s">
        <v>155</v>
      </c>
      <c r="G96" s="160">
        <v>0</v>
      </c>
      <c r="H96" s="35" t="s">
        <v>153</v>
      </c>
      <c r="J96" s="32"/>
    </row>
    <row r="97" spans="1:10" x14ac:dyDescent="0.2">
      <c r="A97" s="153"/>
      <c r="B97" s="153"/>
      <c r="C97" s="161"/>
      <c r="D97" s="153"/>
      <c r="E97" s="153"/>
      <c r="F97" s="162"/>
      <c r="G97" s="162"/>
      <c r="H97" s="35" t="s">
        <v>153</v>
      </c>
      <c r="J97" s="32"/>
    </row>
    <row r="98" spans="1:10" x14ac:dyDescent="0.2">
      <c r="A98" s="153"/>
      <c r="B98" s="153"/>
      <c r="C98" s="154" t="s">
        <v>160</v>
      </c>
      <c r="D98" s="153"/>
      <c r="E98" s="153"/>
      <c r="F98" s="159">
        <v>130569.1242639</v>
      </c>
      <c r="G98" s="160">
        <v>0.96334092999999998</v>
      </c>
      <c r="H98" s="35" t="s">
        <v>153</v>
      </c>
      <c r="J98" s="32"/>
    </row>
    <row r="99" spans="1:10" x14ac:dyDescent="0.2">
      <c r="A99" s="153"/>
      <c r="B99" s="153"/>
      <c r="C99" s="161"/>
      <c r="D99" s="153"/>
      <c r="E99" s="153"/>
      <c r="F99" s="162"/>
      <c r="G99" s="162"/>
      <c r="H99" s="35" t="s">
        <v>153</v>
      </c>
      <c r="J99" s="32"/>
    </row>
    <row r="100" spans="1:10" x14ac:dyDescent="0.2">
      <c r="A100" s="153"/>
      <c r="B100" s="153"/>
      <c r="C100" s="154" t="s">
        <v>161</v>
      </c>
      <c r="D100" s="153"/>
      <c r="E100" s="153"/>
      <c r="F100" s="162"/>
      <c r="G100" s="162"/>
      <c r="H100" s="35" t="s">
        <v>153</v>
      </c>
      <c r="J100" s="32"/>
    </row>
    <row r="101" spans="1:10" x14ac:dyDescent="0.2">
      <c r="A101" s="153"/>
      <c r="B101" s="153"/>
      <c r="C101" s="154" t="s">
        <v>10</v>
      </c>
      <c r="D101" s="153"/>
      <c r="E101" s="153"/>
      <c r="F101" s="162"/>
      <c r="G101" s="162"/>
      <c r="H101" s="35" t="s">
        <v>153</v>
      </c>
      <c r="J101" s="32"/>
    </row>
    <row r="102" spans="1:10" x14ac:dyDescent="0.2">
      <c r="A102" s="153"/>
      <c r="B102" s="153"/>
      <c r="C102" s="154" t="s">
        <v>152</v>
      </c>
      <c r="D102" s="153"/>
      <c r="E102" s="153" t="s">
        <v>153</v>
      </c>
      <c r="F102" s="163" t="s">
        <v>155</v>
      </c>
      <c r="G102" s="160">
        <v>0</v>
      </c>
      <c r="H102" s="35" t="s">
        <v>153</v>
      </c>
      <c r="J102" s="32"/>
    </row>
    <row r="103" spans="1:10" x14ac:dyDescent="0.2">
      <c r="A103" s="153"/>
      <c r="B103" s="153"/>
      <c r="C103" s="161"/>
      <c r="D103" s="153"/>
      <c r="E103" s="153"/>
      <c r="F103" s="162"/>
      <c r="G103" s="162"/>
      <c r="H103" s="35" t="s">
        <v>153</v>
      </c>
      <c r="J103" s="32"/>
    </row>
    <row r="104" spans="1:10" x14ac:dyDescent="0.2">
      <c r="A104" s="153"/>
      <c r="B104" s="153"/>
      <c r="C104" s="154" t="s">
        <v>162</v>
      </c>
      <c r="D104" s="153"/>
      <c r="E104" s="153"/>
      <c r="F104" s="153"/>
      <c r="G104" s="153"/>
      <c r="H104" s="35" t="s">
        <v>153</v>
      </c>
      <c r="J104" s="32"/>
    </row>
    <row r="105" spans="1:10" x14ac:dyDescent="0.2">
      <c r="A105" s="153"/>
      <c r="B105" s="153"/>
      <c r="C105" s="154" t="s">
        <v>152</v>
      </c>
      <c r="D105" s="153"/>
      <c r="E105" s="153" t="s">
        <v>153</v>
      </c>
      <c r="F105" s="163" t="s">
        <v>155</v>
      </c>
      <c r="G105" s="160">
        <v>0</v>
      </c>
      <c r="H105" s="35" t="s">
        <v>153</v>
      </c>
      <c r="J105" s="32"/>
    </row>
    <row r="106" spans="1:10" x14ac:dyDescent="0.2">
      <c r="A106" s="153"/>
      <c r="B106" s="153"/>
      <c r="C106" s="161"/>
      <c r="D106" s="153"/>
      <c r="E106" s="153"/>
      <c r="F106" s="162"/>
      <c r="G106" s="162"/>
      <c r="H106" s="35" t="s">
        <v>153</v>
      </c>
      <c r="J106" s="32"/>
    </row>
    <row r="107" spans="1:10" x14ac:dyDescent="0.2">
      <c r="A107" s="153"/>
      <c r="B107" s="153"/>
      <c r="C107" s="154" t="s">
        <v>163</v>
      </c>
      <c r="D107" s="153"/>
      <c r="E107" s="153"/>
      <c r="F107" s="153"/>
      <c r="G107" s="153"/>
      <c r="H107" s="35" t="s">
        <v>153</v>
      </c>
      <c r="J107" s="32"/>
    </row>
    <row r="108" spans="1:10" x14ac:dyDescent="0.2">
      <c r="A108" s="153"/>
      <c r="B108" s="153"/>
      <c r="C108" s="154" t="s">
        <v>152</v>
      </c>
      <c r="D108" s="153"/>
      <c r="E108" s="153" t="s">
        <v>153</v>
      </c>
      <c r="F108" s="163" t="s">
        <v>155</v>
      </c>
      <c r="G108" s="160">
        <v>0</v>
      </c>
      <c r="H108" s="35" t="s">
        <v>153</v>
      </c>
      <c r="J108" s="32"/>
    </row>
    <row r="109" spans="1:10" x14ac:dyDescent="0.2">
      <c r="A109" s="153"/>
      <c r="B109" s="153"/>
      <c r="C109" s="161"/>
      <c r="D109" s="153"/>
      <c r="E109" s="153"/>
      <c r="F109" s="162"/>
      <c r="G109" s="162"/>
      <c r="H109" s="35" t="s">
        <v>153</v>
      </c>
      <c r="J109" s="32"/>
    </row>
    <row r="110" spans="1:10" x14ac:dyDescent="0.2">
      <c r="A110" s="153"/>
      <c r="B110" s="153"/>
      <c r="C110" s="154" t="s">
        <v>164</v>
      </c>
      <c r="D110" s="153"/>
      <c r="E110" s="153"/>
      <c r="F110" s="162"/>
      <c r="G110" s="162"/>
      <c r="H110" s="35" t="s">
        <v>153</v>
      </c>
      <c r="J110" s="32"/>
    </row>
    <row r="111" spans="1:10" x14ac:dyDescent="0.2">
      <c r="A111" s="153"/>
      <c r="B111" s="153"/>
      <c r="C111" s="154" t="s">
        <v>152</v>
      </c>
      <c r="D111" s="153"/>
      <c r="E111" s="153" t="s">
        <v>153</v>
      </c>
      <c r="F111" s="163" t="s">
        <v>155</v>
      </c>
      <c r="G111" s="160">
        <v>0</v>
      </c>
      <c r="H111" s="35" t="s">
        <v>153</v>
      </c>
      <c r="J111" s="32"/>
    </row>
    <row r="112" spans="1:10" x14ac:dyDescent="0.2">
      <c r="A112" s="153"/>
      <c r="B112" s="153"/>
      <c r="C112" s="161"/>
      <c r="D112" s="153"/>
      <c r="E112" s="153"/>
      <c r="F112" s="162"/>
      <c r="G112" s="162"/>
      <c r="H112" s="35" t="s">
        <v>153</v>
      </c>
      <c r="J112" s="32"/>
    </row>
    <row r="113" spans="1:10" x14ac:dyDescent="0.2">
      <c r="A113" s="153"/>
      <c r="B113" s="153"/>
      <c r="C113" s="154" t="s">
        <v>165</v>
      </c>
      <c r="D113" s="153"/>
      <c r="E113" s="153"/>
      <c r="F113" s="159">
        <v>0</v>
      </c>
      <c r="G113" s="160">
        <v>0</v>
      </c>
      <c r="H113" s="35" t="s">
        <v>153</v>
      </c>
      <c r="J113" s="32"/>
    </row>
    <row r="114" spans="1:10" x14ac:dyDescent="0.2">
      <c r="A114" s="153"/>
      <c r="B114" s="153"/>
      <c r="C114" s="161"/>
      <c r="D114" s="153"/>
      <c r="E114" s="153"/>
      <c r="F114" s="162"/>
      <c r="G114" s="162"/>
      <c r="H114" s="35" t="s">
        <v>153</v>
      </c>
      <c r="J114" s="32"/>
    </row>
    <row r="115" spans="1:10" x14ac:dyDescent="0.2">
      <c r="A115" s="153"/>
      <c r="B115" s="153"/>
      <c r="C115" s="154" t="s">
        <v>166</v>
      </c>
      <c r="D115" s="153"/>
      <c r="E115" s="153"/>
      <c r="F115" s="162"/>
      <c r="G115" s="162"/>
      <c r="H115" s="35" t="s">
        <v>153</v>
      </c>
      <c r="J115" s="32"/>
    </row>
    <row r="116" spans="1:10" x14ac:dyDescent="0.2">
      <c r="A116" s="153"/>
      <c r="B116" s="153"/>
      <c r="C116" s="154" t="s">
        <v>167</v>
      </c>
      <c r="D116" s="153"/>
      <c r="E116" s="153"/>
      <c r="F116" s="162"/>
      <c r="G116" s="162"/>
      <c r="H116" s="35" t="s">
        <v>153</v>
      </c>
      <c r="J116" s="32"/>
    </row>
    <row r="117" spans="1:10" x14ac:dyDescent="0.2">
      <c r="A117" s="153"/>
      <c r="B117" s="153"/>
      <c r="C117" s="154" t="s">
        <v>152</v>
      </c>
      <c r="D117" s="153"/>
      <c r="E117" s="153" t="s">
        <v>153</v>
      </c>
      <c r="F117" s="163" t="s">
        <v>155</v>
      </c>
      <c r="G117" s="160">
        <v>0</v>
      </c>
      <c r="H117" s="35" t="s">
        <v>153</v>
      </c>
      <c r="J117" s="32"/>
    </row>
    <row r="118" spans="1:10" x14ac:dyDescent="0.2">
      <c r="A118" s="153"/>
      <c r="B118" s="153"/>
      <c r="C118" s="161"/>
      <c r="D118" s="153"/>
      <c r="E118" s="153"/>
      <c r="F118" s="162"/>
      <c r="G118" s="162"/>
      <c r="H118" s="35" t="s">
        <v>153</v>
      </c>
      <c r="J118" s="32"/>
    </row>
    <row r="119" spans="1:10" x14ac:dyDescent="0.2">
      <c r="A119" s="153"/>
      <c r="B119" s="153"/>
      <c r="C119" s="154" t="s">
        <v>168</v>
      </c>
      <c r="D119" s="153"/>
      <c r="E119" s="153"/>
      <c r="F119" s="162"/>
      <c r="G119" s="162"/>
      <c r="H119" s="35" t="s">
        <v>153</v>
      </c>
      <c r="J119" s="32"/>
    </row>
    <row r="120" spans="1:10" x14ac:dyDescent="0.2">
      <c r="A120" s="153"/>
      <c r="B120" s="153"/>
      <c r="C120" s="154" t="s">
        <v>152</v>
      </c>
      <c r="D120" s="153"/>
      <c r="E120" s="153" t="s">
        <v>153</v>
      </c>
      <c r="F120" s="163" t="s">
        <v>155</v>
      </c>
      <c r="G120" s="160">
        <v>0</v>
      </c>
      <c r="H120" s="35" t="s">
        <v>153</v>
      </c>
      <c r="J120" s="32"/>
    </row>
    <row r="121" spans="1:10" x14ac:dyDescent="0.2">
      <c r="A121" s="153"/>
      <c r="B121" s="153"/>
      <c r="C121" s="161"/>
      <c r="D121" s="153"/>
      <c r="E121" s="153"/>
      <c r="F121" s="162"/>
      <c r="G121" s="162"/>
      <c r="H121" s="35" t="s">
        <v>153</v>
      </c>
      <c r="J121" s="32"/>
    </row>
    <row r="122" spans="1:10" x14ac:dyDescent="0.2">
      <c r="A122" s="153"/>
      <c r="B122" s="153"/>
      <c r="C122" s="154" t="s">
        <v>169</v>
      </c>
      <c r="D122" s="153"/>
      <c r="E122" s="153"/>
      <c r="F122" s="162"/>
      <c r="G122" s="162"/>
      <c r="H122" s="35" t="s">
        <v>153</v>
      </c>
      <c r="J122" s="32"/>
    </row>
    <row r="123" spans="1:10" x14ac:dyDescent="0.2">
      <c r="A123" s="153"/>
      <c r="B123" s="153"/>
      <c r="C123" s="154" t="s">
        <v>152</v>
      </c>
      <c r="D123" s="153"/>
      <c r="E123" s="153" t="s">
        <v>153</v>
      </c>
      <c r="F123" s="163" t="s">
        <v>155</v>
      </c>
      <c r="G123" s="160">
        <v>0</v>
      </c>
      <c r="H123" s="35" t="s">
        <v>153</v>
      </c>
      <c r="J123" s="32"/>
    </row>
    <row r="124" spans="1:10" x14ac:dyDescent="0.2">
      <c r="A124" s="153"/>
      <c r="B124" s="153"/>
      <c r="C124" s="161"/>
      <c r="D124" s="153"/>
      <c r="E124" s="153"/>
      <c r="F124" s="162"/>
      <c r="G124" s="162"/>
      <c r="H124" s="35" t="s">
        <v>153</v>
      </c>
      <c r="J124" s="32"/>
    </row>
    <row r="125" spans="1:10" x14ac:dyDescent="0.2">
      <c r="A125" s="153"/>
      <c r="B125" s="153"/>
      <c r="C125" s="154" t="s">
        <v>170</v>
      </c>
      <c r="D125" s="153"/>
      <c r="E125" s="153"/>
      <c r="F125" s="162"/>
      <c r="G125" s="162"/>
      <c r="H125" s="35" t="s">
        <v>153</v>
      </c>
      <c r="J125" s="32"/>
    </row>
    <row r="126" spans="1:10" x14ac:dyDescent="0.2">
      <c r="A126" s="155">
        <v>1</v>
      </c>
      <c r="B126" s="156"/>
      <c r="C126" s="156" t="s">
        <v>171</v>
      </c>
      <c r="D126" s="156"/>
      <c r="E126" s="164"/>
      <c r="F126" s="35">
        <v>4874.0678429890004</v>
      </c>
      <c r="G126" s="158">
        <v>3.5960939999999997E-2</v>
      </c>
      <c r="H126" s="35" t="s">
        <v>1026</v>
      </c>
      <c r="J126" s="32"/>
    </row>
    <row r="127" spans="1:10" x14ac:dyDescent="0.2">
      <c r="A127" s="153"/>
      <c r="B127" s="153"/>
      <c r="C127" s="154" t="s">
        <v>152</v>
      </c>
      <c r="D127" s="153"/>
      <c r="E127" s="153" t="s">
        <v>153</v>
      </c>
      <c r="F127" s="159">
        <v>4874.0678429890004</v>
      </c>
      <c r="G127" s="160">
        <v>3.5960939999999997E-2</v>
      </c>
      <c r="H127" s="35" t="s">
        <v>153</v>
      </c>
      <c r="J127" s="32"/>
    </row>
    <row r="128" spans="1:10" x14ac:dyDescent="0.2">
      <c r="A128" s="153"/>
      <c r="B128" s="153"/>
      <c r="C128" s="161"/>
      <c r="D128" s="153"/>
      <c r="E128" s="153"/>
      <c r="F128" s="162"/>
      <c r="G128" s="162"/>
      <c r="H128" s="35" t="s">
        <v>153</v>
      </c>
      <c r="J128" s="32"/>
    </row>
    <row r="129" spans="1:10" x14ac:dyDescent="0.2">
      <c r="A129" s="153"/>
      <c r="B129" s="153"/>
      <c r="C129" s="154" t="s">
        <v>172</v>
      </c>
      <c r="D129" s="153"/>
      <c r="E129" s="153"/>
      <c r="F129" s="159">
        <v>4874.0678429890004</v>
      </c>
      <c r="G129" s="160">
        <v>3.5960939999999997E-2</v>
      </c>
      <c r="H129" s="35" t="s">
        <v>153</v>
      </c>
      <c r="J129" s="32"/>
    </row>
    <row r="130" spans="1:10" x14ac:dyDescent="0.2">
      <c r="A130" s="153"/>
      <c r="B130" s="153"/>
      <c r="C130" s="162"/>
      <c r="D130" s="153"/>
      <c r="E130" s="153"/>
      <c r="F130" s="153"/>
      <c r="G130" s="153"/>
      <c r="H130" s="35" t="s">
        <v>153</v>
      </c>
      <c r="J130" s="32"/>
    </row>
    <row r="131" spans="1:10" x14ac:dyDescent="0.2">
      <c r="A131" s="153"/>
      <c r="B131" s="153"/>
      <c r="C131" s="154" t="s">
        <v>173</v>
      </c>
      <c r="D131" s="153"/>
      <c r="E131" s="153"/>
      <c r="F131" s="153"/>
      <c r="G131" s="153"/>
      <c r="H131" s="35" t="s">
        <v>153</v>
      </c>
      <c r="J131" s="32"/>
    </row>
    <row r="132" spans="1:10" x14ac:dyDescent="0.2">
      <c r="A132" s="153"/>
      <c r="B132" s="153"/>
      <c r="C132" s="154" t="s">
        <v>174</v>
      </c>
      <c r="D132" s="153"/>
      <c r="E132" s="153"/>
      <c r="F132" s="153"/>
      <c r="G132" s="153"/>
      <c r="H132" s="35" t="s">
        <v>153</v>
      </c>
      <c r="J132" s="32"/>
    </row>
    <row r="133" spans="1:10" x14ac:dyDescent="0.2">
      <c r="A133" s="153"/>
      <c r="B133" s="153"/>
      <c r="C133" s="154" t="s">
        <v>152</v>
      </c>
      <c r="D133" s="153"/>
      <c r="E133" s="153" t="s">
        <v>153</v>
      </c>
      <c r="F133" s="163" t="s">
        <v>155</v>
      </c>
      <c r="G133" s="160">
        <v>0</v>
      </c>
      <c r="H133" s="35" t="s">
        <v>153</v>
      </c>
      <c r="J133" s="32"/>
    </row>
    <row r="134" spans="1:10" x14ac:dyDescent="0.2">
      <c r="A134" s="153"/>
      <c r="B134" s="153"/>
      <c r="C134" s="161"/>
      <c r="D134" s="153"/>
      <c r="E134" s="153"/>
      <c r="F134" s="162"/>
      <c r="G134" s="162"/>
      <c r="H134" s="35" t="s">
        <v>153</v>
      </c>
      <c r="J134" s="32"/>
    </row>
    <row r="135" spans="1:10" x14ac:dyDescent="0.2">
      <c r="A135" s="153"/>
      <c r="B135" s="153"/>
      <c r="C135" s="154" t="s">
        <v>177</v>
      </c>
      <c r="D135" s="153"/>
      <c r="E135" s="153"/>
      <c r="F135" s="153"/>
      <c r="G135" s="153"/>
      <c r="H135" s="35" t="s">
        <v>153</v>
      </c>
      <c r="J135" s="32"/>
    </row>
    <row r="136" spans="1:10" x14ac:dyDescent="0.2">
      <c r="A136" s="153"/>
      <c r="B136" s="153"/>
      <c r="C136" s="154" t="s">
        <v>178</v>
      </c>
      <c r="D136" s="153"/>
      <c r="E136" s="153"/>
      <c r="F136" s="153"/>
      <c r="G136" s="153"/>
      <c r="H136" s="35" t="s">
        <v>153</v>
      </c>
      <c r="J136" s="32"/>
    </row>
    <row r="137" spans="1:10" x14ac:dyDescent="0.2">
      <c r="A137" s="153"/>
      <c r="B137" s="153"/>
      <c r="C137" s="154" t="s">
        <v>152</v>
      </c>
      <c r="D137" s="153"/>
      <c r="E137" s="153" t="s">
        <v>153</v>
      </c>
      <c r="F137" s="163" t="s">
        <v>155</v>
      </c>
      <c r="G137" s="160">
        <v>0</v>
      </c>
      <c r="H137" s="35" t="s">
        <v>153</v>
      </c>
      <c r="J137" s="32"/>
    </row>
    <row r="138" spans="1:10" x14ac:dyDescent="0.2">
      <c r="A138" s="153"/>
      <c r="B138" s="153"/>
      <c r="C138" s="161"/>
      <c r="D138" s="153"/>
      <c r="E138" s="153"/>
      <c r="F138" s="162"/>
      <c r="G138" s="162"/>
      <c r="H138" s="35" t="s">
        <v>153</v>
      </c>
      <c r="J138" s="32"/>
    </row>
    <row r="139" spans="1:10" x14ac:dyDescent="0.2">
      <c r="A139" s="153"/>
      <c r="B139" s="153"/>
      <c r="C139" s="154" t="s">
        <v>179</v>
      </c>
      <c r="D139" s="153"/>
      <c r="E139" s="153"/>
      <c r="F139" s="162"/>
      <c r="G139" s="162"/>
      <c r="H139" s="35" t="s">
        <v>153</v>
      </c>
      <c r="J139" s="32"/>
    </row>
    <row r="140" spans="1:10" x14ac:dyDescent="0.2">
      <c r="A140" s="153"/>
      <c r="B140" s="153"/>
      <c r="C140" s="154" t="s">
        <v>152</v>
      </c>
      <c r="D140" s="153"/>
      <c r="E140" s="153" t="s">
        <v>153</v>
      </c>
      <c r="F140" s="163" t="s">
        <v>155</v>
      </c>
      <c r="G140" s="160">
        <v>0</v>
      </c>
      <c r="H140" s="35" t="s">
        <v>153</v>
      </c>
      <c r="J140" s="32"/>
    </row>
    <row r="141" spans="1:10" x14ac:dyDescent="0.2">
      <c r="A141" s="153"/>
      <c r="B141" s="153"/>
      <c r="C141" s="161"/>
      <c r="D141" s="153"/>
      <c r="E141" s="153"/>
      <c r="F141" s="162"/>
      <c r="G141" s="162"/>
      <c r="H141" s="35" t="s">
        <v>153</v>
      </c>
      <c r="J141" s="32"/>
    </row>
    <row r="142" spans="1:10" x14ac:dyDescent="0.2">
      <c r="A142" s="164"/>
      <c r="B142" s="156"/>
      <c r="C142" s="156" t="s">
        <v>180</v>
      </c>
      <c r="D142" s="156"/>
      <c r="E142" s="164"/>
      <c r="F142" s="35">
        <v>94.626030110000002</v>
      </c>
      <c r="G142" s="158">
        <v>6.9815000000000003E-4</v>
      </c>
      <c r="H142" s="35" t="s">
        <v>153</v>
      </c>
      <c r="J142" s="32"/>
    </row>
    <row r="143" spans="1:10" x14ac:dyDescent="0.2">
      <c r="A143" s="161"/>
      <c r="B143" s="161"/>
      <c r="C143" s="154" t="s">
        <v>181</v>
      </c>
      <c r="D143" s="162"/>
      <c r="E143" s="162"/>
      <c r="F143" s="159">
        <v>135537.81813699901</v>
      </c>
      <c r="G143" s="167">
        <v>1.0000000200000001</v>
      </c>
      <c r="H143" s="35" t="s">
        <v>153</v>
      </c>
      <c r="J143" s="32"/>
    </row>
    <row r="144" spans="1:10" x14ac:dyDescent="0.2">
      <c r="A144" s="168"/>
      <c r="B144" s="168"/>
      <c r="C144" s="168"/>
      <c r="D144" s="169"/>
      <c r="E144" s="169"/>
      <c r="F144" s="169"/>
      <c r="G144" s="169"/>
      <c r="J144" s="32"/>
    </row>
    <row r="145" spans="1:17" ht="12.75" customHeight="1" x14ac:dyDescent="0.2">
      <c r="A145" s="36"/>
      <c r="B145" s="279" t="s">
        <v>843</v>
      </c>
      <c r="C145" s="279"/>
      <c r="D145" s="279"/>
      <c r="E145" s="279"/>
      <c r="F145" s="279"/>
      <c r="G145" s="279"/>
      <c r="H145" s="279"/>
      <c r="J145" s="32"/>
    </row>
    <row r="146" spans="1:17" ht="14.1" customHeight="1" x14ac:dyDescent="0.2">
      <c r="A146" s="36"/>
      <c r="B146" s="279" t="s">
        <v>844</v>
      </c>
      <c r="C146" s="279"/>
      <c r="D146" s="279"/>
      <c r="E146" s="279"/>
      <c r="F146" s="279"/>
      <c r="G146" s="279"/>
      <c r="H146" s="279"/>
      <c r="J146" s="32"/>
    </row>
    <row r="147" spans="1:17" ht="17.100000000000001" customHeight="1" x14ac:dyDescent="0.2">
      <c r="A147" s="36"/>
      <c r="B147" s="279" t="s">
        <v>845</v>
      </c>
      <c r="C147" s="279"/>
      <c r="D147" s="279"/>
      <c r="E147" s="279"/>
      <c r="F147" s="279"/>
      <c r="G147" s="279"/>
      <c r="H147" s="279"/>
      <c r="J147" s="32"/>
    </row>
    <row r="148" spans="1:17" s="38" customFormat="1" ht="65.25" customHeight="1" x14ac:dyDescent="0.25">
      <c r="A148" s="37"/>
      <c r="B148" s="280" t="s">
        <v>846</v>
      </c>
      <c r="C148" s="280"/>
      <c r="D148" s="280"/>
      <c r="E148" s="280"/>
      <c r="F148" s="280"/>
      <c r="G148" s="280"/>
      <c r="H148" s="280"/>
      <c r="I148"/>
      <c r="J148" s="32"/>
      <c r="K148"/>
      <c r="L148"/>
      <c r="M148"/>
      <c r="N148"/>
      <c r="O148"/>
      <c r="P148"/>
      <c r="Q148"/>
    </row>
    <row r="149" spans="1:17" ht="12.75" customHeight="1" x14ac:dyDescent="0.2">
      <c r="A149" s="36"/>
      <c r="B149" s="279" t="s">
        <v>847</v>
      </c>
      <c r="C149" s="279"/>
      <c r="D149" s="279"/>
      <c r="E149" s="279"/>
      <c r="F149" s="279"/>
      <c r="G149" s="279"/>
      <c r="H149" s="279"/>
      <c r="J149" s="32"/>
    </row>
    <row r="150" spans="1:17" x14ac:dyDescent="0.2">
      <c r="A150" s="36"/>
      <c r="B150" s="36"/>
      <c r="C150" s="36"/>
      <c r="D150" s="170"/>
      <c r="E150" s="170"/>
      <c r="F150" s="170"/>
      <c r="G150" s="170"/>
      <c r="J150" s="32"/>
    </row>
    <row r="151" spans="1:17" x14ac:dyDescent="0.2">
      <c r="A151" s="36"/>
      <c r="B151" s="275" t="s">
        <v>182</v>
      </c>
      <c r="C151" s="276"/>
      <c r="D151" s="277"/>
      <c r="E151" s="171"/>
      <c r="F151" s="170"/>
      <c r="G151" s="170"/>
      <c r="J151" s="32"/>
    </row>
    <row r="152" spans="1:17" ht="25.5" customHeight="1" x14ac:dyDescent="0.2">
      <c r="A152" s="36"/>
      <c r="B152" s="273" t="s">
        <v>183</v>
      </c>
      <c r="C152" s="274"/>
      <c r="D152" s="154" t="s">
        <v>891</v>
      </c>
      <c r="E152" s="171"/>
      <c r="F152" s="170"/>
      <c r="G152" s="170"/>
      <c r="J152" s="32"/>
    </row>
    <row r="153" spans="1:17" ht="17.100000000000001" customHeight="1" x14ac:dyDescent="0.2">
      <c r="A153" s="36"/>
      <c r="B153" s="273" t="s">
        <v>855</v>
      </c>
      <c r="C153" s="274"/>
      <c r="D153" s="191" t="s">
        <v>1181</v>
      </c>
      <c r="E153" s="171"/>
      <c r="F153" s="170"/>
      <c r="G153" s="170"/>
      <c r="J153" s="32"/>
    </row>
    <row r="154" spans="1:17" x14ac:dyDescent="0.2">
      <c r="A154" s="36"/>
      <c r="B154" s="273" t="s">
        <v>186</v>
      </c>
      <c r="C154" s="274"/>
      <c r="D154" s="162" t="s">
        <v>153</v>
      </c>
      <c r="E154" s="171"/>
      <c r="F154" s="170"/>
      <c r="G154" s="170"/>
      <c r="J154" s="32"/>
    </row>
    <row r="155" spans="1:17" x14ac:dyDescent="0.2">
      <c r="A155" s="39"/>
      <c r="B155" s="40" t="s">
        <v>153</v>
      </c>
      <c r="C155" s="40" t="s">
        <v>851</v>
      </c>
      <c r="D155" s="40" t="s">
        <v>187</v>
      </c>
      <c r="E155" s="39"/>
      <c r="F155" s="39"/>
      <c r="G155" s="39"/>
      <c r="H155" s="39"/>
      <c r="J155" s="32"/>
    </row>
    <row r="156" spans="1:17" x14ac:dyDescent="0.2">
      <c r="A156" s="39"/>
      <c r="B156" s="172" t="s">
        <v>188</v>
      </c>
      <c r="C156" s="40" t="s">
        <v>189</v>
      </c>
      <c r="D156" s="40" t="s">
        <v>190</v>
      </c>
      <c r="E156" s="39"/>
      <c r="F156" s="39"/>
      <c r="G156" s="39"/>
      <c r="J156" s="32"/>
    </row>
    <row r="157" spans="1:17" x14ac:dyDescent="0.2">
      <c r="A157" s="39"/>
      <c r="B157" s="156" t="s">
        <v>191</v>
      </c>
      <c r="C157" s="173">
        <v>486.49939999999998</v>
      </c>
      <c r="D157" s="173">
        <v>517.48310000000004</v>
      </c>
      <c r="E157" s="39"/>
      <c r="F157" s="70"/>
      <c r="G157" s="174"/>
      <c r="J157" s="32"/>
    </row>
    <row r="158" spans="1:17" ht="25.5" x14ac:dyDescent="0.2">
      <c r="A158" s="39"/>
      <c r="B158" s="156" t="s">
        <v>1049</v>
      </c>
      <c r="C158" s="173">
        <v>486.0204</v>
      </c>
      <c r="D158" s="173">
        <v>516.96289999999999</v>
      </c>
      <c r="E158" s="39"/>
      <c r="F158" s="70"/>
      <c r="G158" s="174"/>
      <c r="J158" s="32"/>
    </row>
    <row r="159" spans="1:17" x14ac:dyDescent="0.2">
      <c r="A159" s="39"/>
      <c r="B159" s="156" t="s">
        <v>192</v>
      </c>
      <c r="C159" s="173">
        <v>457.84550000000002</v>
      </c>
      <c r="D159" s="173">
        <v>486.7869</v>
      </c>
      <c r="E159" s="39"/>
      <c r="F159" s="70"/>
      <c r="G159" s="174"/>
      <c r="J159" s="32"/>
    </row>
    <row r="160" spans="1:17" ht="25.5" x14ac:dyDescent="0.2">
      <c r="A160" s="39"/>
      <c r="B160" s="156" t="s">
        <v>1050</v>
      </c>
      <c r="C160" s="173">
        <v>396.04309999999998</v>
      </c>
      <c r="D160" s="173">
        <v>421.07040000000001</v>
      </c>
      <c r="E160" s="39"/>
      <c r="F160" s="70"/>
      <c r="G160" s="174"/>
      <c r="J160" s="32"/>
    </row>
    <row r="161" spans="1:10" x14ac:dyDescent="0.2">
      <c r="A161" s="39"/>
      <c r="B161" s="39"/>
      <c r="C161" s="39"/>
      <c r="D161" s="39"/>
      <c r="E161" s="39"/>
      <c r="F161" s="39"/>
      <c r="G161" s="39"/>
      <c r="J161" s="32"/>
    </row>
    <row r="162" spans="1:10" x14ac:dyDescent="0.2">
      <c r="A162" s="39"/>
      <c r="B162" s="273" t="s">
        <v>1047</v>
      </c>
      <c r="C162" s="274"/>
      <c r="D162" s="154" t="s">
        <v>184</v>
      </c>
      <c r="E162" s="39"/>
      <c r="F162" s="39"/>
      <c r="G162" s="39"/>
      <c r="J162" s="32"/>
    </row>
    <row r="163" spans="1:10" x14ac:dyDescent="0.2">
      <c r="A163" s="39"/>
      <c r="B163" s="175"/>
      <c r="C163" s="175"/>
      <c r="D163" s="175"/>
      <c r="E163" s="39"/>
      <c r="F163" s="39"/>
      <c r="G163" s="39"/>
      <c r="J163" s="32"/>
    </row>
    <row r="164" spans="1:10" ht="29.1" customHeight="1" x14ac:dyDescent="0.2">
      <c r="A164" s="39"/>
      <c r="B164" s="273" t="s">
        <v>193</v>
      </c>
      <c r="C164" s="274"/>
      <c r="D164" s="154" t="s">
        <v>184</v>
      </c>
      <c r="E164" s="176"/>
      <c r="F164" s="39"/>
      <c r="G164" s="39"/>
      <c r="J164" s="32"/>
    </row>
    <row r="165" spans="1:10" ht="29.1" customHeight="1" x14ac:dyDescent="0.2">
      <c r="A165" s="39"/>
      <c r="B165" s="273" t="s">
        <v>194</v>
      </c>
      <c r="C165" s="274"/>
      <c r="D165" s="154" t="s">
        <v>184</v>
      </c>
      <c r="E165" s="176"/>
      <c r="F165" s="39"/>
      <c r="G165" s="39"/>
      <c r="J165" s="32"/>
    </row>
    <row r="166" spans="1:10" ht="17.100000000000001" customHeight="1" x14ac:dyDescent="0.2">
      <c r="A166" s="39"/>
      <c r="B166" s="273" t="s">
        <v>195</v>
      </c>
      <c r="C166" s="274"/>
      <c r="D166" s="154" t="s">
        <v>184</v>
      </c>
      <c r="E166" s="176"/>
      <c r="F166" s="39"/>
      <c r="G166" s="39"/>
      <c r="J166" s="32"/>
    </row>
    <row r="167" spans="1:10" ht="17.100000000000001" customHeight="1" x14ac:dyDescent="0.2">
      <c r="A167" s="39"/>
      <c r="B167" s="273" t="s">
        <v>196</v>
      </c>
      <c r="C167" s="274"/>
      <c r="D167" s="177">
        <v>0.26328367297762095</v>
      </c>
      <c r="E167" s="39"/>
      <c r="F167" s="70"/>
      <c r="G167" s="174"/>
      <c r="J167" s="32"/>
    </row>
    <row r="168" spans="1:10" x14ac:dyDescent="0.2">
      <c r="J168" s="32"/>
    </row>
    <row r="169" spans="1:10" ht="13.5" x14ac:dyDescent="0.25">
      <c r="B169" s="192" t="s">
        <v>967</v>
      </c>
      <c r="C169" s="193"/>
      <c r="D169" s="193"/>
      <c r="E169" s="53"/>
      <c r="F169" s="54"/>
      <c r="J169" s="32"/>
    </row>
    <row r="170" spans="1:10" ht="67.5" x14ac:dyDescent="0.25">
      <c r="B170" s="194" t="s">
        <v>864</v>
      </c>
      <c r="C170" s="194" t="s">
        <v>865</v>
      </c>
      <c r="D170" s="194" t="s">
        <v>866</v>
      </c>
      <c r="E170" s="194" t="s">
        <v>867</v>
      </c>
      <c r="F170" s="194" t="s">
        <v>868</v>
      </c>
      <c r="J170" s="32"/>
    </row>
    <row r="171" spans="1:10" ht="13.5" x14ac:dyDescent="0.2">
      <c r="B171" s="195" t="s">
        <v>960</v>
      </c>
      <c r="C171" s="196" t="s">
        <v>937</v>
      </c>
      <c r="D171" s="55">
        <v>0</v>
      </c>
      <c r="E171" s="56">
        <v>0</v>
      </c>
      <c r="F171" s="197">
        <v>0.54925000000000002</v>
      </c>
      <c r="J171" s="32"/>
    </row>
    <row r="172" spans="1:10" x14ac:dyDescent="0.2">
      <c r="J172" s="32"/>
    </row>
  </sheetData>
  <mergeCells count="17">
    <mergeCell ref="A1:H1"/>
    <mergeCell ref="A2:H2"/>
    <mergeCell ref="A3:H3"/>
    <mergeCell ref="B153:C153"/>
    <mergeCell ref="B154:C154"/>
    <mergeCell ref="B145:H145"/>
    <mergeCell ref="B146:H146"/>
    <mergeCell ref="B147:H147"/>
    <mergeCell ref="B148:H148"/>
    <mergeCell ref="B149:H149"/>
    <mergeCell ref="B151:D151"/>
    <mergeCell ref="B152:C152"/>
    <mergeCell ref="B162:C162"/>
    <mergeCell ref="B166:C166"/>
    <mergeCell ref="B167:C167"/>
    <mergeCell ref="B164:C164"/>
    <mergeCell ref="B165:C165"/>
  </mergeCells>
  <hyperlinks>
    <hyperlink ref="I1" location="Index!B23" display="Index" xr:uid="{289BDC18-7356-4B8D-8863-A582BB1CE949}"/>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F8D3BA-35C9-456A-8E1D-602F77E25FCC}">
  <sheetPr>
    <outlinePr summaryBelow="0" summaryRight="0"/>
  </sheetPr>
  <dimension ref="A1:Q126"/>
  <sheetViews>
    <sheetView showGridLines="0" workbookViewId="0">
      <selection activeCell="G47" sqref="G47"/>
    </sheetView>
  </sheetViews>
  <sheetFormatPr defaultRowHeight="12.75" x14ac:dyDescent="0.2"/>
  <cols>
    <col min="1" max="1" width="5.85546875" bestFit="1" customWidth="1"/>
    <col min="2" max="2" width="19.7109375" bestFit="1" customWidth="1"/>
    <col min="3" max="3" width="39.140625" bestFit="1" customWidth="1"/>
    <col min="4" max="4" width="16.5703125" bestFit="1" customWidth="1"/>
    <col min="5" max="5" width="8.7109375" bestFit="1" customWidth="1"/>
    <col min="6" max="6" width="10.140625" bestFit="1" customWidth="1"/>
    <col min="7" max="7" width="14" bestFit="1" customWidth="1"/>
    <col min="8" max="8" width="8.42578125" bestFit="1" customWidth="1"/>
    <col min="10" max="10" width="50.7109375" style="47" customWidth="1"/>
  </cols>
  <sheetData>
    <row r="1" spans="1:10" ht="15" x14ac:dyDescent="0.2">
      <c r="A1" s="278" t="s">
        <v>0</v>
      </c>
      <c r="B1" s="278"/>
      <c r="C1" s="278"/>
      <c r="D1" s="278"/>
      <c r="E1" s="278"/>
      <c r="F1" s="278"/>
      <c r="G1" s="278"/>
      <c r="H1" s="278"/>
      <c r="I1" s="62" t="s">
        <v>1027</v>
      </c>
      <c r="J1" s="32"/>
    </row>
    <row r="2" spans="1:10" ht="15" x14ac:dyDescent="0.2">
      <c r="A2" s="278" t="s">
        <v>804</v>
      </c>
      <c r="B2" s="278"/>
      <c r="C2" s="278"/>
      <c r="D2" s="278"/>
      <c r="E2" s="278"/>
      <c r="F2" s="278"/>
      <c r="G2" s="278"/>
      <c r="H2" s="278"/>
      <c r="J2" s="33" t="s">
        <v>1028</v>
      </c>
    </row>
    <row r="3" spans="1:10" ht="15" x14ac:dyDescent="0.2">
      <c r="A3" s="278" t="s">
        <v>835</v>
      </c>
      <c r="B3" s="278"/>
      <c r="C3" s="278"/>
      <c r="D3" s="278"/>
      <c r="E3" s="278"/>
      <c r="F3" s="278"/>
      <c r="G3" s="278"/>
      <c r="H3" s="278"/>
      <c r="J3" s="32"/>
    </row>
    <row r="4" spans="1:10" s="34" customFormat="1" ht="30" x14ac:dyDescent="0.2">
      <c r="A4" s="29" t="s">
        <v>2</v>
      </c>
      <c r="B4" s="29" t="s">
        <v>3</v>
      </c>
      <c r="C4" s="29" t="s">
        <v>4</v>
      </c>
      <c r="D4" s="29" t="s">
        <v>5</v>
      </c>
      <c r="E4" s="29" t="s">
        <v>6</v>
      </c>
      <c r="F4" s="29" t="s">
        <v>7</v>
      </c>
      <c r="G4" s="29" t="s">
        <v>8</v>
      </c>
      <c r="H4" s="29" t="s">
        <v>839</v>
      </c>
      <c r="J4" s="32"/>
    </row>
    <row r="5" spans="1:10" x14ac:dyDescent="0.2">
      <c r="A5" s="153"/>
      <c r="B5" s="153"/>
      <c r="C5" s="154" t="s">
        <v>9</v>
      </c>
      <c r="D5" s="153"/>
      <c r="E5" s="153"/>
      <c r="F5" s="153"/>
      <c r="G5" s="153"/>
      <c r="H5" s="35" t="s">
        <v>153</v>
      </c>
      <c r="J5" s="32"/>
    </row>
    <row r="6" spans="1:10" x14ac:dyDescent="0.2">
      <c r="A6" s="153"/>
      <c r="B6" s="153"/>
      <c r="C6" s="154" t="s">
        <v>10</v>
      </c>
      <c r="D6" s="153"/>
      <c r="E6" s="153"/>
      <c r="F6" s="153"/>
      <c r="G6" s="153"/>
      <c r="H6" s="35" t="s">
        <v>153</v>
      </c>
      <c r="J6" s="32"/>
    </row>
    <row r="7" spans="1:10" x14ac:dyDescent="0.2">
      <c r="A7" s="155">
        <v>1</v>
      </c>
      <c r="B7" s="156" t="s">
        <v>17</v>
      </c>
      <c r="C7" s="156" t="s">
        <v>18</v>
      </c>
      <c r="D7" s="156" t="s">
        <v>19</v>
      </c>
      <c r="E7" s="157">
        <v>987983</v>
      </c>
      <c r="F7" s="35">
        <v>14266.968511499999</v>
      </c>
      <c r="G7" s="158">
        <v>9.5443490000000006E-2</v>
      </c>
      <c r="H7" s="35" t="s">
        <v>153</v>
      </c>
      <c r="J7" s="32"/>
    </row>
    <row r="8" spans="1:10" x14ac:dyDescent="0.2">
      <c r="A8" s="155">
        <v>2</v>
      </c>
      <c r="B8" s="156" t="s">
        <v>371</v>
      </c>
      <c r="C8" s="156" t="s">
        <v>372</v>
      </c>
      <c r="D8" s="156" t="s">
        <v>373</v>
      </c>
      <c r="E8" s="157">
        <v>2991251</v>
      </c>
      <c r="F8" s="35">
        <v>12709.825499</v>
      </c>
      <c r="G8" s="158">
        <v>8.5026480000000002E-2</v>
      </c>
      <c r="H8" s="35" t="s">
        <v>153</v>
      </c>
      <c r="J8" s="32"/>
    </row>
    <row r="9" spans="1:10" x14ac:dyDescent="0.2">
      <c r="A9" s="155">
        <v>3</v>
      </c>
      <c r="B9" s="156" t="s">
        <v>198</v>
      </c>
      <c r="C9" s="156" t="s">
        <v>199</v>
      </c>
      <c r="D9" s="156" t="s">
        <v>47</v>
      </c>
      <c r="E9" s="157">
        <v>2454592</v>
      </c>
      <c r="F9" s="35">
        <v>12301.187808000001</v>
      </c>
      <c r="G9" s="158">
        <v>8.2292770000000001E-2</v>
      </c>
      <c r="H9" s="35" t="s">
        <v>153</v>
      </c>
      <c r="J9" s="32"/>
    </row>
    <row r="10" spans="1:10" x14ac:dyDescent="0.2">
      <c r="A10" s="155">
        <v>4</v>
      </c>
      <c r="B10" s="156" t="s">
        <v>552</v>
      </c>
      <c r="C10" s="156" t="s">
        <v>553</v>
      </c>
      <c r="D10" s="156" t="s">
        <v>293</v>
      </c>
      <c r="E10" s="157">
        <v>407736</v>
      </c>
      <c r="F10" s="35">
        <v>11688.364044</v>
      </c>
      <c r="G10" s="158">
        <v>7.8193090000000007E-2</v>
      </c>
      <c r="H10" s="35" t="s">
        <v>153</v>
      </c>
      <c r="J10" s="32"/>
    </row>
    <row r="11" spans="1:10" x14ac:dyDescent="0.2">
      <c r="A11" s="155">
        <v>5</v>
      </c>
      <c r="B11" s="156" t="s">
        <v>381</v>
      </c>
      <c r="C11" s="156" t="s">
        <v>382</v>
      </c>
      <c r="D11" s="156" t="s">
        <v>373</v>
      </c>
      <c r="E11" s="157">
        <v>408013</v>
      </c>
      <c r="F11" s="35">
        <v>10090.365496500001</v>
      </c>
      <c r="G11" s="158">
        <v>6.7502759999999995E-2</v>
      </c>
      <c r="H11" s="35" t="s">
        <v>153</v>
      </c>
      <c r="J11" s="32"/>
    </row>
    <row r="12" spans="1:10" ht="15" x14ac:dyDescent="0.2">
      <c r="A12" s="155">
        <v>6</v>
      </c>
      <c r="B12" s="156" t="s">
        <v>396</v>
      </c>
      <c r="C12" s="156" t="s">
        <v>397</v>
      </c>
      <c r="D12" s="156" t="s">
        <v>47</v>
      </c>
      <c r="E12" s="157">
        <v>255389</v>
      </c>
      <c r="F12" s="35">
        <v>8693.9523379999991</v>
      </c>
      <c r="G12" s="158">
        <v>5.8160999999999997E-2</v>
      </c>
      <c r="H12" s="35" t="s">
        <v>153</v>
      </c>
      <c r="J12" s="48"/>
    </row>
    <row r="13" spans="1:10" x14ac:dyDescent="0.2">
      <c r="A13" s="155">
        <v>7</v>
      </c>
      <c r="B13" s="156" t="s">
        <v>550</v>
      </c>
      <c r="C13" s="156" t="s">
        <v>551</v>
      </c>
      <c r="D13" s="156" t="s">
        <v>267</v>
      </c>
      <c r="E13" s="157">
        <v>480998</v>
      </c>
      <c r="F13" s="35">
        <v>6139.9394700000003</v>
      </c>
      <c r="G13" s="158">
        <v>4.1075109999999998E-2</v>
      </c>
      <c r="H13" s="35" t="s">
        <v>153</v>
      </c>
      <c r="J13" s="32"/>
    </row>
    <row r="14" spans="1:10" x14ac:dyDescent="0.2">
      <c r="A14" s="155">
        <v>8</v>
      </c>
      <c r="B14" s="156" t="s">
        <v>509</v>
      </c>
      <c r="C14" s="156" t="s">
        <v>510</v>
      </c>
      <c r="D14" s="156" t="s">
        <v>511</v>
      </c>
      <c r="E14" s="157">
        <v>866731</v>
      </c>
      <c r="F14" s="35">
        <v>5974.3767829999997</v>
      </c>
      <c r="G14" s="158">
        <v>3.9967519999999999E-2</v>
      </c>
      <c r="H14" s="35" t="s">
        <v>153</v>
      </c>
      <c r="J14" s="32"/>
    </row>
    <row r="15" spans="1:10" x14ac:dyDescent="0.2">
      <c r="A15" s="155">
        <v>9</v>
      </c>
      <c r="B15" s="156" t="s">
        <v>562</v>
      </c>
      <c r="C15" s="156" t="s">
        <v>563</v>
      </c>
      <c r="D15" s="156" t="s">
        <v>293</v>
      </c>
      <c r="E15" s="157">
        <v>49344</v>
      </c>
      <c r="F15" s="35">
        <v>5937.9829440000003</v>
      </c>
      <c r="G15" s="158">
        <v>3.9724049999999997E-2</v>
      </c>
      <c r="H15" s="35" t="s">
        <v>153</v>
      </c>
      <c r="J15" s="32"/>
    </row>
    <row r="16" spans="1:10" x14ac:dyDescent="0.2">
      <c r="A16" s="155">
        <v>10</v>
      </c>
      <c r="B16" s="156" t="s">
        <v>416</v>
      </c>
      <c r="C16" s="156" t="s">
        <v>417</v>
      </c>
      <c r="D16" s="156" t="s">
        <v>47</v>
      </c>
      <c r="E16" s="157">
        <v>246492</v>
      </c>
      <c r="F16" s="35">
        <v>5024.2464360000004</v>
      </c>
      <c r="G16" s="158">
        <v>3.361132E-2</v>
      </c>
      <c r="H16" s="35" t="s">
        <v>153</v>
      </c>
      <c r="J16" s="32"/>
    </row>
    <row r="17" spans="1:10" x14ac:dyDescent="0.2">
      <c r="A17" s="155">
        <v>11</v>
      </c>
      <c r="B17" s="156" t="s">
        <v>695</v>
      </c>
      <c r="C17" s="156" t="s">
        <v>696</v>
      </c>
      <c r="D17" s="156" t="s">
        <v>298</v>
      </c>
      <c r="E17" s="157">
        <v>169170</v>
      </c>
      <c r="F17" s="35">
        <v>4316.6263049999998</v>
      </c>
      <c r="G17" s="158">
        <v>2.8877469999999999E-2</v>
      </c>
      <c r="H17" s="35" t="s">
        <v>153</v>
      </c>
      <c r="J17" s="32"/>
    </row>
    <row r="18" spans="1:10" x14ac:dyDescent="0.2">
      <c r="A18" s="155">
        <v>12</v>
      </c>
      <c r="B18" s="156" t="s">
        <v>787</v>
      </c>
      <c r="C18" s="156" t="s">
        <v>788</v>
      </c>
      <c r="D18" s="156" t="s">
        <v>214</v>
      </c>
      <c r="E18" s="157">
        <v>68048</v>
      </c>
      <c r="F18" s="35">
        <v>4209.2451359999995</v>
      </c>
      <c r="G18" s="158">
        <v>2.8159110000000001E-2</v>
      </c>
      <c r="H18" s="35" t="s">
        <v>153</v>
      </c>
      <c r="J18" s="32"/>
    </row>
    <row r="19" spans="1:10" x14ac:dyDescent="0.2">
      <c r="A19" s="155">
        <v>13</v>
      </c>
      <c r="B19" s="156" t="s">
        <v>348</v>
      </c>
      <c r="C19" s="156" t="s">
        <v>349</v>
      </c>
      <c r="D19" s="156" t="s">
        <v>267</v>
      </c>
      <c r="E19" s="157">
        <v>237937</v>
      </c>
      <c r="F19" s="35">
        <v>3877.183415</v>
      </c>
      <c r="G19" s="158">
        <v>2.5937669999999999E-2</v>
      </c>
      <c r="H19" s="35" t="s">
        <v>153</v>
      </c>
      <c r="J19" s="32" t="s">
        <v>1060</v>
      </c>
    </row>
    <row r="20" spans="1:10" x14ac:dyDescent="0.2">
      <c r="A20" s="155">
        <v>14</v>
      </c>
      <c r="B20" s="156" t="s">
        <v>779</v>
      </c>
      <c r="C20" s="156" t="s">
        <v>780</v>
      </c>
      <c r="D20" s="156" t="s">
        <v>112</v>
      </c>
      <c r="E20" s="157">
        <v>42124</v>
      </c>
      <c r="F20" s="35">
        <v>3595.8099499999998</v>
      </c>
      <c r="G20" s="158">
        <v>2.405533E-2</v>
      </c>
      <c r="H20" s="35" t="s">
        <v>153</v>
      </c>
      <c r="J20" s="32"/>
    </row>
    <row r="21" spans="1:10" x14ac:dyDescent="0.2">
      <c r="A21" s="155">
        <v>15</v>
      </c>
      <c r="B21" s="156" t="s">
        <v>51</v>
      </c>
      <c r="C21" s="156" t="s">
        <v>52</v>
      </c>
      <c r="D21" s="156" t="s">
        <v>53</v>
      </c>
      <c r="E21" s="157">
        <v>262525</v>
      </c>
      <c r="F21" s="35">
        <v>3539.8870999999999</v>
      </c>
      <c r="G21" s="158">
        <v>2.3681219999999999E-2</v>
      </c>
      <c r="H21" s="35" t="s">
        <v>153</v>
      </c>
      <c r="J21" s="32"/>
    </row>
    <row r="22" spans="1:10" ht="15" x14ac:dyDescent="0.2">
      <c r="A22" s="155">
        <v>16</v>
      </c>
      <c r="B22" s="156" t="s">
        <v>253</v>
      </c>
      <c r="C22" s="156" t="s">
        <v>254</v>
      </c>
      <c r="D22" s="156" t="s">
        <v>204</v>
      </c>
      <c r="E22" s="157">
        <v>43401</v>
      </c>
      <c r="F22" s="35">
        <v>2945.1267585000001</v>
      </c>
      <c r="G22" s="158">
        <v>1.9702379999999999E-2</v>
      </c>
      <c r="H22" s="35" t="s">
        <v>153</v>
      </c>
      <c r="J22" s="48"/>
    </row>
    <row r="23" spans="1:10" x14ac:dyDescent="0.2">
      <c r="A23" s="155">
        <v>17</v>
      </c>
      <c r="B23" s="156" t="s">
        <v>697</v>
      </c>
      <c r="C23" s="156" t="s">
        <v>698</v>
      </c>
      <c r="D23" s="156" t="s">
        <v>298</v>
      </c>
      <c r="E23" s="157">
        <v>51578</v>
      </c>
      <c r="F23" s="35">
        <v>2824.1791790000002</v>
      </c>
      <c r="G23" s="158">
        <v>1.8893259999999999E-2</v>
      </c>
      <c r="H23" s="35" t="s">
        <v>153</v>
      </c>
      <c r="J23" s="32"/>
    </row>
    <row r="24" spans="1:10" x14ac:dyDescent="0.2">
      <c r="A24" s="155">
        <v>18</v>
      </c>
      <c r="B24" s="156" t="s">
        <v>805</v>
      </c>
      <c r="C24" s="156" t="s">
        <v>806</v>
      </c>
      <c r="D24" s="156" t="s">
        <v>204</v>
      </c>
      <c r="E24" s="157">
        <v>1219211</v>
      </c>
      <c r="F24" s="35">
        <v>2796.9919550999998</v>
      </c>
      <c r="G24" s="158">
        <v>1.871138E-2</v>
      </c>
      <c r="H24" s="35" t="s">
        <v>153</v>
      </c>
      <c r="J24" s="32"/>
    </row>
    <row r="25" spans="1:10" x14ac:dyDescent="0.2">
      <c r="A25" s="155">
        <v>19</v>
      </c>
      <c r="B25" s="156" t="s">
        <v>342</v>
      </c>
      <c r="C25" s="156" t="s">
        <v>343</v>
      </c>
      <c r="D25" s="156" t="s">
        <v>204</v>
      </c>
      <c r="E25" s="157">
        <v>1251943</v>
      </c>
      <c r="F25" s="35">
        <v>2510.8968808</v>
      </c>
      <c r="G25" s="158">
        <v>1.679746E-2</v>
      </c>
      <c r="H25" s="35" t="s">
        <v>153</v>
      </c>
      <c r="J25" s="32"/>
    </row>
    <row r="26" spans="1:10" x14ac:dyDescent="0.2">
      <c r="A26" s="155">
        <v>20</v>
      </c>
      <c r="B26" s="156" t="s">
        <v>554</v>
      </c>
      <c r="C26" s="156" t="s">
        <v>555</v>
      </c>
      <c r="D26" s="156" t="s">
        <v>293</v>
      </c>
      <c r="E26" s="157">
        <v>25666</v>
      </c>
      <c r="F26" s="35">
        <v>2438.6934890000002</v>
      </c>
      <c r="G26" s="158">
        <v>1.6314430000000001E-2</v>
      </c>
      <c r="H26" s="35" t="s">
        <v>153</v>
      </c>
      <c r="J26" s="32"/>
    </row>
    <row r="27" spans="1:10" x14ac:dyDescent="0.2">
      <c r="A27" s="155">
        <v>21</v>
      </c>
      <c r="B27" s="156" t="s">
        <v>720</v>
      </c>
      <c r="C27" s="156" t="s">
        <v>721</v>
      </c>
      <c r="D27" s="156" t="s">
        <v>47</v>
      </c>
      <c r="E27" s="157">
        <v>83527</v>
      </c>
      <c r="F27" s="35">
        <v>2436.5243535</v>
      </c>
      <c r="G27" s="158">
        <v>1.6299919999999999E-2</v>
      </c>
      <c r="H27" s="35" t="s">
        <v>153</v>
      </c>
      <c r="J27" s="32"/>
    </row>
    <row r="28" spans="1:10" x14ac:dyDescent="0.2">
      <c r="A28" s="155">
        <v>22</v>
      </c>
      <c r="B28" s="156" t="s">
        <v>385</v>
      </c>
      <c r="C28" s="156" t="s">
        <v>386</v>
      </c>
      <c r="D28" s="156" t="s">
        <v>204</v>
      </c>
      <c r="E28" s="157">
        <v>47556</v>
      </c>
      <c r="F28" s="35">
        <v>2243.0976300000002</v>
      </c>
      <c r="G28" s="158">
        <v>1.5005930000000001E-2</v>
      </c>
      <c r="H28" s="35" t="s">
        <v>153</v>
      </c>
      <c r="J28" s="32"/>
    </row>
    <row r="29" spans="1:10" x14ac:dyDescent="0.2">
      <c r="A29" s="155">
        <v>23</v>
      </c>
      <c r="B29" s="156" t="s">
        <v>131</v>
      </c>
      <c r="C29" s="156" t="s">
        <v>132</v>
      </c>
      <c r="D29" s="156" t="s">
        <v>90</v>
      </c>
      <c r="E29" s="157">
        <v>276870</v>
      </c>
      <c r="F29" s="35">
        <v>2164.4312249999998</v>
      </c>
      <c r="G29" s="158">
        <v>1.447966E-2</v>
      </c>
      <c r="H29" s="35" t="s">
        <v>153</v>
      </c>
      <c r="J29" s="32"/>
    </row>
    <row r="30" spans="1:10" x14ac:dyDescent="0.2">
      <c r="A30" s="155">
        <v>24</v>
      </c>
      <c r="B30" s="156" t="s">
        <v>303</v>
      </c>
      <c r="C30" s="156" t="s">
        <v>304</v>
      </c>
      <c r="D30" s="156" t="s">
        <v>240</v>
      </c>
      <c r="E30" s="157">
        <v>1266558</v>
      </c>
      <c r="F30" s="35">
        <v>2086.1476818000001</v>
      </c>
      <c r="G30" s="158">
        <v>1.395596E-2</v>
      </c>
      <c r="H30" s="35" t="s">
        <v>153</v>
      </c>
      <c r="J30" s="32"/>
    </row>
    <row r="31" spans="1:10" x14ac:dyDescent="0.2">
      <c r="A31" s="155">
        <v>25</v>
      </c>
      <c r="B31" s="156" t="s">
        <v>202</v>
      </c>
      <c r="C31" s="156" t="s">
        <v>203</v>
      </c>
      <c r="D31" s="156" t="s">
        <v>204</v>
      </c>
      <c r="E31" s="157">
        <v>35301</v>
      </c>
      <c r="F31" s="35">
        <v>1934.4418485000001</v>
      </c>
      <c r="G31" s="158">
        <v>1.2941070000000001E-2</v>
      </c>
      <c r="H31" s="35" t="s">
        <v>153</v>
      </c>
      <c r="J31" s="32"/>
    </row>
    <row r="32" spans="1:10" x14ac:dyDescent="0.2">
      <c r="A32" s="155">
        <v>26</v>
      </c>
      <c r="B32" s="156" t="s">
        <v>798</v>
      </c>
      <c r="C32" s="156" t="s">
        <v>799</v>
      </c>
      <c r="D32" s="156" t="s">
        <v>47</v>
      </c>
      <c r="E32" s="157">
        <v>115213</v>
      </c>
      <c r="F32" s="35">
        <v>1744.0367874999999</v>
      </c>
      <c r="G32" s="158">
        <v>1.16673E-2</v>
      </c>
      <c r="H32" s="35" t="s">
        <v>153</v>
      </c>
      <c r="J32" s="32"/>
    </row>
    <row r="33" spans="1:10" x14ac:dyDescent="0.2">
      <c r="A33" s="155">
        <v>27</v>
      </c>
      <c r="B33" s="156" t="s">
        <v>265</v>
      </c>
      <c r="C33" s="156" t="s">
        <v>266</v>
      </c>
      <c r="D33" s="156" t="s">
        <v>267</v>
      </c>
      <c r="E33" s="157">
        <v>82792</v>
      </c>
      <c r="F33" s="35">
        <v>1644.290516</v>
      </c>
      <c r="G33" s="158">
        <v>1.1000009999999999E-2</v>
      </c>
      <c r="H33" s="35" t="s">
        <v>153</v>
      </c>
      <c r="J33" s="32"/>
    </row>
    <row r="34" spans="1:10" x14ac:dyDescent="0.2">
      <c r="A34" s="155">
        <v>28</v>
      </c>
      <c r="B34" s="156" t="s">
        <v>296</v>
      </c>
      <c r="C34" s="156" t="s">
        <v>297</v>
      </c>
      <c r="D34" s="156" t="s">
        <v>298</v>
      </c>
      <c r="E34" s="157">
        <v>151951</v>
      </c>
      <c r="F34" s="35">
        <v>1559.0172600000001</v>
      </c>
      <c r="G34" s="158">
        <v>1.0429549999999999E-2</v>
      </c>
      <c r="H34" s="35" t="s">
        <v>153</v>
      </c>
      <c r="J34" s="32"/>
    </row>
    <row r="35" spans="1:10" x14ac:dyDescent="0.2">
      <c r="A35" s="155">
        <v>29</v>
      </c>
      <c r="B35" s="156" t="s">
        <v>807</v>
      </c>
      <c r="C35" s="156" t="s">
        <v>808</v>
      </c>
      <c r="D35" s="156" t="s">
        <v>47</v>
      </c>
      <c r="E35" s="157">
        <v>257002</v>
      </c>
      <c r="F35" s="35">
        <v>1239.392145</v>
      </c>
      <c r="G35" s="158">
        <v>8.2913099999999997E-3</v>
      </c>
      <c r="H35" s="35" t="s">
        <v>153</v>
      </c>
      <c r="J35" s="32"/>
    </row>
    <row r="36" spans="1:10" x14ac:dyDescent="0.2">
      <c r="A36" s="155">
        <v>30</v>
      </c>
      <c r="B36" s="156" t="s">
        <v>459</v>
      </c>
      <c r="C36" s="156" t="s">
        <v>460</v>
      </c>
      <c r="D36" s="156" t="s">
        <v>47</v>
      </c>
      <c r="E36" s="157">
        <v>43161</v>
      </c>
      <c r="F36" s="35">
        <v>375.17699249999998</v>
      </c>
      <c r="G36" s="158">
        <v>2.50987E-3</v>
      </c>
      <c r="H36" s="35" t="s">
        <v>153</v>
      </c>
      <c r="J36" s="32"/>
    </row>
    <row r="37" spans="1:10" x14ac:dyDescent="0.2">
      <c r="A37" s="155">
        <v>31</v>
      </c>
      <c r="B37" s="156" t="s">
        <v>255</v>
      </c>
      <c r="C37" s="156" t="s">
        <v>256</v>
      </c>
      <c r="D37" s="156" t="s">
        <v>240</v>
      </c>
      <c r="E37" s="157">
        <v>2693</v>
      </c>
      <c r="F37" s="35">
        <v>21.6342155</v>
      </c>
      <c r="G37" s="158">
        <v>1.4473000000000001E-4</v>
      </c>
      <c r="H37" s="35" t="s">
        <v>153</v>
      </c>
      <c r="J37" s="32"/>
    </row>
    <row r="38" spans="1:10" x14ac:dyDescent="0.2">
      <c r="A38" s="153"/>
      <c r="B38" s="153"/>
      <c r="C38" s="154" t="s">
        <v>152</v>
      </c>
      <c r="D38" s="153"/>
      <c r="E38" s="153" t="s">
        <v>153</v>
      </c>
      <c r="F38" s="159">
        <v>143330.04015370001</v>
      </c>
      <c r="G38" s="160">
        <v>0.95885260999999999</v>
      </c>
      <c r="H38" s="35" t="s">
        <v>153</v>
      </c>
      <c r="J38" s="32"/>
    </row>
    <row r="39" spans="1:10" x14ac:dyDescent="0.2">
      <c r="A39" s="153"/>
      <c r="B39" s="153"/>
      <c r="C39" s="161"/>
      <c r="D39" s="153"/>
      <c r="E39" s="153"/>
      <c r="F39" s="162"/>
      <c r="G39" s="162"/>
      <c r="H39" s="35" t="s">
        <v>153</v>
      </c>
      <c r="J39" s="32"/>
    </row>
    <row r="40" spans="1:10" x14ac:dyDescent="0.2">
      <c r="A40" s="153"/>
      <c r="B40" s="153"/>
      <c r="C40" s="154" t="s">
        <v>154</v>
      </c>
      <c r="D40" s="153"/>
      <c r="E40" s="153"/>
      <c r="F40" s="153"/>
      <c r="G40" s="153"/>
      <c r="H40" s="35" t="s">
        <v>153</v>
      </c>
      <c r="J40" s="32"/>
    </row>
    <row r="41" spans="1:10" x14ac:dyDescent="0.2">
      <c r="A41" s="153"/>
      <c r="B41" s="153"/>
      <c r="C41" s="154" t="s">
        <v>152</v>
      </c>
      <c r="D41" s="153"/>
      <c r="E41" s="153" t="s">
        <v>153</v>
      </c>
      <c r="F41" s="163" t="s">
        <v>155</v>
      </c>
      <c r="G41" s="160">
        <v>0</v>
      </c>
      <c r="H41" s="35" t="s">
        <v>153</v>
      </c>
      <c r="J41" s="32"/>
    </row>
    <row r="42" spans="1:10" x14ac:dyDescent="0.2">
      <c r="A42" s="153"/>
      <c r="B42" s="153"/>
      <c r="C42" s="161"/>
      <c r="D42" s="153"/>
      <c r="E42" s="153"/>
      <c r="F42" s="162"/>
      <c r="G42" s="162"/>
      <c r="H42" s="35" t="s">
        <v>153</v>
      </c>
      <c r="J42" s="32"/>
    </row>
    <row r="43" spans="1:10" x14ac:dyDescent="0.2">
      <c r="A43" s="153"/>
      <c r="B43" s="153"/>
      <c r="C43" s="154" t="s">
        <v>156</v>
      </c>
      <c r="D43" s="153"/>
      <c r="E43" s="153"/>
      <c r="F43" s="153"/>
      <c r="G43" s="153"/>
      <c r="H43" s="35" t="s">
        <v>153</v>
      </c>
      <c r="J43" s="32"/>
    </row>
    <row r="44" spans="1:10" x14ac:dyDescent="0.2">
      <c r="A44" s="153"/>
      <c r="B44" s="153"/>
      <c r="C44" s="154" t="s">
        <v>152</v>
      </c>
      <c r="D44" s="153"/>
      <c r="E44" s="153" t="s">
        <v>153</v>
      </c>
      <c r="F44" s="163" t="s">
        <v>155</v>
      </c>
      <c r="G44" s="160">
        <v>0</v>
      </c>
      <c r="H44" s="35" t="s">
        <v>153</v>
      </c>
      <c r="J44" s="32"/>
    </row>
    <row r="45" spans="1:10" x14ac:dyDescent="0.2">
      <c r="A45" s="153"/>
      <c r="B45" s="153"/>
      <c r="C45" s="161"/>
      <c r="D45" s="153"/>
      <c r="E45" s="153"/>
      <c r="F45" s="162"/>
      <c r="G45" s="162"/>
      <c r="H45" s="35" t="s">
        <v>153</v>
      </c>
      <c r="J45" s="32"/>
    </row>
    <row r="46" spans="1:10" x14ac:dyDescent="0.2">
      <c r="A46" s="153"/>
      <c r="B46" s="153"/>
      <c r="C46" s="154" t="s">
        <v>157</v>
      </c>
      <c r="D46" s="153"/>
      <c r="E46" s="153"/>
      <c r="F46" s="153"/>
      <c r="G46" s="153"/>
      <c r="H46" s="35" t="s">
        <v>153</v>
      </c>
      <c r="J46" s="32"/>
    </row>
    <row r="47" spans="1:10" x14ac:dyDescent="0.2">
      <c r="A47" s="153"/>
      <c r="B47" s="153"/>
      <c r="C47" s="154" t="s">
        <v>152</v>
      </c>
      <c r="D47" s="153"/>
      <c r="E47" s="153" t="s">
        <v>153</v>
      </c>
      <c r="F47" s="163" t="s">
        <v>155</v>
      </c>
      <c r="G47" s="160">
        <v>0</v>
      </c>
      <c r="H47" s="35" t="s">
        <v>153</v>
      </c>
      <c r="J47" s="32"/>
    </row>
    <row r="48" spans="1:10" x14ac:dyDescent="0.2">
      <c r="A48" s="153"/>
      <c r="B48" s="153"/>
      <c r="C48" s="161"/>
      <c r="D48" s="153"/>
      <c r="E48" s="153"/>
      <c r="F48" s="162"/>
      <c r="G48" s="162"/>
      <c r="H48" s="35" t="s">
        <v>153</v>
      </c>
      <c r="J48" s="32"/>
    </row>
    <row r="49" spans="1:10" x14ac:dyDescent="0.2">
      <c r="A49" s="153"/>
      <c r="B49" s="153"/>
      <c r="C49" s="154" t="s">
        <v>158</v>
      </c>
      <c r="D49" s="153"/>
      <c r="E49" s="153"/>
      <c r="F49" s="162"/>
      <c r="G49" s="162"/>
      <c r="H49" s="35" t="s">
        <v>153</v>
      </c>
      <c r="J49" s="32"/>
    </row>
    <row r="50" spans="1:10" x14ac:dyDescent="0.2">
      <c r="A50" s="153"/>
      <c r="B50" s="153"/>
      <c r="C50" s="154" t="s">
        <v>152</v>
      </c>
      <c r="D50" s="153"/>
      <c r="E50" s="153" t="s">
        <v>153</v>
      </c>
      <c r="F50" s="163" t="s">
        <v>155</v>
      </c>
      <c r="G50" s="160">
        <v>0</v>
      </c>
      <c r="H50" s="35" t="s">
        <v>153</v>
      </c>
      <c r="J50" s="32"/>
    </row>
    <row r="51" spans="1:10" x14ac:dyDescent="0.2">
      <c r="A51" s="153"/>
      <c r="B51" s="153"/>
      <c r="C51" s="161"/>
      <c r="D51" s="153"/>
      <c r="E51" s="153"/>
      <c r="F51" s="162"/>
      <c r="G51" s="162"/>
      <c r="H51" s="35" t="s">
        <v>153</v>
      </c>
      <c r="J51" s="32"/>
    </row>
    <row r="52" spans="1:10" x14ac:dyDescent="0.2">
      <c r="A52" s="153"/>
      <c r="B52" s="153"/>
      <c r="C52" s="154" t="s">
        <v>159</v>
      </c>
      <c r="D52" s="153"/>
      <c r="E52" s="153"/>
      <c r="F52" s="162"/>
      <c r="G52" s="162"/>
      <c r="H52" s="35" t="s">
        <v>153</v>
      </c>
      <c r="J52" s="32"/>
    </row>
    <row r="53" spans="1:10" x14ac:dyDescent="0.2">
      <c r="A53" s="153"/>
      <c r="B53" s="153"/>
      <c r="C53" s="154" t="s">
        <v>152</v>
      </c>
      <c r="D53" s="153"/>
      <c r="E53" s="153" t="s">
        <v>153</v>
      </c>
      <c r="F53" s="163" t="s">
        <v>155</v>
      </c>
      <c r="G53" s="160">
        <v>0</v>
      </c>
      <c r="H53" s="35" t="s">
        <v>153</v>
      </c>
      <c r="J53" s="32"/>
    </row>
    <row r="54" spans="1:10" x14ac:dyDescent="0.2">
      <c r="A54" s="153"/>
      <c r="B54" s="153"/>
      <c r="C54" s="161"/>
      <c r="D54" s="153"/>
      <c r="E54" s="153"/>
      <c r="F54" s="162"/>
      <c r="G54" s="162"/>
      <c r="H54" s="35" t="s">
        <v>153</v>
      </c>
      <c r="J54" s="32"/>
    </row>
    <row r="55" spans="1:10" x14ac:dyDescent="0.2">
      <c r="A55" s="153"/>
      <c r="B55" s="153"/>
      <c r="C55" s="154" t="s">
        <v>160</v>
      </c>
      <c r="D55" s="153"/>
      <c r="E55" s="153"/>
      <c r="F55" s="159">
        <v>143330.04015370001</v>
      </c>
      <c r="G55" s="160">
        <v>0.95885260999999999</v>
      </c>
      <c r="H55" s="35" t="s">
        <v>153</v>
      </c>
      <c r="J55" s="32"/>
    </row>
    <row r="56" spans="1:10" x14ac:dyDescent="0.2">
      <c r="A56" s="153"/>
      <c r="B56" s="153"/>
      <c r="C56" s="161"/>
      <c r="D56" s="153"/>
      <c r="E56" s="153"/>
      <c r="F56" s="162"/>
      <c r="G56" s="162"/>
      <c r="H56" s="35" t="s">
        <v>153</v>
      </c>
      <c r="J56" s="32"/>
    </row>
    <row r="57" spans="1:10" x14ac:dyDescent="0.2">
      <c r="A57" s="153"/>
      <c r="B57" s="153"/>
      <c r="C57" s="154" t="s">
        <v>161</v>
      </c>
      <c r="D57" s="153"/>
      <c r="E57" s="153"/>
      <c r="F57" s="162"/>
      <c r="G57" s="162"/>
      <c r="H57" s="35" t="s">
        <v>153</v>
      </c>
      <c r="J57" s="32"/>
    </row>
    <row r="58" spans="1:10" x14ac:dyDescent="0.2">
      <c r="A58" s="153"/>
      <c r="B58" s="153"/>
      <c r="C58" s="154" t="s">
        <v>10</v>
      </c>
      <c r="D58" s="153"/>
      <c r="E58" s="153"/>
      <c r="F58" s="162"/>
      <c r="G58" s="162"/>
      <c r="H58" s="35" t="s">
        <v>153</v>
      </c>
      <c r="J58" s="32"/>
    </row>
    <row r="59" spans="1:10" x14ac:dyDescent="0.2">
      <c r="A59" s="153"/>
      <c r="B59" s="153"/>
      <c r="C59" s="154" t="s">
        <v>152</v>
      </c>
      <c r="D59" s="153"/>
      <c r="E59" s="153" t="s">
        <v>153</v>
      </c>
      <c r="F59" s="163" t="s">
        <v>155</v>
      </c>
      <c r="G59" s="160">
        <v>0</v>
      </c>
      <c r="H59" s="35" t="s">
        <v>153</v>
      </c>
      <c r="J59" s="32"/>
    </row>
    <row r="60" spans="1:10" x14ac:dyDescent="0.2">
      <c r="A60" s="153"/>
      <c r="B60" s="153"/>
      <c r="C60" s="161"/>
      <c r="D60" s="153"/>
      <c r="E60" s="153"/>
      <c r="F60" s="162"/>
      <c r="G60" s="162"/>
      <c r="H60" s="35" t="s">
        <v>153</v>
      </c>
      <c r="J60" s="32"/>
    </row>
    <row r="61" spans="1:10" x14ac:dyDescent="0.2">
      <c r="A61" s="153"/>
      <c r="B61" s="153"/>
      <c r="C61" s="154" t="s">
        <v>162</v>
      </c>
      <c r="D61" s="153"/>
      <c r="E61" s="153"/>
      <c r="F61" s="153"/>
      <c r="G61" s="153"/>
      <c r="H61" s="35" t="s">
        <v>153</v>
      </c>
      <c r="J61" s="32"/>
    </row>
    <row r="62" spans="1:10" x14ac:dyDescent="0.2">
      <c r="A62" s="153"/>
      <c r="B62" s="153"/>
      <c r="C62" s="154" t="s">
        <v>152</v>
      </c>
      <c r="D62" s="153"/>
      <c r="E62" s="153" t="s">
        <v>153</v>
      </c>
      <c r="F62" s="163" t="s">
        <v>155</v>
      </c>
      <c r="G62" s="160">
        <v>0</v>
      </c>
      <c r="H62" s="35" t="s">
        <v>153</v>
      </c>
      <c r="J62" s="32"/>
    </row>
    <row r="63" spans="1:10" x14ac:dyDescent="0.2">
      <c r="A63" s="153"/>
      <c r="B63" s="153"/>
      <c r="C63" s="161"/>
      <c r="D63" s="153"/>
      <c r="E63" s="153"/>
      <c r="F63" s="162"/>
      <c r="G63" s="162"/>
      <c r="H63" s="35" t="s">
        <v>153</v>
      </c>
      <c r="J63" s="32"/>
    </row>
    <row r="64" spans="1:10" x14ac:dyDescent="0.2">
      <c r="A64" s="153"/>
      <c r="B64" s="153"/>
      <c r="C64" s="154" t="s">
        <v>163</v>
      </c>
      <c r="D64" s="153"/>
      <c r="E64" s="153"/>
      <c r="F64" s="153"/>
      <c r="G64" s="153"/>
      <c r="H64" s="35" t="s">
        <v>153</v>
      </c>
      <c r="J64" s="32"/>
    </row>
    <row r="65" spans="1:10" x14ac:dyDescent="0.2">
      <c r="A65" s="153"/>
      <c r="B65" s="153"/>
      <c r="C65" s="154" t="s">
        <v>152</v>
      </c>
      <c r="D65" s="153"/>
      <c r="E65" s="153" t="s">
        <v>153</v>
      </c>
      <c r="F65" s="163" t="s">
        <v>155</v>
      </c>
      <c r="G65" s="160">
        <v>0</v>
      </c>
      <c r="H65" s="35" t="s">
        <v>153</v>
      </c>
      <c r="J65" s="32"/>
    </row>
    <row r="66" spans="1:10" x14ac:dyDescent="0.2">
      <c r="A66" s="153"/>
      <c r="B66" s="153"/>
      <c r="C66" s="161"/>
      <c r="D66" s="153"/>
      <c r="E66" s="153"/>
      <c r="F66" s="162"/>
      <c r="G66" s="162"/>
      <c r="H66" s="35" t="s">
        <v>153</v>
      </c>
      <c r="J66" s="32"/>
    </row>
    <row r="67" spans="1:10" x14ac:dyDescent="0.2">
      <c r="A67" s="153"/>
      <c r="B67" s="153"/>
      <c r="C67" s="154" t="s">
        <v>164</v>
      </c>
      <c r="D67" s="153"/>
      <c r="E67" s="153"/>
      <c r="F67" s="162"/>
      <c r="G67" s="162"/>
      <c r="H67" s="35" t="s">
        <v>153</v>
      </c>
      <c r="J67" s="32"/>
    </row>
    <row r="68" spans="1:10" x14ac:dyDescent="0.2">
      <c r="A68" s="153"/>
      <c r="B68" s="153"/>
      <c r="C68" s="154" t="s">
        <v>152</v>
      </c>
      <c r="D68" s="153"/>
      <c r="E68" s="153" t="s">
        <v>153</v>
      </c>
      <c r="F68" s="163" t="s">
        <v>155</v>
      </c>
      <c r="G68" s="160">
        <v>0</v>
      </c>
      <c r="H68" s="35" t="s">
        <v>153</v>
      </c>
      <c r="J68" s="32"/>
    </row>
    <row r="69" spans="1:10" x14ac:dyDescent="0.2">
      <c r="A69" s="153"/>
      <c r="B69" s="153"/>
      <c r="C69" s="161"/>
      <c r="D69" s="153"/>
      <c r="E69" s="153"/>
      <c r="F69" s="162"/>
      <c r="G69" s="162"/>
      <c r="H69" s="35" t="s">
        <v>153</v>
      </c>
      <c r="J69" s="32"/>
    </row>
    <row r="70" spans="1:10" x14ac:dyDescent="0.2">
      <c r="A70" s="153"/>
      <c r="B70" s="153"/>
      <c r="C70" s="154" t="s">
        <v>165</v>
      </c>
      <c r="D70" s="153"/>
      <c r="E70" s="153"/>
      <c r="F70" s="159">
        <v>0</v>
      </c>
      <c r="G70" s="160">
        <v>0</v>
      </c>
      <c r="H70" s="35" t="s">
        <v>153</v>
      </c>
      <c r="J70" s="32"/>
    </row>
    <row r="71" spans="1:10" x14ac:dyDescent="0.2">
      <c r="A71" s="153"/>
      <c r="B71" s="153"/>
      <c r="C71" s="161"/>
      <c r="D71" s="153"/>
      <c r="E71" s="153"/>
      <c r="F71" s="162"/>
      <c r="G71" s="162"/>
      <c r="H71" s="35" t="s">
        <v>153</v>
      </c>
      <c r="J71" s="32"/>
    </row>
    <row r="72" spans="1:10" x14ac:dyDescent="0.2">
      <c r="A72" s="153"/>
      <c r="B72" s="153"/>
      <c r="C72" s="154" t="s">
        <v>166</v>
      </c>
      <c r="D72" s="153"/>
      <c r="E72" s="153"/>
      <c r="F72" s="162"/>
      <c r="G72" s="162"/>
      <c r="H72" s="35" t="s">
        <v>153</v>
      </c>
      <c r="J72" s="32"/>
    </row>
    <row r="73" spans="1:10" x14ac:dyDescent="0.2">
      <c r="A73" s="153"/>
      <c r="B73" s="153"/>
      <c r="C73" s="154" t="s">
        <v>167</v>
      </c>
      <c r="D73" s="153"/>
      <c r="E73" s="153"/>
      <c r="F73" s="162"/>
      <c r="G73" s="162"/>
      <c r="H73" s="35" t="s">
        <v>153</v>
      </c>
      <c r="J73" s="32"/>
    </row>
    <row r="74" spans="1:10" x14ac:dyDescent="0.2">
      <c r="A74" s="153"/>
      <c r="B74" s="153"/>
      <c r="C74" s="154" t="s">
        <v>152</v>
      </c>
      <c r="D74" s="153"/>
      <c r="E74" s="153" t="s">
        <v>153</v>
      </c>
      <c r="F74" s="163" t="s">
        <v>155</v>
      </c>
      <c r="G74" s="160">
        <v>0</v>
      </c>
      <c r="H74" s="35" t="s">
        <v>153</v>
      </c>
      <c r="J74" s="32"/>
    </row>
    <row r="75" spans="1:10" x14ac:dyDescent="0.2">
      <c r="A75" s="153"/>
      <c r="B75" s="153"/>
      <c r="C75" s="161"/>
      <c r="D75" s="153"/>
      <c r="E75" s="153"/>
      <c r="F75" s="162"/>
      <c r="G75" s="162"/>
      <c r="H75" s="35" t="s">
        <v>153</v>
      </c>
      <c r="J75" s="32"/>
    </row>
    <row r="76" spans="1:10" x14ac:dyDescent="0.2">
      <c r="A76" s="153"/>
      <c r="B76" s="153"/>
      <c r="C76" s="154" t="s">
        <v>168</v>
      </c>
      <c r="D76" s="153"/>
      <c r="E76" s="153"/>
      <c r="F76" s="162"/>
      <c r="G76" s="162"/>
      <c r="H76" s="35" t="s">
        <v>153</v>
      </c>
      <c r="J76" s="32"/>
    </row>
    <row r="77" spans="1:10" x14ac:dyDescent="0.2">
      <c r="A77" s="153"/>
      <c r="B77" s="153"/>
      <c r="C77" s="154" t="s">
        <v>152</v>
      </c>
      <c r="D77" s="153"/>
      <c r="E77" s="153" t="s">
        <v>153</v>
      </c>
      <c r="F77" s="163" t="s">
        <v>155</v>
      </c>
      <c r="G77" s="160">
        <v>0</v>
      </c>
      <c r="H77" s="35" t="s">
        <v>153</v>
      </c>
      <c r="J77" s="32"/>
    </row>
    <row r="78" spans="1:10" x14ac:dyDescent="0.2">
      <c r="A78" s="153"/>
      <c r="B78" s="153"/>
      <c r="C78" s="161"/>
      <c r="D78" s="153"/>
      <c r="E78" s="153"/>
      <c r="F78" s="162"/>
      <c r="G78" s="162"/>
      <c r="H78" s="35" t="s">
        <v>153</v>
      </c>
      <c r="J78" s="32"/>
    </row>
    <row r="79" spans="1:10" x14ac:dyDescent="0.2">
      <c r="A79" s="153"/>
      <c r="B79" s="153"/>
      <c r="C79" s="154" t="s">
        <v>169</v>
      </c>
      <c r="D79" s="153"/>
      <c r="E79" s="153"/>
      <c r="F79" s="162"/>
      <c r="G79" s="162"/>
      <c r="H79" s="35" t="s">
        <v>153</v>
      </c>
      <c r="J79" s="32"/>
    </row>
    <row r="80" spans="1:10" x14ac:dyDescent="0.2">
      <c r="A80" s="153"/>
      <c r="B80" s="153"/>
      <c r="C80" s="154" t="s">
        <v>152</v>
      </c>
      <c r="D80" s="153"/>
      <c r="E80" s="153" t="s">
        <v>153</v>
      </c>
      <c r="F80" s="163" t="s">
        <v>155</v>
      </c>
      <c r="G80" s="160">
        <v>0</v>
      </c>
      <c r="H80" s="35" t="s">
        <v>153</v>
      </c>
      <c r="J80" s="32"/>
    </row>
    <row r="81" spans="1:10" x14ac:dyDescent="0.2">
      <c r="A81" s="153"/>
      <c r="B81" s="153"/>
      <c r="C81" s="161"/>
      <c r="D81" s="153"/>
      <c r="E81" s="153"/>
      <c r="F81" s="162"/>
      <c r="G81" s="162"/>
      <c r="H81" s="35" t="s">
        <v>153</v>
      </c>
      <c r="J81" s="32"/>
    </row>
    <row r="82" spans="1:10" x14ac:dyDescent="0.2">
      <c r="A82" s="153"/>
      <c r="B82" s="153"/>
      <c r="C82" s="154" t="s">
        <v>170</v>
      </c>
      <c r="D82" s="153"/>
      <c r="E82" s="153"/>
      <c r="F82" s="162"/>
      <c r="G82" s="162"/>
      <c r="H82" s="35" t="s">
        <v>153</v>
      </c>
      <c r="J82" s="32"/>
    </row>
    <row r="83" spans="1:10" x14ac:dyDescent="0.2">
      <c r="A83" s="155">
        <v>1</v>
      </c>
      <c r="B83" s="156"/>
      <c r="C83" s="156" t="s">
        <v>171</v>
      </c>
      <c r="D83" s="156"/>
      <c r="E83" s="164"/>
      <c r="F83" s="35">
        <v>6226.3493199869999</v>
      </c>
      <c r="G83" s="158">
        <v>4.1653170000000003E-2</v>
      </c>
      <c r="H83" s="35" t="s">
        <v>1026</v>
      </c>
      <c r="J83" s="32"/>
    </row>
    <row r="84" spans="1:10" x14ac:dyDescent="0.2">
      <c r="A84" s="153"/>
      <c r="B84" s="153"/>
      <c r="C84" s="154" t="s">
        <v>152</v>
      </c>
      <c r="D84" s="153"/>
      <c r="E84" s="153" t="s">
        <v>153</v>
      </c>
      <c r="F84" s="159">
        <v>6226.3493199869999</v>
      </c>
      <c r="G84" s="160">
        <v>4.1653170000000003E-2</v>
      </c>
      <c r="H84" s="35" t="s">
        <v>153</v>
      </c>
      <c r="J84" s="32"/>
    </row>
    <row r="85" spans="1:10" x14ac:dyDescent="0.2">
      <c r="A85" s="153"/>
      <c r="B85" s="153"/>
      <c r="C85" s="161"/>
      <c r="D85" s="153"/>
      <c r="E85" s="153"/>
      <c r="F85" s="162"/>
      <c r="G85" s="162"/>
      <c r="H85" s="35" t="s">
        <v>153</v>
      </c>
      <c r="J85" s="32"/>
    </row>
    <row r="86" spans="1:10" x14ac:dyDescent="0.2">
      <c r="A86" s="153"/>
      <c r="B86" s="153"/>
      <c r="C86" s="154" t="s">
        <v>172</v>
      </c>
      <c r="D86" s="153"/>
      <c r="E86" s="153"/>
      <c r="F86" s="159">
        <v>6226.3493199869999</v>
      </c>
      <c r="G86" s="160">
        <v>4.1653170000000003E-2</v>
      </c>
      <c r="H86" s="35" t="s">
        <v>153</v>
      </c>
      <c r="J86" s="32"/>
    </row>
    <row r="87" spans="1:10" x14ac:dyDescent="0.2">
      <c r="A87" s="153"/>
      <c r="B87" s="153"/>
      <c r="C87" s="162"/>
      <c r="D87" s="153"/>
      <c r="E87" s="153"/>
      <c r="F87" s="153"/>
      <c r="G87" s="153"/>
      <c r="H87" s="35" t="s">
        <v>153</v>
      </c>
      <c r="J87" s="32"/>
    </row>
    <row r="88" spans="1:10" x14ac:dyDescent="0.2">
      <c r="A88" s="153"/>
      <c r="B88" s="153"/>
      <c r="C88" s="154" t="s">
        <v>173</v>
      </c>
      <c r="D88" s="153"/>
      <c r="E88" s="153"/>
      <c r="F88" s="153"/>
      <c r="G88" s="153"/>
      <c r="H88" s="35" t="s">
        <v>153</v>
      </c>
      <c r="J88" s="32"/>
    </row>
    <row r="89" spans="1:10" x14ac:dyDescent="0.2">
      <c r="A89" s="153"/>
      <c r="B89" s="153"/>
      <c r="C89" s="154" t="s">
        <v>174</v>
      </c>
      <c r="D89" s="153"/>
      <c r="E89" s="153"/>
      <c r="F89" s="153"/>
      <c r="G89" s="153"/>
      <c r="H89" s="35" t="s">
        <v>153</v>
      </c>
      <c r="J89" s="32"/>
    </row>
    <row r="90" spans="1:10" x14ac:dyDescent="0.2">
      <c r="A90" s="153"/>
      <c r="B90" s="153"/>
      <c r="C90" s="154" t="s">
        <v>152</v>
      </c>
      <c r="D90" s="153"/>
      <c r="E90" s="153" t="s">
        <v>153</v>
      </c>
      <c r="F90" s="163" t="s">
        <v>155</v>
      </c>
      <c r="G90" s="160">
        <v>0</v>
      </c>
      <c r="H90" s="35" t="s">
        <v>153</v>
      </c>
      <c r="J90" s="32"/>
    </row>
    <row r="91" spans="1:10" x14ac:dyDescent="0.2">
      <c r="A91" s="153"/>
      <c r="B91" s="153"/>
      <c r="C91" s="161"/>
      <c r="D91" s="153"/>
      <c r="E91" s="153"/>
      <c r="F91" s="162"/>
      <c r="G91" s="162"/>
      <c r="H91" s="35" t="s">
        <v>153</v>
      </c>
      <c r="J91" s="32"/>
    </row>
    <row r="92" spans="1:10" x14ac:dyDescent="0.2">
      <c r="A92" s="153"/>
      <c r="B92" s="153"/>
      <c r="C92" s="154" t="s">
        <v>177</v>
      </c>
      <c r="D92" s="153"/>
      <c r="E92" s="153"/>
      <c r="F92" s="153"/>
      <c r="G92" s="153"/>
      <c r="H92" s="35" t="s">
        <v>153</v>
      </c>
      <c r="J92" s="32"/>
    </row>
    <row r="93" spans="1:10" x14ac:dyDescent="0.2">
      <c r="A93" s="153"/>
      <c r="B93" s="153"/>
      <c r="C93" s="154" t="s">
        <v>178</v>
      </c>
      <c r="D93" s="153"/>
      <c r="E93" s="153"/>
      <c r="F93" s="153"/>
      <c r="G93" s="153"/>
      <c r="H93" s="35" t="s">
        <v>153</v>
      </c>
      <c r="J93" s="32"/>
    </row>
    <row r="94" spans="1:10" x14ac:dyDescent="0.2">
      <c r="A94" s="153"/>
      <c r="B94" s="153"/>
      <c r="C94" s="154" t="s">
        <v>152</v>
      </c>
      <c r="D94" s="153"/>
      <c r="E94" s="153" t="s">
        <v>153</v>
      </c>
      <c r="F94" s="163" t="s">
        <v>155</v>
      </c>
      <c r="G94" s="160">
        <v>0</v>
      </c>
      <c r="H94" s="35" t="s">
        <v>153</v>
      </c>
      <c r="J94" s="32"/>
    </row>
    <row r="95" spans="1:10" x14ac:dyDescent="0.2">
      <c r="A95" s="153"/>
      <c r="B95" s="153"/>
      <c r="C95" s="161"/>
      <c r="D95" s="153"/>
      <c r="E95" s="153"/>
      <c r="F95" s="162"/>
      <c r="G95" s="162"/>
      <c r="H95" s="35" t="s">
        <v>153</v>
      </c>
      <c r="J95" s="32"/>
    </row>
    <row r="96" spans="1:10" x14ac:dyDescent="0.2">
      <c r="A96" s="153"/>
      <c r="B96" s="153"/>
      <c r="C96" s="154" t="s">
        <v>179</v>
      </c>
      <c r="D96" s="153"/>
      <c r="E96" s="153"/>
      <c r="F96" s="162"/>
      <c r="G96" s="162"/>
      <c r="H96" s="35" t="s">
        <v>153</v>
      </c>
      <c r="J96" s="32"/>
    </row>
    <row r="97" spans="1:17" x14ac:dyDescent="0.2">
      <c r="A97" s="153"/>
      <c r="B97" s="153"/>
      <c r="C97" s="154" t="s">
        <v>152</v>
      </c>
      <c r="D97" s="153"/>
      <c r="E97" s="153" t="s">
        <v>153</v>
      </c>
      <c r="F97" s="163" t="s">
        <v>155</v>
      </c>
      <c r="G97" s="160">
        <v>0</v>
      </c>
      <c r="H97" s="35" t="s">
        <v>153</v>
      </c>
      <c r="J97" s="32"/>
    </row>
    <row r="98" spans="1:17" x14ac:dyDescent="0.2">
      <c r="A98" s="153"/>
      <c r="B98" s="156"/>
      <c r="C98" s="156"/>
      <c r="D98" s="154"/>
      <c r="E98" s="153"/>
      <c r="F98" s="156"/>
      <c r="G98" s="164"/>
      <c r="H98" s="35" t="s">
        <v>153</v>
      </c>
      <c r="J98" s="32"/>
    </row>
    <row r="99" spans="1:17" x14ac:dyDescent="0.2">
      <c r="A99" s="164"/>
      <c r="B99" s="156"/>
      <c r="C99" s="156" t="s">
        <v>180</v>
      </c>
      <c r="D99" s="156"/>
      <c r="E99" s="164"/>
      <c r="F99" s="35">
        <v>-75.602006380000006</v>
      </c>
      <c r="G99" s="158">
        <v>-5.0575999999999996E-4</v>
      </c>
      <c r="H99" s="35" t="s">
        <v>153</v>
      </c>
      <c r="J99" s="32"/>
    </row>
    <row r="100" spans="1:17" x14ac:dyDescent="0.2">
      <c r="A100" s="161"/>
      <c r="B100" s="161"/>
      <c r="C100" s="154" t="s">
        <v>181</v>
      </c>
      <c r="D100" s="162"/>
      <c r="E100" s="162"/>
      <c r="F100" s="159">
        <v>149480.787467307</v>
      </c>
      <c r="G100" s="167">
        <v>1.0000000200000001</v>
      </c>
      <c r="H100" s="35" t="s">
        <v>153</v>
      </c>
      <c r="J100" s="32"/>
    </row>
    <row r="101" spans="1:17" x14ac:dyDescent="0.2">
      <c r="A101" s="168"/>
      <c r="B101" s="168"/>
      <c r="C101" s="168"/>
      <c r="D101" s="169"/>
      <c r="E101" s="169"/>
      <c r="F101" s="169"/>
      <c r="G101" s="169"/>
      <c r="J101" s="32"/>
    </row>
    <row r="102" spans="1:17" ht="12.75" customHeight="1" x14ac:dyDescent="0.2">
      <c r="A102" s="36"/>
      <c r="B102" s="279" t="s">
        <v>843</v>
      </c>
      <c r="C102" s="279"/>
      <c r="D102" s="279"/>
      <c r="E102" s="279"/>
      <c r="F102" s="279"/>
      <c r="G102" s="279"/>
      <c r="H102" s="279"/>
      <c r="J102" s="32"/>
    </row>
    <row r="103" spans="1:17" ht="14.1" customHeight="1" x14ac:dyDescent="0.2">
      <c r="A103" s="36"/>
      <c r="B103" s="279" t="s">
        <v>844</v>
      </c>
      <c r="C103" s="279"/>
      <c r="D103" s="279"/>
      <c r="E103" s="279"/>
      <c r="F103" s="279"/>
      <c r="G103" s="279"/>
      <c r="H103" s="279"/>
      <c r="J103" s="32"/>
    </row>
    <row r="104" spans="1:17" ht="17.100000000000001" customHeight="1" x14ac:dyDescent="0.2">
      <c r="A104" s="36"/>
      <c r="B104" s="279" t="s">
        <v>845</v>
      </c>
      <c r="C104" s="279"/>
      <c r="D104" s="279"/>
      <c r="E104" s="279"/>
      <c r="F104" s="279"/>
      <c r="G104" s="279"/>
      <c r="H104" s="279"/>
      <c r="J104" s="32"/>
    </row>
    <row r="105" spans="1:17" s="38" customFormat="1" ht="64.5" customHeight="1" x14ac:dyDescent="0.25">
      <c r="A105" s="37"/>
      <c r="B105" s="280" t="s">
        <v>846</v>
      </c>
      <c r="C105" s="280"/>
      <c r="D105" s="280"/>
      <c r="E105" s="280"/>
      <c r="F105" s="280"/>
      <c r="G105" s="280"/>
      <c r="H105" s="280"/>
      <c r="I105"/>
      <c r="J105" s="32"/>
      <c r="K105"/>
      <c r="L105"/>
      <c r="M105"/>
      <c r="N105"/>
      <c r="O105"/>
      <c r="P105"/>
      <c r="Q105"/>
    </row>
    <row r="106" spans="1:17" ht="12.75" customHeight="1" x14ac:dyDescent="0.2">
      <c r="A106" s="36"/>
      <c r="B106" s="279" t="s">
        <v>847</v>
      </c>
      <c r="C106" s="279"/>
      <c r="D106" s="279"/>
      <c r="E106" s="279"/>
      <c r="F106" s="279"/>
      <c r="G106" s="279"/>
      <c r="H106" s="279"/>
      <c r="J106" s="32"/>
    </row>
    <row r="107" spans="1:17" x14ac:dyDescent="0.2">
      <c r="A107" s="36"/>
      <c r="B107" s="36"/>
      <c r="C107" s="36"/>
      <c r="D107" s="170"/>
      <c r="E107" s="170"/>
      <c r="F107" s="170"/>
      <c r="G107" s="170"/>
      <c r="J107" s="32"/>
    </row>
    <row r="108" spans="1:17" x14ac:dyDescent="0.2">
      <c r="A108" s="36"/>
      <c r="B108" s="275" t="s">
        <v>182</v>
      </c>
      <c r="C108" s="276"/>
      <c r="D108" s="277"/>
      <c r="E108" s="171"/>
      <c r="F108" s="170"/>
      <c r="G108" s="170"/>
      <c r="J108" s="32"/>
    </row>
    <row r="109" spans="1:17" ht="25.5" customHeight="1" x14ac:dyDescent="0.2">
      <c r="A109" s="36"/>
      <c r="B109" s="273" t="s">
        <v>183</v>
      </c>
      <c r="C109" s="274"/>
      <c r="D109" s="154" t="s">
        <v>184</v>
      </c>
      <c r="E109" s="171"/>
      <c r="F109" s="170"/>
      <c r="G109" s="170"/>
      <c r="J109" s="32"/>
    </row>
    <row r="110" spans="1:17" x14ac:dyDescent="0.2">
      <c r="A110" s="36"/>
      <c r="B110" s="273" t="s">
        <v>185</v>
      </c>
      <c r="C110" s="274"/>
      <c r="D110" s="154" t="s">
        <v>184</v>
      </c>
      <c r="E110" s="171"/>
      <c r="F110" s="170"/>
      <c r="G110" s="170"/>
      <c r="J110" s="32"/>
    </row>
    <row r="111" spans="1:17" x14ac:dyDescent="0.2">
      <c r="A111" s="36"/>
      <c r="B111" s="273" t="s">
        <v>186</v>
      </c>
      <c r="C111" s="274"/>
      <c r="D111" s="162" t="s">
        <v>153</v>
      </c>
      <c r="E111" s="171"/>
      <c r="F111" s="170"/>
      <c r="G111" s="170"/>
      <c r="J111" s="32"/>
    </row>
    <row r="112" spans="1:17" x14ac:dyDescent="0.2">
      <c r="A112" s="39"/>
      <c r="B112" s="40" t="s">
        <v>153</v>
      </c>
      <c r="C112" s="40" t="s">
        <v>851</v>
      </c>
      <c r="D112" s="40" t="s">
        <v>187</v>
      </c>
      <c r="E112" s="39"/>
      <c r="F112" s="39"/>
      <c r="G112" s="39"/>
      <c r="H112" s="39"/>
      <c r="J112" s="32"/>
    </row>
    <row r="113" spans="1:10" x14ac:dyDescent="0.2">
      <c r="A113" s="39"/>
      <c r="B113" s="172" t="s">
        <v>188</v>
      </c>
      <c r="C113" s="40" t="s">
        <v>189</v>
      </c>
      <c r="D113" s="40" t="s">
        <v>190</v>
      </c>
      <c r="E113" s="39"/>
      <c r="F113" s="39"/>
      <c r="G113" s="39"/>
      <c r="J113" s="32"/>
    </row>
    <row r="114" spans="1:10" x14ac:dyDescent="0.2">
      <c r="A114" s="39"/>
      <c r="B114" s="156" t="s">
        <v>191</v>
      </c>
      <c r="C114" s="173">
        <v>91.114199999999997</v>
      </c>
      <c r="D114" s="173">
        <v>98.680300000000003</v>
      </c>
      <c r="E114" s="39"/>
      <c r="F114" s="70"/>
      <c r="G114" s="174"/>
      <c r="J114" s="32"/>
    </row>
    <row r="115" spans="1:10" x14ac:dyDescent="0.2">
      <c r="A115" s="39"/>
      <c r="B115" s="156" t="s">
        <v>1045</v>
      </c>
      <c r="C115" s="173">
        <v>30.341000000000001</v>
      </c>
      <c r="D115" s="173">
        <v>32.860500000000002</v>
      </c>
      <c r="E115" s="39"/>
      <c r="F115" s="70"/>
      <c r="G115" s="174"/>
      <c r="J115" s="32"/>
    </row>
    <row r="116" spans="1:10" x14ac:dyDescent="0.2">
      <c r="A116" s="39"/>
      <c r="B116" s="156" t="s">
        <v>192</v>
      </c>
      <c r="C116" s="173">
        <v>83.9328</v>
      </c>
      <c r="D116" s="173">
        <v>90.836799999999997</v>
      </c>
      <c r="E116" s="39"/>
      <c r="F116" s="70"/>
      <c r="G116" s="174"/>
      <c r="J116" s="32"/>
    </row>
    <row r="117" spans="1:10" x14ac:dyDescent="0.2">
      <c r="A117" s="39"/>
      <c r="B117" s="156" t="s">
        <v>1046</v>
      </c>
      <c r="C117" s="173">
        <v>27.486999999999998</v>
      </c>
      <c r="D117" s="173">
        <v>29.747900000000001</v>
      </c>
      <c r="E117" s="39"/>
      <c r="F117" s="70"/>
      <c r="G117" s="174"/>
      <c r="J117" s="32"/>
    </row>
    <row r="118" spans="1:10" x14ac:dyDescent="0.2">
      <c r="A118" s="39"/>
      <c r="B118" s="39"/>
      <c r="C118" s="39"/>
      <c r="D118" s="39"/>
      <c r="E118" s="39"/>
      <c r="F118" s="39"/>
      <c r="G118" s="39"/>
      <c r="J118" s="32"/>
    </row>
    <row r="119" spans="1:10" x14ac:dyDescent="0.2">
      <c r="A119" s="39"/>
      <c r="B119" s="273" t="s">
        <v>1047</v>
      </c>
      <c r="C119" s="274"/>
      <c r="D119" s="154" t="s">
        <v>184</v>
      </c>
      <c r="E119" s="39"/>
      <c r="F119" s="39"/>
      <c r="G119" s="39"/>
      <c r="J119" s="32"/>
    </row>
    <row r="120" spans="1:10" x14ac:dyDescent="0.2">
      <c r="A120" s="39"/>
      <c r="B120" s="175"/>
      <c r="C120" s="175"/>
      <c r="D120" s="175"/>
      <c r="E120" s="39"/>
      <c r="F120" s="39"/>
      <c r="G120" s="39"/>
      <c r="J120" s="32"/>
    </row>
    <row r="121" spans="1:10" ht="29.1" customHeight="1" x14ac:dyDescent="0.2">
      <c r="A121" s="39"/>
      <c r="B121" s="273" t="s">
        <v>193</v>
      </c>
      <c r="C121" s="274"/>
      <c r="D121" s="154" t="s">
        <v>184</v>
      </c>
      <c r="E121" s="176"/>
      <c r="F121" s="39"/>
      <c r="G121" s="39"/>
      <c r="J121" s="32"/>
    </row>
    <row r="122" spans="1:10" ht="29.1" customHeight="1" x14ac:dyDescent="0.2">
      <c r="A122" s="39"/>
      <c r="B122" s="273" t="s">
        <v>194</v>
      </c>
      <c r="C122" s="274"/>
      <c r="D122" s="154" t="s">
        <v>184</v>
      </c>
      <c r="E122" s="176"/>
      <c r="F122" s="39"/>
      <c r="G122" s="39"/>
      <c r="J122" s="32"/>
    </row>
    <row r="123" spans="1:10" ht="17.100000000000001" customHeight="1" x14ac:dyDescent="0.2">
      <c r="A123" s="39"/>
      <c r="B123" s="273" t="s">
        <v>195</v>
      </c>
      <c r="C123" s="274"/>
      <c r="D123" s="154" t="s">
        <v>184</v>
      </c>
      <c r="E123" s="176"/>
      <c r="F123" s="39"/>
      <c r="G123" s="39"/>
      <c r="J123" s="32"/>
    </row>
    <row r="124" spans="1:10" ht="17.100000000000001" customHeight="1" x14ac:dyDescent="0.2">
      <c r="A124" s="39"/>
      <c r="B124" s="273" t="s">
        <v>196</v>
      </c>
      <c r="C124" s="274"/>
      <c r="D124" s="177">
        <v>0.2255748484255472</v>
      </c>
      <c r="E124" s="39"/>
      <c r="F124" s="70"/>
      <c r="G124" s="174"/>
      <c r="J124" s="32"/>
    </row>
    <row r="125" spans="1:10" x14ac:dyDescent="0.2">
      <c r="J125" s="32"/>
    </row>
    <row r="126" spans="1:10" x14ac:dyDescent="0.2">
      <c r="J126" s="32"/>
    </row>
  </sheetData>
  <mergeCells count="17">
    <mergeCell ref="A1:H1"/>
    <mergeCell ref="A2:H2"/>
    <mergeCell ref="A3:H3"/>
    <mergeCell ref="B110:C110"/>
    <mergeCell ref="B111:C111"/>
    <mergeCell ref="B102:H102"/>
    <mergeCell ref="B103:H103"/>
    <mergeCell ref="B104:H104"/>
    <mergeCell ref="B105:H105"/>
    <mergeCell ref="B106:H106"/>
    <mergeCell ref="B108:D108"/>
    <mergeCell ref="B109:C109"/>
    <mergeCell ref="B119:C119"/>
    <mergeCell ref="B123:C123"/>
    <mergeCell ref="B124:C124"/>
    <mergeCell ref="B121:C121"/>
    <mergeCell ref="B122:C122"/>
  </mergeCells>
  <hyperlinks>
    <hyperlink ref="I1" location="Index!B24" display="Index" xr:uid="{A3361A43-0375-422F-ABD9-69EA4E3F88AD}"/>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383DFC-9D9B-4BC7-8140-47FC268553E8}">
  <sheetPr>
    <outlinePr summaryBelow="0" summaryRight="0"/>
  </sheetPr>
  <dimension ref="A1:Q150"/>
  <sheetViews>
    <sheetView showGridLines="0" workbookViewId="0">
      <selection activeCell="G74" sqref="G74"/>
    </sheetView>
  </sheetViews>
  <sheetFormatPr defaultRowHeight="12.75" x14ac:dyDescent="0.2"/>
  <cols>
    <col min="1" max="1" width="5.85546875" bestFit="1" customWidth="1"/>
    <col min="2" max="2" width="19.7109375" bestFit="1" customWidth="1"/>
    <col min="3" max="3" width="39.140625" bestFit="1" customWidth="1"/>
    <col min="4" max="4" width="17.5703125" bestFit="1" customWidth="1"/>
    <col min="5" max="5" width="9" bestFit="1" customWidth="1"/>
    <col min="6" max="6" width="17.140625" bestFit="1" customWidth="1"/>
    <col min="7" max="7" width="14" bestFit="1" customWidth="1"/>
    <col min="8" max="8" width="8.42578125" bestFit="1" customWidth="1"/>
    <col min="10" max="10" width="50.7109375" style="47" customWidth="1"/>
  </cols>
  <sheetData>
    <row r="1" spans="1:10" ht="15" x14ac:dyDescent="0.2">
      <c r="A1" s="278" t="s">
        <v>0</v>
      </c>
      <c r="B1" s="278"/>
      <c r="C1" s="278"/>
      <c r="D1" s="278"/>
      <c r="E1" s="278"/>
      <c r="F1" s="278"/>
      <c r="G1" s="278"/>
      <c r="H1" s="278"/>
      <c r="I1" s="62" t="s">
        <v>1027</v>
      </c>
      <c r="J1" s="32"/>
    </row>
    <row r="2" spans="1:10" ht="15" x14ac:dyDescent="0.2">
      <c r="A2" s="278" t="s">
        <v>809</v>
      </c>
      <c r="B2" s="278"/>
      <c r="C2" s="278"/>
      <c r="D2" s="278"/>
      <c r="E2" s="278"/>
      <c r="F2" s="278"/>
      <c r="G2" s="278"/>
      <c r="H2" s="278"/>
      <c r="J2" s="33" t="s">
        <v>1028</v>
      </c>
    </row>
    <row r="3" spans="1:10" ht="15" x14ac:dyDescent="0.2">
      <c r="A3" s="278" t="s">
        <v>835</v>
      </c>
      <c r="B3" s="278"/>
      <c r="C3" s="278"/>
      <c r="D3" s="278"/>
      <c r="E3" s="278"/>
      <c r="F3" s="278"/>
      <c r="G3" s="278"/>
      <c r="H3" s="278"/>
      <c r="J3" s="32"/>
    </row>
    <row r="4" spans="1:10" s="34" customFormat="1" ht="30" x14ac:dyDescent="0.2">
      <c r="A4" s="29" t="s">
        <v>2</v>
      </c>
      <c r="B4" s="29" t="s">
        <v>3</v>
      </c>
      <c r="C4" s="29" t="s">
        <v>4</v>
      </c>
      <c r="D4" s="29" t="s">
        <v>5</v>
      </c>
      <c r="E4" s="29" t="s">
        <v>6</v>
      </c>
      <c r="F4" s="29" t="s">
        <v>7</v>
      </c>
      <c r="G4" s="29" t="s">
        <v>8</v>
      </c>
      <c r="H4" s="29" t="s">
        <v>839</v>
      </c>
      <c r="J4" s="32"/>
    </row>
    <row r="5" spans="1:10" x14ac:dyDescent="0.2">
      <c r="A5" s="153"/>
      <c r="B5" s="153"/>
      <c r="C5" s="154" t="s">
        <v>9</v>
      </c>
      <c r="D5" s="153"/>
      <c r="E5" s="153"/>
      <c r="F5" s="153"/>
      <c r="G5" s="153"/>
      <c r="H5" s="35" t="s">
        <v>153</v>
      </c>
      <c r="J5" s="32"/>
    </row>
    <row r="6" spans="1:10" x14ac:dyDescent="0.2">
      <c r="A6" s="153"/>
      <c r="B6" s="153"/>
      <c r="C6" s="154" t="s">
        <v>10</v>
      </c>
      <c r="D6" s="153"/>
      <c r="E6" s="153"/>
      <c r="F6" s="153"/>
      <c r="G6" s="153"/>
      <c r="H6" s="35" t="s">
        <v>153</v>
      </c>
      <c r="J6" s="32"/>
    </row>
    <row r="7" spans="1:10" x14ac:dyDescent="0.2">
      <c r="A7" s="155">
        <v>1</v>
      </c>
      <c r="B7" s="156" t="s">
        <v>340</v>
      </c>
      <c r="C7" s="156" t="s">
        <v>341</v>
      </c>
      <c r="D7" s="156" t="s">
        <v>50</v>
      </c>
      <c r="E7" s="157">
        <v>1718718</v>
      </c>
      <c r="F7" s="35">
        <v>28939.773684</v>
      </c>
      <c r="G7" s="158">
        <v>7.9683840000000006E-2</v>
      </c>
      <c r="H7" s="35" t="s">
        <v>153</v>
      </c>
      <c r="J7" s="32"/>
    </row>
    <row r="8" spans="1:10" x14ac:dyDescent="0.2">
      <c r="A8" s="155">
        <v>2</v>
      </c>
      <c r="B8" s="156" t="s">
        <v>17</v>
      </c>
      <c r="C8" s="156" t="s">
        <v>18</v>
      </c>
      <c r="D8" s="156" t="s">
        <v>19</v>
      </c>
      <c r="E8" s="157">
        <v>1980418</v>
      </c>
      <c r="F8" s="35">
        <v>28598.226128999999</v>
      </c>
      <c r="G8" s="158">
        <v>7.874341E-2</v>
      </c>
      <c r="H8" s="35" t="s">
        <v>153</v>
      </c>
      <c r="J8" s="32"/>
    </row>
    <row r="9" spans="1:10" x14ac:dyDescent="0.2">
      <c r="A9" s="155">
        <v>3</v>
      </c>
      <c r="B9" s="156" t="s">
        <v>14</v>
      </c>
      <c r="C9" s="156" t="s">
        <v>15</v>
      </c>
      <c r="D9" s="156" t="s">
        <v>16</v>
      </c>
      <c r="E9" s="157">
        <v>621300</v>
      </c>
      <c r="F9" s="35">
        <v>19451.660400000001</v>
      </c>
      <c r="G9" s="158">
        <v>5.3558920000000003E-2</v>
      </c>
      <c r="H9" s="35" t="s">
        <v>153</v>
      </c>
      <c r="J9" s="32"/>
    </row>
    <row r="10" spans="1:10" x14ac:dyDescent="0.2">
      <c r="A10" s="155">
        <v>4</v>
      </c>
      <c r="B10" s="156" t="s">
        <v>810</v>
      </c>
      <c r="C10" s="156" t="s">
        <v>811</v>
      </c>
      <c r="D10" s="156" t="s">
        <v>252</v>
      </c>
      <c r="E10" s="157">
        <v>1714247</v>
      </c>
      <c r="F10" s="35">
        <v>12986.2781485</v>
      </c>
      <c r="G10" s="158">
        <v>3.5756900000000001E-2</v>
      </c>
      <c r="H10" s="35" t="s">
        <v>153</v>
      </c>
      <c r="J10" s="32"/>
    </row>
    <row r="11" spans="1:10" x14ac:dyDescent="0.2">
      <c r="A11" s="155">
        <v>5</v>
      </c>
      <c r="B11" s="156" t="s">
        <v>268</v>
      </c>
      <c r="C11" s="156" t="s">
        <v>269</v>
      </c>
      <c r="D11" s="156" t="s">
        <v>112</v>
      </c>
      <c r="E11" s="157">
        <v>872919</v>
      </c>
      <c r="F11" s="35">
        <v>12687.877665</v>
      </c>
      <c r="G11" s="158">
        <v>3.4935269999999997E-2</v>
      </c>
      <c r="H11" s="35" t="s">
        <v>153</v>
      </c>
      <c r="J11" s="32"/>
    </row>
    <row r="12" spans="1:10" ht="15" x14ac:dyDescent="0.2">
      <c r="A12" s="155">
        <v>6</v>
      </c>
      <c r="B12" s="156" t="s">
        <v>344</v>
      </c>
      <c r="C12" s="156" t="s">
        <v>345</v>
      </c>
      <c r="D12" s="156" t="s">
        <v>50</v>
      </c>
      <c r="E12" s="157">
        <v>787477</v>
      </c>
      <c r="F12" s="35">
        <v>9963.5527425</v>
      </c>
      <c r="G12" s="158">
        <v>2.7434010000000002E-2</v>
      </c>
      <c r="H12" s="35" t="s">
        <v>153</v>
      </c>
      <c r="J12" s="48"/>
    </row>
    <row r="13" spans="1:10" x14ac:dyDescent="0.2">
      <c r="A13" s="155">
        <v>7</v>
      </c>
      <c r="B13" s="156" t="s">
        <v>48</v>
      </c>
      <c r="C13" s="156" t="s">
        <v>49</v>
      </c>
      <c r="D13" s="156" t="s">
        <v>50</v>
      </c>
      <c r="E13" s="157">
        <v>814245</v>
      </c>
      <c r="F13" s="35">
        <v>9767.6830200000004</v>
      </c>
      <c r="G13" s="158">
        <v>2.6894700000000001E-2</v>
      </c>
      <c r="H13" s="35" t="s">
        <v>153</v>
      </c>
      <c r="J13" s="32"/>
    </row>
    <row r="14" spans="1:10" ht="25.5" x14ac:dyDescent="0.2">
      <c r="A14" s="155">
        <v>8</v>
      </c>
      <c r="B14" s="156" t="s">
        <v>787</v>
      </c>
      <c r="C14" s="156" t="s">
        <v>788</v>
      </c>
      <c r="D14" s="156" t="s">
        <v>214</v>
      </c>
      <c r="E14" s="157">
        <v>155851</v>
      </c>
      <c r="F14" s="35">
        <v>9640.4753070000006</v>
      </c>
      <c r="G14" s="158">
        <v>2.6544439999999999E-2</v>
      </c>
      <c r="H14" s="35" t="s">
        <v>153</v>
      </c>
      <c r="J14" s="32" t="s">
        <v>1061</v>
      </c>
    </row>
    <row r="15" spans="1:10" x14ac:dyDescent="0.2">
      <c r="A15" s="155">
        <v>9</v>
      </c>
      <c r="B15" s="156" t="s">
        <v>391</v>
      </c>
      <c r="C15" s="156" t="s">
        <v>392</v>
      </c>
      <c r="D15" s="156" t="s">
        <v>50</v>
      </c>
      <c r="E15" s="157">
        <v>643563</v>
      </c>
      <c r="F15" s="35">
        <v>9424.9801349999998</v>
      </c>
      <c r="G15" s="158">
        <v>2.595109E-2</v>
      </c>
      <c r="H15" s="35" t="s">
        <v>153</v>
      </c>
      <c r="J15" s="32"/>
    </row>
    <row r="16" spans="1:10" x14ac:dyDescent="0.2">
      <c r="A16" s="155">
        <v>10</v>
      </c>
      <c r="B16" s="156" t="s">
        <v>396</v>
      </c>
      <c r="C16" s="156" t="s">
        <v>397</v>
      </c>
      <c r="D16" s="156" t="s">
        <v>47</v>
      </c>
      <c r="E16" s="157">
        <v>259444</v>
      </c>
      <c r="F16" s="35">
        <v>8831.9926479999995</v>
      </c>
      <c r="G16" s="158">
        <v>2.4318329999999999E-2</v>
      </c>
      <c r="H16" s="35" t="s">
        <v>153</v>
      </c>
      <c r="J16" s="32"/>
    </row>
    <row r="17" spans="1:10" x14ac:dyDescent="0.2">
      <c r="A17" s="155">
        <v>11</v>
      </c>
      <c r="B17" s="156" t="s">
        <v>558</v>
      </c>
      <c r="C17" s="156" t="s">
        <v>559</v>
      </c>
      <c r="D17" s="156" t="s">
        <v>245</v>
      </c>
      <c r="E17" s="157">
        <v>1431993</v>
      </c>
      <c r="F17" s="35">
        <v>8673.5816009999999</v>
      </c>
      <c r="G17" s="158">
        <v>2.388216E-2</v>
      </c>
      <c r="H17" s="35" t="s">
        <v>153</v>
      </c>
      <c r="J17" s="32"/>
    </row>
    <row r="18" spans="1:10" x14ac:dyDescent="0.2">
      <c r="A18" s="155">
        <v>12</v>
      </c>
      <c r="B18" s="156" t="s">
        <v>427</v>
      </c>
      <c r="C18" s="156" t="s">
        <v>428</v>
      </c>
      <c r="D18" s="156" t="s">
        <v>50</v>
      </c>
      <c r="E18" s="157">
        <v>18470366</v>
      </c>
      <c r="F18" s="35">
        <v>8320.899883</v>
      </c>
      <c r="G18" s="158">
        <v>2.2911069999999999E-2</v>
      </c>
      <c r="H18" s="35" t="s">
        <v>153</v>
      </c>
      <c r="J18" s="32"/>
    </row>
    <row r="19" spans="1:10" x14ac:dyDescent="0.2">
      <c r="A19" s="155">
        <v>13</v>
      </c>
      <c r="B19" s="156" t="s">
        <v>767</v>
      </c>
      <c r="C19" s="156" t="s">
        <v>768</v>
      </c>
      <c r="D19" s="156" t="s">
        <v>222</v>
      </c>
      <c r="E19" s="157">
        <v>147333</v>
      </c>
      <c r="F19" s="35">
        <v>7933.9557164999997</v>
      </c>
      <c r="G19" s="158">
        <v>2.1845650000000001E-2</v>
      </c>
      <c r="H19" s="35" t="s">
        <v>153</v>
      </c>
      <c r="J19" s="32"/>
    </row>
    <row r="20" spans="1:10" x14ac:dyDescent="0.2">
      <c r="A20" s="155">
        <v>14</v>
      </c>
      <c r="B20" s="156" t="s">
        <v>125</v>
      </c>
      <c r="C20" s="156" t="s">
        <v>126</v>
      </c>
      <c r="D20" s="156" t="s">
        <v>19</v>
      </c>
      <c r="E20" s="157">
        <v>2096126</v>
      </c>
      <c r="F20" s="35">
        <v>7866.760878</v>
      </c>
      <c r="G20" s="158">
        <v>2.166063E-2</v>
      </c>
      <c r="H20" s="35" t="s">
        <v>153</v>
      </c>
      <c r="J20" s="32"/>
    </row>
    <row r="21" spans="1:10" x14ac:dyDescent="0.2">
      <c r="A21" s="155">
        <v>15</v>
      </c>
      <c r="B21" s="156" t="s">
        <v>435</v>
      </c>
      <c r="C21" s="156" t="s">
        <v>436</v>
      </c>
      <c r="D21" s="156" t="s">
        <v>112</v>
      </c>
      <c r="E21" s="157">
        <v>765787</v>
      </c>
      <c r="F21" s="35">
        <v>7008.4826240000002</v>
      </c>
      <c r="G21" s="158">
        <v>1.9297410000000001E-2</v>
      </c>
      <c r="H21" s="35" t="s">
        <v>153</v>
      </c>
      <c r="J21" s="32"/>
    </row>
    <row r="22" spans="1:10" ht="15" x14ac:dyDescent="0.2">
      <c r="A22" s="155">
        <v>16</v>
      </c>
      <c r="B22" s="156" t="s">
        <v>285</v>
      </c>
      <c r="C22" s="156" t="s">
        <v>286</v>
      </c>
      <c r="D22" s="156" t="s">
        <v>222</v>
      </c>
      <c r="E22" s="157">
        <v>115379</v>
      </c>
      <c r="F22" s="35">
        <v>6298.3088520000001</v>
      </c>
      <c r="G22" s="158">
        <v>1.7342E-2</v>
      </c>
      <c r="H22" s="35" t="s">
        <v>153</v>
      </c>
      <c r="J22" s="48"/>
    </row>
    <row r="23" spans="1:10" x14ac:dyDescent="0.2">
      <c r="A23" s="155">
        <v>17</v>
      </c>
      <c r="B23" s="156" t="s">
        <v>422</v>
      </c>
      <c r="C23" s="156" t="s">
        <v>423</v>
      </c>
      <c r="D23" s="156" t="s">
        <v>424</v>
      </c>
      <c r="E23" s="157">
        <v>453931</v>
      </c>
      <c r="F23" s="35">
        <v>6099.4708469999996</v>
      </c>
      <c r="G23" s="158">
        <v>1.6794509999999999E-2</v>
      </c>
      <c r="H23" s="35" t="s">
        <v>153</v>
      </c>
      <c r="J23" s="32"/>
    </row>
    <row r="24" spans="1:10" x14ac:dyDescent="0.2">
      <c r="A24" s="155">
        <v>18</v>
      </c>
      <c r="B24" s="156" t="s">
        <v>440</v>
      </c>
      <c r="C24" s="156" t="s">
        <v>441</v>
      </c>
      <c r="D24" s="156" t="s">
        <v>442</v>
      </c>
      <c r="E24" s="157">
        <v>425515</v>
      </c>
      <c r="F24" s="35">
        <v>6073.5883524999999</v>
      </c>
      <c r="G24" s="158">
        <v>1.672324E-2</v>
      </c>
      <c r="H24" s="35" t="s">
        <v>153</v>
      </c>
      <c r="J24" s="32"/>
    </row>
    <row r="25" spans="1:10" x14ac:dyDescent="0.2">
      <c r="A25" s="155">
        <v>19</v>
      </c>
      <c r="B25" s="156" t="s">
        <v>453</v>
      </c>
      <c r="C25" s="156" t="s">
        <v>454</v>
      </c>
      <c r="D25" s="156" t="s">
        <v>240</v>
      </c>
      <c r="E25" s="157">
        <v>717133</v>
      </c>
      <c r="F25" s="35">
        <v>6022.1243674999996</v>
      </c>
      <c r="G25" s="158">
        <v>1.6581539999999999E-2</v>
      </c>
      <c r="H25" s="35" t="s">
        <v>153</v>
      </c>
      <c r="J25" s="32"/>
    </row>
    <row r="26" spans="1:10" ht="25.5" x14ac:dyDescent="0.2">
      <c r="A26" s="155">
        <v>20</v>
      </c>
      <c r="B26" s="156" t="s">
        <v>255</v>
      </c>
      <c r="C26" s="156" t="s">
        <v>256</v>
      </c>
      <c r="D26" s="156" t="s">
        <v>240</v>
      </c>
      <c r="E26" s="157">
        <v>732261</v>
      </c>
      <c r="F26" s="35">
        <v>5882.6187435000002</v>
      </c>
      <c r="G26" s="158">
        <v>1.6197420000000001E-2</v>
      </c>
      <c r="H26" s="35" t="s">
        <v>153</v>
      </c>
      <c r="J26" s="32" t="s">
        <v>1062</v>
      </c>
    </row>
    <row r="27" spans="1:10" x14ac:dyDescent="0.2">
      <c r="A27" s="155">
        <v>21</v>
      </c>
      <c r="B27" s="156" t="s">
        <v>418</v>
      </c>
      <c r="C27" s="156" t="s">
        <v>419</v>
      </c>
      <c r="D27" s="156" t="s">
        <v>50</v>
      </c>
      <c r="E27" s="157">
        <v>6014225</v>
      </c>
      <c r="F27" s="35">
        <v>5843.42101</v>
      </c>
      <c r="G27" s="158">
        <v>1.6089490000000001E-2</v>
      </c>
      <c r="H27" s="35" t="s">
        <v>153</v>
      </c>
      <c r="J27" s="32"/>
    </row>
    <row r="28" spans="1:10" x14ac:dyDescent="0.2">
      <c r="A28" s="155">
        <v>22</v>
      </c>
      <c r="B28" s="156" t="s">
        <v>451</v>
      </c>
      <c r="C28" s="156" t="s">
        <v>452</v>
      </c>
      <c r="D28" s="156" t="s">
        <v>53</v>
      </c>
      <c r="E28" s="157">
        <v>159923</v>
      </c>
      <c r="F28" s="35">
        <v>5738.5170090000001</v>
      </c>
      <c r="G28" s="158">
        <v>1.5800640000000001E-2</v>
      </c>
      <c r="H28" s="35" t="s">
        <v>153</v>
      </c>
      <c r="J28" s="32"/>
    </row>
    <row r="29" spans="1:10" x14ac:dyDescent="0.2">
      <c r="A29" s="155">
        <v>23</v>
      </c>
      <c r="B29" s="156" t="s">
        <v>425</v>
      </c>
      <c r="C29" s="156" t="s">
        <v>426</v>
      </c>
      <c r="D29" s="156" t="s">
        <v>50</v>
      </c>
      <c r="E29" s="157">
        <v>1496154</v>
      </c>
      <c r="F29" s="35">
        <v>5657.7063509999998</v>
      </c>
      <c r="G29" s="158">
        <v>1.5578140000000001E-2</v>
      </c>
      <c r="H29" s="35" t="s">
        <v>153</v>
      </c>
      <c r="J29" s="32"/>
    </row>
    <row r="30" spans="1:10" x14ac:dyDescent="0.2">
      <c r="A30" s="155">
        <v>24</v>
      </c>
      <c r="B30" s="156" t="s">
        <v>212</v>
      </c>
      <c r="C30" s="156" t="s">
        <v>213</v>
      </c>
      <c r="D30" s="156" t="s">
        <v>214</v>
      </c>
      <c r="E30" s="157">
        <v>1188668</v>
      </c>
      <c r="F30" s="35">
        <v>5650.3333380000004</v>
      </c>
      <c r="G30" s="158">
        <v>1.555784E-2</v>
      </c>
      <c r="H30" s="35" t="s">
        <v>153</v>
      </c>
      <c r="J30" s="32"/>
    </row>
    <row r="31" spans="1:10" x14ac:dyDescent="0.2">
      <c r="A31" s="155">
        <v>25</v>
      </c>
      <c r="B31" s="156" t="s">
        <v>476</v>
      </c>
      <c r="C31" s="156" t="s">
        <v>477</v>
      </c>
      <c r="D31" s="156" t="s">
        <v>245</v>
      </c>
      <c r="E31" s="157">
        <v>378452</v>
      </c>
      <c r="F31" s="35">
        <v>5646.3146139999999</v>
      </c>
      <c r="G31" s="158">
        <v>1.554677E-2</v>
      </c>
      <c r="H31" s="35" t="s">
        <v>153</v>
      </c>
      <c r="J31" s="32"/>
    </row>
    <row r="32" spans="1:10" x14ac:dyDescent="0.2">
      <c r="A32" s="155">
        <v>26</v>
      </c>
      <c r="B32" s="156" t="s">
        <v>433</v>
      </c>
      <c r="C32" s="156" t="s">
        <v>434</v>
      </c>
      <c r="D32" s="156" t="s">
        <v>222</v>
      </c>
      <c r="E32" s="157">
        <v>755098</v>
      </c>
      <c r="F32" s="35">
        <v>5634.9188249999997</v>
      </c>
      <c r="G32" s="158">
        <v>1.551539E-2</v>
      </c>
      <c r="H32" s="35" t="s">
        <v>153</v>
      </c>
      <c r="J32" s="32"/>
    </row>
    <row r="33" spans="1:10" x14ac:dyDescent="0.2">
      <c r="A33" s="155">
        <v>27</v>
      </c>
      <c r="B33" s="156" t="s">
        <v>81</v>
      </c>
      <c r="C33" s="156" t="s">
        <v>82</v>
      </c>
      <c r="D33" s="156" t="s">
        <v>83</v>
      </c>
      <c r="E33" s="157">
        <v>525866</v>
      </c>
      <c r="F33" s="35">
        <v>5481.6271839999999</v>
      </c>
      <c r="G33" s="158">
        <v>1.509331E-2</v>
      </c>
      <c r="H33" s="35" t="s">
        <v>153</v>
      </c>
      <c r="J33" s="32"/>
    </row>
    <row r="34" spans="1:10" x14ac:dyDescent="0.2">
      <c r="A34" s="155">
        <v>28</v>
      </c>
      <c r="B34" s="156" t="s">
        <v>253</v>
      </c>
      <c r="C34" s="156" t="s">
        <v>254</v>
      </c>
      <c r="D34" s="156" t="s">
        <v>204</v>
      </c>
      <c r="E34" s="157">
        <v>77583</v>
      </c>
      <c r="F34" s="35">
        <v>5264.6660055000002</v>
      </c>
      <c r="G34" s="158">
        <v>1.4495930000000001E-2</v>
      </c>
      <c r="H34" s="35" t="s">
        <v>153</v>
      </c>
      <c r="J34" s="32"/>
    </row>
    <row r="35" spans="1:10" x14ac:dyDescent="0.2">
      <c r="A35" s="155">
        <v>29</v>
      </c>
      <c r="B35" s="156" t="s">
        <v>220</v>
      </c>
      <c r="C35" s="156" t="s">
        <v>221</v>
      </c>
      <c r="D35" s="156" t="s">
        <v>222</v>
      </c>
      <c r="E35" s="157">
        <v>122693</v>
      </c>
      <c r="F35" s="35">
        <v>5203.9622485</v>
      </c>
      <c r="G35" s="158">
        <v>1.4328779999999999E-2</v>
      </c>
      <c r="H35" s="35" t="s">
        <v>153</v>
      </c>
      <c r="J35" s="32"/>
    </row>
    <row r="36" spans="1:10" x14ac:dyDescent="0.2">
      <c r="A36" s="155">
        <v>30</v>
      </c>
      <c r="B36" s="156" t="s">
        <v>113</v>
      </c>
      <c r="C36" s="156" t="s">
        <v>114</v>
      </c>
      <c r="D36" s="156" t="s">
        <v>112</v>
      </c>
      <c r="E36" s="157">
        <v>975713</v>
      </c>
      <c r="F36" s="35">
        <v>5126.3961019999997</v>
      </c>
      <c r="G36" s="158">
        <v>1.411521E-2</v>
      </c>
      <c r="H36" s="35" t="s">
        <v>153</v>
      </c>
      <c r="J36" s="32"/>
    </row>
    <row r="37" spans="1:10" x14ac:dyDescent="0.2">
      <c r="A37" s="155">
        <v>31</v>
      </c>
      <c r="B37" s="156" t="s">
        <v>385</v>
      </c>
      <c r="C37" s="156" t="s">
        <v>386</v>
      </c>
      <c r="D37" s="156" t="s">
        <v>204</v>
      </c>
      <c r="E37" s="157">
        <v>106202</v>
      </c>
      <c r="F37" s="35">
        <v>5009.282835</v>
      </c>
      <c r="G37" s="158">
        <v>1.379274E-2</v>
      </c>
      <c r="H37" s="35" t="s">
        <v>153</v>
      </c>
      <c r="J37" s="32"/>
    </row>
    <row r="38" spans="1:10" x14ac:dyDescent="0.2">
      <c r="A38" s="155">
        <v>32</v>
      </c>
      <c r="B38" s="156" t="s">
        <v>443</v>
      </c>
      <c r="C38" s="156" t="s">
        <v>444</v>
      </c>
      <c r="D38" s="156" t="s">
        <v>252</v>
      </c>
      <c r="E38" s="157">
        <v>190363</v>
      </c>
      <c r="F38" s="35">
        <v>4953.2452599999997</v>
      </c>
      <c r="G38" s="158">
        <v>1.363845E-2</v>
      </c>
      <c r="H38" s="35" t="s">
        <v>153</v>
      </c>
      <c r="J38" s="32"/>
    </row>
    <row r="39" spans="1:10" x14ac:dyDescent="0.2">
      <c r="A39" s="155">
        <v>33</v>
      </c>
      <c r="B39" s="156" t="s">
        <v>289</v>
      </c>
      <c r="C39" s="156" t="s">
        <v>290</v>
      </c>
      <c r="D39" s="156" t="s">
        <v>112</v>
      </c>
      <c r="E39" s="157">
        <v>265869</v>
      </c>
      <c r="F39" s="35">
        <v>4926.8184389999997</v>
      </c>
      <c r="G39" s="158">
        <v>1.356568E-2</v>
      </c>
      <c r="H39" s="35" t="s">
        <v>153</v>
      </c>
      <c r="J39" s="32"/>
    </row>
    <row r="40" spans="1:10" x14ac:dyDescent="0.2">
      <c r="A40" s="155">
        <v>34</v>
      </c>
      <c r="B40" s="156" t="s">
        <v>198</v>
      </c>
      <c r="C40" s="156" t="s">
        <v>199</v>
      </c>
      <c r="D40" s="156" t="s">
        <v>47</v>
      </c>
      <c r="E40" s="157">
        <v>953000</v>
      </c>
      <c r="F40" s="35">
        <v>4775.9594999999999</v>
      </c>
      <c r="G40" s="158">
        <v>1.31503E-2</v>
      </c>
      <c r="H40" s="35" t="s">
        <v>153</v>
      </c>
      <c r="J40" s="32"/>
    </row>
    <row r="41" spans="1:10" x14ac:dyDescent="0.2">
      <c r="A41" s="155">
        <v>35</v>
      </c>
      <c r="B41" s="156" t="s">
        <v>342</v>
      </c>
      <c r="C41" s="156" t="s">
        <v>343</v>
      </c>
      <c r="D41" s="156" t="s">
        <v>204</v>
      </c>
      <c r="E41" s="157">
        <v>2361073</v>
      </c>
      <c r="F41" s="35">
        <v>4735.3680088000001</v>
      </c>
      <c r="G41" s="158">
        <v>1.303854E-2</v>
      </c>
      <c r="H41" s="35" t="s">
        <v>153</v>
      </c>
      <c r="J41" s="32"/>
    </row>
    <row r="42" spans="1:10" x14ac:dyDescent="0.2">
      <c r="A42" s="155">
        <v>36</v>
      </c>
      <c r="B42" s="156" t="s">
        <v>431</v>
      </c>
      <c r="C42" s="156" t="s">
        <v>432</v>
      </c>
      <c r="D42" s="156" t="s">
        <v>214</v>
      </c>
      <c r="E42" s="157">
        <v>1337939</v>
      </c>
      <c r="F42" s="35">
        <v>4637.9655435000004</v>
      </c>
      <c r="G42" s="158">
        <v>1.277035E-2</v>
      </c>
      <c r="H42" s="35" t="s">
        <v>153</v>
      </c>
      <c r="J42" s="32"/>
    </row>
    <row r="43" spans="1:10" x14ac:dyDescent="0.2">
      <c r="A43" s="155">
        <v>37</v>
      </c>
      <c r="B43" s="156" t="s">
        <v>400</v>
      </c>
      <c r="C43" s="156" t="s">
        <v>401</v>
      </c>
      <c r="D43" s="156" t="s">
        <v>402</v>
      </c>
      <c r="E43" s="157">
        <v>11684</v>
      </c>
      <c r="F43" s="35">
        <v>4568.3680539999996</v>
      </c>
      <c r="G43" s="158">
        <v>1.257871E-2</v>
      </c>
      <c r="H43" s="35" t="s">
        <v>153</v>
      </c>
      <c r="J43" s="32"/>
    </row>
    <row r="44" spans="1:10" x14ac:dyDescent="0.2">
      <c r="A44" s="155">
        <v>38</v>
      </c>
      <c r="B44" s="156" t="s">
        <v>403</v>
      </c>
      <c r="C44" s="156" t="s">
        <v>404</v>
      </c>
      <c r="D44" s="156" t="s">
        <v>112</v>
      </c>
      <c r="E44" s="157">
        <v>61523</v>
      </c>
      <c r="F44" s="35">
        <v>4377.6998265000002</v>
      </c>
      <c r="G44" s="158">
        <v>1.205372E-2</v>
      </c>
      <c r="H44" s="35" t="s">
        <v>153</v>
      </c>
      <c r="J44" s="32"/>
    </row>
    <row r="45" spans="1:10" x14ac:dyDescent="0.2">
      <c r="A45" s="155">
        <v>39</v>
      </c>
      <c r="B45" s="156" t="s">
        <v>420</v>
      </c>
      <c r="C45" s="156" t="s">
        <v>421</v>
      </c>
      <c r="D45" s="156" t="s">
        <v>240</v>
      </c>
      <c r="E45" s="157">
        <v>273508</v>
      </c>
      <c r="F45" s="35">
        <v>4286.6908839999996</v>
      </c>
      <c r="G45" s="158">
        <v>1.180313E-2</v>
      </c>
      <c r="H45" s="35" t="s">
        <v>153</v>
      </c>
      <c r="J45" s="32"/>
    </row>
    <row r="46" spans="1:10" x14ac:dyDescent="0.2">
      <c r="A46" s="155">
        <v>40</v>
      </c>
      <c r="B46" s="156" t="s">
        <v>564</v>
      </c>
      <c r="C46" s="156" t="s">
        <v>565</v>
      </c>
      <c r="D46" s="156" t="s">
        <v>222</v>
      </c>
      <c r="E46" s="157">
        <v>299465</v>
      </c>
      <c r="F46" s="35">
        <v>4283.3976275000005</v>
      </c>
      <c r="G46" s="158">
        <v>1.179407E-2</v>
      </c>
      <c r="H46" s="35" t="s">
        <v>153</v>
      </c>
      <c r="J46" s="32"/>
    </row>
    <row r="47" spans="1:10" x14ac:dyDescent="0.2">
      <c r="A47" s="155">
        <v>41</v>
      </c>
      <c r="B47" s="156" t="s">
        <v>507</v>
      </c>
      <c r="C47" s="156" t="s">
        <v>508</v>
      </c>
      <c r="D47" s="156" t="s">
        <v>47</v>
      </c>
      <c r="E47" s="157">
        <v>365184</v>
      </c>
      <c r="F47" s="35">
        <v>4191.0341760000001</v>
      </c>
      <c r="G47" s="158">
        <v>1.153975E-2</v>
      </c>
      <c r="H47" s="35" t="s">
        <v>153</v>
      </c>
      <c r="J47" s="32"/>
    </row>
    <row r="48" spans="1:10" x14ac:dyDescent="0.2">
      <c r="A48" s="155">
        <v>42</v>
      </c>
      <c r="B48" s="156" t="s">
        <v>367</v>
      </c>
      <c r="C48" s="156" t="s">
        <v>368</v>
      </c>
      <c r="D48" s="156" t="s">
        <v>252</v>
      </c>
      <c r="E48" s="157">
        <v>99597</v>
      </c>
      <c r="F48" s="35">
        <v>3908.086683</v>
      </c>
      <c r="G48" s="158">
        <v>1.076067E-2</v>
      </c>
      <c r="H48" s="35" t="s">
        <v>153</v>
      </c>
      <c r="J48" s="32"/>
    </row>
    <row r="49" spans="1:10" x14ac:dyDescent="0.2">
      <c r="A49" s="155">
        <v>43</v>
      </c>
      <c r="B49" s="156" t="s">
        <v>812</v>
      </c>
      <c r="C49" s="156" t="s">
        <v>813</v>
      </c>
      <c r="D49" s="156" t="s">
        <v>80</v>
      </c>
      <c r="E49" s="157">
        <v>723387</v>
      </c>
      <c r="F49" s="35">
        <v>3643.700319</v>
      </c>
      <c r="G49" s="158">
        <v>1.00327E-2</v>
      </c>
      <c r="H49" s="35" t="s">
        <v>153</v>
      </c>
      <c r="J49" s="32"/>
    </row>
    <row r="50" spans="1:10" x14ac:dyDescent="0.2">
      <c r="A50" s="155">
        <v>44</v>
      </c>
      <c r="B50" s="156" t="s">
        <v>465</v>
      </c>
      <c r="C50" s="156" t="s">
        <v>466</v>
      </c>
      <c r="D50" s="156" t="s">
        <v>83</v>
      </c>
      <c r="E50" s="157">
        <v>353653</v>
      </c>
      <c r="F50" s="35">
        <v>3197.1999464999999</v>
      </c>
      <c r="G50" s="158">
        <v>8.8032900000000001E-3</v>
      </c>
      <c r="H50" s="35" t="s">
        <v>153</v>
      </c>
      <c r="J50" s="32"/>
    </row>
    <row r="51" spans="1:10" x14ac:dyDescent="0.2">
      <c r="A51" s="155">
        <v>45</v>
      </c>
      <c r="B51" s="156" t="s">
        <v>277</v>
      </c>
      <c r="C51" s="156" t="s">
        <v>278</v>
      </c>
      <c r="D51" s="156" t="s">
        <v>50</v>
      </c>
      <c r="E51" s="157">
        <v>2022881</v>
      </c>
      <c r="F51" s="35">
        <v>2765.0760389000002</v>
      </c>
      <c r="G51" s="158">
        <v>7.6134599999999998E-3</v>
      </c>
      <c r="H51" s="35" t="s">
        <v>153</v>
      </c>
      <c r="J51" s="32"/>
    </row>
    <row r="52" spans="1:10" x14ac:dyDescent="0.2">
      <c r="A52" s="155">
        <v>46</v>
      </c>
      <c r="B52" s="156" t="s">
        <v>733</v>
      </c>
      <c r="C52" s="156" t="s">
        <v>734</v>
      </c>
      <c r="D52" s="156" t="s">
        <v>214</v>
      </c>
      <c r="E52" s="157">
        <v>139519</v>
      </c>
      <c r="F52" s="35">
        <v>2759.7555794999998</v>
      </c>
      <c r="G52" s="158">
        <v>7.5988100000000001E-3</v>
      </c>
      <c r="H52" s="35" t="s">
        <v>153</v>
      </c>
      <c r="J52" s="32"/>
    </row>
    <row r="53" spans="1:10" ht="25.5" x14ac:dyDescent="0.2">
      <c r="A53" s="155">
        <v>47</v>
      </c>
      <c r="B53" s="156" t="s">
        <v>437</v>
      </c>
      <c r="C53" s="156" t="s">
        <v>438</v>
      </c>
      <c r="D53" s="156" t="s">
        <v>439</v>
      </c>
      <c r="E53" s="157">
        <v>557508</v>
      </c>
      <c r="F53" s="35">
        <v>2513.8035719999998</v>
      </c>
      <c r="G53" s="158">
        <v>6.9216E-3</v>
      </c>
      <c r="H53" s="35" t="s">
        <v>153</v>
      </c>
      <c r="J53" s="32"/>
    </row>
    <row r="54" spans="1:10" x14ac:dyDescent="0.2">
      <c r="A54" s="155">
        <v>48</v>
      </c>
      <c r="B54" s="156" t="s">
        <v>526</v>
      </c>
      <c r="C54" s="156" t="s">
        <v>527</v>
      </c>
      <c r="D54" s="156" t="s">
        <v>252</v>
      </c>
      <c r="E54" s="157">
        <v>236039</v>
      </c>
      <c r="F54" s="35">
        <v>2361.5701949999998</v>
      </c>
      <c r="G54" s="158">
        <v>6.50243E-3</v>
      </c>
      <c r="H54" s="35" t="s">
        <v>153</v>
      </c>
      <c r="J54" s="32"/>
    </row>
    <row r="55" spans="1:10" x14ac:dyDescent="0.2">
      <c r="A55" s="155">
        <v>49</v>
      </c>
      <c r="B55" s="156" t="s">
        <v>537</v>
      </c>
      <c r="C55" s="156" t="s">
        <v>538</v>
      </c>
      <c r="D55" s="156" t="s">
        <v>245</v>
      </c>
      <c r="E55" s="157">
        <v>361058</v>
      </c>
      <c r="F55" s="35">
        <v>1983.1110650000001</v>
      </c>
      <c r="G55" s="158">
        <v>5.46037E-3</v>
      </c>
      <c r="H55" s="35" t="s">
        <v>153</v>
      </c>
      <c r="J55" s="32"/>
    </row>
    <row r="56" spans="1:10" x14ac:dyDescent="0.2">
      <c r="A56" s="155">
        <v>50</v>
      </c>
      <c r="B56" s="156" t="s">
        <v>110</v>
      </c>
      <c r="C56" s="156" t="s">
        <v>111</v>
      </c>
      <c r="D56" s="156" t="s">
        <v>112</v>
      </c>
      <c r="E56" s="157">
        <v>364000</v>
      </c>
      <c r="F56" s="35">
        <v>1765.7639999999999</v>
      </c>
      <c r="G56" s="158">
        <v>4.8619199999999996E-3</v>
      </c>
      <c r="H56" s="35" t="s">
        <v>153</v>
      </c>
      <c r="J56" s="32"/>
    </row>
    <row r="57" spans="1:10" x14ac:dyDescent="0.2">
      <c r="A57" s="153"/>
      <c r="B57" s="153"/>
      <c r="C57" s="154" t="s">
        <v>152</v>
      </c>
      <c r="D57" s="153"/>
      <c r="E57" s="153" t="s">
        <v>153</v>
      </c>
      <c r="F57" s="159">
        <v>351364.05198420002</v>
      </c>
      <c r="G57" s="160">
        <v>0.96745873000000004</v>
      </c>
      <c r="H57" s="35" t="s">
        <v>153</v>
      </c>
      <c r="J57" s="32"/>
    </row>
    <row r="58" spans="1:10" x14ac:dyDescent="0.2">
      <c r="A58" s="153"/>
      <c r="B58" s="153"/>
      <c r="C58" s="161"/>
      <c r="D58" s="153"/>
      <c r="E58" s="153"/>
      <c r="F58" s="162"/>
      <c r="G58" s="162"/>
      <c r="H58" s="35" t="s">
        <v>153</v>
      </c>
      <c r="J58" s="32"/>
    </row>
    <row r="59" spans="1:10" x14ac:dyDescent="0.2">
      <c r="A59" s="153"/>
      <c r="B59" s="153"/>
      <c r="C59" s="154" t="s">
        <v>154</v>
      </c>
      <c r="D59" s="153"/>
      <c r="E59" s="153"/>
      <c r="F59" s="153"/>
      <c r="G59" s="153"/>
      <c r="H59" s="35" t="s">
        <v>153</v>
      </c>
      <c r="J59" s="32"/>
    </row>
    <row r="60" spans="1:10" x14ac:dyDescent="0.2">
      <c r="A60" s="155">
        <v>1</v>
      </c>
      <c r="B60" s="156" t="s">
        <v>814</v>
      </c>
      <c r="C60" s="156" t="s">
        <v>1025</v>
      </c>
      <c r="D60" s="156" t="s">
        <v>240</v>
      </c>
      <c r="E60" s="157">
        <v>37829</v>
      </c>
      <c r="F60" s="35">
        <v>2655.0022402929999</v>
      </c>
      <c r="G60" s="158">
        <v>7.31038E-3</v>
      </c>
      <c r="H60" s="35" t="s">
        <v>153</v>
      </c>
      <c r="J60" s="32"/>
    </row>
    <row r="61" spans="1:10" x14ac:dyDescent="0.2">
      <c r="A61" s="153"/>
      <c r="B61" s="153"/>
      <c r="C61" s="154" t="s">
        <v>152</v>
      </c>
      <c r="D61" s="153"/>
      <c r="E61" s="153" t="s">
        <v>153</v>
      </c>
      <c r="F61" s="159">
        <v>2655.0022402929999</v>
      </c>
      <c r="G61" s="160">
        <v>7.31038E-3</v>
      </c>
      <c r="H61" s="35" t="s">
        <v>153</v>
      </c>
      <c r="J61" s="32"/>
    </row>
    <row r="62" spans="1:10" x14ac:dyDescent="0.2">
      <c r="A62" s="153"/>
      <c r="B62" s="153"/>
      <c r="C62" s="161"/>
      <c r="D62" s="153"/>
      <c r="E62" s="153"/>
      <c r="F62" s="162"/>
      <c r="G62" s="162"/>
      <c r="H62" s="35" t="s">
        <v>153</v>
      </c>
      <c r="J62" s="32"/>
    </row>
    <row r="63" spans="1:10" x14ac:dyDescent="0.2">
      <c r="A63" s="153"/>
      <c r="B63" s="153"/>
      <c r="C63" s="154" t="s">
        <v>156</v>
      </c>
      <c r="D63" s="153"/>
      <c r="E63" s="153"/>
      <c r="F63" s="153"/>
      <c r="G63" s="153"/>
      <c r="H63" s="35" t="s">
        <v>153</v>
      </c>
      <c r="J63" s="32"/>
    </row>
    <row r="64" spans="1:10" x14ac:dyDescent="0.2">
      <c r="A64" s="153"/>
      <c r="B64" s="153"/>
      <c r="C64" s="154" t="s">
        <v>152</v>
      </c>
      <c r="D64" s="153"/>
      <c r="E64" s="153" t="s">
        <v>153</v>
      </c>
      <c r="F64" s="163" t="s">
        <v>155</v>
      </c>
      <c r="G64" s="160">
        <v>0</v>
      </c>
      <c r="H64" s="35" t="s">
        <v>153</v>
      </c>
      <c r="J64" s="32"/>
    </row>
    <row r="65" spans="1:10" x14ac:dyDescent="0.2">
      <c r="A65" s="153"/>
      <c r="B65" s="153"/>
      <c r="C65" s="161"/>
      <c r="D65" s="153"/>
      <c r="E65" s="153"/>
      <c r="F65" s="162"/>
      <c r="G65" s="162"/>
      <c r="H65" s="35" t="s">
        <v>153</v>
      </c>
      <c r="J65" s="32"/>
    </row>
    <row r="66" spans="1:10" x14ac:dyDescent="0.2">
      <c r="A66" s="153"/>
      <c r="B66" s="153"/>
      <c r="C66" s="154" t="s">
        <v>157</v>
      </c>
      <c r="D66" s="153"/>
      <c r="E66" s="153"/>
      <c r="F66" s="153"/>
      <c r="G66" s="153"/>
      <c r="H66" s="35" t="s">
        <v>153</v>
      </c>
      <c r="J66" s="32"/>
    </row>
    <row r="67" spans="1:10" x14ac:dyDescent="0.2">
      <c r="A67" s="153"/>
      <c r="B67" s="153"/>
      <c r="C67" s="154" t="s">
        <v>152</v>
      </c>
      <c r="D67" s="153"/>
      <c r="E67" s="153" t="s">
        <v>153</v>
      </c>
      <c r="F67" s="163" t="s">
        <v>155</v>
      </c>
      <c r="G67" s="160">
        <v>0</v>
      </c>
      <c r="H67" s="35" t="s">
        <v>153</v>
      </c>
      <c r="J67" s="32"/>
    </row>
    <row r="68" spans="1:10" x14ac:dyDescent="0.2">
      <c r="A68" s="153"/>
      <c r="B68" s="153"/>
      <c r="C68" s="161"/>
      <c r="D68" s="153"/>
      <c r="E68" s="153"/>
      <c r="F68" s="162"/>
      <c r="G68" s="162"/>
      <c r="H68" s="35" t="s">
        <v>153</v>
      </c>
      <c r="J68" s="32"/>
    </row>
    <row r="69" spans="1:10" x14ac:dyDescent="0.2">
      <c r="A69" s="153"/>
      <c r="B69" s="153"/>
      <c r="C69" s="154" t="s">
        <v>158</v>
      </c>
      <c r="D69" s="153"/>
      <c r="E69" s="153"/>
      <c r="F69" s="162"/>
      <c r="G69" s="162"/>
      <c r="H69" s="35" t="s">
        <v>153</v>
      </c>
      <c r="J69" s="32"/>
    </row>
    <row r="70" spans="1:10" x14ac:dyDescent="0.2">
      <c r="A70" s="153"/>
      <c r="B70" s="153"/>
      <c r="C70" s="154" t="s">
        <v>152</v>
      </c>
      <c r="D70" s="153"/>
      <c r="E70" s="153" t="s">
        <v>153</v>
      </c>
      <c r="F70" s="163" t="s">
        <v>155</v>
      </c>
      <c r="G70" s="160">
        <v>0</v>
      </c>
      <c r="H70" s="35" t="s">
        <v>153</v>
      </c>
      <c r="J70" s="32"/>
    </row>
    <row r="71" spans="1:10" x14ac:dyDescent="0.2">
      <c r="A71" s="153"/>
      <c r="B71" s="153"/>
      <c r="C71" s="161"/>
      <c r="D71" s="153"/>
      <c r="E71" s="153"/>
      <c r="F71" s="162"/>
      <c r="G71" s="162"/>
      <c r="H71" s="35" t="s">
        <v>153</v>
      </c>
      <c r="J71" s="32"/>
    </row>
    <row r="72" spans="1:10" x14ac:dyDescent="0.2">
      <c r="A72" s="153"/>
      <c r="B72" s="153"/>
      <c r="C72" s="154" t="s">
        <v>159</v>
      </c>
      <c r="D72" s="153"/>
      <c r="E72" s="153"/>
      <c r="F72" s="162"/>
      <c r="G72" s="162"/>
      <c r="H72" s="35" t="s">
        <v>153</v>
      </c>
      <c r="J72" s="32"/>
    </row>
    <row r="73" spans="1:10" x14ac:dyDescent="0.2">
      <c r="A73" s="155">
        <v>1</v>
      </c>
      <c r="B73" s="156"/>
      <c r="C73" s="156" t="s">
        <v>961</v>
      </c>
      <c r="D73" s="156" t="s">
        <v>547</v>
      </c>
      <c r="E73" s="157">
        <v>-364000</v>
      </c>
      <c r="F73" s="35">
        <v>-1775.41</v>
      </c>
      <c r="G73" s="158">
        <f>F73/F123</f>
        <v>-4.8884793167252045E-3</v>
      </c>
      <c r="H73" s="35" t="s">
        <v>153</v>
      </c>
      <c r="J73" s="32"/>
    </row>
    <row r="74" spans="1:10" x14ac:dyDescent="0.2">
      <c r="A74" s="153"/>
      <c r="B74" s="153"/>
      <c r="C74" s="154" t="s">
        <v>152</v>
      </c>
      <c r="D74" s="153"/>
      <c r="E74" s="153" t="s">
        <v>153</v>
      </c>
      <c r="F74" s="159">
        <v>-1775.41</v>
      </c>
      <c r="G74" s="160">
        <f>SUM(G73)</f>
        <v>-4.8884793167252045E-3</v>
      </c>
      <c r="H74" s="35" t="s">
        <v>153</v>
      </c>
      <c r="J74" s="32"/>
    </row>
    <row r="75" spans="1:10" x14ac:dyDescent="0.2">
      <c r="A75" s="153"/>
      <c r="B75" s="153"/>
      <c r="C75" s="161"/>
      <c r="D75" s="153"/>
      <c r="E75" s="153"/>
      <c r="F75" s="162"/>
      <c r="G75" s="162"/>
      <c r="H75" s="35" t="s">
        <v>153</v>
      </c>
      <c r="J75" s="32"/>
    </row>
    <row r="76" spans="1:10" x14ac:dyDescent="0.2">
      <c r="A76" s="153"/>
      <c r="B76" s="153"/>
      <c r="C76" s="154" t="s">
        <v>160</v>
      </c>
      <c r="D76" s="153"/>
      <c r="E76" s="153"/>
      <c r="F76" s="159">
        <v>354019.05422449304</v>
      </c>
      <c r="G76" s="160">
        <v>0.97476910999999999</v>
      </c>
      <c r="H76" s="35" t="s">
        <v>153</v>
      </c>
      <c r="J76" s="32"/>
    </row>
    <row r="77" spans="1:10" x14ac:dyDescent="0.2">
      <c r="A77" s="153"/>
      <c r="B77" s="153"/>
      <c r="C77" s="161"/>
      <c r="D77" s="153"/>
      <c r="E77" s="153"/>
      <c r="F77" s="162"/>
      <c r="G77" s="162"/>
      <c r="H77" s="35" t="s">
        <v>153</v>
      </c>
      <c r="J77" s="32"/>
    </row>
    <row r="78" spans="1:10" x14ac:dyDescent="0.2">
      <c r="A78" s="153"/>
      <c r="B78" s="153"/>
      <c r="C78" s="154" t="s">
        <v>161</v>
      </c>
      <c r="D78" s="153"/>
      <c r="E78" s="153"/>
      <c r="F78" s="162"/>
      <c r="G78" s="162"/>
      <c r="H78" s="35" t="s">
        <v>153</v>
      </c>
      <c r="J78" s="32"/>
    </row>
    <row r="79" spans="1:10" x14ac:dyDescent="0.2">
      <c r="A79" s="153"/>
      <c r="B79" s="153"/>
      <c r="C79" s="154" t="s">
        <v>10</v>
      </c>
      <c r="D79" s="153"/>
      <c r="E79" s="153"/>
      <c r="F79" s="162"/>
      <c r="G79" s="162"/>
      <c r="H79" s="35" t="s">
        <v>153</v>
      </c>
      <c r="J79" s="32"/>
    </row>
    <row r="80" spans="1:10" x14ac:dyDescent="0.2">
      <c r="A80" s="153"/>
      <c r="B80" s="153"/>
      <c r="C80" s="154" t="s">
        <v>152</v>
      </c>
      <c r="D80" s="153"/>
      <c r="E80" s="153" t="s">
        <v>153</v>
      </c>
      <c r="F80" s="163" t="s">
        <v>155</v>
      </c>
      <c r="G80" s="160">
        <v>0</v>
      </c>
      <c r="H80" s="35" t="s">
        <v>153</v>
      </c>
      <c r="J80" s="32"/>
    </row>
    <row r="81" spans="1:10" x14ac:dyDescent="0.2">
      <c r="A81" s="153"/>
      <c r="B81" s="153"/>
      <c r="C81" s="161"/>
      <c r="D81" s="153"/>
      <c r="E81" s="153"/>
      <c r="F81" s="162"/>
      <c r="G81" s="162"/>
      <c r="H81" s="35" t="s">
        <v>153</v>
      </c>
      <c r="J81" s="32"/>
    </row>
    <row r="82" spans="1:10" x14ac:dyDescent="0.2">
      <c r="A82" s="153"/>
      <c r="B82" s="153"/>
      <c r="C82" s="154" t="s">
        <v>162</v>
      </c>
      <c r="D82" s="153"/>
      <c r="E82" s="153"/>
      <c r="F82" s="153"/>
      <c r="G82" s="153"/>
      <c r="H82" s="35" t="s">
        <v>153</v>
      </c>
      <c r="J82" s="32"/>
    </row>
    <row r="83" spans="1:10" x14ac:dyDescent="0.2">
      <c r="A83" s="153"/>
      <c r="B83" s="153"/>
      <c r="C83" s="154" t="s">
        <v>152</v>
      </c>
      <c r="D83" s="153"/>
      <c r="E83" s="153" t="s">
        <v>153</v>
      </c>
      <c r="F83" s="163" t="s">
        <v>155</v>
      </c>
      <c r="G83" s="160">
        <v>0</v>
      </c>
      <c r="H83" s="35" t="s">
        <v>153</v>
      </c>
      <c r="J83" s="32"/>
    </row>
    <row r="84" spans="1:10" x14ac:dyDescent="0.2">
      <c r="A84" s="153"/>
      <c r="B84" s="153"/>
      <c r="C84" s="161"/>
      <c r="D84" s="153"/>
      <c r="E84" s="153"/>
      <c r="F84" s="162"/>
      <c r="G84" s="162"/>
      <c r="H84" s="35" t="s">
        <v>153</v>
      </c>
      <c r="J84" s="32"/>
    </row>
    <row r="85" spans="1:10" x14ac:dyDescent="0.2">
      <c r="A85" s="153"/>
      <c r="B85" s="153"/>
      <c r="C85" s="154" t="s">
        <v>163</v>
      </c>
      <c r="D85" s="153"/>
      <c r="E85" s="153"/>
      <c r="F85" s="153"/>
      <c r="G85" s="153"/>
      <c r="H85" s="35" t="s">
        <v>153</v>
      </c>
      <c r="J85" s="32"/>
    </row>
    <row r="86" spans="1:10" x14ac:dyDescent="0.2">
      <c r="A86" s="153"/>
      <c r="B86" s="153"/>
      <c r="C86" s="154" t="s">
        <v>152</v>
      </c>
      <c r="D86" s="153"/>
      <c r="E86" s="153" t="s">
        <v>153</v>
      </c>
      <c r="F86" s="163" t="s">
        <v>155</v>
      </c>
      <c r="G86" s="160">
        <v>0</v>
      </c>
      <c r="H86" s="35" t="s">
        <v>153</v>
      </c>
      <c r="J86" s="32"/>
    </row>
    <row r="87" spans="1:10" x14ac:dyDescent="0.2">
      <c r="A87" s="153"/>
      <c r="B87" s="153"/>
      <c r="C87" s="161"/>
      <c r="D87" s="153"/>
      <c r="E87" s="153"/>
      <c r="F87" s="162"/>
      <c r="G87" s="162"/>
      <c r="H87" s="35" t="s">
        <v>153</v>
      </c>
      <c r="J87" s="32"/>
    </row>
    <row r="88" spans="1:10" x14ac:dyDescent="0.2">
      <c r="A88" s="153"/>
      <c r="B88" s="153"/>
      <c r="C88" s="154" t="s">
        <v>164</v>
      </c>
      <c r="D88" s="153"/>
      <c r="E88" s="153"/>
      <c r="F88" s="162"/>
      <c r="G88" s="162"/>
      <c r="H88" s="35" t="s">
        <v>153</v>
      </c>
      <c r="J88" s="32"/>
    </row>
    <row r="89" spans="1:10" x14ac:dyDescent="0.2">
      <c r="A89" s="153"/>
      <c r="B89" s="153"/>
      <c r="C89" s="154" t="s">
        <v>152</v>
      </c>
      <c r="D89" s="153"/>
      <c r="E89" s="153" t="s">
        <v>153</v>
      </c>
      <c r="F89" s="163" t="s">
        <v>155</v>
      </c>
      <c r="G89" s="160">
        <v>0</v>
      </c>
      <c r="H89" s="35" t="s">
        <v>153</v>
      </c>
      <c r="J89" s="32"/>
    </row>
    <row r="90" spans="1:10" x14ac:dyDescent="0.2">
      <c r="A90" s="153"/>
      <c r="B90" s="153"/>
      <c r="C90" s="161"/>
      <c r="D90" s="153"/>
      <c r="E90" s="153"/>
      <c r="F90" s="162"/>
      <c r="G90" s="162"/>
      <c r="H90" s="35" t="s">
        <v>153</v>
      </c>
      <c r="J90" s="32"/>
    </row>
    <row r="91" spans="1:10" x14ac:dyDescent="0.2">
      <c r="A91" s="153"/>
      <c r="B91" s="153"/>
      <c r="C91" s="154" t="s">
        <v>165</v>
      </c>
      <c r="D91" s="153"/>
      <c r="E91" s="153"/>
      <c r="F91" s="159">
        <v>0</v>
      </c>
      <c r="G91" s="160">
        <v>0</v>
      </c>
      <c r="H91" s="35" t="s">
        <v>153</v>
      </c>
      <c r="J91" s="32"/>
    </row>
    <row r="92" spans="1:10" x14ac:dyDescent="0.2">
      <c r="A92" s="153"/>
      <c r="B92" s="153"/>
      <c r="C92" s="161"/>
      <c r="D92" s="153"/>
      <c r="E92" s="153"/>
      <c r="F92" s="162"/>
      <c r="G92" s="162"/>
      <c r="H92" s="35" t="s">
        <v>153</v>
      </c>
      <c r="J92" s="32"/>
    </row>
    <row r="93" spans="1:10" x14ac:dyDescent="0.2">
      <c r="A93" s="153"/>
      <c r="B93" s="153"/>
      <c r="C93" s="154" t="s">
        <v>166</v>
      </c>
      <c r="D93" s="153"/>
      <c r="E93" s="153"/>
      <c r="F93" s="162"/>
      <c r="G93" s="162"/>
      <c r="H93" s="35" t="s">
        <v>153</v>
      </c>
      <c r="J93" s="32"/>
    </row>
    <row r="94" spans="1:10" x14ac:dyDescent="0.2">
      <c r="A94" s="153"/>
      <c r="B94" s="153"/>
      <c r="C94" s="154" t="s">
        <v>167</v>
      </c>
      <c r="D94" s="153"/>
      <c r="E94" s="153"/>
      <c r="F94" s="162"/>
      <c r="G94" s="162"/>
      <c r="H94" s="35" t="s">
        <v>153</v>
      </c>
      <c r="J94" s="32"/>
    </row>
    <row r="95" spans="1:10" x14ac:dyDescent="0.2">
      <c r="A95" s="153"/>
      <c r="B95" s="153"/>
      <c r="C95" s="154" t="s">
        <v>152</v>
      </c>
      <c r="D95" s="153"/>
      <c r="E95" s="153" t="s">
        <v>153</v>
      </c>
      <c r="F95" s="163" t="s">
        <v>155</v>
      </c>
      <c r="G95" s="160">
        <v>0</v>
      </c>
      <c r="H95" s="35" t="s">
        <v>153</v>
      </c>
      <c r="J95" s="32"/>
    </row>
    <row r="96" spans="1:10" x14ac:dyDescent="0.2">
      <c r="A96" s="153"/>
      <c r="B96" s="153"/>
      <c r="C96" s="161"/>
      <c r="D96" s="153"/>
      <c r="E96" s="153"/>
      <c r="F96" s="162"/>
      <c r="G96" s="162"/>
      <c r="H96" s="35" t="s">
        <v>153</v>
      </c>
      <c r="J96" s="32"/>
    </row>
    <row r="97" spans="1:10" x14ac:dyDescent="0.2">
      <c r="A97" s="153"/>
      <c r="B97" s="153"/>
      <c r="C97" s="154" t="s">
        <v>168</v>
      </c>
      <c r="D97" s="153"/>
      <c r="E97" s="153"/>
      <c r="F97" s="162"/>
      <c r="G97" s="162"/>
      <c r="H97" s="35" t="s">
        <v>153</v>
      </c>
      <c r="J97" s="32"/>
    </row>
    <row r="98" spans="1:10" x14ac:dyDescent="0.2">
      <c r="A98" s="153"/>
      <c r="B98" s="153"/>
      <c r="C98" s="154" t="s">
        <v>152</v>
      </c>
      <c r="D98" s="153"/>
      <c r="E98" s="153" t="s">
        <v>153</v>
      </c>
      <c r="F98" s="163" t="s">
        <v>155</v>
      </c>
      <c r="G98" s="160">
        <v>0</v>
      </c>
      <c r="H98" s="35" t="s">
        <v>153</v>
      </c>
      <c r="J98" s="32"/>
    </row>
    <row r="99" spans="1:10" x14ac:dyDescent="0.2">
      <c r="A99" s="153"/>
      <c r="B99" s="153"/>
      <c r="C99" s="161"/>
      <c r="D99" s="153"/>
      <c r="E99" s="153"/>
      <c r="F99" s="162"/>
      <c r="G99" s="162"/>
      <c r="H99" s="35" t="s">
        <v>153</v>
      </c>
      <c r="J99" s="32"/>
    </row>
    <row r="100" spans="1:10" x14ac:dyDescent="0.2">
      <c r="A100" s="153"/>
      <c r="B100" s="153"/>
      <c r="C100" s="154" t="s">
        <v>169</v>
      </c>
      <c r="D100" s="153"/>
      <c r="E100" s="153"/>
      <c r="F100" s="162"/>
      <c r="G100" s="162"/>
      <c r="H100" s="35" t="s">
        <v>153</v>
      </c>
      <c r="J100" s="32"/>
    </row>
    <row r="101" spans="1:10" x14ac:dyDescent="0.2">
      <c r="A101" s="155">
        <v>1</v>
      </c>
      <c r="B101" s="156" t="s">
        <v>678</v>
      </c>
      <c r="C101" s="156" t="s">
        <v>1014</v>
      </c>
      <c r="D101" s="156" t="s">
        <v>636</v>
      </c>
      <c r="E101" s="157">
        <v>2000000</v>
      </c>
      <c r="F101" s="35">
        <v>1962.78</v>
      </c>
      <c r="G101" s="158">
        <v>5.4043900000000002E-3</v>
      </c>
      <c r="H101" s="35">
        <v>6.8529999999999998</v>
      </c>
      <c r="J101" s="32"/>
    </row>
    <row r="102" spans="1:10" x14ac:dyDescent="0.2">
      <c r="A102" s="153"/>
      <c r="B102" s="153"/>
      <c r="C102" s="154" t="s">
        <v>152</v>
      </c>
      <c r="D102" s="153"/>
      <c r="E102" s="153" t="s">
        <v>153</v>
      </c>
      <c r="F102" s="159">
        <v>1962.78</v>
      </c>
      <c r="G102" s="160">
        <v>5.4043900000000002E-3</v>
      </c>
      <c r="H102" s="35" t="s">
        <v>153</v>
      </c>
      <c r="J102" s="32"/>
    </row>
    <row r="103" spans="1:10" x14ac:dyDescent="0.2">
      <c r="A103" s="153"/>
      <c r="B103" s="153"/>
      <c r="C103" s="161"/>
      <c r="D103" s="153"/>
      <c r="E103" s="153"/>
      <c r="F103" s="162"/>
      <c r="G103" s="162"/>
      <c r="H103" s="35" t="s">
        <v>153</v>
      </c>
      <c r="J103" s="32"/>
    </row>
    <row r="104" spans="1:10" x14ac:dyDescent="0.2">
      <c r="A104" s="153"/>
      <c r="B104" s="153"/>
      <c r="C104" s="154" t="s">
        <v>170</v>
      </c>
      <c r="D104" s="153"/>
      <c r="E104" s="153"/>
      <c r="F104" s="162"/>
      <c r="G104" s="162"/>
      <c r="H104" s="35" t="s">
        <v>153</v>
      </c>
      <c r="J104" s="32"/>
    </row>
    <row r="105" spans="1:10" x14ac:dyDescent="0.2">
      <c r="A105" s="155">
        <v>1</v>
      </c>
      <c r="B105" s="156"/>
      <c r="C105" s="156" t="s">
        <v>171</v>
      </c>
      <c r="D105" s="156"/>
      <c r="E105" s="164"/>
      <c r="F105" s="35">
        <v>6592.125190969</v>
      </c>
      <c r="G105" s="158">
        <v>1.8151E-2</v>
      </c>
      <c r="H105" s="35" t="s">
        <v>1026</v>
      </c>
      <c r="J105" s="32"/>
    </row>
    <row r="106" spans="1:10" x14ac:dyDescent="0.2">
      <c r="A106" s="153"/>
      <c r="B106" s="153"/>
      <c r="C106" s="154" t="s">
        <v>152</v>
      </c>
      <c r="D106" s="153"/>
      <c r="E106" s="153" t="s">
        <v>153</v>
      </c>
      <c r="F106" s="159">
        <v>6592.125190969</v>
      </c>
      <c r="G106" s="160">
        <v>1.8151E-2</v>
      </c>
      <c r="H106" s="35" t="s">
        <v>153</v>
      </c>
      <c r="J106" s="32"/>
    </row>
    <row r="107" spans="1:10" x14ac:dyDescent="0.2">
      <c r="A107" s="153"/>
      <c r="B107" s="153"/>
      <c r="C107" s="161"/>
      <c r="D107" s="153"/>
      <c r="E107" s="153"/>
      <c r="F107" s="162"/>
      <c r="G107" s="162"/>
      <c r="H107" s="35" t="s">
        <v>153</v>
      </c>
      <c r="J107" s="32"/>
    </row>
    <row r="108" spans="1:10" x14ac:dyDescent="0.2">
      <c r="A108" s="153"/>
      <c r="B108" s="153"/>
      <c r="C108" s="154" t="s">
        <v>172</v>
      </c>
      <c r="D108" s="153"/>
      <c r="E108" s="153"/>
      <c r="F108" s="159">
        <v>8554.9051909690006</v>
      </c>
      <c r="G108" s="160">
        <v>2.3555389999999999E-2</v>
      </c>
      <c r="H108" s="35" t="s">
        <v>153</v>
      </c>
      <c r="J108" s="32"/>
    </row>
    <row r="109" spans="1:10" x14ac:dyDescent="0.2">
      <c r="A109" s="153"/>
      <c r="B109" s="153"/>
      <c r="C109" s="162"/>
      <c r="D109" s="153"/>
      <c r="E109" s="153"/>
      <c r="F109" s="153"/>
      <c r="G109" s="153"/>
      <c r="H109" s="35" t="s">
        <v>153</v>
      </c>
      <c r="J109" s="32"/>
    </row>
    <row r="110" spans="1:10" x14ac:dyDescent="0.2">
      <c r="A110" s="153"/>
      <c r="B110" s="153"/>
      <c r="C110" s="154" t="s">
        <v>173</v>
      </c>
      <c r="D110" s="153"/>
      <c r="E110" s="153"/>
      <c r="F110" s="153"/>
      <c r="G110" s="153"/>
      <c r="H110" s="35" t="s">
        <v>153</v>
      </c>
      <c r="J110" s="32"/>
    </row>
    <row r="111" spans="1:10" x14ac:dyDescent="0.2">
      <c r="A111" s="153"/>
      <c r="B111" s="153"/>
      <c r="C111" s="154" t="s">
        <v>174</v>
      </c>
      <c r="D111" s="153"/>
      <c r="E111" s="153"/>
      <c r="F111" s="153"/>
      <c r="G111" s="153"/>
      <c r="H111" s="35" t="s">
        <v>153</v>
      </c>
      <c r="J111" s="32"/>
    </row>
    <row r="112" spans="1:10" x14ac:dyDescent="0.2">
      <c r="A112" s="153"/>
      <c r="B112" s="153"/>
      <c r="C112" s="154" t="s">
        <v>152</v>
      </c>
      <c r="D112" s="153"/>
      <c r="E112" s="153" t="s">
        <v>153</v>
      </c>
      <c r="F112" s="163" t="s">
        <v>155</v>
      </c>
      <c r="G112" s="160">
        <v>0</v>
      </c>
      <c r="H112" s="35" t="s">
        <v>153</v>
      </c>
      <c r="J112" s="32"/>
    </row>
    <row r="113" spans="1:17" x14ac:dyDescent="0.2">
      <c r="A113" s="153"/>
      <c r="B113" s="153"/>
      <c r="C113" s="161"/>
      <c r="D113" s="153"/>
      <c r="E113" s="153"/>
      <c r="F113" s="162"/>
      <c r="G113" s="162"/>
      <c r="H113" s="35" t="s">
        <v>153</v>
      </c>
      <c r="J113" s="32"/>
    </row>
    <row r="114" spans="1:17" x14ac:dyDescent="0.2">
      <c r="A114" s="153"/>
      <c r="B114" s="153"/>
      <c r="C114" s="154" t="s">
        <v>177</v>
      </c>
      <c r="D114" s="153"/>
      <c r="E114" s="153"/>
      <c r="F114" s="153"/>
      <c r="G114" s="153"/>
      <c r="H114" s="35" t="s">
        <v>153</v>
      </c>
      <c r="J114" s="32"/>
    </row>
    <row r="115" spans="1:17" x14ac:dyDescent="0.2">
      <c r="A115" s="153"/>
      <c r="B115" s="153"/>
      <c r="C115" s="154" t="s">
        <v>178</v>
      </c>
      <c r="D115" s="153"/>
      <c r="E115" s="153"/>
      <c r="F115" s="153"/>
      <c r="G115" s="153"/>
      <c r="H115" s="35" t="s">
        <v>153</v>
      </c>
      <c r="J115" s="32"/>
    </row>
    <row r="116" spans="1:17" x14ac:dyDescent="0.2">
      <c r="A116" s="153"/>
      <c r="B116" s="153"/>
      <c r="C116" s="154" t="s">
        <v>152</v>
      </c>
      <c r="D116" s="153"/>
      <c r="E116" s="153" t="s">
        <v>153</v>
      </c>
      <c r="F116" s="163" t="s">
        <v>155</v>
      </c>
      <c r="G116" s="160">
        <v>0</v>
      </c>
      <c r="H116" s="35" t="s">
        <v>153</v>
      </c>
      <c r="J116" s="32"/>
    </row>
    <row r="117" spans="1:17" x14ac:dyDescent="0.2">
      <c r="A117" s="153"/>
      <c r="B117" s="153"/>
      <c r="C117" s="161"/>
      <c r="D117" s="153"/>
      <c r="E117" s="153"/>
      <c r="F117" s="162"/>
      <c r="G117" s="162"/>
      <c r="H117" s="35" t="s">
        <v>153</v>
      </c>
      <c r="J117" s="32"/>
    </row>
    <row r="118" spans="1:17" x14ac:dyDescent="0.2">
      <c r="A118" s="153"/>
      <c r="B118" s="153"/>
      <c r="C118" s="154" t="s">
        <v>179</v>
      </c>
      <c r="D118" s="153"/>
      <c r="E118" s="153"/>
      <c r="F118" s="162"/>
      <c r="G118" s="162"/>
      <c r="H118" s="35" t="s">
        <v>153</v>
      </c>
      <c r="J118" s="32"/>
    </row>
    <row r="119" spans="1:17" x14ac:dyDescent="0.2">
      <c r="A119" s="153"/>
      <c r="B119" s="153"/>
      <c r="C119" s="154" t="s">
        <v>152</v>
      </c>
      <c r="D119" s="153"/>
      <c r="E119" s="153" t="s">
        <v>153</v>
      </c>
      <c r="F119" s="163" t="s">
        <v>155</v>
      </c>
      <c r="G119" s="160">
        <v>0</v>
      </c>
      <c r="H119" s="35" t="s">
        <v>153</v>
      </c>
      <c r="J119" s="32"/>
    </row>
    <row r="120" spans="1:17" x14ac:dyDescent="0.2">
      <c r="A120" s="153"/>
      <c r="B120" s="153"/>
      <c r="C120" s="161"/>
      <c r="D120" s="153"/>
      <c r="E120" s="153"/>
      <c r="F120" s="162"/>
      <c r="G120" s="162"/>
      <c r="H120" s="35" t="s">
        <v>153</v>
      </c>
      <c r="J120" s="32"/>
    </row>
    <row r="121" spans="1:17" x14ac:dyDescent="0.2">
      <c r="A121" s="164"/>
      <c r="B121" s="156"/>
      <c r="C121" s="156" t="s">
        <v>548</v>
      </c>
      <c r="D121" s="156"/>
      <c r="E121" s="164"/>
      <c r="F121" s="35">
        <v>982.70999959999995</v>
      </c>
      <c r="G121" s="158">
        <v>2.7058300000000002E-3</v>
      </c>
      <c r="H121" s="35" t="s">
        <v>153</v>
      </c>
      <c r="J121" s="32"/>
    </row>
    <row r="122" spans="1:17" x14ac:dyDescent="0.2">
      <c r="A122" s="164"/>
      <c r="B122" s="156"/>
      <c r="C122" s="166" t="s">
        <v>935</v>
      </c>
      <c r="D122" s="156"/>
      <c r="E122" s="164"/>
      <c r="F122" s="35">
        <v>-374.19794061000016</v>
      </c>
      <c r="G122" s="158">
        <v>-1.0303303986308244E-3</v>
      </c>
      <c r="H122" s="35" t="s">
        <v>153</v>
      </c>
      <c r="J122" s="32"/>
    </row>
    <row r="123" spans="1:17" x14ac:dyDescent="0.2">
      <c r="A123" s="161"/>
      <c r="B123" s="161"/>
      <c r="C123" s="154" t="s">
        <v>181</v>
      </c>
      <c r="D123" s="162"/>
      <c r="E123" s="162"/>
      <c r="F123" s="159">
        <v>363182.471474452</v>
      </c>
      <c r="G123" s="167">
        <v>1</v>
      </c>
      <c r="H123" s="35" t="s">
        <v>153</v>
      </c>
      <c r="J123" s="32"/>
    </row>
    <row r="124" spans="1:17" x14ac:dyDescent="0.2">
      <c r="A124" s="168"/>
      <c r="B124" s="168"/>
      <c r="C124" s="168"/>
      <c r="D124" s="169"/>
      <c r="E124" s="169"/>
      <c r="F124" s="188"/>
      <c r="G124" s="169"/>
      <c r="J124" s="32"/>
    </row>
    <row r="125" spans="1:17" ht="12.75" customHeight="1" x14ac:dyDescent="0.2">
      <c r="A125" s="36"/>
      <c r="B125" s="279" t="s">
        <v>843</v>
      </c>
      <c r="C125" s="279"/>
      <c r="D125" s="279"/>
      <c r="E125" s="279"/>
      <c r="F125" s="279"/>
      <c r="G125" s="279"/>
      <c r="H125" s="279"/>
      <c r="J125" s="32"/>
    </row>
    <row r="126" spans="1:17" ht="14.1" customHeight="1" x14ac:dyDescent="0.2">
      <c r="A126" s="36"/>
      <c r="B126" s="279" t="s">
        <v>844</v>
      </c>
      <c r="C126" s="279"/>
      <c r="D126" s="279"/>
      <c r="E126" s="279"/>
      <c r="F126" s="279"/>
      <c r="G126" s="279"/>
      <c r="H126" s="279"/>
      <c r="J126" s="32"/>
    </row>
    <row r="127" spans="1:17" ht="17.100000000000001" customHeight="1" x14ac:dyDescent="0.2">
      <c r="A127" s="36"/>
      <c r="B127" s="279" t="s">
        <v>845</v>
      </c>
      <c r="C127" s="279"/>
      <c r="D127" s="279"/>
      <c r="E127" s="279"/>
      <c r="F127" s="279"/>
      <c r="G127" s="279"/>
      <c r="H127" s="279"/>
      <c r="J127" s="32"/>
    </row>
    <row r="128" spans="1:17" s="38" customFormat="1" ht="66.75" customHeight="1" x14ac:dyDescent="0.25">
      <c r="A128" s="37"/>
      <c r="B128" s="280" t="s">
        <v>846</v>
      </c>
      <c r="C128" s="280"/>
      <c r="D128" s="280"/>
      <c r="E128" s="280"/>
      <c r="F128" s="280"/>
      <c r="G128" s="280"/>
      <c r="H128" s="280"/>
      <c r="I128"/>
      <c r="J128" s="32"/>
      <c r="K128"/>
      <c r="L128"/>
      <c r="M128"/>
      <c r="N128"/>
      <c r="O128"/>
      <c r="P128"/>
      <c r="Q128"/>
    </row>
    <row r="129" spans="1:10" ht="12.75" customHeight="1" x14ac:dyDescent="0.2">
      <c r="A129" s="36"/>
      <c r="B129" s="279" t="s">
        <v>847</v>
      </c>
      <c r="C129" s="279"/>
      <c r="D129" s="279"/>
      <c r="E129" s="279"/>
      <c r="F129" s="279"/>
      <c r="G129" s="279"/>
      <c r="H129" s="279"/>
      <c r="J129" s="32"/>
    </row>
    <row r="130" spans="1:10" x14ac:dyDescent="0.2">
      <c r="A130" s="36"/>
      <c r="B130" s="36"/>
      <c r="C130" s="36"/>
      <c r="D130" s="170"/>
      <c r="E130" s="170"/>
      <c r="F130" s="170"/>
      <c r="G130" s="170"/>
      <c r="J130" s="32"/>
    </row>
    <row r="131" spans="1:10" x14ac:dyDescent="0.2">
      <c r="A131" s="36"/>
      <c r="B131" s="275" t="s">
        <v>182</v>
      </c>
      <c r="C131" s="276"/>
      <c r="D131" s="277"/>
      <c r="E131" s="171"/>
      <c r="F131" s="170"/>
      <c r="G131" s="170"/>
      <c r="J131" s="32"/>
    </row>
    <row r="132" spans="1:10" ht="26.25" customHeight="1" x14ac:dyDescent="0.2">
      <c r="A132" s="36"/>
      <c r="B132" s="273" t="s">
        <v>183</v>
      </c>
      <c r="C132" s="274"/>
      <c r="D132" s="154" t="s">
        <v>184</v>
      </c>
      <c r="E132" s="171"/>
      <c r="F132" s="170"/>
      <c r="G132" s="170"/>
      <c r="J132" s="32"/>
    </row>
    <row r="133" spans="1:10" x14ac:dyDescent="0.2">
      <c r="A133" s="36"/>
      <c r="B133" s="273" t="s">
        <v>185</v>
      </c>
      <c r="C133" s="274"/>
      <c r="D133" s="154" t="s">
        <v>184</v>
      </c>
      <c r="E133" s="171"/>
      <c r="F133" s="170"/>
      <c r="G133" s="170"/>
      <c r="J133" s="32"/>
    </row>
    <row r="134" spans="1:10" x14ac:dyDescent="0.2">
      <c r="A134" s="36"/>
      <c r="B134" s="273" t="s">
        <v>186</v>
      </c>
      <c r="C134" s="274"/>
      <c r="D134" s="162" t="s">
        <v>153</v>
      </c>
      <c r="E134" s="171"/>
      <c r="F134" s="170"/>
      <c r="G134" s="170"/>
      <c r="J134" s="32"/>
    </row>
    <row r="135" spans="1:10" x14ac:dyDescent="0.2">
      <c r="A135" s="39"/>
      <c r="B135" s="40" t="s">
        <v>153</v>
      </c>
      <c r="C135" s="40" t="s">
        <v>851</v>
      </c>
      <c r="D135" s="40" t="s">
        <v>187</v>
      </c>
      <c r="E135" s="39"/>
      <c r="F135" s="39"/>
      <c r="G135" s="39"/>
      <c r="H135" s="39"/>
      <c r="J135" s="32"/>
    </row>
    <row r="136" spans="1:10" x14ac:dyDescent="0.2">
      <c r="A136" s="39"/>
      <c r="B136" s="172" t="s">
        <v>188</v>
      </c>
      <c r="C136" s="40" t="s">
        <v>189</v>
      </c>
      <c r="D136" s="40" t="s">
        <v>190</v>
      </c>
      <c r="E136" s="39"/>
      <c r="F136" s="39"/>
      <c r="G136" s="39"/>
      <c r="J136" s="32"/>
    </row>
    <row r="137" spans="1:10" x14ac:dyDescent="0.2">
      <c r="A137" s="39"/>
      <c r="B137" s="156" t="s">
        <v>191</v>
      </c>
      <c r="C137" s="173">
        <v>30.3889</v>
      </c>
      <c r="D137" s="173">
        <v>33.023400000000002</v>
      </c>
      <c r="E137" s="39"/>
      <c r="F137" s="70"/>
      <c r="G137" s="174"/>
      <c r="J137" s="32"/>
    </row>
    <row r="138" spans="1:10" x14ac:dyDescent="0.2">
      <c r="A138" s="39"/>
      <c r="B138" s="156" t="s">
        <v>1045</v>
      </c>
      <c r="C138" s="173">
        <v>22.481100000000001</v>
      </c>
      <c r="D138" s="173">
        <v>24.4299</v>
      </c>
      <c r="E138" s="39"/>
      <c r="F138" s="70"/>
      <c r="G138" s="174"/>
      <c r="J138" s="32"/>
    </row>
    <row r="139" spans="1:10" x14ac:dyDescent="0.2">
      <c r="A139" s="39"/>
      <c r="B139" s="156" t="s">
        <v>192</v>
      </c>
      <c r="C139" s="173">
        <v>28.439800000000002</v>
      </c>
      <c r="D139" s="173">
        <v>30.875499999999999</v>
      </c>
      <c r="E139" s="39"/>
      <c r="F139" s="70"/>
      <c r="G139" s="174"/>
      <c r="J139" s="32"/>
    </row>
    <row r="140" spans="1:10" x14ac:dyDescent="0.2">
      <c r="A140" s="39"/>
      <c r="B140" s="156" t="s">
        <v>1046</v>
      </c>
      <c r="C140" s="173">
        <v>21.0169</v>
      </c>
      <c r="D140" s="173">
        <v>22.8169</v>
      </c>
      <c r="E140" s="39"/>
      <c r="F140" s="70"/>
      <c r="G140" s="174"/>
      <c r="J140" s="32"/>
    </row>
    <row r="141" spans="1:10" x14ac:dyDescent="0.2">
      <c r="A141" s="39"/>
      <c r="B141" s="39"/>
      <c r="C141" s="39"/>
      <c r="D141" s="39"/>
      <c r="E141" s="39"/>
      <c r="F141" s="39"/>
      <c r="G141" s="39"/>
      <c r="J141" s="32"/>
    </row>
    <row r="142" spans="1:10" x14ac:dyDescent="0.2">
      <c r="A142" s="39"/>
      <c r="B142" s="273" t="s">
        <v>1047</v>
      </c>
      <c r="C142" s="274"/>
      <c r="D142" s="154" t="s">
        <v>184</v>
      </c>
      <c r="E142" s="39"/>
      <c r="F142" s="39"/>
      <c r="G142" s="39"/>
      <c r="J142" s="32"/>
    </row>
    <row r="143" spans="1:10" x14ac:dyDescent="0.2">
      <c r="A143" s="39"/>
      <c r="B143" s="175"/>
      <c r="C143" s="175"/>
      <c r="D143" s="175"/>
      <c r="E143" s="39"/>
      <c r="F143" s="39"/>
      <c r="G143" s="39"/>
      <c r="J143" s="32"/>
    </row>
    <row r="144" spans="1:10" ht="29.1" customHeight="1" x14ac:dyDescent="0.2">
      <c r="A144" s="39"/>
      <c r="B144" s="273" t="s">
        <v>193</v>
      </c>
      <c r="C144" s="274"/>
      <c r="D144" s="154" t="s">
        <v>863</v>
      </c>
      <c r="E144" s="39"/>
      <c r="F144" s="39"/>
      <c r="G144" s="39"/>
      <c r="H144" s="39"/>
      <c r="J144" s="32"/>
    </row>
    <row r="145" spans="1:10" ht="29.1" customHeight="1" x14ac:dyDescent="0.2">
      <c r="A145" s="39"/>
      <c r="B145" s="273" t="s">
        <v>194</v>
      </c>
      <c r="C145" s="274"/>
      <c r="D145" s="189" t="s">
        <v>1180</v>
      </c>
      <c r="E145" s="176"/>
      <c r="F145" s="39"/>
      <c r="G145" s="39"/>
      <c r="H145" s="39"/>
      <c r="J145" s="32"/>
    </row>
    <row r="146" spans="1:10" ht="17.100000000000001" customHeight="1" x14ac:dyDescent="0.2">
      <c r="A146" s="39"/>
      <c r="B146" s="273" t="s">
        <v>195</v>
      </c>
      <c r="C146" s="274"/>
      <c r="D146" s="154" t="s">
        <v>184</v>
      </c>
      <c r="E146" s="176"/>
      <c r="F146" s="39"/>
      <c r="G146" s="39"/>
      <c r="H146" s="39"/>
      <c r="J146" s="32"/>
    </row>
    <row r="147" spans="1:10" ht="17.100000000000001" customHeight="1" x14ac:dyDescent="0.2">
      <c r="A147" s="39"/>
      <c r="B147" s="273" t="s">
        <v>196</v>
      </c>
      <c r="C147" s="274"/>
      <c r="D147" s="177">
        <v>0.66017968169949548</v>
      </c>
      <c r="E147" s="39"/>
      <c r="F147" s="70"/>
      <c r="G147" s="174"/>
      <c r="H147" s="174"/>
      <c r="J147" s="32"/>
    </row>
    <row r="148" spans="1:10" x14ac:dyDescent="0.2">
      <c r="J148" s="32"/>
    </row>
    <row r="149" spans="1:10" x14ac:dyDescent="0.2">
      <c r="J149" s="32"/>
    </row>
    <row r="150" spans="1:10" x14ac:dyDescent="0.2">
      <c r="J150" s="32"/>
    </row>
  </sheetData>
  <mergeCells count="17">
    <mergeCell ref="A1:H1"/>
    <mergeCell ref="A2:H2"/>
    <mergeCell ref="A3:H3"/>
    <mergeCell ref="B133:C133"/>
    <mergeCell ref="B134:C134"/>
    <mergeCell ref="B125:H125"/>
    <mergeCell ref="B126:H126"/>
    <mergeCell ref="B127:H127"/>
    <mergeCell ref="B128:H128"/>
    <mergeCell ref="B129:H129"/>
    <mergeCell ref="B131:D131"/>
    <mergeCell ref="B132:C132"/>
    <mergeCell ref="B142:C142"/>
    <mergeCell ref="B146:C146"/>
    <mergeCell ref="B147:C147"/>
    <mergeCell ref="B144:C144"/>
    <mergeCell ref="B145:C145"/>
  </mergeCells>
  <hyperlinks>
    <hyperlink ref="I1" location="Index!B25" display="Index" xr:uid="{9ECB8614-955A-4996-90C9-00101B344486}"/>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46FCF3-72D6-488A-AEAD-F710E4F6C4DF}">
  <sheetPr>
    <outlinePr summaryBelow="0" summaryRight="0"/>
  </sheetPr>
  <dimension ref="A1:Q160"/>
  <sheetViews>
    <sheetView showGridLines="0" workbookViewId="0">
      <selection activeCell="G73" sqref="G73"/>
    </sheetView>
  </sheetViews>
  <sheetFormatPr defaultRowHeight="12.75" x14ac:dyDescent="0.2"/>
  <cols>
    <col min="1" max="1" width="5.85546875" bestFit="1" customWidth="1"/>
    <col min="2" max="2" width="19.7109375" bestFit="1" customWidth="1"/>
    <col min="3" max="3" width="39.140625" bestFit="1" customWidth="1"/>
    <col min="4" max="4" width="17.42578125" bestFit="1" customWidth="1"/>
    <col min="5" max="5" width="8.7109375" bestFit="1" customWidth="1"/>
    <col min="6" max="6" width="10.140625" bestFit="1" customWidth="1"/>
    <col min="7" max="7" width="14" bestFit="1" customWidth="1"/>
    <col min="8" max="8" width="8.42578125" bestFit="1" customWidth="1"/>
    <col min="10" max="10" width="50.7109375" style="47" customWidth="1"/>
  </cols>
  <sheetData>
    <row r="1" spans="1:10" ht="15" x14ac:dyDescent="0.2">
      <c r="A1" s="278" t="s">
        <v>0</v>
      </c>
      <c r="B1" s="278"/>
      <c r="C1" s="278"/>
      <c r="D1" s="278"/>
      <c r="E1" s="278"/>
      <c r="F1" s="278"/>
      <c r="G1" s="278"/>
      <c r="H1" s="278"/>
      <c r="I1" s="62" t="s">
        <v>1027</v>
      </c>
      <c r="J1" s="32"/>
    </row>
    <row r="2" spans="1:10" ht="15" x14ac:dyDescent="0.2">
      <c r="A2" s="278" t="s">
        <v>815</v>
      </c>
      <c r="B2" s="278"/>
      <c r="C2" s="278"/>
      <c r="D2" s="278"/>
      <c r="E2" s="278"/>
      <c r="F2" s="278"/>
      <c r="G2" s="278"/>
      <c r="H2" s="278"/>
      <c r="J2" s="33" t="s">
        <v>1028</v>
      </c>
    </row>
    <row r="3" spans="1:10" ht="15" x14ac:dyDescent="0.2">
      <c r="A3" s="278" t="s">
        <v>835</v>
      </c>
      <c r="B3" s="278"/>
      <c r="C3" s="278"/>
      <c r="D3" s="278"/>
      <c r="E3" s="278"/>
      <c r="F3" s="278"/>
      <c r="G3" s="278"/>
      <c r="H3" s="278"/>
      <c r="J3" s="32"/>
    </row>
    <row r="4" spans="1:10" s="34" customFormat="1" ht="30" x14ac:dyDescent="0.2">
      <c r="A4" s="29" t="s">
        <v>2</v>
      </c>
      <c r="B4" s="29" t="s">
        <v>3</v>
      </c>
      <c r="C4" s="29" t="s">
        <v>4</v>
      </c>
      <c r="D4" s="29" t="s">
        <v>5</v>
      </c>
      <c r="E4" s="29" t="s">
        <v>6</v>
      </c>
      <c r="F4" s="29" t="s">
        <v>7</v>
      </c>
      <c r="G4" s="29" t="s">
        <v>8</v>
      </c>
      <c r="H4" s="29" t="s">
        <v>839</v>
      </c>
      <c r="J4" s="32"/>
    </row>
    <row r="5" spans="1:10" x14ac:dyDescent="0.2">
      <c r="A5" s="153"/>
      <c r="B5" s="153"/>
      <c r="C5" s="154" t="s">
        <v>9</v>
      </c>
      <c r="D5" s="153"/>
      <c r="E5" s="153"/>
      <c r="F5" s="153"/>
      <c r="G5" s="153"/>
      <c r="H5" s="35" t="s">
        <v>153</v>
      </c>
      <c r="J5" s="32"/>
    </row>
    <row r="6" spans="1:10" x14ac:dyDescent="0.2">
      <c r="A6" s="153"/>
      <c r="B6" s="153"/>
      <c r="C6" s="154" t="s">
        <v>10</v>
      </c>
      <c r="D6" s="153"/>
      <c r="E6" s="153"/>
      <c r="F6" s="153"/>
      <c r="G6" s="153"/>
      <c r="H6" s="35" t="s">
        <v>153</v>
      </c>
      <c r="J6" s="32"/>
    </row>
    <row r="7" spans="1:10" x14ac:dyDescent="0.2">
      <c r="A7" s="155">
        <v>1</v>
      </c>
      <c r="B7" s="156" t="s">
        <v>14</v>
      </c>
      <c r="C7" s="156" t="s">
        <v>15</v>
      </c>
      <c r="D7" s="156" t="s">
        <v>16</v>
      </c>
      <c r="E7" s="157">
        <v>460000</v>
      </c>
      <c r="F7" s="35">
        <v>14401.68</v>
      </c>
      <c r="G7" s="158">
        <v>8.7329740000000003E-2</v>
      </c>
      <c r="H7" s="35" t="s">
        <v>153</v>
      </c>
      <c r="J7" s="32"/>
    </row>
    <row r="8" spans="1:10" x14ac:dyDescent="0.2">
      <c r="A8" s="155">
        <v>2</v>
      </c>
      <c r="B8" s="156" t="s">
        <v>340</v>
      </c>
      <c r="C8" s="156" t="s">
        <v>341</v>
      </c>
      <c r="D8" s="156" t="s">
        <v>50</v>
      </c>
      <c r="E8" s="157">
        <v>836000</v>
      </c>
      <c r="F8" s="35">
        <v>14076.567999999999</v>
      </c>
      <c r="G8" s="158">
        <v>8.5358310000000007E-2</v>
      </c>
      <c r="H8" s="35" t="s">
        <v>153</v>
      </c>
      <c r="J8" s="32"/>
    </row>
    <row r="9" spans="1:10" x14ac:dyDescent="0.2">
      <c r="A9" s="155">
        <v>3</v>
      </c>
      <c r="B9" s="156" t="s">
        <v>48</v>
      </c>
      <c r="C9" s="156" t="s">
        <v>49</v>
      </c>
      <c r="D9" s="156" t="s">
        <v>50</v>
      </c>
      <c r="E9" s="157">
        <v>883000</v>
      </c>
      <c r="F9" s="35">
        <v>10592.468000000001</v>
      </c>
      <c r="G9" s="158">
        <v>6.4231220000000006E-2</v>
      </c>
      <c r="H9" s="35" t="s">
        <v>153</v>
      </c>
      <c r="J9" s="32"/>
    </row>
    <row r="10" spans="1:10" x14ac:dyDescent="0.2">
      <c r="A10" s="155">
        <v>4</v>
      </c>
      <c r="B10" s="156" t="s">
        <v>346</v>
      </c>
      <c r="C10" s="156" t="s">
        <v>347</v>
      </c>
      <c r="D10" s="156" t="s">
        <v>222</v>
      </c>
      <c r="E10" s="157">
        <v>436000</v>
      </c>
      <c r="F10" s="35">
        <v>6831.03</v>
      </c>
      <c r="G10" s="158">
        <v>4.1422399999999998E-2</v>
      </c>
      <c r="H10" s="35" t="s">
        <v>153</v>
      </c>
      <c r="J10" s="32"/>
    </row>
    <row r="11" spans="1:10" x14ac:dyDescent="0.2">
      <c r="A11" s="155">
        <v>5</v>
      </c>
      <c r="B11" s="156" t="s">
        <v>11</v>
      </c>
      <c r="C11" s="156" t="s">
        <v>12</v>
      </c>
      <c r="D11" s="156" t="s">
        <v>13</v>
      </c>
      <c r="E11" s="157">
        <v>156446</v>
      </c>
      <c r="F11" s="35">
        <v>5551.4080869999998</v>
      </c>
      <c r="G11" s="158">
        <v>3.3662949999999997E-2</v>
      </c>
      <c r="H11" s="35" t="s">
        <v>153</v>
      </c>
      <c r="J11" s="32"/>
    </row>
    <row r="12" spans="1:10" ht="15" x14ac:dyDescent="0.2">
      <c r="A12" s="155">
        <v>6</v>
      </c>
      <c r="B12" s="156" t="s">
        <v>344</v>
      </c>
      <c r="C12" s="156" t="s">
        <v>345</v>
      </c>
      <c r="D12" s="156" t="s">
        <v>50</v>
      </c>
      <c r="E12" s="157">
        <v>419000</v>
      </c>
      <c r="F12" s="35">
        <v>5301.3975</v>
      </c>
      <c r="G12" s="158">
        <v>3.2146920000000002E-2</v>
      </c>
      <c r="H12" s="35" t="s">
        <v>153</v>
      </c>
      <c r="J12" s="48"/>
    </row>
    <row r="13" spans="1:10" ht="25.5" x14ac:dyDescent="0.2">
      <c r="A13" s="155">
        <v>7</v>
      </c>
      <c r="B13" s="156" t="s">
        <v>355</v>
      </c>
      <c r="C13" s="156" t="s">
        <v>356</v>
      </c>
      <c r="D13" s="156" t="s">
        <v>219</v>
      </c>
      <c r="E13" s="157">
        <v>326000</v>
      </c>
      <c r="F13" s="35">
        <v>4957.9709999999995</v>
      </c>
      <c r="G13" s="158">
        <v>3.006443E-2</v>
      </c>
      <c r="H13" s="35" t="s">
        <v>153</v>
      </c>
      <c r="J13" s="32"/>
    </row>
    <row r="14" spans="1:10" x14ac:dyDescent="0.2">
      <c r="A14" s="155">
        <v>8</v>
      </c>
      <c r="B14" s="156" t="s">
        <v>76</v>
      </c>
      <c r="C14" s="156" t="s">
        <v>77</v>
      </c>
      <c r="D14" s="156" t="s">
        <v>50</v>
      </c>
      <c r="E14" s="157">
        <v>545000</v>
      </c>
      <c r="F14" s="35">
        <v>4626.7775000000001</v>
      </c>
      <c r="G14" s="158">
        <v>2.805612E-2</v>
      </c>
      <c r="H14" s="35" t="s">
        <v>153</v>
      </c>
      <c r="J14" s="32" t="s">
        <v>1043</v>
      </c>
    </row>
    <row r="15" spans="1:10" x14ac:dyDescent="0.2">
      <c r="A15" s="155">
        <v>9</v>
      </c>
      <c r="B15" s="156" t="s">
        <v>357</v>
      </c>
      <c r="C15" s="156" t="s">
        <v>358</v>
      </c>
      <c r="D15" s="156" t="s">
        <v>293</v>
      </c>
      <c r="E15" s="157">
        <v>457000</v>
      </c>
      <c r="F15" s="35">
        <v>4523.1575000000003</v>
      </c>
      <c r="G15" s="158">
        <v>2.7427779999999999E-2</v>
      </c>
      <c r="H15" s="35" t="s">
        <v>153</v>
      </c>
      <c r="J15" s="32"/>
    </row>
    <row r="16" spans="1:10" x14ac:dyDescent="0.2">
      <c r="A16" s="155">
        <v>10</v>
      </c>
      <c r="B16" s="156" t="s">
        <v>350</v>
      </c>
      <c r="C16" s="156" t="s">
        <v>351</v>
      </c>
      <c r="D16" s="156" t="s">
        <v>222</v>
      </c>
      <c r="E16" s="157">
        <v>114734</v>
      </c>
      <c r="F16" s="35">
        <v>4479.3874610000003</v>
      </c>
      <c r="G16" s="158">
        <v>2.7162370000000002E-2</v>
      </c>
      <c r="H16" s="35" t="s">
        <v>153</v>
      </c>
      <c r="J16" s="32"/>
    </row>
    <row r="17" spans="1:10" x14ac:dyDescent="0.2">
      <c r="A17" s="155">
        <v>11</v>
      </c>
      <c r="B17" s="156" t="s">
        <v>17</v>
      </c>
      <c r="C17" s="156" t="s">
        <v>18</v>
      </c>
      <c r="D17" s="156" t="s">
        <v>19</v>
      </c>
      <c r="E17" s="157">
        <v>304000</v>
      </c>
      <c r="F17" s="35">
        <v>4389.9120000000003</v>
      </c>
      <c r="G17" s="158">
        <v>2.6619799999999999E-2</v>
      </c>
      <c r="H17" s="35" t="s">
        <v>153</v>
      </c>
      <c r="J17" s="32"/>
    </row>
    <row r="18" spans="1:10" x14ac:dyDescent="0.2">
      <c r="A18" s="155">
        <v>12</v>
      </c>
      <c r="B18" s="156" t="s">
        <v>108</v>
      </c>
      <c r="C18" s="156" t="s">
        <v>109</v>
      </c>
      <c r="D18" s="156" t="s">
        <v>83</v>
      </c>
      <c r="E18" s="157">
        <v>100000</v>
      </c>
      <c r="F18" s="35">
        <v>4228.25</v>
      </c>
      <c r="G18" s="158">
        <v>2.5639510000000001E-2</v>
      </c>
      <c r="H18" s="35" t="s">
        <v>153</v>
      </c>
      <c r="J18" s="32"/>
    </row>
    <row r="19" spans="1:10" x14ac:dyDescent="0.2">
      <c r="A19" s="155">
        <v>13</v>
      </c>
      <c r="B19" s="156" t="s">
        <v>385</v>
      </c>
      <c r="C19" s="156" t="s">
        <v>386</v>
      </c>
      <c r="D19" s="156" t="s">
        <v>204</v>
      </c>
      <c r="E19" s="157">
        <v>73000</v>
      </c>
      <c r="F19" s="35">
        <v>3443.2275</v>
      </c>
      <c r="G19" s="158">
        <v>2.087924E-2</v>
      </c>
      <c r="H19" s="35" t="s">
        <v>153</v>
      </c>
      <c r="J19" s="32"/>
    </row>
    <row r="20" spans="1:10" x14ac:dyDescent="0.2">
      <c r="A20" s="155">
        <v>14</v>
      </c>
      <c r="B20" s="156" t="s">
        <v>543</v>
      </c>
      <c r="C20" s="156" t="s">
        <v>544</v>
      </c>
      <c r="D20" s="156" t="s">
        <v>252</v>
      </c>
      <c r="E20" s="157">
        <v>57744</v>
      </c>
      <c r="F20" s="35">
        <v>3369.1025519999998</v>
      </c>
      <c r="G20" s="158">
        <v>2.0429760000000002E-2</v>
      </c>
      <c r="H20" s="35" t="s">
        <v>153</v>
      </c>
      <c r="J20" s="32"/>
    </row>
    <row r="21" spans="1:10" ht="25.5" x14ac:dyDescent="0.2">
      <c r="A21" s="155">
        <v>15</v>
      </c>
      <c r="B21" s="156" t="s">
        <v>275</v>
      </c>
      <c r="C21" s="156" t="s">
        <v>276</v>
      </c>
      <c r="D21" s="156" t="s">
        <v>112</v>
      </c>
      <c r="E21" s="157">
        <v>211078</v>
      </c>
      <c r="F21" s="35">
        <v>3004.69533</v>
      </c>
      <c r="G21" s="158">
        <v>1.8220050000000002E-2</v>
      </c>
      <c r="H21" s="35" t="s">
        <v>153</v>
      </c>
      <c r="J21" s="32"/>
    </row>
    <row r="22" spans="1:10" ht="25.5" x14ac:dyDescent="0.2">
      <c r="A22" s="155">
        <v>16</v>
      </c>
      <c r="B22" s="156" t="s">
        <v>23</v>
      </c>
      <c r="C22" s="156" t="s">
        <v>24</v>
      </c>
      <c r="D22" s="156" t="s">
        <v>25</v>
      </c>
      <c r="E22" s="157">
        <v>25000</v>
      </c>
      <c r="F22" s="35">
        <v>2916.9749999999999</v>
      </c>
      <c r="G22" s="158">
        <v>1.7688120000000002E-2</v>
      </c>
      <c r="H22" s="35" t="s">
        <v>153</v>
      </c>
      <c r="J22" s="48"/>
    </row>
    <row r="23" spans="1:10" x14ac:dyDescent="0.2">
      <c r="A23" s="155">
        <v>17</v>
      </c>
      <c r="B23" s="156" t="s">
        <v>409</v>
      </c>
      <c r="C23" s="156" t="s">
        <v>410</v>
      </c>
      <c r="D23" s="156" t="s">
        <v>112</v>
      </c>
      <c r="E23" s="157">
        <v>176000</v>
      </c>
      <c r="F23" s="35">
        <v>2795.1439999999998</v>
      </c>
      <c r="G23" s="158">
        <v>1.694936E-2</v>
      </c>
      <c r="H23" s="35" t="s">
        <v>153</v>
      </c>
      <c r="J23" s="32"/>
    </row>
    <row r="24" spans="1:10" x14ac:dyDescent="0.2">
      <c r="A24" s="155">
        <v>18</v>
      </c>
      <c r="B24" s="156" t="s">
        <v>67</v>
      </c>
      <c r="C24" s="156" t="s">
        <v>68</v>
      </c>
      <c r="D24" s="156" t="s">
        <v>36</v>
      </c>
      <c r="E24" s="157">
        <v>98000</v>
      </c>
      <c r="F24" s="35">
        <v>2678.9279999999999</v>
      </c>
      <c r="G24" s="158">
        <v>1.6244640000000001E-2</v>
      </c>
      <c r="H24" s="35" t="s">
        <v>153</v>
      </c>
      <c r="J24" s="32"/>
    </row>
    <row r="25" spans="1:10" x14ac:dyDescent="0.2">
      <c r="A25" s="155">
        <v>19</v>
      </c>
      <c r="B25" s="156" t="s">
        <v>39</v>
      </c>
      <c r="C25" s="156" t="s">
        <v>40</v>
      </c>
      <c r="D25" s="156" t="s">
        <v>33</v>
      </c>
      <c r="E25" s="157">
        <v>31000</v>
      </c>
      <c r="F25" s="35">
        <v>2632.1790000000001</v>
      </c>
      <c r="G25" s="158">
        <v>1.5961159999999999E-2</v>
      </c>
      <c r="H25" s="35" t="s">
        <v>153</v>
      </c>
      <c r="J25" s="32" t="s">
        <v>1059</v>
      </c>
    </row>
    <row r="26" spans="1:10" x14ac:dyDescent="0.2">
      <c r="A26" s="155">
        <v>20</v>
      </c>
      <c r="B26" s="156" t="s">
        <v>348</v>
      </c>
      <c r="C26" s="156" t="s">
        <v>349</v>
      </c>
      <c r="D26" s="156" t="s">
        <v>267</v>
      </c>
      <c r="E26" s="157">
        <v>161000</v>
      </c>
      <c r="F26" s="35">
        <v>2623.4949999999999</v>
      </c>
      <c r="G26" s="158">
        <v>1.5908499999999999E-2</v>
      </c>
      <c r="H26" s="35" t="s">
        <v>153</v>
      </c>
      <c r="J26" s="32"/>
    </row>
    <row r="27" spans="1:10" x14ac:dyDescent="0.2">
      <c r="A27" s="155">
        <v>21</v>
      </c>
      <c r="B27" s="156" t="s">
        <v>381</v>
      </c>
      <c r="C27" s="156" t="s">
        <v>382</v>
      </c>
      <c r="D27" s="156" t="s">
        <v>373</v>
      </c>
      <c r="E27" s="157">
        <v>103000</v>
      </c>
      <c r="F27" s="35">
        <v>2547.2415000000001</v>
      </c>
      <c r="G27" s="158">
        <v>1.5446110000000001E-2</v>
      </c>
      <c r="H27" s="35" t="s">
        <v>153</v>
      </c>
      <c r="J27" s="32"/>
    </row>
    <row r="28" spans="1:10" x14ac:dyDescent="0.2">
      <c r="A28" s="155">
        <v>22</v>
      </c>
      <c r="B28" s="156" t="s">
        <v>562</v>
      </c>
      <c r="C28" s="156" t="s">
        <v>563</v>
      </c>
      <c r="D28" s="156" t="s">
        <v>293</v>
      </c>
      <c r="E28" s="157">
        <v>21000</v>
      </c>
      <c r="F28" s="35">
        <v>2527.1084999999998</v>
      </c>
      <c r="G28" s="158">
        <v>1.5324030000000001E-2</v>
      </c>
      <c r="H28" s="35" t="s">
        <v>153</v>
      </c>
      <c r="J28" s="32"/>
    </row>
    <row r="29" spans="1:10" x14ac:dyDescent="0.2">
      <c r="A29" s="155">
        <v>23</v>
      </c>
      <c r="B29" s="156" t="s">
        <v>238</v>
      </c>
      <c r="C29" s="156" t="s">
        <v>239</v>
      </c>
      <c r="D29" s="156" t="s">
        <v>240</v>
      </c>
      <c r="E29" s="157">
        <v>439000</v>
      </c>
      <c r="F29" s="35">
        <v>2472.6675</v>
      </c>
      <c r="G29" s="158">
        <v>1.4993899999999999E-2</v>
      </c>
      <c r="H29" s="35" t="s">
        <v>153</v>
      </c>
      <c r="J29" s="32"/>
    </row>
    <row r="30" spans="1:10" x14ac:dyDescent="0.2">
      <c r="A30" s="155">
        <v>24</v>
      </c>
      <c r="B30" s="156" t="s">
        <v>474</v>
      </c>
      <c r="C30" s="156" t="s">
        <v>475</v>
      </c>
      <c r="D30" s="156" t="s">
        <v>50</v>
      </c>
      <c r="E30" s="157">
        <v>885000</v>
      </c>
      <c r="F30" s="35">
        <v>2437.29</v>
      </c>
      <c r="G30" s="158">
        <v>1.477938E-2</v>
      </c>
      <c r="H30" s="35" t="s">
        <v>153</v>
      </c>
      <c r="J30" s="32"/>
    </row>
    <row r="31" spans="1:10" x14ac:dyDescent="0.2">
      <c r="A31" s="155">
        <v>25</v>
      </c>
      <c r="B31" s="156" t="s">
        <v>691</v>
      </c>
      <c r="C31" s="156" t="s">
        <v>692</v>
      </c>
      <c r="D31" s="156" t="s">
        <v>47</v>
      </c>
      <c r="E31" s="157">
        <v>138229</v>
      </c>
      <c r="F31" s="35">
        <v>2259.4221195</v>
      </c>
      <c r="G31" s="158">
        <v>1.3700810000000001E-2</v>
      </c>
      <c r="H31" s="35" t="s">
        <v>153</v>
      </c>
      <c r="J31" s="32"/>
    </row>
    <row r="32" spans="1:10" x14ac:dyDescent="0.2">
      <c r="A32" s="155">
        <v>26</v>
      </c>
      <c r="B32" s="156" t="s">
        <v>253</v>
      </c>
      <c r="C32" s="156" t="s">
        <v>254</v>
      </c>
      <c r="D32" s="156" t="s">
        <v>204</v>
      </c>
      <c r="E32" s="157">
        <v>31000</v>
      </c>
      <c r="F32" s="35">
        <v>2103.6134999999999</v>
      </c>
      <c r="G32" s="158">
        <v>1.275601E-2</v>
      </c>
      <c r="H32" s="35" t="s">
        <v>153</v>
      </c>
      <c r="J32" s="32"/>
    </row>
    <row r="33" spans="1:10" ht="25.5" x14ac:dyDescent="0.2">
      <c r="A33" s="155">
        <v>27</v>
      </c>
      <c r="B33" s="156" t="s">
        <v>480</v>
      </c>
      <c r="C33" s="156" t="s">
        <v>481</v>
      </c>
      <c r="D33" s="156" t="s">
        <v>219</v>
      </c>
      <c r="E33" s="157">
        <v>139000</v>
      </c>
      <c r="F33" s="35">
        <v>2058.3119999999999</v>
      </c>
      <c r="G33" s="158">
        <v>1.2481310000000001E-2</v>
      </c>
      <c r="H33" s="35" t="s">
        <v>153</v>
      </c>
      <c r="J33" s="32"/>
    </row>
    <row r="34" spans="1:10" x14ac:dyDescent="0.2">
      <c r="A34" s="155">
        <v>28</v>
      </c>
      <c r="B34" s="156" t="s">
        <v>396</v>
      </c>
      <c r="C34" s="156" t="s">
        <v>397</v>
      </c>
      <c r="D34" s="156" t="s">
        <v>47</v>
      </c>
      <c r="E34" s="157">
        <v>59713</v>
      </c>
      <c r="F34" s="35">
        <v>2032.7499459999999</v>
      </c>
      <c r="G34" s="158">
        <v>1.232631E-2</v>
      </c>
      <c r="H34" s="35" t="s">
        <v>153</v>
      </c>
      <c r="J34" s="32"/>
    </row>
    <row r="35" spans="1:10" x14ac:dyDescent="0.2">
      <c r="A35" s="155">
        <v>29</v>
      </c>
      <c r="B35" s="156" t="s">
        <v>115</v>
      </c>
      <c r="C35" s="156" t="s">
        <v>116</v>
      </c>
      <c r="D35" s="156" t="s">
        <v>117</v>
      </c>
      <c r="E35" s="157">
        <v>194000</v>
      </c>
      <c r="F35" s="35">
        <v>2026.136</v>
      </c>
      <c r="G35" s="158">
        <v>1.2286200000000001E-2</v>
      </c>
      <c r="H35" s="35" t="s">
        <v>153</v>
      </c>
      <c r="J35" s="32"/>
    </row>
    <row r="36" spans="1:10" x14ac:dyDescent="0.2">
      <c r="A36" s="155">
        <v>30</v>
      </c>
      <c r="B36" s="156" t="s">
        <v>564</v>
      </c>
      <c r="C36" s="156" t="s">
        <v>565</v>
      </c>
      <c r="D36" s="156" t="s">
        <v>222</v>
      </c>
      <c r="E36" s="157">
        <v>139000</v>
      </c>
      <c r="F36" s="35">
        <v>1988.1865</v>
      </c>
      <c r="G36" s="158">
        <v>1.205608E-2</v>
      </c>
      <c r="H36" s="35" t="s">
        <v>153</v>
      </c>
      <c r="J36" s="32"/>
    </row>
    <row r="37" spans="1:10" ht="25.5" x14ac:dyDescent="0.2">
      <c r="A37" s="155">
        <v>31</v>
      </c>
      <c r="B37" s="156" t="s">
        <v>482</v>
      </c>
      <c r="C37" s="156" t="s">
        <v>483</v>
      </c>
      <c r="D37" s="156" t="s">
        <v>327</v>
      </c>
      <c r="E37" s="157">
        <v>162000</v>
      </c>
      <c r="F37" s="35">
        <v>1777.8689999999999</v>
      </c>
      <c r="G37" s="158">
        <v>1.078075E-2</v>
      </c>
      <c r="H37" s="35" t="s">
        <v>153</v>
      </c>
      <c r="J37" s="32"/>
    </row>
    <row r="38" spans="1:10" x14ac:dyDescent="0.2">
      <c r="A38" s="155">
        <v>32</v>
      </c>
      <c r="B38" s="156" t="s">
        <v>389</v>
      </c>
      <c r="C38" s="156" t="s">
        <v>390</v>
      </c>
      <c r="D38" s="156" t="s">
        <v>50</v>
      </c>
      <c r="E38" s="157">
        <v>96000</v>
      </c>
      <c r="F38" s="35">
        <v>1730.4</v>
      </c>
      <c r="G38" s="158">
        <v>1.0492899999999999E-2</v>
      </c>
      <c r="H38" s="35" t="s">
        <v>153</v>
      </c>
      <c r="J38" s="32"/>
    </row>
    <row r="39" spans="1:10" x14ac:dyDescent="0.2">
      <c r="A39" s="155">
        <v>33</v>
      </c>
      <c r="B39" s="156" t="s">
        <v>243</v>
      </c>
      <c r="C39" s="156" t="s">
        <v>244</v>
      </c>
      <c r="D39" s="156" t="s">
        <v>245</v>
      </c>
      <c r="E39" s="157">
        <v>171000</v>
      </c>
      <c r="F39" s="35">
        <v>1661.607</v>
      </c>
      <c r="G39" s="158">
        <v>1.007575E-2</v>
      </c>
      <c r="H39" s="35" t="s">
        <v>153</v>
      </c>
      <c r="J39" s="32"/>
    </row>
    <row r="40" spans="1:10" x14ac:dyDescent="0.2">
      <c r="A40" s="155">
        <v>34</v>
      </c>
      <c r="B40" s="156" t="s">
        <v>205</v>
      </c>
      <c r="C40" s="156" t="s">
        <v>206</v>
      </c>
      <c r="D40" s="156" t="s">
        <v>50</v>
      </c>
      <c r="E40" s="157">
        <v>923000</v>
      </c>
      <c r="F40" s="35">
        <v>1636.0174999999999</v>
      </c>
      <c r="G40" s="158">
        <v>9.92058E-3</v>
      </c>
      <c r="H40" s="35" t="s">
        <v>153</v>
      </c>
      <c r="J40" s="32"/>
    </row>
    <row r="41" spans="1:10" x14ac:dyDescent="0.2">
      <c r="A41" s="155">
        <v>35</v>
      </c>
      <c r="B41" s="156" t="s">
        <v>265</v>
      </c>
      <c r="C41" s="156" t="s">
        <v>266</v>
      </c>
      <c r="D41" s="156" t="s">
        <v>267</v>
      </c>
      <c r="E41" s="157">
        <v>79000</v>
      </c>
      <c r="F41" s="35">
        <v>1568.9794999999999</v>
      </c>
      <c r="G41" s="158">
        <v>9.5140699999999995E-3</v>
      </c>
      <c r="H41" s="35" t="s">
        <v>153</v>
      </c>
      <c r="J41" s="32"/>
    </row>
    <row r="42" spans="1:10" x14ac:dyDescent="0.2">
      <c r="A42" s="155">
        <v>36</v>
      </c>
      <c r="B42" s="156" t="s">
        <v>369</v>
      </c>
      <c r="C42" s="156" t="s">
        <v>370</v>
      </c>
      <c r="D42" s="156" t="s">
        <v>50</v>
      </c>
      <c r="E42" s="157">
        <v>1280000</v>
      </c>
      <c r="F42" s="35">
        <v>1529.2159999999999</v>
      </c>
      <c r="G42" s="158">
        <v>9.2729500000000003E-3</v>
      </c>
      <c r="H42" s="35" t="s">
        <v>153</v>
      </c>
      <c r="J42" s="32"/>
    </row>
    <row r="43" spans="1:10" x14ac:dyDescent="0.2">
      <c r="A43" s="155">
        <v>37</v>
      </c>
      <c r="B43" s="156" t="s">
        <v>798</v>
      </c>
      <c r="C43" s="156" t="s">
        <v>799</v>
      </c>
      <c r="D43" s="156" t="s">
        <v>47</v>
      </c>
      <c r="E43" s="157">
        <v>96000</v>
      </c>
      <c r="F43" s="35">
        <v>1453.2</v>
      </c>
      <c r="G43" s="158">
        <v>8.8120000000000004E-3</v>
      </c>
      <c r="H43" s="35" t="s">
        <v>153</v>
      </c>
      <c r="J43" s="32"/>
    </row>
    <row r="44" spans="1:10" ht="25.5" x14ac:dyDescent="0.2">
      <c r="A44" s="155">
        <v>38</v>
      </c>
      <c r="B44" s="156" t="s">
        <v>718</v>
      </c>
      <c r="C44" s="156" t="s">
        <v>719</v>
      </c>
      <c r="D44" s="156" t="s">
        <v>274</v>
      </c>
      <c r="E44" s="157">
        <v>100000</v>
      </c>
      <c r="F44" s="35">
        <v>1430.6</v>
      </c>
      <c r="G44" s="158">
        <v>8.6749600000000007E-3</v>
      </c>
      <c r="H44" s="35" t="s">
        <v>153</v>
      </c>
      <c r="J44" s="32"/>
    </row>
    <row r="45" spans="1:10" ht="25.5" x14ac:dyDescent="0.2">
      <c r="A45" s="155">
        <v>39</v>
      </c>
      <c r="B45" s="156" t="s">
        <v>769</v>
      </c>
      <c r="C45" s="156" t="s">
        <v>770</v>
      </c>
      <c r="D45" s="156" t="s">
        <v>274</v>
      </c>
      <c r="E45" s="157">
        <v>45000</v>
      </c>
      <c r="F45" s="35">
        <v>1421.5274999999999</v>
      </c>
      <c r="G45" s="158">
        <v>8.6199399999999995E-3</v>
      </c>
      <c r="H45" s="35" t="s">
        <v>153</v>
      </c>
      <c r="J45" s="32"/>
    </row>
    <row r="46" spans="1:10" x14ac:dyDescent="0.2">
      <c r="A46" s="155">
        <v>40</v>
      </c>
      <c r="B46" s="156" t="s">
        <v>716</v>
      </c>
      <c r="C46" s="156" t="s">
        <v>717</v>
      </c>
      <c r="D46" s="156" t="s">
        <v>222</v>
      </c>
      <c r="E46" s="157">
        <v>57000</v>
      </c>
      <c r="F46" s="35">
        <v>1311.7125000000001</v>
      </c>
      <c r="G46" s="158">
        <v>7.9540400000000008E-3</v>
      </c>
      <c r="H46" s="35" t="s">
        <v>153</v>
      </c>
      <c r="J46" s="32"/>
    </row>
    <row r="47" spans="1:10" x14ac:dyDescent="0.2">
      <c r="A47" s="155">
        <v>41</v>
      </c>
      <c r="B47" s="156" t="s">
        <v>285</v>
      </c>
      <c r="C47" s="156" t="s">
        <v>286</v>
      </c>
      <c r="D47" s="156" t="s">
        <v>222</v>
      </c>
      <c r="E47" s="157">
        <v>23000</v>
      </c>
      <c r="F47" s="35">
        <v>1255.5239999999999</v>
      </c>
      <c r="G47" s="158">
        <v>7.6133199999999998E-3</v>
      </c>
      <c r="H47" s="35" t="s">
        <v>153</v>
      </c>
      <c r="J47" s="32"/>
    </row>
    <row r="48" spans="1:10" x14ac:dyDescent="0.2">
      <c r="A48" s="155">
        <v>42</v>
      </c>
      <c r="B48" s="156" t="s">
        <v>391</v>
      </c>
      <c r="C48" s="156" t="s">
        <v>392</v>
      </c>
      <c r="D48" s="156" t="s">
        <v>50</v>
      </c>
      <c r="E48" s="157">
        <v>84000</v>
      </c>
      <c r="F48" s="35">
        <v>1230.18</v>
      </c>
      <c r="G48" s="158">
        <v>7.45964E-3</v>
      </c>
      <c r="H48" s="35" t="s">
        <v>153</v>
      </c>
      <c r="J48" s="32"/>
    </row>
    <row r="49" spans="1:10" x14ac:dyDescent="0.2">
      <c r="A49" s="155">
        <v>43</v>
      </c>
      <c r="B49" s="156" t="s">
        <v>550</v>
      </c>
      <c r="C49" s="156" t="s">
        <v>551</v>
      </c>
      <c r="D49" s="156" t="s">
        <v>267</v>
      </c>
      <c r="E49" s="157">
        <v>96000</v>
      </c>
      <c r="F49" s="35">
        <v>1225.44</v>
      </c>
      <c r="G49" s="158">
        <v>7.4308899999999999E-3</v>
      </c>
      <c r="H49" s="35" t="s">
        <v>153</v>
      </c>
      <c r="J49" s="32"/>
    </row>
    <row r="50" spans="1:10" x14ac:dyDescent="0.2">
      <c r="A50" s="155">
        <v>44</v>
      </c>
      <c r="B50" s="156" t="s">
        <v>697</v>
      </c>
      <c r="C50" s="156" t="s">
        <v>698</v>
      </c>
      <c r="D50" s="156" t="s">
        <v>298</v>
      </c>
      <c r="E50" s="157">
        <v>22000</v>
      </c>
      <c r="F50" s="35">
        <v>1204.6210000000001</v>
      </c>
      <c r="G50" s="158">
        <v>7.3046500000000002E-3</v>
      </c>
      <c r="H50" s="35" t="s">
        <v>153</v>
      </c>
      <c r="J50" s="32"/>
    </row>
    <row r="51" spans="1:10" x14ac:dyDescent="0.2">
      <c r="A51" s="155">
        <v>45</v>
      </c>
      <c r="B51" s="156" t="s">
        <v>802</v>
      </c>
      <c r="C51" s="156" t="s">
        <v>803</v>
      </c>
      <c r="D51" s="156" t="s">
        <v>298</v>
      </c>
      <c r="E51" s="157">
        <v>67000</v>
      </c>
      <c r="F51" s="35">
        <v>1196.6199999999999</v>
      </c>
      <c r="G51" s="158">
        <v>7.2561300000000004E-3</v>
      </c>
      <c r="H51" s="35" t="s">
        <v>153</v>
      </c>
      <c r="J51" s="32"/>
    </row>
    <row r="52" spans="1:10" x14ac:dyDescent="0.2">
      <c r="A52" s="155">
        <v>46</v>
      </c>
      <c r="B52" s="156" t="s">
        <v>695</v>
      </c>
      <c r="C52" s="156" t="s">
        <v>696</v>
      </c>
      <c r="D52" s="156" t="s">
        <v>298</v>
      </c>
      <c r="E52" s="157">
        <v>40000</v>
      </c>
      <c r="F52" s="35">
        <v>1020.66</v>
      </c>
      <c r="G52" s="158">
        <v>6.1891400000000001E-3</v>
      </c>
      <c r="H52" s="35" t="s">
        <v>153</v>
      </c>
      <c r="J52" s="32"/>
    </row>
    <row r="53" spans="1:10" x14ac:dyDescent="0.2">
      <c r="A53" s="155">
        <v>47</v>
      </c>
      <c r="B53" s="156" t="s">
        <v>371</v>
      </c>
      <c r="C53" s="156" t="s">
        <v>372</v>
      </c>
      <c r="D53" s="156" t="s">
        <v>373</v>
      </c>
      <c r="E53" s="157">
        <v>240000</v>
      </c>
      <c r="F53" s="35">
        <v>1019.76</v>
      </c>
      <c r="G53" s="158">
        <v>6.1836800000000004E-3</v>
      </c>
      <c r="H53" s="35" t="s">
        <v>153</v>
      </c>
      <c r="J53" s="32"/>
    </row>
    <row r="54" spans="1:10" ht="25.5" x14ac:dyDescent="0.2">
      <c r="A54" s="155">
        <v>48</v>
      </c>
      <c r="B54" s="156" t="s">
        <v>363</v>
      </c>
      <c r="C54" s="156" t="s">
        <v>364</v>
      </c>
      <c r="D54" s="156" t="s">
        <v>219</v>
      </c>
      <c r="E54" s="157">
        <v>82000</v>
      </c>
      <c r="F54" s="35">
        <v>990.23199999999997</v>
      </c>
      <c r="G54" s="158">
        <v>6.0046300000000004E-3</v>
      </c>
      <c r="H54" s="35" t="s">
        <v>153</v>
      </c>
      <c r="J54" s="32"/>
    </row>
    <row r="55" spans="1:10" x14ac:dyDescent="0.2">
      <c r="A55" s="155">
        <v>49</v>
      </c>
      <c r="B55" s="156" t="s">
        <v>210</v>
      </c>
      <c r="C55" s="156" t="s">
        <v>211</v>
      </c>
      <c r="D55" s="156" t="s">
        <v>53</v>
      </c>
      <c r="E55" s="157">
        <v>55000</v>
      </c>
      <c r="F55" s="35">
        <v>971.16250000000002</v>
      </c>
      <c r="G55" s="158">
        <v>5.8889900000000002E-3</v>
      </c>
      <c r="H55" s="35" t="s">
        <v>153</v>
      </c>
      <c r="J55" s="32"/>
    </row>
    <row r="56" spans="1:10" ht="25.5" x14ac:dyDescent="0.2">
      <c r="A56" s="155">
        <v>50</v>
      </c>
      <c r="B56" s="156" t="s">
        <v>91</v>
      </c>
      <c r="C56" s="156" t="s">
        <v>92</v>
      </c>
      <c r="D56" s="156" t="s">
        <v>93</v>
      </c>
      <c r="E56" s="157">
        <v>64000</v>
      </c>
      <c r="F56" s="35">
        <v>945.98400000000004</v>
      </c>
      <c r="G56" s="158">
        <v>5.7363099999999997E-3</v>
      </c>
      <c r="H56" s="35" t="s">
        <v>153</v>
      </c>
      <c r="J56" s="32"/>
    </row>
    <row r="57" spans="1:10" x14ac:dyDescent="0.2">
      <c r="A57" s="155">
        <v>51</v>
      </c>
      <c r="B57" s="156" t="s">
        <v>263</v>
      </c>
      <c r="C57" s="156" t="s">
        <v>264</v>
      </c>
      <c r="D57" s="156" t="s">
        <v>36</v>
      </c>
      <c r="E57" s="157">
        <v>13672</v>
      </c>
      <c r="F57" s="35">
        <v>921.42444</v>
      </c>
      <c r="G57" s="158">
        <v>5.5873900000000002E-3</v>
      </c>
      <c r="H57" s="35" t="s">
        <v>153</v>
      </c>
      <c r="J57" s="32"/>
    </row>
    <row r="58" spans="1:10" x14ac:dyDescent="0.2">
      <c r="A58" s="155">
        <v>52</v>
      </c>
      <c r="B58" s="156" t="s">
        <v>96</v>
      </c>
      <c r="C58" s="156" t="s">
        <v>97</v>
      </c>
      <c r="D58" s="156" t="s">
        <v>90</v>
      </c>
      <c r="E58" s="157">
        <v>18000</v>
      </c>
      <c r="F58" s="35">
        <v>853.29</v>
      </c>
      <c r="G58" s="158">
        <v>5.1742300000000001E-3</v>
      </c>
      <c r="H58" s="35" t="s">
        <v>153</v>
      </c>
      <c r="J58" s="32"/>
    </row>
    <row r="59" spans="1:10" x14ac:dyDescent="0.2">
      <c r="A59" s="155">
        <v>53</v>
      </c>
      <c r="B59" s="156" t="s">
        <v>720</v>
      </c>
      <c r="C59" s="156" t="s">
        <v>721</v>
      </c>
      <c r="D59" s="156" t="s">
        <v>47</v>
      </c>
      <c r="E59" s="157">
        <v>29000</v>
      </c>
      <c r="F59" s="35">
        <v>845.94449999999995</v>
      </c>
      <c r="G59" s="158">
        <v>5.1296900000000001E-3</v>
      </c>
      <c r="H59" s="35" t="s">
        <v>153</v>
      </c>
      <c r="J59" s="32"/>
    </row>
    <row r="60" spans="1:10" x14ac:dyDescent="0.2">
      <c r="A60" s="155">
        <v>54</v>
      </c>
      <c r="B60" s="156" t="s">
        <v>420</v>
      </c>
      <c r="C60" s="156" t="s">
        <v>421</v>
      </c>
      <c r="D60" s="156" t="s">
        <v>240</v>
      </c>
      <c r="E60" s="157">
        <v>46000</v>
      </c>
      <c r="F60" s="35">
        <v>720.95799999999997</v>
      </c>
      <c r="G60" s="158">
        <v>4.3717900000000004E-3</v>
      </c>
      <c r="H60" s="35" t="s">
        <v>153</v>
      </c>
      <c r="J60" s="32"/>
    </row>
    <row r="61" spans="1:10" ht="25.5" x14ac:dyDescent="0.2">
      <c r="A61" s="155">
        <v>55</v>
      </c>
      <c r="B61" s="156" t="s">
        <v>317</v>
      </c>
      <c r="C61" s="156" t="s">
        <v>318</v>
      </c>
      <c r="D61" s="156" t="s">
        <v>274</v>
      </c>
      <c r="E61" s="157">
        <v>20000</v>
      </c>
      <c r="F61" s="35">
        <v>714.85</v>
      </c>
      <c r="G61" s="158">
        <v>4.3347500000000001E-3</v>
      </c>
      <c r="H61" s="35" t="s">
        <v>153</v>
      </c>
      <c r="J61" s="32"/>
    </row>
    <row r="62" spans="1:10" ht="25.5" x14ac:dyDescent="0.2">
      <c r="A62" s="155">
        <v>56</v>
      </c>
      <c r="B62" s="156" t="s">
        <v>261</v>
      </c>
      <c r="C62" s="156" t="s">
        <v>262</v>
      </c>
      <c r="D62" s="156" t="s">
        <v>25</v>
      </c>
      <c r="E62" s="157">
        <v>32737</v>
      </c>
      <c r="F62" s="35">
        <v>593.66912649999995</v>
      </c>
      <c r="G62" s="158">
        <v>3.5999299999999999E-3</v>
      </c>
      <c r="H62" s="35" t="s">
        <v>153</v>
      </c>
      <c r="J62" s="32"/>
    </row>
    <row r="63" spans="1:10" x14ac:dyDescent="0.2">
      <c r="A63" s="155">
        <v>57</v>
      </c>
      <c r="B63" s="156" t="s">
        <v>365</v>
      </c>
      <c r="C63" s="156" t="s">
        <v>366</v>
      </c>
      <c r="D63" s="156" t="s">
        <v>117</v>
      </c>
      <c r="E63" s="157">
        <v>300000</v>
      </c>
      <c r="F63" s="35">
        <v>522.03</v>
      </c>
      <c r="G63" s="158">
        <v>3.1655199999999998E-3</v>
      </c>
      <c r="H63" s="35" t="s">
        <v>153</v>
      </c>
      <c r="J63" s="32"/>
    </row>
    <row r="64" spans="1:10" ht="25.5" x14ac:dyDescent="0.2">
      <c r="A64" s="155">
        <v>58</v>
      </c>
      <c r="B64" s="156" t="s">
        <v>236</v>
      </c>
      <c r="C64" s="156" t="s">
        <v>237</v>
      </c>
      <c r="D64" s="156" t="s">
        <v>219</v>
      </c>
      <c r="E64" s="157">
        <v>10000</v>
      </c>
      <c r="F64" s="35">
        <v>499.13499999999999</v>
      </c>
      <c r="G64" s="158">
        <v>3.0266799999999999E-3</v>
      </c>
      <c r="H64" s="35" t="s">
        <v>153</v>
      </c>
      <c r="J64" s="32"/>
    </row>
    <row r="65" spans="1:10" x14ac:dyDescent="0.2">
      <c r="A65" s="155">
        <v>59</v>
      </c>
      <c r="B65" s="156" t="s">
        <v>367</v>
      </c>
      <c r="C65" s="156" t="s">
        <v>368</v>
      </c>
      <c r="D65" s="156" t="s">
        <v>252</v>
      </c>
      <c r="E65" s="157">
        <v>12719</v>
      </c>
      <c r="F65" s="35">
        <v>499.08084100000002</v>
      </c>
      <c r="G65" s="158">
        <v>3.0263600000000001E-3</v>
      </c>
      <c r="H65" s="35" t="s">
        <v>153</v>
      </c>
      <c r="J65" s="32"/>
    </row>
    <row r="66" spans="1:10" x14ac:dyDescent="0.2">
      <c r="A66" s="155">
        <v>60</v>
      </c>
      <c r="B66" s="156" t="s">
        <v>63</v>
      </c>
      <c r="C66" s="156" t="s">
        <v>64</v>
      </c>
      <c r="D66" s="156" t="s">
        <v>19</v>
      </c>
      <c r="E66" s="157">
        <v>35000</v>
      </c>
      <c r="F66" s="35">
        <v>390.89749999999998</v>
      </c>
      <c r="G66" s="158">
        <v>2.3703499999999998E-3</v>
      </c>
      <c r="H66" s="35" t="s">
        <v>153</v>
      </c>
      <c r="J66" s="32"/>
    </row>
    <row r="67" spans="1:10" ht="25.5" x14ac:dyDescent="0.2">
      <c r="A67" s="155">
        <v>61</v>
      </c>
      <c r="B67" s="156" t="s">
        <v>497</v>
      </c>
      <c r="C67" s="156" t="s">
        <v>498</v>
      </c>
      <c r="D67" s="156" t="s">
        <v>219</v>
      </c>
      <c r="E67" s="157">
        <v>43972</v>
      </c>
      <c r="F67" s="35">
        <v>353.53487999999999</v>
      </c>
      <c r="G67" s="158">
        <v>2.14379E-3</v>
      </c>
      <c r="H67" s="35" t="s">
        <v>153</v>
      </c>
      <c r="J67" s="32"/>
    </row>
    <row r="68" spans="1:10" x14ac:dyDescent="0.2">
      <c r="A68" s="155">
        <v>62</v>
      </c>
      <c r="B68" s="156" t="s">
        <v>435</v>
      </c>
      <c r="C68" s="156" t="s">
        <v>436</v>
      </c>
      <c r="D68" s="156" t="s">
        <v>112</v>
      </c>
      <c r="E68" s="157">
        <v>36000</v>
      </c>
      <c r="F68" s="35">
        <v>329.47199999999998</v>
      </c>
      <c r="G68" s="158">
        <v>1.9978700000000001E-3</v>
      </c>
      <c r="H68" s="35" t="s">
        <v>153</v>
      </c>
      <c r="J68" s="32"/>
    </row>
    <row r="69" spans="1:10" x14ac:dyDescent="0.2">
      <c r="A69" s="155">
        <v>63</v>
      </c>
      <c r="B69" s="156" t="s">
        <v>248</v>
      </c>
      <c r="C69" s="156" t="s">
        <v>249</v>
      </c>
      <c r="D69" s="156" t="s">
        <v>16</v>
      </c>
      <c r="E69" s="157">
        <v>90000</v>
      </c>
      <c r="F69" s="35">
        <v>298.89</v>
      </c>
      <c r="G69" s="158">
        <v>1.8124300000000001E-3</v>
      </c>
      <c r="H69" s="35" t="s">
        <v>153</v>
      </c>
      <c r="J69" s="32"/>
    </row>
    <row r="70" spans="1:10" x14ac:dyDescent="0.2">
      <c r="A70" s="155">
        <v>64</v>
      </c>
      <c r="B70" s="156" t="s">
        <v>342</v>
      </c>
      <c r="C70" s="156" t="s">
        <v>343</v>
      </c>
      <c r="D70" s="156" t="s">
        <v>204</v>
      </c>
      <c r="E70" s="157">
        <v>89000</v>
      </c>
      <c r="F70" s="35">
        <v>178.4984</v>
      </c>
      <c r="G70" s="158">
        <v>1.0823899999999999E-3</v>
      </c>
      <c r="H70" s="35" t="s">
        <v>153</v>
      </c>
      <c r="J70" s="32"/>
    </row>
    <row r="71" spans="1:10" x14ac:dyDescent="0.2">
      <c r="A71" s="153"/>
      <c r="B71" s="153"/>
      <c r="C71" s="154" t="s">
        <v>152</v>
      </c>
      <c r="D71" s="153"/>
      <c r="E71" s="153" t="s">
        <v>153</v>
      </c>
      <c r="F71" s="159">
        <v>164179.46818299999</v>
      </c>
      <c r="G71" s="160">
        <v>0.99556100999999997</v>
      </c>
      <c r="H71" s="35" t="s">
        <v>153</v>
      </c>
      <c r="J71" s="32"/>
    </row>
    <row r="72" spans="1:10" x14ac:dyDescent="0.2">
      <c r="A72" s="153"/>
      <c r="B72" s="153"/>
      <c r="C72" s="161"/>
      <c r="D72" s="153"/>
      <c r="E72" s="153"/>
      <c r="F72" s="162"/>
      <c r="G72" s="162"/>
      <c r="H72" s="35" t="s">
        <v>153</v>
      </c>
      <c r="J72" s="32"/>
    </row>
    <row r="73" spans="1:10" x14ac:dyDescent="0.2">
      <c r="A73" s="153"/>
      <c r="B73" s="153"/>
      <c r="C73" s="154" t="s">
        <v>154</v>
      </c>
      <c r="D73" s="153"/>
      <c r="E73" s="153"/>
      <c r="F73" s="153"/>
      <c r="G73" s="153"/>
      <c r="H73" s="35" t="s">
        <v>153</v>
      </c>
      <c r="J73" s="32"/>
    </row>
    <row r="74" spans="1:10" x14ac:dyDescent="0.2">
      <c r="A74" s="153"/>
      <c r="B74" s="153"/>
      <c r="C74" s="154" t="s">
        <v>152</v>
      </c>
      <c r="D74" s="153"/>
      <c r="E74" s="153" t="s">
        <v>153</v>
      </c>
      <c r="F74" s="163" t="s">
        <v>155</v>
      </c>
      <c r="G74" s="160">
        <v>0</v>
      </c>
      <c r="H74" s="35" t="s">
        <v>153</v>
      </c>
      <c r="J74" s="32"/>
    </row>
    <row r="75" spans="1:10" x14ac:dyDescent="0.2">
      <c r="A75" s="153"/>
      <c r="B75" s="153"/>
      <c r="C75" s="161"/>
      <c r="D75" s="153"/>
      <c r="E75" s="153"/>
      <c r="F75" s="162"/>
      <c r="G75" s="162"/>
      <c r="H75" s="35" t="s">
        <v>153</v>
      </c>
      <c r="J75" s="32"/>
    </row>
    <row r="76" spans="1:10" x14ac:dyDescent="0.2">
      <c r="A76" s="153"/>
      <c r="B76" s="153"/>
      <c r="C76" s="154" t="s">
        <v>156</v>
      </c>
      <c r="D76" s="153"/>
      <c r="E76" s="153"/>
      <c r="F76" s="153"/>
      <c r="G76" s="153"/>
      <c r="H76" s="35" t="s">
        <v>153</v>
      </c>
      <c r="J76" s="32"/>
    </row>
    <row r="77" spans="1:10" x14ac:dyDescent="0.2">
      <c r="A77" s="153"/>
      <c r="B77" s="153"/>
      <c r="C77" s="154" t="s">
        <v>152</v>
      </c>
      <c r="D77" s="153"/>
      <c r="E77" s="153" t="s">
        <v>153</v>
      </c>
      <c r="F77" s="163" t="s">
        <v>155</v>
      </c>
      <c r="G77" s="160">
        <v>0</v>
      </c>
      <c r="H77" s="35" t="s">
        <v>153</v>
      </c>
      <c r="J77" s="32"/>
    </row>
    <row r="78" spans="1:10" x14ac:dyDescent="0.2">
      <c r="A78" s="153"/>
      <c r="B78" s="153"/>
      <c r="C78" s="161"/>
      <c r="D78" s="153"/>
      <c r="E78" s="153"/>
      <c r="F78" s="162"/>
      <c r="G78" s="162"/>
      <c r="H78" s="35" t="s">
        <v>153</v>
      </c>
      <c r="J78" s="32"/>
    </row>
    <row r="79" spans="1:10" x14ac:dyDescent="0.2">
      <c r="A79" s="153"/>
      <c r="B79" s="153"/>
      <c r="C79" s="154" t="s">
        <v>157</v>
      </c>
      <c r="D79" s="153"/>
      <c r="E79" s="153"/>
      <c r="F79" s="153"/>
      <c r="G79" s="153"/>
      <c r="H79" s="35" t="s">
        <v>153</v>
      </c>
      <c r="J79" s="32"/>
    </row>
    <row r="80" spans="1:10" x14ac:dyDescent="0.2">
      <c r="A80" s="153"/>
      <c r="B80" s="153"/>
      <c r="C80" s="154" t="s">
        <v>152</v>
      </c>
      <c r="D80" s="153"/>
      <c r="E80" s="153" t="s">
        <v>153</v>
      </c>
      <c r="F80" s="163" t="s">
        <v>155</v>
      </c>
      <c r="G80" s="160">
        <v>0</v>
      </c>
      <c r="H80" s="35" t="s">
        <v>153</v>
      </c>
      <c r="J80" s="32"/>
    </row>
    <row r="81" spans="1:10" x14ac:dyDescent="0.2">
      <c r="A81" s="153"/>
      <c r="B81" s="153"/>
      <c r="C81" s="161"/>
      <c r="D81" s="153"/>
      <c r="E81" s="153"/>
      <c r="F81" s="162"/>
      <c r="G81" s="162"/>
      <c r="H81" s="35" t="s">
        <v>153</v>
      </c>
      <c r="J81" s="32"/>
    </row>
    <row r="82" spans="1:10" x14ac:dyDescent="0.2">
      <c r="A82" s="153"/>
      <c r="B82" s="153"/>
      <c r="C82" s="154" t="s">
        <v>158</v>
      </c>
      <c r="D82" s="153"/>
      <c r="E82" s="153"/>
      <c r="F82" s="162"/>
      <c r="G82" s="162"/>
      <c r="H82" s="35" t="s">
        <v>153</v>
      </c>
      <c r="J82" s="32"/>
    </row>
    <row r="83" spans="1:10" x14ac:dyDescent="0.2">
      <c r="A83" s="153"/>
      <c r="B83" s="153"/>
      <c r="C83" s="154" t="s">
        <v>152</v>
      </c>
      <c r="D83" s="153"/>
      <c r="E83" s="153" t="s">
        <v>153</v>
      </c>
      <c r="F83" s="163" t="s">
        <v>155</v>
      </c>
      <c r="G83" s="160">
        <v>0</v>
      </c>
      <c r="H83" s="35" t="s">
        <v>153</v>
      </c>
      <c r="J83" s="32"/>
    </row>
    <row r="84" spans="1:10" x14ac:dyDescent="0.2">
      <c r="A84" s="153"/>
      <c r="B84" s="153"/>
      <c r="C84" s="161"/>
      <c r="D84" s="153"/>
      <c r="E84" s="153"/>
      <c r="F84" s="162"/>
      <c r="G84" s="162"/>
      <c r="H84" s="35" t="s">
        <v>153</v>
      </c>
      <c r="J84" s="32"/>
    </row>
    <row r="85" spans="1:10" x14ac:dyDescent="0.2">
      <c r="A85" s="153"/>
      <c r="B85" s="153"/>
      <c r="C85" s="154" t="s">
        <v>159</v>
      </c>
      <c r="D85" s="153"/>
      <c r="E85" s="153"/>
      <c r="F85" s="162"/>
      <c r="G85" s="162"/>
      <c r="H85" s="35" t="s">
        <v>153</v>
      </c>
      <c r="J85" s="32"/>
    </row>
    <row r="86" spans="1:10" x14ac:dyDescent="0.2">
      <c r="A86" s="153"/>
      <c r="B86" s="153"/>
      <c r="C86" s="154" t="s">
        <v>152</v>
      </c>
      <c r="D86" s="153"/>
      <c r="E86" s="153" t="s">
        <v>153</v>
      </c>
      <c r="F86" s="163" t="s">
        <v>155</v>
      </c>
      <c r="G86" s="160">
        <v>0</v>
      </c>
      <c r="H86" s="35" t="s">
        <v>153</v>
      </c>
      <c r="J86" s="32"/>
    </row>
    <row r="87" spans="1:10" x14ac:dyDescent="0.2">
      <c r="A87" s="153"/>
      <c r="B87" s="153"/>
      <c r="C87" s="161"/>
      <c r="D87" s="153"/>
      <c r="E87" s="153"/>
      <c r="F87" s="162"/>
      <c r="G87" s="162"/>
      <c r="H87" s="35" t="s">
        <v>153</v>
      </c>
      <c r="J87" s="32"/>
    </row>
    <row r="88" spans="1:10" x14ac:dyDescent="0.2">
      <c r="A88" s="153"/>
      <c r="B88" s="153"/>
      <c r="C88" s="154" t="s">
        <v>160</v>
      </c>
      <c r="D88" s="153"/>
      <c r="E88" s="153"/>
      <c r="F88" s="159">
        <v>164179.46818299999</v>
      </c>
      <c r="G88" s="160">
        <v>0.99556100999999997</v>
      </c>
      <c r="H88" s="35" t="s">
        <v>153</v>
      </c>
      <c r="J88" s="32"/>
    </row>
    <row r="89" spans="1:10" x14ac:dyDescent="0.2">
      <c r="A89" s="153"/>
      <c r="B89" s="153"/>
      <c r="C89" s="161"/>
      <c r="D89" s="153"/>
      <c r="E89" s="153"/>
      <c r="F89" s="162"/>
      <c r="G89" s="162"/>
      <c r="H89" s="35" t="s">
        <v>153</v>
      </c>
      <c r="J89" s="32"/>
    </row>
    <row r="90" spans="1:10" x14ac:dyDescent="0.2">
      <c r="A90" s="153"/>
      <c r="B90" s="153"/>
      <c r="C90" s="154" t="s">
        <v>161</v>
      </c>
      <c r="D90" s="153"/>
      <c r="E90" s="153"/>
      <c r="F90" s="162"/>
      <c r="G90" s="162"/>
      <c r="H90" s="35" t="s">
        <v>153</v>
      </c>
      <c r="J90" s="32"/>
    </row>
    <row r="91" spans="1:10" x14ac:dyDescent="0.2">
      <c r="A91" s="153"/>
      <c r="B91" s="153"/>
      <c r="C91" s="154" t="s">
        <v>10</v>
      </c>
      <c r="D91" s="153"/>
      <c r="E91" s="153"/>
      <c r="F91" s="162"/>
      <c r="G91" s="162"/>
      <c r="H91" s="35" t="s">
        <v>153</v>
      </c>
      <c r="J91" s="32"/>
    </row>
    <row r="92" spans="1:10" x14ac:dyDescent="0.2">
      <c r="A92" s="153"/>
      <c r="B92" s="153"/>
      <c r="C92" s="154" t="s">
        <v>152</v>
      </c>
      <c r="D92" s="153"/>
      <c r="E92" s="153" t="s">
        <v>153</v>
      </c>
      <c r="F92" s="163" t="s">
        <v>155</v>
      </c>
      <c r="G92" s="160">
        <v>0</v>
      </c>
      <c r="H92" s="35" t="s">
        <v>153</v>
      </c>
      <c r="J92" s="32"/>
    </row>
    <row r="93" spans="1:10" x14ac:dyDescent="0.2">
      <c r="A93" s="153"/>
      <c r="B93" s="153"/>
      <c r="C93" s="161"/>
      <c r="D93" s="153"/>
      <c r="E93" s="153"/>
      <c r="F93" s="162"/>
      <c r="G93" s="162"/>
      <c r="H93" s="35" t="s">
        <v>153</v>
      </c>
      <c r="J93" s="32"/>
    </row>
    <row r="94" spans="1:10" x14ac:dyDescent="0.2">
      <c r="A94" s="153"/>
      <c r="B94" s="153"/>
      <c r="C94" s="154" t="s">
        <v>162</v>
      </c>
      <c r="D94" s="153"/>
      <c r="E94" s="153"/>
      <c r="F94" s="153"/>
      <c r="G94" s="153"/>
      <c r="H94" s="35" t="s">
        <v>153</v>
      </c>
      <c r="J94" s="32"/>
    </row>
    <row r="95" spans="1:10" x14ac:dyDescent="0.2">
      <c r="A95" s="153"/>
      <c r="B95" s="153"/>
      <c r="C95" s="154" t="s">
        <v>152</v>
      </c>
      <c r="D95" s="153"/>
      <c r="E95" s="153" t="s">
        <v>153</v>
      </c>
      <c r="F95" s="163" t="s">
        <v>155</v>
      </c>
      <c r="G95" s="160">
        <v>0</v>
      </c>
      <c r="H95" s="35" t="s">
        <v>153</v>
      </c>
      <c r="J95" s="32"/>
    </row>
    <row r="96" spans="1:10" x14ac:dyDescent="0.2">
      <c r="A96" s="153"/>
      <c r="B96" s="153"/>
      <c r="C96" s="161"/>
      <c r="D96" s="153"/>
      <c r="E96" s="153"/>
      <c r="F96" s="162"/>
      <c r="G96" s="162"/>
      <c r="H96" s="35" t="s">
        <v>153</v>
      </c>
      <c r="J96" s="32"/>
    </row>
    <row r="97" spans="1:10" x14ac:dyDescent="0.2">
      <c r="A97" s="153"/>
      <c r="B97" s="153"/>
      <c r="C97" s="154" t="s">
        <v>163</v>
      </c>
      <c r="D97" s="153"/>
      <c r="E97" s="153"/>
      <c r="F97" s="153"/>
      <c r="G97" s="153"/>
      <c r="H97" s="35" t="s">
        <v>153</v>
      </c>
      <c r="J97" s="32"/>
    </row>
    <row r="98" spans="1:10" x14ac:dyDescent="0.2">
      <c r="A98" s="153"/>
      <c r="B98" s="153"/>
      <c r="C98" s="154" t="s">
        <v>152</v>
      </c>
      <c r="D98" s="153"/>
      <c r="E98" s="153" t="s">
        <v>153</v>
      </c>
      <c r="F98" s="163" t="s">
        <v>155</v>
      </c>
      <c r="G98" s="160">
        <v>0</v>
      </c>
      <c r="H98" s="35" t="s">
        <v>153</v>
      </c>
      <c r="J98" s="32"/>
    </row>
    <row r="99" spans="1:10" x14ac:dyDescent="0.2">
      <c r="A99" s="153"/>
      <c r="B99" s="153"/>
      <c r="C99" s="161"/>
      <c r="D99" s="153"/>
      <c r="E99" s="153"/>
      <c r="F99" s="162"/>
      <c r="G99" s="162"/>
      <c r="H99" s="35" t="s">
        <v>153</v>
      </c>
      <c r="J99" s="32"/>
    </row>
    <row r="100" spans="1:10" x14ac:dyDescent="0.2">
      <c r="A100" s="153"/>
      <c r="B100" s="153"/>
      <c r="C100" s="154" t="s">
        <v>164</v>
      </c>
      <c r="D100" s="153"/>
      <c r="E100" s="153"/>
      <c r="F100" s="162"/>
      <c r="G100" s="162"/>
      <c r="H100" s="35" t="s">
        <v>153</v>
      </c>
      <c r="J100" s="32"/>
    </row>
    <row r="101" spans="1:10" x14ac:dyDescent="0.2">
      <c r="A101" s="153"/>
      <c r="B101" s="153"/>
      <c r="C101" s="154" t="s">
        <v>152</v>
      </c>
      <c r="D101" s="153"/>
      <c r="E101" s="153" t="s">
        <v>153</v>
      </c>
      <c r="F101" s="163" t="s">
        <v>155</v>
      </c>
      <c r="G101" s="160">
        <v>0</v>
      </c>
      <c r="H101" s="35" t="s">
        <v>153</v>
      </c>
      <c r="J101" s="32"/>
    </row>
    <row r="102" spans="1:10" x14ac:dyDescent="0.2">
      <c r="A102" s="153"/>
      <c r="B102" s="153"/>
      <c r="C102" s="161"/>
      <c r="D102" s="153"/>
      <c r="E102" s="153"/>
      <c r="F102" s="162"/>
      <c r="G102" s="162"/>
      <c r="H102" s="35" t="s">
        <v>153</v>
      </c>
      <c r="J102" s="32"/>
    </row>
    <row r="103" spans="1:10" x14ac:dyDescent="0.2">
      <c r="A103" s="153"/>
      <c r="B103" s="153"/>
      <c r="C103" s="154" t="s">
        <v>165</v>
      </c>
      <c r="D103" s="153"/>
      <c r="E103" s="153"/>
      <c r="F103" s="159">
        <v>0</v>
      </c>
      <c r="G103" s="160">
        <v>0</v>
      </c>
      <c r="H103" s="35" t="s">
        <v>153</v>
      </c>
      <c r="J103" s="32"/>
    </row>
    <row r="104" spans="1:10" x14ac:dyDescent="0.2">
      <c r="A104" s="153"/>
      <c r="B104" s="153"/>
      <c r="C104" s="161"/>
      <c r="D104" s="153"/>
      <c r="E104" s="153"/>
      <c r="F104" s="162"/>
      <c r="G104" s="162"/>
      <c r="H104" s="35" t="s">
        <v>153</v>
      </c>
      <c r="J104" s="32"/>
    </row>
    <row r="105" spans="1:10" x14ac:dyDescent="0.2">
      <c r="A105" s="153"/>
      <c r="B105" s="153"/>
      <c r="C105" s="154" t="s">
        <v>166</v>
      </c>
      <c r="D105" s="153"/>
      <c r="E105" s="153"/>
      <c r="F105" s="162"/>
      <c r="G105" s="162"/>
      <c r="H105" s="35" t="s">
        <v>153</v>
      </c>
      <c r="J105" s="32"/>
    </row>
    <row r="106" spans="1:10" x14ac:dyDescent="0.2">
      <c r="A106" s="153"/>
      <c r="B106" s="153"/>
      <c r="C106" s="154" t="s">
        <v>167</v>
      </c>
      <c r="D106" s="153"/>
      <c r="E106" s="153"/>
      <c r="F106" s="162"/>
      <c r="G106" s="162"/>
      <c r="H106" s="35" t="s">
        <v>153</v>
      </c>
      <c r="J106" s="32"/>
    </row>
    <row r="107" spans="1:10" x14ac:dyDescent="0.2">
      <c r="A107" s="153"/>
      <c r="B107" s="153"/>
      <c r="C107" s="154" t="s">
        <v>152</v>
      </c>
      <c r="D107" s="153"/>
      <c r="E107" s="153" t="s">
        <v>153</v>
      </c>
      <c r="F107" s="163" t="s">
        <v>155</v>
      </c>
      <c r="G107" s="160">
        <v>0</v>
      </c>
      <c r="H107" s="35" t="s">
        <v>153</v>
      </c>
      <c r="J107" s="32"/>
    </row>
    <row r="108" spans="1:10" x14ac:dyDescent="0.2">
      <c r="A108" s="153"/>
      <c r="B108" s="153"/>
      <c r="C108" s="161"/>
      <c r="D108" s="153"/>
      <c r="E108" s="153"/>
      <c r="F108" s="162"/>
      <c r="G108" s="162"/>
      <c r="H108" s="35" t="s">
        <v>153</v>
      </c>
      <c r="J108" s="32"/>
    </row>
    <row r="109" spans="1:10" x14ac:dyDescent="0.2">
      <c r="A109" s="153"/>
      <c r="B109" s="153"/>
      <c r="C109" s="154" t="s">
        <v>168</v>
      </c>
      <c r="D109" s="153"/>
      <c r="E109" s="153"/>
      <c r="F109" s="162"/>
      <c r="G109" s="162"/>
      <c r="H109" s="35" t="s">
        <v>153</v>
      </c>
      <c r="J109" s="32"/>
    </row>
    <row r="110" spans="1:10" x14ac:dyDescent="0.2">
      <c r="A110" s="153"/>
      <c r="B110" s="153"/>
      <c r="C110" s="154" t="s">
        <v>152</v>
      </c>
      <c r="D110" s="153"/>
      <c r="E110" s="153" t="s">
        <v>153</v>
      </c>
      <c r="F110" s="163" t="s">
        <v>155</v>
      </c>
      <c r="G110" s="160">
        <v>0</v>
      </c>
      <c r="H110" s="35" t="s">
        <v>153</v>
      </c>
      <c r="J110" s="32"/>
    </row>
    <row r="111" spans="1:10" x14ac:dyDescent="0.2">
      <c r="A111" s="153"/>
      <c r="B111" s="153"/>
      <c r="C111" s="161"/>
      <c r="D111" s="153"/>
      <c r="E111" s="153"/>
      <c r="F111" s="162"/>
      <c r="G111" s="162"/>
      <c r="H111" s="35" t="s">
        <v>153</v>
      </c>
      <c r="J111" s="32"/>
    </row>
    <row r="112" spans="1:10" x14ac:dyDescent="0.2">
      <c r="A112" s="153"/>
      <c r="B112" s="153"/>
      <c r="C112" s="154" t="s">
        <v>169</v>
      </c>
      <c r="D112" s="153"/>
      <c r="E112" s="153"/>
      <c r="F112" s="162"/>
      <c r="G112" s="162"/>
      <c r="H112" s="35" t="s">
        <v>153</v>
      </c>
      <c r="J112" s="32"/>
    </row>
    <row r="113" spans="1:10" x14ac:dyDescent="0.2">
      <c r="A113" s="153"/>
      <c r="B113" s="153"/>
      <c r="C113" s="154" t="s">
        <v>152</v>
      </c>
      <c r="D113" s="153"/>
      <c r="E113" s="153" t="s">
        <v>153</v>
      </c>
      <c r="F113" s="163" t="s">
        <v>155</v>
      </c>
      <c r="G113" s="160">
        <v>0</v>
      </c>
      <c r="H113" s="35" t="s">
        <v>153</v>
      </c>
      <c r="J113" s="32"/>
    </row>
    <row r="114" spans="1:10" x14ac:dyDescent="0.2">
      <c r="A114" s="153"/>
      <c r="B114" s="153"/>
      <c r="C114" s="161"/>
      <c r="D114" s="153"/>
      <c r="E114" s="153"/>
      <c r="F114" s="162"/>
      <c r="G114" s="162"/>
      <c r="H114" s="35" t="s">
        <v>153</v>
      </c>
      <c r="J114" s="32"/>
    </row>
    <row r="115" spans="1:10" x14ac:dyDescent="0.2">
      <c r="A115" s="153"/>
      <c r="B115" s="153"/>
      <c r="C115" s="154" t="s">
        <v>170</v>
      </c>
      <c r="D115" s="153"/>
      <c r="E115" s="153"/>
      <c r="F115" s="162"/>
      <c r="G115" s="162"/>
      <c r="H115" s="35" t="s">
        <v>153</v>
      </c>
      <c r="J115" s="32"/>
    </row>
    <row r="116" spans="1:10" x14ac:dyDescent="0.2">
      <c r="A116" s="155">
        <v>1</v>
      </c>
      <c r="B116" s="156"/>
      <c r="C116" s="156" t="s">
        <v>171</v>
      </c>
      <c r="D116" s="156"/>
      <c r="E116" s="164"/>
      <c r="F116" s="35">
        <v>792.583130998</v>
      </c>
      <c r="G116" s="158">
        <v>4.8061099999999997E-3</v>
      </c>
      <c r="H116" s="35" t="s">
        <v>1026</v>
      </c>
      <c r="J116" s="32"/>
    </row>
    <row r="117" spans="1:10" x14ac:dyDescent="0.2">
      <c r="A117" s="153"/>
      <c r="B117" s="153"/>
      <c r="C117" s="154" t="s">
        <v>152</v>
      </c>
      <c r="D117" s="153"/>
      <c r="E117" s="153" t="s">
        <v>153</v>
      </c>
      <c r="F117" s="159">
        <v>792.583130998</v>
      </c>
      <c r="G117" s="160">
        <v>4.8061099999999997E-3</v>
      </c>
      <c r="H117" s="35" t="s">
        <v>153</v>
      </c>
      <c r="J117" s="32"/>
    </row>
    <row r="118" spans="1:10" x14ac:dyDescent="0.2">
      <c r="A118" s="153"/>
      <c r="B118" s="153"/>
      <c r="C118" s="161"/>
      <c r="D118" s="153"/>
      <c r="E118" s="153"/>
      <c r="F118" s="162"/>
      <c r="G118" s="162"/>
      <c r="H118" s="35" t="s">
        <v>153</v>
      </c>
      <c r="J118" s="32"/>
    </row>
    <row r="119" spans="1:10" x14ac:dyDescent="0.2">
      <c r="A119" s="153"/>
      <c r="B119" s="153"/>
      <c r="C119" s="154" t="s">
        <v>172</v>
      </c>
      <c r="D119" s="153"/>
      <c r="E119" s="153"/>
      <c r="F119" s="159">
        <v>792.583130998</v>
      </c>
      <c r="G119" s="160">
        <v>4.8061099999999997E-3</v>
      </c>
      <c r="H119" s="35" t="s">
        <v>153</v>
      </c>
      <c r="J119" s="32"/>
    </row>
    <row r="120" spans="1:10" x14ac:dyDescent="0.2">
      <c r="A120" s="153"/>
      <c r="B120" s="153"/>
      <c r="C120" s="162"/>
      <c r="D120" s="153"/>
      <c r="E120" s="153"/>
      <c r="F120" s="153"/>
      <c r="G120" s="153"/>
      <c r="H120" s="35" t="s">
        <v>153</v>
      </c>
      <c r="J120" s="32"/>
    </row>
    <row r="121" spans="1:10" x14ac:dyDescent="0.2">
      <c r="A121" s="153"/>
      <c r="B121" s="153"/>
      <c r="C121" s="154" t="s">
        <v>173</v>
      </c>
      <c r="D121" s="153"/>
      <c r="E121" s="153"/>
      <c r="F121" s="153"/>
      <c r="G121" s="153"/>
      <c r="H121" s="35" t="s">
        <v>153</v>
      </c>
      <c r="J121" s="32"/>
    </row>
    <row r="122" spans="1:10" x14ac:dyDescent="0.2">
      <c r="A122" s="153"/>
      <c r="B122" s="153"/>
      <c r="C122" s="154" t="s">
        <v>174</v>
      </c>
      <c r="D122" s="153"/>
      <c r="E122" s="153"/>
      <c r="F122" s="153"/>
      <c r="G122" s="153"/>
      <c r="H122" s="35" t="s">
        <v>153</v>
      </c>
      <c r="J122" s="32"/>
    </row>
    <row r="123" spans="1:10" x14ac:dyDescent="0.2">
      <c r="A123" s="153"/>
      <c r="B123" s="153"/>
      <c r="C123" s="154" t="s">
        <v>152</v>
      </c>
      <c r="D123" s="153"/>
      <c r="E123" s="153" t="s">
        <v>153</v>
      </c>
      <c r="F123" s="163" t="s">
        <v>155</v>
      </c>
      <c r="G123" s="160">
        <v>0</v>
      </c>
      <c r="H123" s="35" t="s">
        <v>153</v>
      </c>
      <c r="J123" s="32"/>
    </row>
    <row r="124" spans="1:10" x14ac:dyDescent="0.2">
      <c r="A124" s="153"/>
      <c r="B124" s="153"/>
      <c r="C124" s="161"/>
      <c r="D124" s="153"/>
      <c r="E124" s="153"/>
      <c r="F124" s="162"/>
      <c r="G124" s="162"/>
      <c r="H124" s="35" t="s">
        <v>153</v>
      </c>
      <c r="J124" s="32"/>
    </row>
    <row r="125" spans="1:10" x14ac:dyDescent="0.2">
      <c r="A125" s="153"/>
      <c r="B125" s="153"/>
      <c r="C125" s="154" t="s">
        <v>177</v>
      </c>
      <c r="D125" s="153"/>
      <c r="E125" s="153"/>
      <c r="F125" s="153"/>
      <c r="G125" s="153"/>
      <c r="H125" s="35" t="s">
        <v>153</v>
      </c>
      <c r="J125" s="32"/>
    </row>
    <row r="126" spans="1:10" x14ac:dyDescent="0.2">
      <c r="A126" s="153"/>
      <c r="B126" s="153"/>
      <c r="C126" s="154" t="s">
        <v>178</v>
      </c>
      <c r="D126" s="153"/>
      <c r="E126" s="153"/>
      <c r="F126" s="153"/>
      <c r="G126" s="153"/>
      <c r="H126" s="35" t="s">
        <v>153</v>
      </c>
      <c r="J126" s="32"/>
    </row>
    <row r="127" spans="1:10" x14ac:dyDescent="0.2">
      <c r="A127" s="153"/>
      <c r="B127" s="153"/>
      <c r="C127" s="154" t="s">
        <v>152</v>
      </c>
      <c r="D127" s="153"/>
      <c r="E127" s="153" t="s">
        <v>153</v>
      </c>
      <c r="F127" s="163" t="s">
        <v>155</v>
      </c>
      <c r="G127" s="160">
        <v>0</v>
      </c>
      <c r="H127" s="35" t="s">
        <v>153</v>
      </c>
      <c r="J127" s="32"/>
    </row>
    <row r="128" spans="1:10" x14ac:dyDescent="0.2">
      <c r="A128" s="153"/>
      <c r="B128" s="153"/>
      <c r="C128" s="161"/>
      <c r="D128" s="153"/>
      <c r="E128" s="153"/>
      <c r="F128" s="162"/>
      <c r="G128" s="162"/>
      <c r="H128" s="35" t="s">
        <v>153</v>
      </c>
      <c r="J128" s="32"/>
    </row>
    <row r="129" spans="1:17" x14ac:dyDescent="0.2">
      <c r="A129" s="153"/>
      <c r="B129" s="153"/>
      <c r="C129" s="154" t="s">
        <v>179</v>
      </c>
      <c r="D129" s="153"/>
      <c r="E129" s="153"/>
      <c r="F129" s="162"/>
      <c r="G129" s="162"/>
      <c r="H129" s="35" t="s">
        <v>153</v>
      </c>
      <c r="J129" s="32"/>
    </row>
    <row r="130" spans="1:17" x14ac:dyDescent="0.2">
      <c r="A130" s="153"/>
      <c r="B130" s="153"/>
      <c r="C130" s="154" t="s">
        <v>152</v>
      </c>
      <c r="D130" s="153"/>
      <c r="E130" s="153" t="s">
        <v>153</v>
      </c>
      <c r="F130" s="163" t="s">
        <v>155</v>
      </c>
      <c r="G130" s="160">
        <v>0</v>
      </c>
      <c r="H130" s="35" t="s">
        <v>153</v>
      </c>
      <c r="J130" s="32"/>
    </row>
    <row r="131" spans="1:17" x14ac:dyDescent="0.2">
      <c r="A131" s="153"/>
      <c r="B131" s="156"/>
      <c r="C131" s="156"/>
      <c r="D131" s="154"/>
      <c r="E131" s="153"/>
      <c r="F131" s="156"/>
      <c r="G131" s="164"/>
      <c r="H131" s="35" t="s">
        <v>153</v>
      </c>
      <c r="J131" s="32"/>
    </row>
    <row r="132" spans="1:17" x14ac:dyDescent="0.2">
      <c r="A132" s="164"/>
      <c r="B132" s="156"/>
      <c r="C132" s="156" t="s">
        <v>180</v>
      </c>
      <c r="D132" s="156"/>
      <c r="E132" s="164"/>
      <c r="F132" s="35">
        <v>-60.532407290000002</v>
      </c>
      <c r="G132" s="158">
        <v>-3.6706E-4</v>
      </c>
      <c r="H132" s="35" t="s">
        <v>153</v>
      </c>
      <c r="J132" s="32"/>
    </row>
    <row r="133" spans="1:17" x14ac:dyDescent="0.2">
      <c r="A133" s="161"/>
      <c r="B133" s="161"/>
      <c r="C133" s="154" t="s">
        <v>181</v>
      </c>
      <c r="D133" s="162"/>
      <c r="E133" s="162"/>
      <c r="F133" s="159">
        <v>164911.51890670799</v>
      </c>
      <c r="G133" s="167">
        <v>1.0000000600000001</v>
      </c>
      <c r="H133" s="35" t="s">
        <v>153</v>
      </c>
      <c r="J133" s="32"/>
    </row>
    <row r="134" spans="1:17" x14ac:dyDescent="0.2">
      <c r="A134" s="168"/>
      <c r="B134" s="168"/>
      <c r="C134" s="168"/>
      <c r="D134" s="169"/>
      <c r="E134" s="169"/>
      <c r="F134" s="169"/>
      <c r="G134" s="169"/>
      <c r="J134" s="32"/>
    </row>
    <row r="135" spans="1:17" ht="12.75" customHeight="1" x14ac:dyDescent="0.2">
      <c r="A135" s="36"/>
      <c r="B135" s="279" t="s">
        <v>843</v>
      </c>
      <c r="C135" s="279"/>
      <c r="D135" s="279"/>
      <c r="E135" s="279"/>
      <c r="F135" s="279"/>
      <c r="G135" s="279"/>
      <c r="H135" s="279"/>
      <c r="J135" s="32"/>
    </row>
    <row r="136" spans="1:17" ht="14.1" customHeight="1" x14ac:dyDescent="0.2">
      <c r="A136" s="36"/>
      <c r="B136" s="279" t="s">
        <v>844</v>
      </c>
      <c r="C136" s="279"/>
      <c r="D136" s="279"/>
      <c r="E136" s="279"/>
      <c r="F136" s="279"/>
      <c r="G136" s="279"/>
      <c r="H136" s="279"/>
      <c r="J136" s="32"/>
    </row>
    <row r="137" spans="1:17" ht="17.100000000000001" customHeight="1" x14ac:dyDescent="0.2">
      <c r="A137" s="36"/>
      <c r="B137" s="279" t="s">
        <v>845</v>
      </c>
      <c r="C137" s="279"/>
      <c r="D137" s="279"/>
      <c r="E137" s="279"/>
      <c r="F137" s="279"/>
      <c r="G137" s="279"/>
      <c r="H137" s="279"/>
      <c r="J137" s="32"/>
    </row>
    <row r="138" spans="1:17" s="38" customFormat="1" ht="66.75" customHeight="1" x14ac:dyDescent="0.25">
      <c r="A138" s="37"/>
      <c r="B138" s="280" t="s">
        <v>846</v>
      </c>
      <c r="C138" s="280"/>
      <c r="D138" s="280"/>
      <c r="E138" s="280"/>
      <c r="F138" s="280"/>
      <c r="G138" s="280"/>
      <c r="H138" s="280"/>
      <c r="I138"/>
      <c r="J138" s="32"/>
      <c r="K138"/>
      <c r="L138"/>
      <c r="M138"/>
      <c r="N138"/>
      <c r="O138"/>
      <c r="P138"/>
      <c r="Q138"/>
    </row>
    <row r="139" spans="1:17" ht="12.75" customHeight="1" x14ac:dyDescent="0.2">
      <c r="A139" s="36"/>
      <c r="B139" s="279" t="s">
        <v>847</v>
      </c>
      <c r="C139" s="279"/>
      <c r="D139" s="279"/>
      <c r="E139" s="279"/>
      <c r="F139" s="279"/>
      <c r="G139" s="279"/>
      <c r="H139" s="279"/>
      <c r="J139" s="32"/>
    </row>
    <row r="140" spans="1:17" x14ac:dyDescent="0.2">
      <c r="A140" s="36"/>
      <c r="B140" s="36"/>
      <c r="C140" s="36"/>
      <c r="D140" s="170"/>
      <c r="E140" s="170"/>
      <c r="F140" s="170"/>
      <c r="G140" s="170"/>
      <c r="J140" s="32"/>
    </row>
    <row r="141" spans="1:17" x14ac:dyDescent="0.2">
      <c r="A141" s="36"/>
      <c r="B141" s="275" t="s">
        <v>182</v>
      </c>
      <c r="C141" s="276"/>
      <c r="D141" s="277"/>
      <c r="E141" s="171"/>
      <c r="F141" s="170"/>
      <c r="G141" s="170"/>
      <c r="J141" s="32"/>
    </row>
    <row r="142" spans="1:17" ht="26.25" customHeight="1" x14ac:dyDescent="0.2">
      <c r="A142" s="36"/>
      <c r="B142" s="273" t="s">
        <v>183</v>
      </c>
      <c r="C142" s="274"/>
      <c r="D142" s="154" t="s">
        <v>184</v>
      </c>
      <c r="E142" s="171"/>
      <c r="F142" s="170"/>
      <c r="G142" s="170"/>
      <c r="J142" s="32"/>
    </row>
    <row r="143" spans="1:17" x14ac:dyDescent="0.2">
      <c r="A143" s="36"/>
      <c r="B143" s="273" t="s">
        <v>185</v>
      </c>
      <c r="C143" s="274"/>
      <c r="D143" s="154" t="s">
        <v>184</v>
      </c>
      <c r="E143" s="171"/>
      <c r="F143" s="170"/>
      <c r="G143" s="170"/>
      <c r="J143" s="32"/>
    </row>
    <row r="144" spans="1:17" x14ac:dyDescent="0.2">
      <c r="A144" s="36"/>
      <c r="B144" s="273" t="s">
        <v>186</v>
      </c>
      <c r="C144" s="274"/>
      <c r="D144" s="162" t="s">
        <v>153</v>
      </c>
      <c r="E144" s="171"/>
      <c r="F144" s="170"/>
      <c r="G144" s="170"/>
      <c r="J144" s="32"/>
    </row>
    <row r="145" spans="1:10" x14ac:dyDescent="0.2">
      <c r="A145" s="39"/>
      <c r="B145" s="40" t="s">
        <v>153</v>
      </c>
      <c r="C145" s="40" t="s">
        <v>851</v>
      </c>
      <c r="D145" s="40" t="s">
        <v>187</v>
      </c>
      <c r="E145" s="39"/>
      <c r="F145" s="39"/>
      <c r="G145" s="39"/>
      <c r="H145" s="39"/>
      <c r="J145" s="32"/>
    </row>
    <row r="146" spans="1:10" x14ac:dyDescent="0.2">
      <c r="A146" s="39"/>
      <c r="B146" s="172" t="s">
        <v>188</v>
      </c>
      <c r="C146" s="40" t="s">
        <v>189</v>
      </c>
      <c r="D146" s="40" t="s">
        <v>190</v>
      </c>
      <c r="E146" s="39"/>
      <c r="F146" s="39"/>
      <c r="G146" s="39"/>
      <c r="J146" s="32"/>
    </row>
    <row r="147" spans="1:10" x14ac:dyDescent="0.2">
      <c r="A147" s="39"/>
      <c r="B147" s="156" t="s">
        <v>191</v>
      </c>
      <c r="C147" s="173">
        <v>208.71709999999999</v>
      </c>
      <c r="D147" s="173">
        <v>222.91149999999999</v>
      </c>
      <c r="E147" s="39"/>
      <c r="F147" s="70"/>
      <c r="G147" s="174"/>
      <c r="J147" s="32"/>
    </row>
    <row r="148" spans="1:10" x14ac:dyDescent="0.2">
      <c r="A148" s="39"/>
      <c r="B148" s="156" t="s">
        <v>1045</v>
      </c>
      <c r="C148" s="173">
        <v>19.1172</v>
      </c>
      <c r="D148" s="173">
        <v>20.2666</v>
      </c>
      <c r="E148" s="39"/>
      <c r="F148" s="70"/>
      <c r="G148" s="174"/>
      <c r="J148" s="32"/>
    </row>
    <row r="149" spans="1:10" x14ac:dyDescent="0.2">
      <c r="A149" s="39"/>
      <c r="B149" s="156" t="s">
        <v>192</v>
      </c>
      <c r="C149" s="173">
        <v>198.23310000000001</v>
      </c>
      <c r="D149" s="173">
        <v>211.6172</v>
      </c>
      <c r="E149" s="39"/>
      <c r="F149" s="70"/>
      <c r="G149" s="174"/>
      <c r="J149" s="32"/>
    </row>
    <row r="150" spans="1:10" x14ac:dyDescent="0.2">
      <c r="A150" s="39"/>
      <c r="B150" s="156" t="s">
        <v>1046</v>
      </c>
      <c r="C150" s="173">
        <v>15.8307</v>
      </c>
      <c r="D150" s="173">
        <v>16.7742</v>
      </c>
      <c r="E150" s="39"/>
      <c r="F150" s="70"/>
      <c r="G150" s="174"/>
      <c r="J150" s="32"/>
    </row>
    <row r="151" spans="1:10" x14ac:dyDescent="0.2">
      <c r="A151" s="39"/>
      <c r="B151" s="39"/>
      <c r="C151" s="39"/>
      <c r="D151" s="39"/>
      <c r="E151" s="39"/>
      <c r="F151" s="39"/>
      <c r="G151" s="39"/>
      <c r="J151" s="32"/>
    </row>
    <row r="152" spans="1:10" x14ac:dyDescent="0.2">
      <c r="A152" s="39"/>
      <c r="B152" s="273" t="s">
        <v>1047</v>
      </c>
      <c r="C152" s="274"/>
      <c r="D152" s="154" t="s">
        <v>153</v>
      </c>
      <c r="E152" s="39"/>
      <c r="F152" s="39"/>
      <c r="G152" s="39"/>
      <c r="J152" s="32"/>
    </row>
    <row r="153" spans="1:10" x14ac:dyDescent="0.2">
      <c r="A153" s="39"/>
      <c r="B153" s="183" t="s">
        <v>188</v>
      </c>
      <c r="C153" s="184" t="s">
        <v>660</v>
      </c>
      <c r="D153" s="184" t="s">
        <v>661</v>
      </c>
      <c r="E153" s="39"/>
      <c r="F153" s="39"/>
      <c r="G153" s="39"/>
      <c r="J153" s="32"/>
    </row>
    <row r="154" spans="1:10" x14ac:dyDescent="0.2">
      <c r="A154" s="39"/>
      <c r="B154" s="156" t="s">
        <v>1045</v>
      </c>
      <c r="C154" s="185">
        <v>0.14899999999999999</v>
      </c>
      <c r="D154" s="185">
        <v>0.14899999999999999</v>
      </c>
      <c r="E154" s="39"/>
      <c r="F154" s="70"/>
      <c r="G154" s="174"/>
      <c r="J154" s="32"/>
    </row>
    <row r="155" spans="1:10" x14ac:dyDescent="0.2">
      <c r="A155" s="39"/>
      <c r="B155" s="156" t="s">
        <v>1046</v>
      </c>
      <c r="C155" s="185">
        <v>0.124</v>
      </c>
      <c r="D155" s="185">
        <v>0.124</v>
      </c>
      <c r="E155" s="39"/>
      <c r="F155" s="70"/>
      <c r="G155" s="174"/>
      <c r="J155" s="32"/>
    </row>
    <row r="156" spans="1:10" x14ac:dyDescent="0.2">
      <c r="A156" s="39"/>
      <c r="B156" s="186"/>
      <c r="C156" s="186"/>
      <c r="D156" s="187"/>
      <c r="E156" s="39"/>
      <c r="F156" s="70"/>
      <c r="G156" s="174"/>
      <c r="J156" s="32"/>
    </row>
    <row r="157" spans="1:10" ht="29.1" customHeight="1" x14ac:dyDescent="0.2">
      <c r="A157" s="39"/>
      <c r="B157" s="273" t="s">
        <v>193</v>
      </c>
      <c r="C157" s="274"/>
      <c r="D157" s="154" t="s">
        <v>184</v>
      </c>
      <c r="E157" s="176"/>
      <c r="F157" s="39"/>
      <c r="G157" s="39"/>
      <c r="J157" s="32"/>
    </row>
    <row r="158" spans="1:10" ht="29.1" customHeight="1" x14ac:dyDescent="0.2">
      <c r="A158" s="39"/>
      <c r="B158" s="273" t="s">
        <v>194</v>
      </c>
      <c r="C158" s="274"/>
      <c r="D158" s="154" t="s">
        <v>184</v>
      </c>
      <c r="E158" s="176"/>
      <c r="F158" s="39"/>
      <c r="G158" s="39"/>
    </row>
    <row r="159" spans="1:10" ht="17.100000000000001" customHeight="1" x14ac:dyDescent="0.2">
      <c r="A159" s="39"/>
      <c r="B159" s="273" t="s">
        <v>195</v>
      </c>
      <c r="C159" s="274"/>
      <c r="D159" s="154" t="s">
        <v>184</v>
      </c>
      <c r="E159" s="176"/>
      <c r="F159" s="39"/>
      <c r="G159" s="39"/>
    </row>
    <row r="160" spans="1:10" ht="17.100000000000001" customHeight="1" x14ac:dyDescent="0.2">
      <c r="A160" s="39"/>
      <c r="B160" s="273" t="s">
        <v>196</v>
      </c>
      <c r="C160" s="274"/>
      <c r="D160" s="177">
        <v>0.12856924237999492</v>
      </c>
      <c r="E160" s="39"/>
      <c r="F160" s="70"/>
      <c r="G160" s="174"/>
    </row>
  </sheetData>
  <mergeCells count="17">
    <mergeCell ref="A1:H1"/>
    <mergeCell ref="A2:H2"/>
    <mergeCell ref="A3:H3"/>
    <mergeCell ref="B143:C143"/>
    <mergeCell ref="B144:C144"/>
    <mergeCell ref="B135:H135"/>
    <mergeCell ref="B136:H136"/>
    <mergeCell ref="B137:H137"/>
    <mergeCell ref="B138:H138"/>
    <mergeCell ref="B139:H139"/>
    <mergeCell ref="B160:C160"/>
    <mergeCell ref="B141:D141"/>
    <mergeCell ref="B142:C142"/>
    <mergeCell ref="B152:C152"/>
    <mergeCell ref="B158:C158"/>
    <mergeCell ref="B159:C159"/>
    <mergeCell ref="B157:C157"/>
  </mergeCells>
  <hyperlinks>
    <hyperlink ref="I1" location="Index!B26" display="Index" xr:uid="{B2B08779-DDB5-4D31-9A17-A0BE8E754825}"/>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F15E6F-0F45-4D9D-9E79-61F442AB3A63}">
  <sheetPr>
    <outlinePr summaryBelow="0" summaryRight="0"/>
  </sheetPr>
  <dimension ref="A1:Q152"/>
  <sheetViews>
    <sheetView showGridLines="0" workbookViewId="0">
      <selection activeCell="I85" sqref="I85"/>
    </sheetView>
  </sheetViews>
  <sheetFormatPr defaultRowHeight="12.75" x14ac:dyDescent="0.2"/>
  <cols>
    <col min="1" max="1" width="5.85546875" bestFit="1" customWidth="1"/>
    <col min="2" max="2" width="19.7109375" bestFit="1" customWidth="1"/>
    <col min="3" max="3" width="39.140625" bestFit="1" customWidth="1"/>
    <col min="4" max="4" width="17.7109375" bestFit="1" customWidth="1"/>
    <col min="5" max="5" width="8.7109375" bestFit="1" customWidth="1"/>
    <col min="6" max="6" width="10.140625" bestFit="1" customWidth="1"/>
    <col min="7" max="7" width="14" bestFit="1" customWidth="1"/>
    <col min="8" max="8" width="8.42578125" bestFit="1" customWidth="1"/>
    <col min="10" max="10" width="50.7109375" customWidth="1"/>
  </cols>
  <sheetData>
    <row r="1" spans="1:10" ht="15" x14ac:dyDescent="0.2">
      <c r="A1" s="278" t="s">
        <v>0</v>
      </c>
      <c r="B1" s="278"/>
      <c r="C1" s="278"/>
      <c r="D1" s="278"/>
      <c r="E1" s="278"/>
      <c r="F1" s="278"/>
      <c r="G1" s="278"/>
      <c r="H1" s="278"/>
      <c r="I1" s="62" t="s">
        <v>1027</v>
      </c>
      <c r="J1" s="67"/>
    </row>
    <row r="2" spans="1:10" ht="15" x14ac:dyDescent="0.2">
      <c r="A2" s="278" t="s">
        <v>816</v>
      </c>
      <c r="B2" s="278"/>
      <c r="C2" s="278"/>
      <c r="D2" s="278"/>
      <c r="E2" s="278"/>
      <c r="F2" s="278"/>
      <c r="G2" s="278"/>
      <c r="H2" s="278"/>
      <c r="J2" s="33" t="s">
        <v>1028</v>
      </c>
    </row>
    <row r="3" spans="1:10" ht="15" x14ac:dyDescent="0.2">
      <c r="A3" s="278" t="s">
        <v>835</v>
      </c>
      <c r="B3" s="278"/>
      <c r="C3" s="278"/>
      <c r="D3" s="278"/>
      <c r="E3" s="278"/>
      <c r="F3" s="278"/>
      <c r="G3" s="278"/>
      <c r="H3" s="278"/>
      <c r="J3" s="67"/>
    </row>
    <row r="4" spans="1:10" s="34" customFormat="1" ht="30" x14ac:dyDescent="0.2">
      <c r="A4" s="29" t="s">
        <v>2</v>
      </c>
      <c r="B4" s="29" t="s">
        <v>3</v>
      </c>
      <c r="C4" s="29" t="s">
        <v>4</v>
      </c>
      <c r="D4" s="29" t="s">
        <v>5</v>
      </c>
      <c r="E4" s="29" t="s">
        <v>6</v>
      </c>
      <c r="F4" s="29" t="s">
        <v>7</v>
      </c>
      <c r="G4" s="29" t="s">
        <v>8</v>
      </c>
      <c r="H4" s="29" t="s">
        <v>839</v>
      </c>
      <c r="J4" s="68"/>
    </row>
    <row r="5" spans="1:10" x14ac:dyDescent="0.2">
      <c r="A5" s="153"/>
      <c r="B5" s="153"/>
      <c r="C5" s="154" t="s">
        <v>9</v>
      </c>
      <c r="D5" s="153"/>
      <c r="E5" s="153"/>
      <c r="F5" s="153"/>
      <c r="G5" s="153"/>
      <c r="H5" s="35" t="s">
        <v>153</v>
      </c>
      <c r="J5" s="67"/>
    </row>
    <row r="6" spans="1:10" x14ac:dyDescent="0.2">
      <c r="A6" s="153"/>
      <c r="B6" s="153"/>
      <c r="C6" s="154" t="s">
        <v>10</v>
      </c>
      <c r="D6" s="153"/>
      <c r="E6" s="153"/>
      <c r="F6" s="153"/>
      <c r="G6" s="153"/>
      <c r="H6" s="35" t="s">
        <v>153</v>
      </c>
      <c r="J6" s="67"/>
    </row>
    <row r="7" spans="1:10" x14ac:dyDescent="0.2">
      <c r="A7" s="155">
        <v>1</v>
      </c>
      <c r="B7" s="156" t="s">
        <v>340</v>
      </c>
      <c r="C7" s="156" t="s">
        <v>341</v>
      </c>
      <c r="D7" s="156" t="s">
        <v>50</v>
      </c>
      <c r="E7" s="157">
        <v>1839000</v>
      </c>
      <c r="F7" s="35">
        <v>30965.081999999999</v>
      </c>
      <c r="G7" s="158">
        <v>8.7756689999999998E-2</v>
      </c>
      <c r="H7" s="35" t="s">
        <v>153</v>
      </c>
      <c r="J7" s="67"/>
    </row>
    <row r="8" spans="1:10" x14ac:dyDescent="0.2">
      <c r="A8" s="155">
        <v>2</v>
      </c>
      <c r="B8" s="156" t="s">
        <v>14</v>
      </c>
      <c r="C8" s="156" t="s">
        <v>15</v>
      </c>
      <c r="D8" s="156" t="s">
        <v>16</v>
      </c>
      <c r="E8" s="157">
        <v>983000</v>
      </c>
      <c r="F8" s="35">
        <v>30775.763999999999</v>
      </c>
      <c r="G8" s="158">
        <v>8.7220149999999996E-2</v>
      </c>
      <c r="H8" s="35" t="s">
        <v>153</v>
      </c>
      <c r="J8" s="67"/>
    </row>
    <row r="9" spans="1:10" x14ac:dyDescent="0.2">
      <c r="A9" s="155">
        <v>3</v>
      </c>
      <c r="B9" s="156" t="s">
        <v>48</v>
      </c>
      <c r="C9" s="156" t="s">
        <v>49</v>
      </c>
      <c r="D9" s="156" t="s">
        <v>50</v>
      </c>
      <c r="E9" s="157">
        <v>2365000</v>
      </c>
      <c r="F9" s="35">
        <v>28370.54</v>
      </c>
      <c r="G9" s="158">
        <v>8.0403619999999995E-2</v>
      </c>
      <c r="H9" s="35" t="s">
        <v>153</v>
      </c>
      <c r="J9" s="67"/>
    </row>
    <row r="10" spans="1:10" x14ac:dyDescent="0.2">
      <c r="A10" s="155">
        <v>4</v>
      </c>
      <c r="B10" s="156" t="s">
        <v>11</v>
      </c>
      <c r="C10" s="156" t="s">
        <v>12</v>
      </c>
      <c r="D10" s="156" t="s">
        <v>13</v>
      </c>
      <c r="E10" s="157">
        <v>555000</v>
      </c>
      <c r="F10" s="35">
        <v>19693.897499999999</v>
      </c>
      <c r="G10" s="158">
        <v>5.5813550000000003E-2</v>
      </c>
      <c r="H10" s="35" t="s">
        <v>153</v>
      </c>
      <c r="J10" s="67"/>
    </row>
    <row r="11" spans="1:10" x14ac:dyDescent="0.2">
      <c r="A11" s="155">
        <v>5</v>
      </c>
      <c r="B11" s="156" t="s">
        <v>346</v>
      </c>
      <c r="C11" s="156" t="s">
        <v>347</v>
      </c>
      <c r="D11" s="156" t="s">
        <v>222</v>
      </c>
      <c r="E11" s="157">
        <v>1205000</v>
      </c>
      <c r="F11" s="35">
        <v>18879.337500000001</v>
      </c>
      <c r="G11" s="158">
        <v>5.3505049999999998E-2</v>
      </c>
      <c r="H11" s="35" t="s">
        <v>153</v>
      </c>
      <c r="J11" s="67"/>
    </row>
    <row r="12" spans="1:10" ht="15" x14ac:dyDescent="0.2">
      <c r="A12" s="155">
        <v>6</v>
      </c>
      <c r="B12" s="156" t="s">
        <v>76</v>
      </c>
      <c r="C12" s="156" t="s">
        <v>77</v>
      </c>
      <c r="D12" s="156" t="s">
        <v>50</v>
      </c>
      <c r="E12" s="157">
        <v>1717000</v>
      </c>
      <c r="F12" s="35">
        <v>14576.4715</v>
      </c>
      <c r="G12" s="158">
        <v>4.13105E-2</v>
      </c>
      <c r="H12" s="35" t="s">
        <v>153</v>
      </c>
      <c r="J12" s="48"/>
    </row>
    <row r="13" spans="1:10" x14ac:dyDescent="0.2">
      <c r="A13" s="155">
        <v>7</v>
      </c>
      <c r="B13" s="156" t="s">
        <v>17</v>
      </c>
      <c r="C13" s="156" t="s">
        <v>18</v>
      </c>
      <c r="D13" s="156" t="s">
        <v>19</v>
      </c>
      <c r="E13" s="157">
        <v>977000</v>
      </c>
      <c r="F13" s="35">
        <v>14108.3685</v>
      </c>
      <c r="G13" s="158">
        <v>3.9983869999999998E-2</v>
      </c>
      <c r="H13" s="35" t="s">
        <v>153</v>
      </c>
      <c r="J13" s="32"/>
    </row>
    <row r="14" spans="1:10" x14ac:dyDescent="0.2">
      <c r="A14" s="155">
        <v>8</v>
      </c>
      <c r="B14" s="156" t="s">
        <v>344</v>
      </c>
      <c r="C14" s="156" t="s">
        <v>345</v>
      </c>
      <c r="D14" s="156" t="s">
        <v>50</v>
      </c>
      <c r="E14" s="157">
        <v>1109000</v>
      </c>
      <c r="F14" s="35">
        <v>14031.622499999999</v>
      </c>
      <c r="G14" s="158">
        <v>3.9766360000000001E-2</v>
      </c>
      <c r="H14" s="35" t="s">
        <v>153</v>
      </c>
      <c r="J14" s="32" t="s">
        <v>1063</v>
      </c>
    </row>
    <row r="15" spans="1:10" ht="25.5" x14ac:dyDescent="0.2">
      <c r="A15" s="155">
        <v>9</v>
      </c>
      <c r="B15" s="156" t="s">
        <v>355</v>
      </c>
      <c r="C15" s="156" t="s">
        <v>356</v>
      </c>
      <c r="D15" s="156" t="s">
        <v>219</v>
      </c>
      <c r="E15" s="157">
        <v>662000</v>
      </c>
      <c r="F15" s="35">
        <v>10068.027</v>
      </c>
      <c r="G15" s="158">
        <v>2.8533320000000001E-2</v>
      </c>
      <c r="H15" s="35" t="s">
        <v>153</v>
      </c>
      <c r="J15" s="67"/>
    </row>
    <row r="16" spans="1:10" x14ac:dyDescent="0.2">
      <c r="A16" s="155">
        <v>10</v>
      </c>
      <c r="B16" s="156" t="s">
        <v>473</v>
      </c>
      <c r="C16" s="156" t="s">
        <v>854</v>
      </c>
      <c r="D16" s="156" t="s">
        <v>293</v>
      </c>
      <c r="E16" s="157">
        <v>1312000</v>
      </c>
      <c r="F16" s="35">
        <v>8732.6720000000005</v>
      </c>
      <c r="G16" s="158">
        <v>2.4748860000000001E-2</v>
      </c>
      <c r="H16" s="35" t="s">
        <v>153</v>
      </c>
      <c r="J16" s="67"/>
    </row>
    <row r="17" spans="1:10" x14ac:dyDescent="0.2">
      <c r="A17" s="155">
        <v>11</v>
      </c>
      <c r="B17" s="156" t="s">
        <v>350</v>
      </c>
      <c r="C17" s="156" t="s">
        <v>351</v>
      </c>
      <c r="D17" s="156" t="s">
        <v>222</v>
      </c>
      <c r="E17" s="157">
        <v>203752</v>
      </c>
      <c r="F17" s="35">
        <v>7954.7837079999999</v>
      </c>
      <c r="G17" s="158">
        <v>2.254428E-2</v>
      </c>
      <c r="H17" s="35" t="s">
        <v>153</v>
      </c>
      <c r="J17" s="67"/>
    </row>
    <row r="18" spans="1:10" x14ac:dyDescent="0.2">
      <c r="A18" s="155">
        <v>12</v>
      </c>
      <c r="B18" s="156" t="s">
        <v>562</v>
      </c>
      <c r="C18" s="156" t="s">
        <v>563</v>
      </c>
      <c r="D18" s="156" t="s">
        <v>293</v>
      </c>
      <c r="E18" s="157">
        <v>66000</v>
      </c>
      <c r="F18" s="35">
        <v>7942.3410000000003</v>
      </c>
      <c r="G18" s="158">
        <v>2.2509020000000001E-2</v>
      </c>
      <c r="H18" s="35" t="s">
        <v>153</v>
      </c>
      <c r="J18" s="67"/>
    </row>
    <row r="19" spans="1:10" x14ac:dyDescent="0.2">
      <c r="A19" s="155">
        <v>13</v>
      </c>
      <c r="B19" s="156" t="s">
        <v>348</v>
      </c>
      <c r="C19" s="156" t="s">
        <v>349</v>
      </c>
      <c r="D19" s="156" t="s">
        <v>267</v>
      </c>
      <c r="E19" s="157">
        <v>475000</v>
      </c>
      <c r="F19" s="35">
        <v>7740.125</v>
      </c>
      <c r="G19" s="158">
        <v>2.1935929999999999E-2</v>
      </c>
      <c r="H19" s="35" t="s">
        <v>153</v>
      </c>
      <c r="J19" s="67"/>
    </row>
    <row r="20" spans="1:10" x14ac:dyDescent="0.2">
      <c r="A20" s="155">
        <v>14</v>
      </c>
      <c r="B20" s="156" t="s">
        <v>20</v>
      </c>
      <c r="C20" s="156" t="s">
        <v>21</v>
      </c>
      <c r="D20" s="156" t="s">
        <v>22</v>
      </c>
      <c r="E20" s="157">
        <v>1967000</v>
      </c>
      <c r="F20" s="35">
        <v>7442.1445000000003</v>
      </c>
      <c r="G20" s="158">
        <v>2.1091430000000001E-2</v>
      </c>
      <c r="H20" s="35" t="s">
        <v>153</v>
      </c>
      <c r="J20" s="67"/>
    </row>
    <row r="21" spans="1:10" x14ac:dyDescent="0.2">
      <c r="A21" s="155">
        <v>15</v>
      </c>
      <c r="B21" s="156" t="s">
        <v>108</v>
      </c>
      <c r="C21" s="156" t="s">
        <v>109</v>
      </c>
      <c r="D21" s="156" t="s">
        <v>83</v>
      </c>
      <c r="E21" s="157">
        <v>160000</v>
      </c>
      <c r="F21" s="35">
        <v>6765.2</v>
      </c>
      <c r="G21" s="158">
        <v>1.9172939999999999E-2</v>
      </c>
      <c r="H21" s="35" t="s">
        <v>153</v>
      </c>
      <c r="J21" s="67"/>
    </row>
    <row r="22" spans="1:10" ht="15" x14ac:dyDescent="0.2">
      <c r="A22" s="155">
        <v>16</v>
      </c>
      <c r="B22" s="156" t="s">
        <v>381</v>
      </c>
      <c r="C22" s="156" t="s">
        <v>382</v>
      </c>
      <c r="D22" s="156" t="s">
        <v>373</v>
      </c>
      <c r="E22" s="157">
        <v>260000</v>
      </c>
      <c r="F22" s="35">
        <v>6429.93</v>
      </c>
      <c r="G22" s="158">
        <v>1.8222760000000001E-2</v>
      </c>
      <c r="H22" s="35" t="s">
        <v>153</v>
      </c>
      <c r="J22" s="48"/>
    </row>
    <row r="23" spans="1:10" x14ac:dyDescent="0.2">
      <c r="A23" s="155">
        <v>17</v>
      </c>
      <c r="B23" s="156" t="s">
        <v>409</v>
      </c>
      <c r="C23" s="156" t="s">
        <v>410</v>
      </c>
      <c r="D23" s="156" t="s">
        <v>112</v>
      </c>
      <c r="E23" s="157">
        <v>381000</v>
      </c>
      <c r="F23" s="35">
        <v>6050.8514999999998</v>
      </c>
      <c r="G23" s="158">
        <v>1.7148440000000001E-2</v>
      </c>
      <c r="H23" s="35" t="s">
        <v>153</v>
      </c>
      <c r="J23" s="32"/>
    </row>
    <row r="24" spans="1:10" ht="25.5" x14ac:dyDescent="0.2">
      <c r="A24" s="155">
        <v>18</v>
      </c>
      <c r="B24" s="156" t="s">
        <v>480</v>
      </c>
      <c r="C24" s="156" t="s">
        <v>481</v>
      </c>
      <c r="D24" s="156" t="s">
        <v>219</v>
      </c>
      <c r="E24" s="157">
        <v>401000</v>
      </c>
      <c r="F24" s="35">
        <v>5938.0079999999998</v>
      </c>
      <c r="G24" s="158">
        <v>1.6828630000000001E-2</v>
      </c>
      <c r="H24" s="35" t="s">
        <v>153</v>
      </c>
      <c r="J24" s="67"/>
    </row>
    <row r="25" spans="1:10" ht="25.5" x14ac:dyDescent="0.2">
      <c r="A25" s="155">
        <v>19</v>
      </c>
      <c r="B25" s="156" t="s">
        <v>23</v>
      </c>
      <c r="C25" s="156" t="s">
        <v>24</v>
      </c>
      <c r="D25" s="156" t="s">
        <v>25</v>
      </c>
      <c r="E25" s="157">
        <v>50000</v>
      </c>
      <c r="F25" s="35">
        <v>5833.95</v>
      </c>
      <c r="G25" s="158">
        <v>1.6533719999999998E-2</v>
      </c>
      <c r="H25" s="35" t="s">
        <v>153</v>
      </c>
      <c r="J25" s="32"/>
    </row>
    <row r="26" spans="1:10" x14ac:dyDescent="0.2">
      <c r="A26" s="155">
        <v>20</v>
      </c>
      <c r="B26" s="156" t="s">
        <v>391</v>
      </c>
      <c r="C26" s="156" t="s">
        <v>392</v>
      </c>
      <c r="D26" s="156" t="s">
        <v>50</v>
      </c>
      <c r="E26" s="157">
        <v>398000</v>
      </c>
      <c r="F26" s="35">
        <v>5828.71</v>
      </c>
      <c r="G26" s="158">
        <v>1.6518870000000001E-2</v>
      </c>
      <c r="H26" s="35" t="s">
        <v>153</v>
      </c>
      <c r="J26" s="32" t="s">
        <v>1064</v>
      </c>
    </row>
    <row r="27" spans="1:10" ht="25.5" x14ac:dyDescent="0.2">
      <c r="A27" s="155">
        <v>21</v>
      </c>
      <c r="B27" s="156" t="s">
        <v>275</v>
      </c>
      <c r="C27" s="156" t="s">
        <v>276</v>
      </c>
      <c r="D27" s="156" t="s">
        <v>112</v>
      </c>
      <c r="E27" s="157">
        <v>348206</v>
      </c>
      <c r="F27" s="35">
        <v>4956.7124100000001</v>
      </c>
      <c r="G27" s="158">
        <v>1.404759E-2</v>
      </c>
      <c r="H27" s="35" t="s">
        <v>153</v>
      </c>
      <c r="J27" s="67"/>
    </row>
    <row r="28" spans="1:10" x14ac:dyDescent="0.2">
      <c r="A28" s="155">
        <v>22</v>
      </c>
      <c r="B28" s="156" t="s">
        <v>564</v>
      </c>
      <c r="C28" s="156" t="s">
        <v>565</v>
      </c>
      <c r="D28" s="156" t="s">
        <v>222</v>
      </c>
      <c r="E28" s="157">
        <v>337000</v>
      </c>
      <c r="F28" s="35">
        <v>4820.2794999999996</v>
      </c>
      <c r="G28" s="158">
        <v>1.366093E-2</v>
      </c>
      <c r="H28" s="35" t="s">
        <v>153</v>
      </c>
      <c r="J28" s="67"/>
    </row>
    <row r="29" spans="1:10" x14ac:dyDescent="0.2">
      <c r="A29" s="155">
        <v>23</v>
      </c>
      <c r="B29" s="156" t="s">
        <v>403</v>
      </c>
      <c r="C29" s="156" t="s">
        <v>404</v>
      </c>
      <c r="D29" s="156" t="s">
        <v>112</v>
      </c>
      <c r="E29" s="157">
        <v>63000</v>
      </c>
      <c r="F29" s="35">
        <v>4482.7965000000004</v>
      </c>
      <c r="G29" s="158">
        <v>1.2704480000000001E-2</v>
      </c>
      <c r="H29" s="35" t="s">
        <v>153</v>
      </c>
      <c r="J29" s="67"/>
    </row>
    <row r="30" spans="1:10" x14ac:dyDescent="0.2">
      <c r="A30" s="155">
        <v>24</v>
      </c>
      <c r="B30" s="156" t="s">
        <v>478</v>
      </c>
      <c r="C30" s="156" t="s">
        <v>479</v>
      </c>
      <c r="D30" s="156" t="s">
        <v>222</v>
      </c>
      <c r="E30" s="157">
        <v>285965</v>
      </c>
      <c r="F30" s="35">
        <v>4173.9451399999998</v>
      </c>
      <c r="G30" s="158">
        <v>1.182918E-2</v>
      </c>
      <c r="H30" s="35" t="s">
        <v>153</v>
      </c>
      <c r="J30" s="67"/>
    </row>
    <row r="31" spans="1:10" x14ac:dyDescent="0.2">
      <c r="A31" s="155">
        <v>25</v>
      </c>
      <c r="B31" s="156" t="s">
        <v>389</v>
      </c>
      <c r="C31" s="156" t="s">
        <v>390</v>
      </c>
      <c r="D31" s="156" t="s">
        <v>50</v>
      </c>
      <c r="E31" s="157">
        <v>220000</v>
      </c>
      <c r="F31" s="35">
        <v>3965.5</v>
      </c>
      <c r="G31" s="158">
        <v>1.1238440000000001E-2</v>
      </c>
      <c r="H31" s="35" t="s">
        <v>153</v>
      </c>
      <c r="J31" s="67"/>
    </row>
    <row r="32" spans="1:10" ht="25.5" x14ac:dyDescent="0.2">
      <c r="A32" s="155">
        <v>26</v>
      </c>
      <c r="B32" s="156" t="s">
        <v>91</v>
      </c>
      <c r="C32" s="156" t="s">
        <v>92</v>
      </c>
      <c r="D32" s="156" t="s">
        <v>93</v>
      </c>
      <c r="E32" s="157">
        <v>267000</v>
      </c>
      <c r="F32" s="35">
        <v>3946.527</v>
      </c>
      <c r="G32" s="158">
        <v>1.1184670000000001E-2</v>
      </c>
      <c r="H32" s="35" t="s">
        <v>153</v>
      </c>
      <c r="J32" s="67"/>
    </row>
    <row r="33" spans="1:10" x14ac:dyDescent="0.2">
      <c r="A33" s="155">
        <v>27</v>
      </c>
      <c r="B33" s="156" t="s">
        <v>371</v>
      </c>
      <c r="C33" s="156" t="s">
        <v>372</v>
      </c>
      <c r="D33" s="156" t="s">
        <v>373</v>
      </c>
      <c r="E33" s="157">
        <v>885000</v>
      </c>
      <c r="F33" s="35">
        <v>3760.3649999999998</v>
      </c>
      <c r="G33" s="158">
        <v>1.0657069999999999E-2</v>
      </c>
      <c r="H33" s="35" t="s">
        <v>153</v>
      </c>
      <c r="J33" s="67"/>
    </row>
    <row r="34" spans="1:10" x14ac:dyDescent="0.2">
      <c r="A34" s="155">
        <v>28</v>
      </c>
      <c r="B34" s="156" t="s">
        <v>63</v>
      </c>
      <c r="C34" s="156" t="s">
        <v>64</v>
      </c>
      <c r="D34" s="156" t="s">
        <v>19</v>
      </c>
      <c r="E34" s="157">
        <v>319000</v>
      </c>
      <c r="F34" s="35">
        <v>3562.7514999999999</v>
      </c>
      <c r="G34" s="158">
        <v>1.009703E-2</v>
      </c>
      <c r="H34" s="35" t="s">
        <v>153</v>
      </c>
      <c r="J34" s="67"/>
    </row>
    <row r="35" spans="1:10" ht="25.5" x14ac:dyDescent="0.2">
      <c r="A35" s="155">
        <v>29</v>
      </c>
      <c r="B35" s="156" t="s">
        <v>482</v>
      </c>
      <c r="C35" s="156" t="s">
        <v>483</v>
      </c>
      <c r="D35" s="156" t="s">
        <v>327</v>
      </c>
      <c r="E35" s="157">
        <v>305000</v>
      </c>
      <c r="F35" s="35">
        <v>3347.2224999999999</v>
      </c>
      <c r="G35" s="158">
        <v>9.4862100000000001E-3</v>
      </c>
      <c r="H35" s="35" t="s">
        <v>153</v>
      </c>
      <c r="J35" s="67"/>
    </row>
    <row r="36" spans="1:10" ht="25.5" x14ac:dyDescent="0.2">
      <c r="A36" s="155">
        <v>30</v>
      </c>
      <c r="B36" s="156" t="s">
        <v>359</v>
      </c>
      <c r="C36" s="156" t="s">
        <v>360</v>
      </c>
      <c r="D36" s="156" t="s">
        <v>219</v>
      </c>
      <c r="E36" s="157">
        <v>52000</v>
      </c>
      <c r="F36" s="35">
        <v>3329.2220000000002</v>
      </c>
      <c r="G36" s="158">
        <v>9.4351899999999995E-3</v>
      </c>
      <c r="H36" s="35" t="s">
        <v>153</v>
      </c>
      <c r="J36" s="67"/>
    </row>
    <row r="37" spans="1:10" x14ac:dyDescent="0.2">
      <c r="A37" s="155">
        <v>31</v>
      </c>
      <c r="B37" s="156" t="s">
        <v>396</v>
      </c>
      <c r="C37" s="156" t="s">
        <v>397</v>
      </c>
      <c r="D37" s="156" t="s">
        <v>47</v>
      </c>
      <c r="E37" s="157">
        <v>95000</v>
      </c>
      <c r="F37" s="35">
        <v>3233.99</v>
      </c>
      <c r="G37" s="158">
        <v>9.1652999999999995E-3</v>
      </c>
      <c r="H37" s="35" t="s">
        <v>153</v>
      </c>
      <c r="J37" s="67"/>
    </row>
    <row r="38" spans="1:10" x14ac:dyDescent="0.2">
      <c r="A38" s="155">
        <v>32</v>
      </c>
      <c r="B38" s="156" t="s">
        <v>253</v>
      </c>
      <c r="C38" s="156" t="s">
        <v>254</v>
      </c>
      <c r="D38" s="156" t="s">
        <v>204</v>
      </c>
      <c r="E38" s="157">
        <v>47000</v>
      </c>
      <c r="F38" s="35">
        <v>3189.3494999999998</v>
      </c>
      <c r="G38" s="158">
        <v>9.0387899999999997E-3</v>
      </c>
      <c r="H38" s="35" t="s">
        <v>153</v>
      </c>
      <c r="J38" s="67"/>
    </row>
    <row r="39" spans="1:10" x14ac:dyDescent="0.2">
      <c r="A39" s="155">
        <v>33</v>
      </c>
      <c r="B39" s="156" t="s">
        <v>311</v>
      </c>
      <c r="C39" s="156" t="s">
        <v>312</v>
      </c>
      <c r="D39" s="156" t="s">
        <v>90</v>
      </c>
      <c r="E39" s="157">
        <v>493000</v>
      </c>
      <c r="F39" s="35">
        <v>3160.13</v>
      </c>
      <c r="G39" s="158">
        <v>8.9559800000000005E-3</v>
      </c>
      <c r="H39" s="35" t="s">
        <v>153</v>
      </c>
      <c r="J39" s="67"/>
    </row>
    <row r="40" spans="1:10" x14ac:dyDescent="0.2">
      <c r="A40" s="155">
        <v>34</v>
      </c>
      <c r="B40" s="156" t="s">
        <v>720</v>
      </c>
      <c r="C40" s="156" t="s">
        <v>721</v>
      </c>
      <c r="D40" s="156" t="s">
        <v>47</v>
      </c>
      <c r="E40" s="157">
        <v>106000</v>
      </c>
      <c r="F40" s="35">
        <v>3092.0729999999999</v>
      </c>
      <c r="G40" s="158">
        <v>8.7630999999999994E-3</v>
      </c>
      <c r="H40" s="35" t="s">
        <v>153</v>
      </c>
      <c r="J40" s="67"/>
    </row>
    <row r="41" spans="1:10" x14ac:dyDescent="0.2">
      <c r="A41" s="155">
        <v>35</v>
      </c>
      <c r="B41" s="156" t="s">
        <v>550</v>
      </c>
      <c r="C41" s="156" t="s">
        <v>551</v>
      </c>
      <c r="D41" s="156" t="s">
        <v>267</v>
      </c>
      <c r="E41" s="157">
        <v>237000</v>
      </c>
      <c r="F41" s="35">
        <v>3025.3049999999998</v>
      </c>
      <c r="G41" s="158">
        <v>8.5738800000000007E-3</v>
      </c>
      <c r="H41" s="35" t="s">
        <v>153</v>
      </c>
      <c r="J41" s="67"/>
    </row>
    <row r="42" spans="1:10" x14ac:dyDescent="0.2">
      <c r="A42" s="155">
        <v>36</v>
      </c>
      <c r="B42" s="156" t="s">
        <v>385</v>
      </c>
      <c r="C42" s="156" t="s">
        <v>386</v>
      </c>
      <c r="D42" s="156" t="s">
        <v>204</v>
      </c>
      <c r="E42" s="157">
        <v>63000</v>
      </c>
      <c r="F42" s="35">
        <v>2971.5524999999998</v>
      </c>
      <c r="G42" s="158">
        <v>8.4215399999999999E-3</v>
      </c>
      <c r="H42" s="35" t="s">
        <v>153</v>
      </c>
      <c r="J42" s="67"/>
    </row>
    <row r="43" spans="1:10" x14ac:dyDescent="0.2">
      <c r="A43" s="155">
        <v>37</v>
      </c>
      <c r="B43" s="156" t="s">
        <v>342</v>
      </c>
      <c r="C43" s="156" t="s">
        <v>343</v>
      </c>
      <c r="D43" s="156" t="s">
        <v>204</v>
      </c>
      <c r="E43" s="157">
        <v>1228000</v>
      </c>
      <c r="F43" s="35">
        <v>2462.8768</v>
      </c>
      <c r="G43" s="158">
        <v>6.9799199999999997E-3</v>
      </c>
      <c r="H43" s="35" t="s">
        <v>153</v>
      </c>
      <c r="J43" s="67"/>
    </row>
    <row r="44" spans="1:10" x14ac:dyDescent="0.2">
      <c r="A44" s="155">
        <v>38</v>
      </c>
      <c r="B44" s="156" t="s">
        <v>352</v>
      </c>
      <c r="C44" s="156" t="s">
        <v>353</v>
      </c>
      <c r="D44" s="156" t="s">
        <v>354</v>
      </c>
      <c r="E44" s="157">
        <v>352868</v>
      </c>
      <c r="F44" s="35">
        <v>2447.316014</v>
      </c>
      <c r="G44" s="158">
        <v>6.9358199999999997E-3</v>
      </c>
      <c r="H44" s="35" t="s">
        <v>153</v>
      </c>
      <c r="J44" s="67"/>
    </row>
    <row r="45" spans="1:10" x14ac:dyDescent="0.2">
      <c r="A45" s="155">
        <v>39</v>
      </c>
      <c r="B45" s="156" t="s">
        <v>731</v>
      </c>
      <c r="C45" s="156" t="s">
        <v>732</v>
      </c>
      <c r="D45" s="156" t="s">
        <v>47</v>
      </c>
      <c r="E45" s="157">
        <v>127000</v>
      </c>
      <c r="F45" s="35">
        <v>2314.4479999999999</v>
      </c>
      <c r="G45" s="158">
        <v>6.5592699999999999E-3</v>
      </c>
      <c r="H45" s="35" t="s">
        <v>153</v>
      </c>
      <c r="J45" s="67"/>
    </row>
    <row r="46" spans="1:10" ht="25.5" x14ac:dyDescent="0.2">
      <c r="A46" s="155">
        <v>40</v>
      </c>
      <c r="B46" s="156" t="s">
        <v>556</v>
      </c>
      <c r="C46" s="156" t="s">
        <v>557</v>
      </c>
      <c r="D46" s="156" t="s">
        <v>25</v>
      </c>
      <c r="E46" s="157">
        <v>81544</v>
      </c>
      <c r="F46" s="35">
        <v>2177.5917479999998</v>
      </c>
      <c r="G46" s="158">
        <v>6.1714099999999996E-3</v>
      </c>
      <c r="H46" s="35" t="s">
        <v>153</v>
      </c>
      <c r="J46" s="67"/>
    </row>
    <row r="47" spans="1:10" x14ac:dyDescent="0.2">
      <c r="A47" s="155">
        <v>41</v>
      </c>
      <c r="B47" s="156" t="s">
        <v>476</v>
      </c>
      <c r="C47" s="156" t="s">
        <v>477</v>
      </c>
      <c r="D47" s="156" t="s">
        <v>245</v>
      </c>
      <c r="E47" s="157">
        <v>143000</v>
      </c>
      <c r="F47" s="35">
        <v>2133.4884999999999</v>
      </c>
      <c r="G47" s="158">
        <v>6.0464200000000003E-3</v>
      </c>
      <c r="H47" s="35" t="s">
        <v>153</v>
      </c>
      <c r="J47" s="67"/>
    </row>
    <row r="48" spans="1:10" x14ac:dyDescent="0.2">
      <c r="A48" s="155">
        <v>42</v>
      </c>
      <c r="B48" s="156" t="s">
        <v>697</v>
      </c>
      <c r="C48" s="156" t="s">
        <v>698</v>
      </c>
      <c r="D48" s="156" t="s">
        <v>298</v>
      </c>
      <c r="E48" s="157">
        <v>38000</v>
      </c>
      <c r="F48" s="35">
        <v>2080.7089999999998</v>
      </c>
      <c r="G48" s="158">
        <v>5.8968400000000004E-3</v>
      </c>
      <c r="H48" s="35" t="s">
        <v>153</v>
      </c>
      <c r="J48" s="67"/>
    </row>
    <row r="49" spans="1:10" x14ac:dyDescent="0.2">
      <c r="A49" s="155">
        <v>43</v>
      </c>
      <c r="B49" s="156" t="s">
        <v>817</v>
      </c>
      <c r="C49" s="156" t="s">
        <v>818</v>
      </c>
      <c r="D49" s="156" t="s">
        <v>511</v>
      </c>
      <c r="E49" s="157">
        <v>11757</v>
      </c>
      <c r="F49" s="35">
        <v>1953.1845315</v>
      </c>
      <c r="G49" s="158">
        <v>5.53543E-3</v>
      </c>
      <c r="H49" s="35" t="s">
        <v>153</v>
      </c>
      <c r="J49" s="67"/>
    </row>
    <row r="50" spans="1:10" x14ac:dyDescent="0.2">
      <c r="A50" s="155">
        <v>44</v>
      </c>
      <c r="B50" s="156" t="s">
        <v>113</v>
      </c>
      <c r="C50" s="156" t="s">
        <v>114</v>
      </c>
      <c r="D50" s="156" t="s">
        <v>112</v>
      </c>
      <c r="E50" s="157">
        <v>355000</v>
      </c>
      <c r="F50" s="35">
        <v>1865.17</v>
      </c>
      <c r="G50" s="158">
        <v>5.28599E-3</v>
      </c>
      <c r="H50" s="35" t="s">
        <v>153</v>
      </c>
      <c r="J50" s="67"/>
    </row>
    <row r="51" spans="1:10" x14ac:dyDescent="0.2">
      <c r="A51" s="155">
        <v>45</v>
      </c>
      <c r="B51" s="156" t="s">
        <v>110</v>
      </c>
      <c r="C51" s="156" t="s">
        <v>111</v>
      </c>
      <c r="D51" s="156" t="s">
        <v>112</v>
      </c>
      <c r="E51" s="157">
        <v>370000</v>
      </c>
      <c r="F51" s="35">
        <v>1794.87</v>
      </c>
      <c r="G51" s="158">
        <v>5.0867600000000001E-3</v>
      </c>
      <c r="H51" s="35" t="s">
        <v>153</v>
      </c>
      <c r="J51" s="67"/>
    </row>
    <row r="52" spans="1:10" x14ac:dyDescent="0.2">
      <c r="A52" s="155">
        <v>46</v>
      </c>
      <c r="B52" s="156" t="s">
        <v>26</v>
      </c>
      <c r="C52" s="156" t="s">
        <v>27</v>
      </c>
      <c r="D52" s="156" t="s">
        <v>22</v>
      </c>
      <c r="E52" s="157">
        <v>540000</v>
      </c>
      <c r="F52" s="35">
        <v>1787.13</v>
      </c>
      <c r="G52" s="158">
        <v>5.0648200000000003E-3</v>
      </c>
      <c r="H52" s="35" t="s">
        <v>153</v>
      </c>
      <c r="J52" s="67"/>
    </row>
    <row r="53" spans="1:10" x14ac:dyDescent="0.2">
      <c r="A53" s="155">
        <v>47</v>
      </c>
      <c r="B53" s="156" t="s">
        <v>248</v>
      </c>
      <c r="C53" s="156" t="s">
        <v>249</v>
      </c>
      <c r="D53" s="156" t="s">
        <v>16</v>
      </c>
      <c r="E53" s="157">
        <v>465000</v>
      </c>
      <c r="F53" s="35">
        <v>1544.2650000000001</v>
      </c>
      <c r="G53" s="158">
        <v>4.37653E-3</v>
      </c>
      <c r="H53" s="35" t="s">
        <v>153</v>
      </c>
      <c r="J53" s="67"/>
    </row>
    <row r="54" spans="1:10" x14ac:dyDescent="0.2">
      <c r="A54" s="155">
        <v>48</v>
      </c>
      <c r="B54" s="156" t="s">
        <v>39</v>
      </c>
      <c r="C54" s="156" t="s">
        <v>40</v>
      </c>
      <c r="D54" s="156" t="s">
        <v>33</v>
      </c>
      <c r="E54" s="157">
        <v>18000</v>
      </c>
      <c r="F54" s="35">
        <v>1528.3620000000001</v>
      </c>
      <c r="G54" s="158">
        <v>4.3314599999999997E-3</v>
      </c>
      <c r="H54" s="35" t="s">
        <v>153</v>
      </c>
      <c r="J54" s="67"/>
    </row>
    <row r="55" spans="1:10" x14ac:dyDescent="0.2">
      <c r="A55" s="155">
        <v>49</v>
      </c>
      <c r="B55" s="156" t="s">
        <v>365</v>
      </c>
      <c r="C55" s="156" t="s">
        <v>366</v>
      </c>
      <c r="D55" s="156" t="s">
        <v>117</v>
      </c>
      <c r="E55" s="157">
        <v>800000</v>
      </c>
      <c r="F55" s="35">
        <v>1392.08</v>
      </c>
      <c r="G55" s="158">
        <v>3.9452300000000001E-3</v>
      </c>
      <c r="H55" s="35" t="s">
        <v>153</v>
      </c>
      <c r="J55" s="67"/>
    </row>
    <row r="56" spans="1:10" x14ac:dyDescent="0.2">
      <c r="A56" s="155">
        <v>50</v>
      </c>
      <c r="B56" s="156" t="s">
        <v>369</v>
      </c>
      <c r="C56" s="156" t="s">
        <v>370</v>
      </c>
      <c r="D56" s="156" t="s">
        <v>50</v>
      </c>
      <c r="E56" s="157">
        <v>1125000</v>
      </c>
      <c r="F56" s="35">
        <v>1344.0374999999999</v>
      </c>
      <c r="G56" s="158">
        <v>3.8090699999999999E-3</v>
      </c>
      <c r="H56" s="35" t="s">
        <v>153</v>
      </c>
      <c r="J56" s="67"/>
    </row>
    <row r="57" spans="1:10" x14ac:dyDescent="0.2">
      <c r="A57" s="155">
        <v>51</v>
      </c>
      <c r="B57" s="156" t="s">
        <v>787</v>
      </c>
      <c r="C57" s="156" t="s">
        <v>788</v>
      </c>
      <c r="D57" s="156" t="s">
        <v>214</v>
      </c>
      <c r="E57" s="157">
        <v>19000</v>
      </c>
      <c r="F57" s="35">
        <v>1175.2829999999999</v>
      </c>
      <c r="G57" s="158">
        <v>3.33082E-3</v>
      </c>
      <c r="H57" s="35" t="s">
        <v>153</v>
      </c>
      <c r="J57" s="67"/>
    </row>
    <row r="58" spans="1:10" ht="25.5" x14ac:dyDescent="0.2">
      <c r="A58" s="155">
        <v>52</v>
      </c>
      <c r="B58" s="156" t="s">
        <v>363</v>
      </c>
      <c r="C58" s="156" t="s">
        <v>364</v>
      </c>
      <c r="D58" s="156" t="s">
        <v>219</v>
      </c>
      <c r="E58" s="157">
        <v>91000</v>
      </c>
      <c r="F58" s="35">
        <v>1098.9159999999999</v>
      </c>
      <c r="G58" s="158">
        <v>3.1143899999999999E-3</v>
      </c>
      <c r="H58" s="35" t="s">
        <v>153</v>
      </c>
      <c r="J58" s="67"/>
    </row>
    <row r="59" spans="1:10" ht="25.5" x14ac:dyDescent="0.2">
      <c r="A59" s="155">
        <v>53</v>
      </c>
      <c r="B59" s="156" t="s">
        <v>236</v>
      </c>
      <c r="C59" s="156" t="s">
        <v>237</v>
      </c>
      <c r="D59" s="156" t="s">
        <v>219</v>
      </c>
      <c r="E59" s="157">
        <v>18000</v>
      </c>
      <c r="F59" s="35">
        <v>898.44299999999998</v>
      </c>
      <c r="G59" s="158">
        <v>2.54624E-3</v>
      </c>
      <c r="H59" s="35" t="s">
        <v>153</v>
      </c>
      <c r="J59" s="67"/>
    </row>
    <row r="60" spans="1:10" x14ac:dyDescent="0.2">
      <c r="A60" s="155">
        <v>54</v>
      </c>
      <c r="B60" s="156" t="s">
        <v>61</v>
      </c>
      <c r="C60" s="156" t="s">
        <v>62</v>
      </c>
      <c r="D60" s="156" t="s">
        <v>30</v>
      </c>
      <c r="E60" s="157">
        <v>15056</v>
      </c>
      <c r="F60" s="35">
        <v>792.58547999999996</v>
      </c>
      <c r="G60" s="158">
        <v>2.2462300000000001E-3</v>
      </c>
      <c r="H60" s="35" t="s">
        <v>153</v>
      </c>
      <c r="J60" s="67"/>
    </row>
    <row r="61" spans="1:10" x14ac:dyDescent="0.2">
      <c r="A61" s="155">
        <v>55</v>
      </c>
      <c r="B61" s="156" t="s">
        <v>357</v>
      </c>
      <c r="C61" s="156" t="s">
        <v>358</v>
      </c>
      <c r="D61" s="156" t="s">
        <v>293</v>
      </c>
      <c r="E61" s="157">
        <v>58791</v>
      </c>
      <c r="F61" s="35">
        <v>581.88392250000004</v>
      </c>
      <c r="G61" s="158">
        <v>1.64909E-3</v>
      </c>
      <c r="H61" s="35" t="s">
        <v>153</v>
      </c>
      <c r="J61" s="67"/>
    </row>
    <row r="62" spans="1:10" ht="25.5" x14ac:dyDescent="0.2">
      <c r="A62" s="155">
        <v>56</v>
      </c>
      <c r="B62" s="156" t="s">
        <v>261</v>
      </c>
      <c r="C62" s="156" t="s">
        <v>262</v>
      </c>
      <c r="D62" s="156" t="s">
        <v>25</v>
      </c>
      <c r="E62" s="157">
        <v>31690</v>
      </c>
      <c r="F62" s="35">
        <v>574.68230500000004</v>
      </c>
      <c r="G62" s="158">
        <v>1.62868E-3</v>
      </c>
      <c r="H62" s="35" t="s">
        <v>153</v>
      </c>
      <c r="J62" s="67"/>
    </row>
    <row r="63" spans="1:10" ht="25.5" x14ac:dyDescent="0.2">
      <c r="A63" s="155">
        <v>57</v>
      </c>
      <c r="B63" s="156" t="s">
        <v>530</v>
      </c>
      <c r="C63" s="156" t="s">
        <v>531</v>
      </c>
      <c r="D63" s="156" t="s">
        <v>532</v>
      </c>
      <c r="E63" s="157">
        <v>49261</v>
      </c>
      <c r="F63" s="35">
        <v>219.28534149999999</v>
      </c>
      <c r="G63" s="158">
        <v>6.2147000000000005E-4</v>
      </c>
      <c r="H63" s="35" t="s">
        <v>153</v>
      </c>
      <c r="J63" s="67"/>
    </row>
    <row r="64" spans="1:10" x14ac:dyDescent="0.2">
      <c r="A64" s="155">
        <v>58</v>
      </c>
      <c r="B64" s="156" t="s">
        <v>277</v>
      </c>
      <c r="C64" s="156" t="s">
        <v>278</v>
      </c>
      <c r="D64" s="156" t="s">
        <v>50</v>
      </c>
      <c r="E64" s="157">
        <v>41000</v>
      </c>
      <c r="F64" s="35">
        <v>56.042900000000003</v>
      </c>
      <c r="G64" s="158">
        <v>1.5883E-4</v>
      </c>
      <c r="H64" s="35" t="s">
        <v>153</v>
      </c>
      <c r="J64" s="67"/>
    </row>
    <row r="65" spans="1:10" x14ac:dyDescent="0.2">
      <c r="A65" s="153"/>
      <c r="B65" s="153"/>
      <c r="C65" s="154" t="s">
        <v>152</v>
      </c>
      <c r="D65" s="153"/>
      <c r="E65" s="153" t="s">
        <v>153</v>
      </c>
      <c r="F65" s="159">
        <v>349368.19880050002</v>
      </c>
      <c r="G65" s="160">
        <v>0.99012809000000002</v>
      </c>
      <c r="H65" s="35" t="s">
        <v>153</v>
      </c>
      <c r="J65" s="67"/>
    </row>
    <row r="66" spans="1:10" x14ac:dyDescent="0.2">
      <c r="A66" s="153"/>
      <c r="B66" s="153"/>
      <c r="C66" s="161"/>
      <c r="D66" s="153"/>
      <c r="E66" s="153"/>
      <c r="F66" s="162"/>
      <c r="G66" s="162"/>
      <c r="H66" s="35" t="s">
        <v>153</v>
      </c>
      <c r="J66" s="67"/>
    </row>
    <row r="67" spans="1:10" x14ac:dyDescent="0.2">
      <c r="A67" s="153"/>
      <c r="B67" s="153"/>
      <c r="C67" s="154" t="s">
        <v>154</v>
      </c>
      <c r="D67" s="153"/>
      <c r="E67" s="153"/>
      <c r="F67" s="153"/>
      <c r="G67" s="153"/>
      <c r="H67" s="35" t="s">
        <v>153</v>
      </c>
      <c r="J67" s="67"/>
    </row>
    <row r="68" spans="1:10" x14ac:dyDescent="0.2">
      <c r="A68" s="153"/>
      <c r="B68" s="153"/>
      <c r="C68" s="154" t="s">
        <v>152</v>
      </c>
      <c r="D68" s="153"/>
      <c r="E68" s="153" t="s">
        <v>153</v>
      </c>
      <c r="F68" s="163" t="s">
        <v>155</v>
      </c>
      <c r="G68" s="160">
        <v>0</v>
      </c>
      <c r="H68" s="35" t="s">
        <v>153</v>
      </c>
      <c r="J68" s="67"/>
    </row>
    <row r="69" spans="1:10" x14ac:dyDescent="0.2">
      <c r="A69" s="153"/>
      <c r="B69" s="153"/>
      <c r="C69" s="161"/>
      <c r="D69" s="153"/>
      <c r="E69" s="153"/>
      <c r="F69" s="162"/>
      <c r="G69" s="162"/>
      <c r="H69" s="35" t="s">
        <v>153</v>
      </c>
      <c r="J69" s="67"/>
    </row>
    <row r="70" spans="1:10" x14ac:dyDescent="0.2">
      <c r="A70" s="153"/>
      <c r="B70" s="153"/>
      <c r="C70" s="154" t="s">
        <v>156</v>
      </c>
      <c r="D70" s="153"/>
      <c r="E70" s="153"/>
      <c r="F70" s="153"/>
      <c r="G70" s="153"/>
      <c r="H70" s="35" t="s">
        <v>153</v>
      </c>
      <c r="J70" s="67"/>
    </row>
    <row r="71" spans="1:10" x14ac:dyDescent="0.2">
      <c r="A71" s="153"/>
      <c r="B71" s="153"/>
      <c r="C71" s="154" t="s">
        <v>152</v>
      </c>
      <c r="D71" s="153"/>
      <c r="E71" s="153" t="s">
        <v>153</v>
      </c>
      <c r="F71" s="163" t="s">
        <v>155</v>
      </c>
      <c r="G71" s="160">
        <v>0</v>
      </c>
      <c r="H71" s="35" t="s">
        <v>153</v>
      </c>
      <c r="J71" s="67"/>
    </row>
    <row r="72" spans="1:10" x14ac:dyDescent="0.2">
      <c r="A72" s="153"/>
      <c r="B72" s="153"/>
      <c r="C72" s="161"/>
      <c r="D72" s="153"/>
      <c r="E72" s="153"/>
      <c r="F72" s="162"/>
      <c r="G72" s="162"/>
      <c r="H72" s="35" t="s">
        <v>153</v>
      </c>
      <c r="J72" s="67"/>
    </row>
    <row r="73" spans="1:10" x14ac:dyDescent="0.2">
      <c r="A73" s="153"/>
      <c r="B73" s="153"/>
      <c r="C73" s="154" t="s">
        <v>157</v>
      </c>
      <c r="D73" s="153"/>
      <c r="E73" s="153"/>
      <c r="F73" s="153"/>
      <c r="G73" s="153"/>
      <c r="H73" s="35" t="s">
        <v>153</v>
      </c>
      <c r="J73" s="67"/>
    </row>
    <row r="74" spans="1:10" x14ac:dyDescent="0.2">
      <c r="A74" s="153"/>
      <c r="B74" s="153"/>
      <c r="C74" s="154" t="s">
        <v>152</v>
      </c>
      <c r="D74" s="153"/>
      <c r="E74" s="153" t="s">
        <v>153</v>
      </c>
      <c r="F74" s="163" t="s">
        <v>155</v>
      </c>
      <c r="G74" s="160">
        <v>0</v>
      </c>
      <c r="H74" s="35" t="s">
        <v>153</v>
      </c>
      <c r="J74" s="67"/>
    </row>
    <row r="75" spans="1:10" x14ac:dyDescent="0.2">
      <c r="A75" s="153"/>
      <c r="B75" s="153"/>
      <c r="C75" s="161"/>
      <c r="D75" s="153"/>
      <c r="E75" s="153"/>
      <c r="F75" s="162"/>
      <c r="G75" s="162"/>
      <c r="H75" s="35" t="s">
        <v>153</v>
      </c>
      <c r="J75" s="67"/>
    </row>
    <row r="76" spans="1:10" x14ac:dyDescent="0.2">
      <c r="A76" s="153"/>
      <c r="B76" s="153"/>
      <c r="C76" s="154" t="s">
        <v>158</v>
      </c>
      <c r="D76" s="153"/>
      <c r="E76" s="153"/>
      <c r="F76" s="162"/>
      <c r="G76" s="162"/>
      <c r="H76" s="35" t="s">
        <v>153</v>
      </c>
      <c r="J76" s="67"/>
    </row>
    <row r="77" spans="1:10" x14ac:dyDescent="0.2">
      <c r="A77" s="153"/>
      <c r="B77" s="153"/>
      <c r="C77" s="154" t="s">
        <v>152</v>
      </c>
      <c r="D77" s="153"/>
      <c r="E77" s="153" t="s">
        <v>153</v>
      </c>
      <c r="F77" s="163" t="s">
        <v>155</v>
      </c>
      <c r="G77" s="160">
        <v>0</v>
      </c>
      <c r="H77" s="35" t="s">
        <v>153</v>
      </c>
      <c r="J77" s="67"/>
    </row>
    <row r="78" spans="1:10" x14ac:dyDescent="0.2">
      <c r="A78" s="153"/>
      <c r="B78" s="153"/>
      <c r="C78" s="161"/>
      <c r="D78" s="153"/>
      <c r="E78" s="153"/>
      <c r="F78" s="162"/>
      <c r="G78" s="162"/>
      <c r="H78" s="35" t="s">
        <v>153</v>
      </c>
      <c r="J78" s="67"/>
    </row>
    <row r="79" spans="1:10" x14ac:dyDescent="0.2">
      <c r="A79" s="153"/>
      <c r="B79" s="153"/>
      <c r="C79" s="154" t="s">
        <v>159</v>
      </c>
      <c r="D79" s="153"/>
      <c r="E79" s="153"/>
      <c r="F79" s="162"/>
      <c r="G79" s="162"/>
      <c r="H79" s="35" t="s">
        <v>153</v>
      </c>
      <c r="J79" s="67"/>
    </row>
    <row r="80" spans="1:10" x14ac:dyDescent="0.2">
      <c r="A80" s="153"/>
      <c r="B80" s="153"/>
      <c r="C80" s="154" t="s">
        <v>152</v>
      </c>
      <c r="D80" s="153"/>
      <c r="E80" s="153" t="s">
        <v>153</v>
      </c>
      <c r="F80" s="163" t="s">
        <v>155</v>
      </c>
      <c r="G80" s="160">
        <v>0</v>
      </c>
      <c r="H80" s="35" t="s">
        <v>153</v>
      </c>
      <c r="J80" s="67"/>
    </row>
    <row r="81" spans="1:10" x14ac:dyDescent="0.2">
      <c r="A81" s="153"/>
      <c r="B81" s="153"/>
      <c r="C81" s="161"/>
      <c r="D81" s="153"/>
      <c r="E81" s="153"/>
      <c r="F81" s="162"/>
      <c r="G81" s="162"/>
      <c r="H81" s="35" t="s">
        <v>153</v>
      </c>
      <c r="J81" s="67"/>
    </row>
    <row r="82" spans="1:10" x14ac:dyDescent="0.2">
      <c r="A82" s="153"/>
      <c r="B82" s="153"/>
      <c r="C82" s="154" t="s">
        <v>160</v>
      </c>
      <c r="D82" s="153"/>
      <c r="E82" s="153"/>
      <c r="F82" s="159">
        <v>349368.19880050002</v>
      </c>
      <c r="G82" s="160">
        <v>0.99012809000000002</v>
      </c>
      <c r="H82" s="35" t="s">
        <v>153</v>
      </c>
      <c r="J82" s="67"/>
    </row>
    <row r="83" spans="1:10" x14ac:dyDescent="0.2">
      <c r="A83" s="153"/>
      <c r="B83" s="153"/>
      <c r="C83" s="161"/>
      <c r="D83" s="153"/>
      <c r="E83" s="153"/>
      <c r="F83" s="162"/>
      <c r="G83" s="162"/>
      <c r="H83" s="35" t="s">
        <v>153</v>
      </c>
      <c r="J83" s="67"/>
    </row>
    <row r="84" spans="1:10" x14ac:dyDescent="0.2">
      <c r="A84" s="153"/>
      <c r="B84" s="153"/>
      <c r="C84" s="154" t="s">
        <v>161</v>
      </c>
      <c r="D84" s="153"/>
      <c r="E84" s="153"/>
      <c r="F84" s="162"/>
      <c r="G84" s="162"/>
      <c r="H84" s="35" t="s">
        <v>153</v>
      </c>
      <c r="J84" s="67"/>
    </row>
    <row r="85" spans="1:10" x14ac:dyDescent="0.2">
      <c r="A85" s="153"/>
      <c r="B85" s="153"/>
      <c r="C85" s="154" t="s">
        <v>10</v>
      </c>
      <c r="D85" s="153"/>
      <c r="E85" s="153"/>
      <c r="F85" s="162"/>
      <c r="G85" s="162"/>
      <c r="H85" s="35" t="s">
        <v>153</v>
      </c>
      <c r="J85" s="67"/>
    </row>
    <row r="86" spans="1:10" x14ac:dyDescent="0.2">
      <c r="A86" s="153"/>
      <c r="B86" s="153"/>
      <c r="C86" s="154" t="s">
        <v>152</v>
      </c>
      <c r="D86" s="153"/>
      <c r="E86" s="153" t="s">
        <v>153</v>
      </c>
      <c r="F86" s="163" t="s">
        <v>155</v>
      </c>
      <c r="G86" s="160">
        <v>0</v>
      </c>
      <c r="H86" s="35" t="s">
        <v>153</v>
      </c>
      <c r="J86" s="67"/>
    </row>
    <row r="87" spans="1:10" x14ac:dyDescent="0.2">
      <c r="A87" s="153"/>
      <c r="B87" s="153"/>
      <c r="C87" s="161"/>
      <c r="D87" s="153"/>
      <c r="E87" s="153"/>
      <c r="F87" s="162"/>
      <c r="G87" s="162"/>
      <c r="H87" s="35" t="s">
        <v>153</v>
      </c>
      <c r="J87" s="67"/>
    </row>
    <row r="88" spans="1:10" x14ac:dyDescent="0.2">
      <c r="A88" s="153"/>
      <c r="B88" s="153"/>
      <c r="C88" s="154" t="s">
        <v>162</v>
      </c>
      <c r="D88" s="153"/>
      <c r="E88" s="153"/>
      <c r="F88" s="153"/>
      <c r="G88" s="153"/>
      <c r="H88" s="35" t="s">
        <v>153</v>
      </c>
      <c r="J88" s="67"/>
    </row>
    <row r="89" spans="1:10" x14ac:dyDescent="0.2">
      <c r="A89" s="153"/>
      <c r="B89" s="153"/>
      <c r="C89" s="154" t="s">
        <v>152</v>
      </c>
      <c r="D89" s="153"/>
      <c r="E89" s="153" t="s">
        <v>153</v>
      </c>
      <c r="F89" s="163" t="s">
        <v>155</v>
      </c>
      <c r="G89" s="160">
        <v>0</v>
      </c>
      <c r="H89" s="35" t="s">
        <v>153</v>
      </c>
      <c r="J89" s="67"/>
    </row>
    <row r="90" spans="1:10" x14ac:dyDescent="0.2">
      <c r="A90" s="153"/>
      <c r="B90" s="153"/>
      <c r="C90" s="161"/>
      <c r="D90" s="153"/>
      <c r="E90" s="153"/>
      <c r="F90" s="162"/>
      <c r="G90" s="162"/>
      <c r="H90" s="35" t="s">
        <v>153</v>
      </c>
      <c r="J90" s="67"/>
    </row>
    <row r="91" spans="1:10" x14ac:dyDescent="0.2">
      <c r="A91" s="153"/>
      <c r="B91" s="153"/>
      <c r="C91" s="154" t="s">
        <v>163</v>
      </c>
      <c r="D91" s="153"/>
      <c r="E91" s="153"/>
      <c r="F91" s="153"/>
      <c r="G91" s="153"/>
      <c r="H91" s="35" t="s">
        <v>153</v>
      </c>
      <c r="J91" s="67"/>
    </row>
    <row r="92" spans="1:10" x14ac:dyDescent="0.2">
      <c r="A92" s="153"/>
      <c r="B92" s="153"/>
      <c r="C92" s="154" t="s">
        <v>152</v>
      </c>
      <c r="D92" s="153"/>
      <c r="E92" s="153" t="s">
        <v>153</v>
      </c>
      <c r="F92" s="163" t="s">
        <v>155</v>
      </c>
      <c r="G92" s="160">
        <v>0</v>
      </c>
      <c r="H92" s="35" t="s">
        <v>153</v>
      </c>
      <c r="J92" s="67"/>
    </row>
    <row r="93" spans="1:10" x14ac:dyDescent="0.2">
      <c r="A93" s="153"/>
      <c r="B93" s="153"/>
      <c r="C93" s="161"/>
      <c r="D93" s="153"/>
      <c r="E93" s="153"/>
      <c r="F93" s="162"/>
      <c r="G93" s="162"/>
      <c r="H93" s="35" t="s">
        <v>153</v>
      </c>
      <c r="J93" s="67"/>
    </row>
    <row r="94" spans="1:10" x14ac:dyDescent="0.2">
      <c r="A94" s="153"/>
      <c r="B94" s="153"/>
      <c r="C94" s="154" t="s">
        <v>164</v>
      </c>
      <c r="D94" s="153"/>
      <c r="E94" s="153"/>
      <c r="F94" s="162"/>
      <c r="G94" s="162"/>
      <c r="H94" s="35" t="s">
        <v>153</v>
      </c>
      <c r="J94" s="67"/>
    </row>
    <row r="95" spans="1:10" x14ac:dyDescent="0.2">
      <c r="A95" s="153"/>
      <c r="B95" s="153"/>
      <c r="C95" s="154" t="s">
        <v>152</v>
      </c>
      <c r="D95" s="153"/>
      <c r="E95" s="153" t="s">
        <v>153</v>
      </c>
      <c r="F95" s="163" t="s">
        <v>155</v>
      </c>
      <c r="G95" s="160">
        <v>0</v>
      </c>
      <c r="H95" s="35" t="s">
        <v>153</v>
      </c>
      <c r="J95" s="67"/>
    </row>
    <row r="96" spans="1:10" x14ac:dyDescent="0.2">
      <c r="A96" s="153"/>
      <c r="B96" s="153"/>
      <c r="C96" s="161"/>
      <c r="D96" s="153"/>
      <c r="E96" s="153"/>
      <c r="F96" s="162"/>
      <c r="G96" s="162"/>
      <c r="H96" s="35" t="s">
        <v>153</v>
      </c>
      <c r="J96" s="67"/>
    </row>
    <row r="97" spans="1:10" x14ac:dyDescent="0.2">
      <c r="A97" s="153"/>
      <c r="B97" s="153"/>
      <c r="C97" s="154" t="s">
        <v>165</v>
      </c>
      <c r="D97" s="153"/>
      <c r="E97" s="153"/>
      <c r="F97" s="159">
        <v>0</v>
      </c>
      <c r="G97" s="160">
        <v>0</v>
      </c>
      <c r="H97" s="35" t="s">
        <v>153</v>
      </c>
      <c r="J97" s="67"/>
    </row>
    <row r="98" spans="1:10" x14ac:dyDescent="0.2">
      <c r="A98" s="153"/>
      <c r="B98" s="153"/>
      <c r="C98" s="161"/>
      <c r="D98" s="153"/>
      <c r="E98" s="153"/>
      <c r="F98" s="162"/>
      <c r="G98" s="162"/>
      <c r="H98" s="35" t="s">
        <v>153</v>
      </c>
      <c r="J98" s="67"/>
    </row>
    <row r="99" spans="1:10" x14ac:dyDescent="0.2">
      <c r="A99" s="153"/>
      <c r="B99" s="153"/>
      <c r="C99" s="154" t="s">
        <v>166</v>
      </c>
      <c r="D99" s="153"/>
      <c r="E99" s="153"/>
      <c r="F99" s="162"/>
      <c r="G99" s="162"/>
      <c r="H99" s="35" t="s">
        <v>153</v>
      </c>
      <c r="J99" s="67"/>
    </row>
    <row r="100" spans="1:10" x14ac:dyDescent="0.2">
      <c r="A100" s="153"/>
      <c r="B100" s="153"/>
      <c r="C100" s="154" t="s">
        <v>167</v>
      </c>
      <c r="D100" s="153"/>
      <c r="E100" s="153"/>
      <c r="F100" s="162"/>
      <c r="G100" s="162"/>
      <c r="H100" s="35" t="s">
        <v>153</v>
      </c>
      <c r="J100" s="67"/>
    </row>
    <row r="101" spans="1:10" x14ac:dyDescent="0.2">
      <c r="A101" s="153"/>
      <c r="B101" s="153"/>
      <c r="C101" s="154" t="s">
        <v>152</v>
      </c>
      <c r="D101" s="153"/>
      <c r="E101" s="153" t="s">
        <v>153</v>
      </c>
      <c r="F101" s="163" t="s">
        <v>155</v>
      </c>
      <c r="G101" s="160">
        <v>0</v>
      </c>
      <c r="H101" s="35" t="s">
        <v>153</v>
      </c>
      <c r="J101" s="67"/>
    </row>
    <row r="102" spans="1:10" x14ac:dyDescent="0.2">
      <c r="A102" s="153"/>
      <c r="B102" s="153"/>
      <c r="C102" s="161"/>
      <c r="D102" s="153"/>
      <c r="E102" s="153"/>
      <c r="F102" s="162"/>
      <c r="G102" s="162"/>
      <c r="H102" s="35" t="s">
        <v>153</v>
      </c>
      <c r="J102" s="67"/>
    </row>
    <row r="103" spans="1:10" x14ac:dyDescent="0.2">
      <c r="A103" s="153"/>
      <c r="B103" s="153"/>
      <c r="C103" s="154" t="s">
        <v>168</v>
      </c>
      <c r="D103" s="153"/>
      <c r="E103" s="153"/>
      <c r="F103" s="162"/>
      <c r="G103" s="162"/>
      <c r="H103" s="35" t="s">
        <v>153</v>
      </c>
      <c r="J103" s="67"/>
    </row>
    <row r="104" spans="1:10" x14ac:dyDescent="0.2">
      <c r="A104" s="153"/>
      <c r="B104" s="153"/>
      <c r="C104" s="154" t="s">
        <v>152</v>
      </c>
      <c r="D104" s="153"/>
      <c r="E104" s="153" t="s">
        <v>153</v>
      </c>
      <c r="F104" s="163" t="s">
        <v>155</v>
      </c>
      <c r="G104" s="160">
        <v>0</v>
      </c>
      <c r="H104" s="35" t="s">
        <v>153</v>
      </c>
      <c r="J104" s="67"/>
    </row>
    <row r="105" spans="1:10" x14ac:dyDescent="0.2">
      <c r="A105" s="153"/>
      <c r="B105" s="153"/>
      <c r="C105" s="161"/>
      <c r="D105" s="153"/>
      <c r="E105" s="153"/>
      <c r="F105" s="162"/>
      <c r="G105" s="162"/>
      <c r="H105" s="35" t="s">
        <v>153</v>
      </c>
      <c r="J105" s="67"/>
    </row>
    <row r="106" spans="1:10" x14ac:dyDescent="0.2">
      <c r="A106" s="153"/>
      <c r="B106" s="153"/>
      <c r="C106" s="154" t="s">
        <v>169</v>
      </c>
      <c r="D106" s="153"/>
      <c r="E106" s="153"/>
      <c r="F106" s="162"/>
      <c r="G106" s="162"/>
      <c r="H106" s="35" t="s">
        <v>153</v>
      </c>
      <c r="J106" s="67"/>
    </row>
    <row r="107" spans="1:10" x14ac:dyDescent="0.2">
      <c r="A107" s="153"/>
      <c r="B107" s="153"/>
      <c r="C107" s="154" t="s">
        <v>152</v>
      </c>
      <c r="D107" s="153"/>
      <c r="E107" s="153" t="s">
        <v>153</v>
      </c>
      <c r="F107" s="163" t="s">
        <v>155</v>
      </c>
      <c r="G107" s="160">
        <v>0</v>
      </c>
      <c r="H107" s="35" t="s">
        <v>153</v>
      </c>
      <c r="J107" s="67"/>
    </row>
    <row r="108" spans="1:10" x14ac:dyDescent="0.2">
      <c r="A108" s="153"/>
      <c r="B108" s="153"/>
      <c r="C108" s="161"/>
      <c r="D108" s="153"/>
      <c r="E108" s="153"/>
      <c r="F108" s="162"/>
      <c r="G108" s="162"/>
      <c r="H108" s="35" t="s">
        <v>153</v>
      </c>
      <c r="J108" s="67"/>
    </row>
    <row r="109" spans="1:10" x14ac:dyDescent="0.2">
      <c r="A109" s="153"/>
      <c r="B109" s="153"/>
      <c r="C109" s="154" t="s">
        <v>170</v>
      </c>
      <c r="D109" s="153"/>
      <c r="E109" s="153"/>
      <c r="F109" s="162"/>
      <c r="G109" s="162"/>
      <c r="H109" s="35" t="s">
        <v>153</v>
      </c>
      <c r="J109" s="67"/>
    </row>
    <row r="110" spans="1:10" x14ac:dyDescent="0.2">
      <c r="A110" s="155">
        <v>1</v>
      </c>
      <c r="B110" s="156"/>
      <c r="C110" s="156" t="s">
        <v>171</v>
      </c>
      <c r="D110" s="156"/>
      <c r="E110" s="164"/>
      <c r="F110" s="35">
        <v>2285.46698999</v>
      </c>
      <c r="G110" s="158">
        <v>6.4771400000000002E-3</v>
      </c>
      <c r="H110" s="35" t="s">
        <v>1026</v>
      </c>
      <c r="J110" s="67"/>
    </row>
    <row r="111" spans="1:10" x14ac:dyDescent="0.2">
      <c r="A111" s="153"/>
      <c r="B111" s="153"/>
      <c r="C111" s="154" t="s">
        <v>152</v>
      </c>
      <c r="D111" s="153"/>
      <c r="E111" s="153" t="s">
        <v>153</v>
      </c>
      <c r="F111" s="159">
        <v>2285.46698999</v>
      </c>
      <c r="G111" s="160">
        <v>6.4771400000000002E-3</v>
      </c>
      <c r="H111" s="35" t="s">
        <v>153</v>
      </c>
      <c r="J111" s="67"/>
    </row>
    <row r="112" spans="1:10" x14ac:dyDescent="0.2">
      <c r="A112" s="153"/>
      <c r="B112" s="153"/>
      <c r="C112" s="161"/>
      <c r="D112" s="153"/>
      <c r="E112" s="153"/>
      <c r="F112" s="162"/>
      <c r="G112" s="162"/>
      <c r="H112" s="35" t="s">
        <v>153</v>
      </c>
      <c r="J112" s="67"/>
    </row>
    <row r="113" spans="1:10" x14ac:dyDescent="0.2">
      <c r="A113" s="153"/>
      <c r="B113" s="153"/>
      <c r="C113" s="154" t="s">
        <v>172</v>
      </c>
      <c r="D113" s="153"/>
      <c r="E113" s="153"/>
      <c r="F113" s="159">
        <v>2285.46698999</v>
      </c>
      <c r="G113" s="160">
        <v>6.4771400000000002E-3</v>
      </c>
      <c r="H113" s="35" t="s">
        <v>153</v>
      </c>
      <c r="J113" s="67"/>
    </row>
    <row r="114" spans="1:10" x14ac:dyDescent="0.2">
      <c r="A114" s="153"/>
      <c r="B114" s="153"/>
      <c r="C114" s="162"/>
      <c r="D114" s="153"/>
      <c r="E114" s="153"/>
      <c r="F114" s="153"/>
      <c r="G114" s="153"/>
      <c r="H114" s="35" t="s">
        <v>153</v>
      </c>
      <c r="J114" s="67"/>
    </row>
    <row r="115" spans="1:10" x14ac:dyDescent="0.2">
      <c r="A115" s="153"/>
      <c r="B115" s="153"/>
      <c r="C115" s="154" t="s">
        <v>173</v>
      </c>
      <c r="D115" s="153"/>
      <c r="E115" s="153"/>
      <c r="F115" s="153"/>
      <c r="G115" s="153"/>
      <c r="H115" s="35" t="s">
        <v>153</v>
      </c>
      <c r="J115" s="67"/>
    </row>
    <row r="116" spans="1:10" x14ac:dyDescent="0.2">
      <c r="A116" s="153"/>
      <c r="B116" s="153"/>
      <c r="C116" s="154" t="s">
        <v>174</v>
      </c>
      <c r="D116" s="153"/>
      <c r="E116" s="153"/>
      <c r="F116" s="153"/>
      <c r="G116" s="153"/>
      <c r="H116" s="35" t="s">
        <v>153</v>
      </c>
      <c r="J116" s="67"/>
    </row>
    <row r="117" spans="1:10" x14ac:dyDescent="0.2">
      <c r="A117" s="153"/>
      <c r="B117" s="153"/>
      <c r="C117" s="154" t="s">
        <v>152</v>
      </c>
      <c r="D117" s="153"/>
      <c r="E117" s="153" t="s">
        <v>153</v>
      </c>
      <c r="F117" s="163" t="s">
        <v>155</v>
      </c>
      <c r="G117" s="160">
        <v>0</v>
      </c>
      <c r="H117" s="35" t="s">
        <v>153</v>
      </c>
      <c r="J117" s="67"/>
    </row>
    <row r="118" spans="1:10" x14ac:dyDescent="0.2">
      <c r="A118" s="153"/>
      <c r="B118" s="153"/>
      <c r="C118" s="161"/>
      <c r="D118" s="153"/>
      <c r="E118" s="153"/>
      <c r="F118" s="162"/>
      <c r="G118" s="162"/>
      <c r="H118" s="35" t="s">
        <v>153</v>
      </c>
      <c r="J118" s="67"/>
    </row>
    <row r="119" spans="1:10" x14ac:dyDescent="0.2">
      <c r="A119" s="153"/>
      <c r="B119" s="153"/>
      <c r="C119" s="154" t="s">
        <v>177</v>
      </c>
      <c r="D119" s="153"/>
      <c r="E119" s="153"/>
      <c r="F119" s="153"/>
      <c r="G119" s="153"/>
      <c r="H119" s="35" t="s">
        <v>153</v>
      </c>
      <c r="J119" s="67"/>
    </row>
    <row r="120" spans="1:10" x14ac:dyDescent="0.2">
      <c r="A120" s="153"/>
      <c r="B120" s="153"/>
      <c r="C120" s="154" t="s">
        <v>178</v>
      </c>
      <c r="D120" s="153"/>
      <c r="E120" s="153"/>
      <c r="F120" s="153"/>
      <c r="G120" s="153"/>
      <c r="H120" s="35" t="s">
        <v>153</v>
      </c>
      <c r="J120" s="67"/>
    </row>
    <row r="121" spans="1:10" x14ac:dyDescent="0.2">
      <c r="A121" s="153"/>
      <c r="B121" s="153"/>
      <c r="C121" s="154" t="s">
        <v>152</v>
      </c>
      <c r="D121" s="153"/>
      <c r="E121" s="153" t="s">
        <v>153</v>
      </c>
      <c r="F121" s="163" t="s">
        <v>155</v>
      </c>
      <c r="G121" s="160">
        <v>0</v>
      </c>
      <c r="H121" s="35" t="s">
        <v>153</v>
      </c>
      <c r="J121" s="67"/>
    </row>
    <row r="122" spans="1:10" x14ac:dyDescent="0.2">
      <c r="A122" s="153"/>
      <c r="B122" s="153"/>
      <c r="C122" s="161"/>
      <c r="D122" s="153"/>
      <c r="E122" s="153"/>
      <c r="F122" s="162"/>
      <c r="G122" s="162"/>
      <c r="H122" s="35" t="s">
        <v>153</v>
      </c>
      <c r="J122" s="67"/>
    </row>
    <row r="123" spans="1:10" x14ac:dyDescent="0.2">
      <c r="A123" s="153"/>
      <c r="B123" s="153"/>
      <c r="C123" s="154" t="s">
        <v>179</v>
      </c>
      <c r="D123" s="153"/>
      <c r="E123" s="153"/>
      <c r="F123" s="162"/>
      <c r="G123" s="162"/>
      <c r="H123" s="35" t="s">
        <v>153</v>
      </c>
      <c r="J123" s="67"/>
    </row>
    <row r="124" spans="1:10" x14ac:dyDescent="0.2">
      <c r="A124" s="153"/>
      <c r="B124" s="153"/>
      <c r="C124" s="154" t="s">
        <v>152</v>
      </c>
      <c r="D124" s="153"/>
      <c r="E124" s="153" t="s">
        <v>153</v>
      </c>
      <c r="F124" s="163" t="s">
        <v>155</v>
      </c>
      <c r="G124" s="160">
        <v>0</v>
      </c>
      <c r="H124" s="35" t="s">
        <v>153</v>
      </c>
      <c r="J124" s="67"/>
    </row>
    <row r="125" spans="1:10" x14ac:dyDescent="0.2">
      <c r="A125" s="153"/>
      <c r="B125" s="156"/>
      <c r="C125" s="156"/>
      <c r="D125" s="154"/>
      <c r="E125" s="153"/>
      <c r="F125" s="156"/>
      <c r="G125" s="164"/>
      <c r="H125" s="35" t="s">
        <v>153</v>
      </c>
      <c r="J125" s="67"/>
    </row>
    <row r="126" spans="1:10" x14ac:dyDescent="0.2">
      <c r="A126" s="164"/>
      <c r="B126" s="156"/>
      <c r="C126" s="166" t="s">
        <v>935</v>
      </c>
      <c r="D126" s="156"/>
      <c r="E126" s="164"/>
      <c r="F126" s="35">
        <v>1197.86523719</v>
      </c>
      <c r="G126" s="158">
        <v>3.3948099999999998E-3</v>
      </c>
      <c r="H126" s="35" t="s">
        <v>153</v>
      </c>
      <c r="J126" s="67"/>
    </row>
    <row r="127" spans="1:10" x14ac:dyDescent="0.2">
      <c r="A127" s="161"/>
      <c r="B127" s="161"/>
      <c r="C127" s="154" t="s">
        <v>181</v>
      </c>
      <c r="D127" s="162"/>
      <c r="E127" s="162"/>
      <c r="F127" s="159">
        <v>352851.53102767997</v>
      </c>
      <c r="G127" s="167">
        <v>1.00000004</v>
      </c>
      <c r="H127" s="35" t="s">
        <v>153</v>
      </c>
      <c r="J127" s="67"/>
    </row>
    <row r="128" spans="1:10" x14ac:dyDescent="0.2">
      <c r="A128" s="168"/>
      <c r="B128" s="168"/>
      <c r="C128" s="168"/>
      <c r="D128" s="169"/>
      <c r="E128" s="169"/>
      <c r="F128" s="169"/>
      <c r="G128" s="169"/>
      <c r="J128" s="32"/>
    </row>
    <row r="129" spans="1:17" ht="12.75" customHeight="1" x14ac:dyDescent="0.2">
      <c r="A129" s="36"/>
      <c r="B129" s="279" t="s">
        <v>843</v>
      </c>
      <c r="C129" s="279"/>
      <c r="D129" s="279"/>
      <c r="E129" s="279"/>
      <c r="F129" s="279"/>
      <c r="G129" s="279"/>
      <c r="H129" s="279"/>
      <c r="J129" s="32"/>
    </row>
    <row r="130" spans="1:17" ht="14.1" customHeight="1" x14ac:dyDescent="0.2">
      <c r="A130" s="36"/>
      <c r="B130" s="279" t="s">
        <v>844</v>
      </c>
      <c r="C130" s="279"/>
      <c r="D130" s="279"/>
      <c r="E130" s="279"/>
      <c r="F130" s="279"/>
      <c r="G130" s="279"/>
      <c r="H130" s="279"/>
      <c r="J130" s="32"/>
    </row>
    <row r="131" spans="1:17" ht="17.100000000000001" customHeight="1" x14ac:dyDescent="0.2">
      <c r="A131" s="36"/>
      <c r="B131" s="279" t="s">
        <v>845</v>
      </c>
      <c r="C131" s="279"/>
      <c r="D131" s="279"/>
      <c r="E131" s="279"/>
      <c r="F131" s="279"/>
      <c r="G131" s="279"/>
      <c r="H131" s="279"/>
      <c r="J131" s="32"/>
    </row>
    <row r="132" spans="1:17" s="38" customFormat="1" ht="66" customHeight="1" x14ac:dyDescent="0.25">
      <c r="A132" s="37"/>
      <c r="B132" s="280" t="s">
        <v>846</v>
      </c>
      <c r="C132" s="280"/>
      <c r="D132" s="280"/>
      <c r="E132" s="280"/>
      <c r="F132" s="280"/>
      <c r="G132" s="280"/>
      <c r="H132" s="280"/>
      <c r="I132"/>
      <c r="J132" s="32"/>
      <c r="K132"/>
      <c r="L132"/>
      <c r="M132"/>
      <c r="N132"/>
      <c r="O132"/>
      <c r="P132"/>
      <c r="Q132"/>
    </row>
    <row r="133" spans="1:17" ht="12.75" customHeight="1" x14ac:dyDescent="0.2">
      <c r="A133" s="36"/>
      <c r="B133" s="279" t="s">
        <v>847</v>
      </c>
      <c r="C133" s="279"/>
      <c r="D133" s="279"/>
      <c r="E133" s="279"/>
      <c r="F133" s="279"/>
      <c r="G133" s="279"/>
      <c r="H133" s="279"/>
      <c r="J133" s="67"/>
    </row>
    <row r="134" spans="1:17" x14ac:dyDescent="0.2">
      <c r="A134" s="36"/>
      <c r="B134" s="279" t="s">
        <v>153</v>
      </c>
      <c r="C134" s="279"/>
      <c r="D134" s="279"/>
      <c r="E134" s="279"/>
      <c r="F134" s="279"/>
      <c r="G134" s="170"/>
      <c r="J134" s="67"/>
    </row>
    <row r="135" spans="1:17" x14ac:dyDescent="0.2">
      <c r="A135" s="36"/>
      <c r="B135" s="36"/>
      <c r="C135" s="36"/>
      <c r="D135" s="170"/>
      <c r="E135" s="170"/>
      <c r="F135" s="170"/>
      <c r="G135" s="170"/>
      <c r="J135" s="67"/>
    </row>
    <row r="136" spans="1:17" x14ac:dyDescent="0.2">
      <c r="A136" s="36"/>
      <c r="B136" s="275" t="s">
        <v>182</v>
      </c>
      <c r="C136" s="276"/>
      <c r="D136" s="277"/>
      <c r="E136" s="171"/>
      <c r="F136" s="170"/>
      <c r="G136" s="170"/>
      <c r="J136" s="67"/>
    </row>
    <row r="137" spans="1:17" ht="26.25" customHeight="1" x14ac:dyDescent="0.2">
      <c r="A137" s="36"/>
      <c r="B137" s="273" t="s">
        <v>183</v>
      </c>
      <c r="C137" s="274"/>
      <c r="D137" s="154" t="s">
        <v>184</v>
      </c>
      <c r="E137" s="171"/>
      <c r="F137" s="170"/>
      <c r="G137" s="170"/>
      <c r="J137" s="67"/>
    </row>
    <row r="138" spans="1:17" x14ac:dyDescent="0.2">
      <c r="A138" s="36"/>
      <c r="B138" s="273" t="s">
        <v>185</v>
      </c>
      <c r="C138" s="274"/>
      <c r="D138" s="154" t="s">
        <v>184</v>
      </c>
      <c r="E138" s="171"/>
      <c r="F138" s="170"/>
      <c r="G138" s="170"/>
      <c r="J138" s="67"/>
    </row>
    <row r="139" spans="1:17" x14ac:dyDescent="0.2">
      <c r="A139" s="36"/>
      <c r="B139" s="273" t="s">
        <v>186</v>
      </c>
      <c r="C139" s="274"/>
      <c r="D139" s="162" t="s">
        <v>153</v>
      </c>
      <c r="E139" s="171"/>
      <c r="F139" s="170"/>
      <c r="G139" s="170"/>
      <c r="J139" s="67"/>
    </row>
    <row r="140" spans="1:17" x14ac:dyDescent="0.2">
      <c r="A140" s="39"/>
      <c r="B140" s="40" t="s">
        <v>153</v>
      </c>
      <c r="C140" s="40" t="s">
        <v>851</v>
      </c>
      <c r="D140" s="40" t="s">
        <v>187</v>
      </c>
      <c r="E140" s="39"/>
      <c r="F140" s="39"/>
      <c r="G140" s="39"/>
      <c r="H140" s="39"/>
      <c r="J140" s="67"/>
    </row>
    <row r="141" spans="1:17" x14ac:dyDescent="0.2">
      <c r="A141" s="39"/>
      <c r="B141" s="172" t="s">
        <v>188</v>
      </c>
      <c r="C141" s="40" t="s">
        <v>189</v>
      </c>
      <c r="D141" s="40" t="s">
        <v>190</v>
      </c>
      <c r="E141" s="39"/>
      <c r="F141" s="39"/>
      <c r="G141" s="39"/>
      <c r="J141" s="67"/>
    </row>
    <row r="142" spans="1:17" x14ac:dyDescent="0.2">
      <c r="A142" s="39"/>
      <c r="B142" s="156" t="s">
        <v>191</v>
      </c>
      <c r="C142" s="173">
        <v>20.641500000000001</v>
      </c>
      <c r="D142" s="173">
        <v>21.917300000000001</v>
      </c>
      <c r="E142" s="39"/>
      <c r="F142" s="70"/>
      <c r="G142" s="174"/>
      <c r="J142" s="67"/>
    </row>
    <row r="143" spans="1:17" x14ac:dyDescent="0.2">
      <c r="A143" s="39"/>
      <c r="B143" s="156" t="s">
        <v>1045</v>
      </c>
      <c r="C143" s="173">
        <v>17.529299999999999</v>
      </c>
      <c r="D143" s="173">
        <v>18.6127</v>
      </c>
      <c r="E143" s="39"/>
      <c r="F143" s="70"/>
      <c r="G143" s="174"/>
      <c r="J143" s="67"/>
    </row>
    <row r="144" spans="1:17" x14ac:dyDescent="0.2">
      <c r="A144" s="39"/>
      <c r="B144" s="156" t="s">
        <v>192</v>
      </c>
      <c r="C144" s="173">
        <v>19.5063</v>
      </c>
      <c r="D144" s="173">
        <v>20.689900000000002</v>
      </c>
      <c r="E144" s="39"/>
      <c r="F144" s="70"/>
      <c r="G144" s="174"/>
      <c r="J144" s="67"/>
    </row>
    <row r="145" spans="1:10" x14ac:dyDescent="0.2">
      <c r="A145" s="39"/>
      <c r="B145" s="156" t="s">
        <v>1046</v>
      </c>
      <c r="C145" s="173">
        <v>16.549499999999998</v>
      </c>
      <c r="D145" s="173">
        <v>17.553699999999999</v>
      </c>
      <c r="E145" s="39"/>
      <c r="F145" s="70"/>
      <c r="G145" s="174"/>
      <c r="J145" s="67"/>
    </row>
    <row r="146" spans="1:10" x14ac:dyDescent="0.2">
      <c r="A146" s="39"/>
      <c r="B146" s="39"/>
      <c r="C146" s="39"/>
      <c r="D146" s="39"/>
      <c r="E146" s="39"/>
      <c r="F146" s="39"/>
      <c r="G146" s="39"/>
      <c r="J146" s="67"/>
    </row>
    <row r="147" spans="1:10" x14ac:dyDescent="0.2">
      <c r="A147" s="39"/>
      <c r="B147" s="273" t="s">
        <v>1047</v>
      </c>
      <c r="C147" s="274"/>
      <c r="D147" s="154" t="s">
        <v>184</v>
      </c>
      <c r="E147" s="39"/>
      <c r="F147" s="39"/>
      <c r="G147" s="39"/>
      <c r="J147" s="67"/>
    </row>
    <row r="148" spans="1:10" x14ac:dyDescent="0.2">
      <c r="A148" s="39"/>
      <c r="B148" s="175"/>
      <c r="C148" s="175"/>
      <c r="D148" s="175"/>
      <c r="E148" s="39"/>
      <c r="F148" s="39"/>
      <c r="G148" s="39"/>
      <c r="J148" s="67"/>
    </row>
    <row r="149" spans="1:10" ht="29.1" customHeight="1" x14ac:dyDescent="0.2">
      <c r="A149" s="39"/>
      <c r="B149" s="273" t="s">
        <v>193</v>
      </c>
      <c r="C149" s="274"/>
      <c r="D149" s="154" t="s">
        <v>184</v>
      </c>
      <c r="E149" s="176"/>
      <c r="F149" s="39"/>
      <c r="G149" s="39"/>
      <c r="J149" s="67"/>
    </row>
    <row r="150" spans="1:10" ht="29.1" customHeight="1" x14ac:dyDescent="0.2">
      <c r="A150" s="39"/>
      <c r="B150" s="273" t="s">
        <v>194</v>
      </c>
      <c r="C150" s="274"/>
      <c r="D150" s="154" t="s">
        <v>184</v>
      </c>
      <c r="E150" s="176"/>
      <c r="F150" s="39"/>
      <c r="G150" s="39"/>
      <c r="J150" s="67"/>
    </row>
    <row r="151" spans="1:10" ht="17.100000000000001" customHeight="1" x14ac:dyDescent="0.2">
      <c r="A151" s="39"/>
      <c r="B151" s="273" t="s">
        <v>195</v>
      </c>
      <c r="C151" s="274"/>
      <c r="D151" s="154" t="s">
        <v>184</v>
      </c>
      <c r="E151" s="176"/>
      <c r="F151" s="39"/>
      <c r="G151" s="39"/>
    </row>
    <row r="152" spans="1:10" ht="17.100000000000001" customHeight="1" x14ac:dyDescent="0.2">
      <c r="A152" s="39"/>
      <c r="B152" s="273" t="s">
        <v>196</v>
      </c>
      <c r="C152" s="274"/>
      <c r="D152" s="177">
        <v>0.18035827629184398</v>
      </c>
      <c r="E152" s="39"/>
      <c r="F152" s="70"/>
      <c r="G152" s="174"/>
    </row>
  </sheetData>
  <mergeCells count="18">
    <mergeCell ref="A1:H1"/>
    <mergeCell ref="A2:H2"/>
    <mergeCell ref="A3:H3"/>
    <mergeCell ref="B138:C138"/>
    <mergeCell ref="B139:C139"/>
    <mergeCell ref="B129:H129"/>
    <mergeCell ref="B130:H130"/>
    <mergeCell ref="B131:H131"/>
    <mergeCell ref="B132:H132"/>
    <mergeCell ref="B133:H133"/>
    <mergeCell ref="B134:F134"/>
    <mergeCell ref="B136:D136"/>
    <mergeCell ref="B137:C137"/>
    <mergeCell ref="B147:C147"/>
    <mergeCell ref="B151:C151"/>
    <mergeCell ref="B152:C152"/>
    <mergeCell ref="B149:C149"/>
    <mergeCell ref="B150:C150"/>
  </mergeCells>
  <hyperlinks>
    <hyperlink ref="I1" location="Index!B27" display="Index" xr:uid="{357E1179-91E8-4EF2-B4C3-026A4238E664}"/>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37688-F410-4A73-8F26-3D658440F741}">
  <sheetPr>
    <outlinePr summaryBelow="0" summaryRight="0"/>
  </sheetPr>
  <dimension ref="A1:Q157"/>
  <sheetViews>
    <sheetView showGridLines="0" workbookViewId="0">
      <selection activeCell="G81" sqref="G81"/>
    </sheetView>
  </sheetViews>
  <sheetFormatPr defaultRowHeight="12.75" x14ac:dyDescent="0.2"/>
  <cols>
    <col min="1" max="1" width="5.85546875" bestFit="1" customWidth="1"/>
    <col min="2" max="2" width="19.7109375" bestFit="1" customWidth="1"/>
    <col min="3" max="3" width="39.140625" bestFit="1" customWidth="1"/>
    <col min="4" max="4" width="17.5703125" bestFit="1" customWidth="1"/>
    <col min="5" max="5" width="8.7109375" bestFit="1" customWidth="1"/>
    <col min="6" max="6" width="10.140625" bestFit="1" customWidth="1"/>
    <col min="7" max="7" width="14" bestFit="1" customWidth="1"/>
    <col min="8" max="8" width="8.42578125" bestFit="1" customWidth="1"/>
    <col min="10" max="10" width="50.7109375" customWidth="1"/>
  </cols>
  <sheetData>
    <row r="1" spans="1:10" ht="15" x14ac:dyDescent="0.2">
      <c r="A1" s="310" t="s">
        <v>0</v>
      </c>
      <c r="B1" s="310"/>
      <c r="C1" s="310"/>
      <c r="D1" s="310"/>
      <c r="E1" s="310"/>
      <c r="F1" s="310"/>
      <c r="G1" s="310"/>
      <c r="H1" s="310"/>
      <c r="I1" s="62" t="s">
        <v>1027</v>
      </c>
      <c r="J1" s="67"/>
    </row>
    <row r="2" spans="1:10" ht="15" x14ac:dyDescent="0.2">
      <c r="A2" s="310" t="s">
        <v>819</v>
      </c>
      <c r="B2" s="310"/>
      <c r="C2" s="310"/>
      <c r="D2" s="310"/>
      <c r="E2" s="310"/>
      <c r="F2" s="310"/>
      <c r="G2" s="310"/>
      <c r="H2" s="310"/>
      <c r="J2" s="33" t="s">
        <v>1028</v>
      </c>
    </row>
    <row r="3" spans="1:10" ht="15" x14ac:dyDescent="0.2">
      <c r="A3" s="310" t="s">
        <v>835</v>
      </c>
      <c r="B3" s="310"/>
      <c r="C3" s="310"/>
      <c r="D3" s="310"/>
      <c r="E3" s="310"/>
      <c r="F3" s="310"/>
      <c r="G3" s="310"/>
      <c r="H3" s="310"/>
      <c r="J3" s="67"/>
    </row>
    <row r="4" spans="1:10" s="34" customFormat="1" ht="30" x14ac:dyDescent="0.2">
      <c r="A4" s="30" t="s">
        <v>2</v>
      </c>
      <c r="B4" s="30" t="s">
        <v>3</v>
      </c>
      <c r="C4" s="30" t="s">
        <v>4</v>
      </c>
      <c r="D4" s="30" t="s">
        <v>5</v>
      </c>
      <c r="E4" s="30" t="s">
        <v>6</v>
      </c>
      <c r="F4" s="30" t="s">
        <v>7</v>
      </c>
      <c r="G4" s="30" t="s">
        <v>8</v>
      </c>
      <c r="H4" s="29" t="s">
        <v>839</v>
      </c>
      <c r="J4" s="68"/>
    </row>
    <row r="5" spans="1:10" x14ac:dyDescent="0.2">
      <c r="A5" s="1"/>
      <c r="B5" s="1"/>
      <c r="C5" s="2" t="s">
        <v>9</v>
      </c>
      <c r="D5" s="1"/>
      <c r="E5" s="1"/>
      <c r="F5" s="1"/>
      <c r="G5" s="1"/>
      <c r="H5" s="35" t="s">
        <v>153</v>
      </c>
      <c r="J5" s="67"/>
    </row>
    <row r="6" spans="1:10" x14ac:dyDescent="0.2">
      <c r="A6" s="1"/>
      <c r="B6" s="1"/>
      <c r="C6" s="2" t="s">
        <v>10</v>
      </c>
      <c r="D6" s="1"/>
      <c r="E6" s="1"/>
      <c r="F6" s="1"/>
      <c r="G6" s="1"/>
      <c r="H6" s="35" t="s">
        <v>153</v>
      </c>
      <c r="J6" s="67"/>
    </row>
    <row r="7" spans="1:10" x14ac:dyDescent="0.2">
      <c r="A7" s="3">
        <v>1</v>
      </c>
      <c r="B7" s="4" t="s">
        <v>340</v>
      </c>
      <c r="C7" s="4" t="s">
        <v>341</v>
      </c>
      <c r="D7" s="4" t="s">
        <v>50</v>
      </c>
      <c r="E7" s="5">
        <v>1122765</v>
      </c>
      <c r="F7" s="6">
        <v>18905.11707</v>
      </c>
      <c r="G7" s="7">
        <v>8.7825529999999999E-2</v>
      </c>
      <c r="H7" s="35" t="s">
        <v>153</v>
      </c>
      <c r="J7" s="67"/>
    </row>
    <row r="8" spans="1:10" x14ac:dyDescent="0.2">
      <c r="A8" s="3">
        <v>2</v>
      </c>
      <c r="B8" s="4" t="s">
        <v>14</v>
      </c>
      <c r="C8" s="4" t="s">
        <v>15</v>
      </c>
      <c r="D8" s="4" t="s">
        <v>16</v>
      </c>
      <c r="E8" s="5">
        <v>548000</v>
      </c>
      <c r="F8" s="6">
        <v>17156.784</v>
      </c>
      <c r="G8" s="7">
        <v>7.9703490000000002E-2</v>
      </c>
      <c r="H8" s="35" t="s">
        <v>153</v>
      </c>
      <c r="J8" s="67"/>
    </row>
    <row r="9" spans="1:10" x14ac:dyDescent="0.2">
      <c r="A9" s="3">
        <v>3</v>
      </c>
      <c r="B9" s="4" t="s">
        <v>48</v>
      </c>
      <c r="C9" s="4" t="s">
        <v>49</v>
      </c>
      <c r="D9" s="4" t="s">
        <v>50</v>
      </c>
      <c r="E9" s="5">
        <v>980000</v>
      </c>
      <c r="F9" s="6">
        <v>11756.08</v>
      </c>
      <c r="G9" s="7">
        <v>5.4614000000000003E-2</v>
      </c>
      <c r="H9" s="35" t="s">
        <v>153</v>
      </c>
      <c r="J9" s="67"/>
    </row>
    <row r="10" spans="1:10" x14ac:dyDescent="0.2">
      <c r="A10" s="3">
        <v>4</v>
      </c>
      <c r="B10" s="4" t="s">
        <v>346</v>
      </c>
      <c r="C10" s="4" t="s">
        <v>347</v>
      </c>
      <c r="D10" s="4" t="s">
        <v>222</v>
      </c>
      <c r="E10" s="5">
        <v>597000</v>
      </c>
      <c r="F10" s="6">
        <v>9353.4974999999995</v>
      </c>
      <c r="G10" s="7">
        <v>4.3452570000000003E-2</v>
      </c>
      <c r="H10" s="35" t="s">
        <v>153</v>
      </c>
      <c r="J10" s="67"/>
    </row>
    <row r="11" spans="1:10" x14ac:dyDescent="0.2">
      <c r="A11" s="3">
        <v>5</v>
      </c>
      <c r="B11" s="4" t="s">
        <v>11</v>
      </c>
      <c r="C11" s="4" t="s">
        <v>12</v>
      </c>
      <c r="D11" s="4" t="s">
        <v>13</v>
      </c>
      <c r="E11" s="5">
        <v>202401</v>
      </c>
      <c r="F11" s="6">
        <v>7182.0982844999999</v>
      </c>
      <c r="G11" s="7">
        <v>3.336513E-2</v>
      </c>
      <c r="H11" s="35" t="s">
        <v>153</v>
      </c>
      <c r="J11" s="67"/>
    </row>
    <row r="12" spans="1:10" ht="15" x14ac:dyDescent="0.2">
      <c r="A12" s="3">
        <v>6</v>
      </c>
      <c r="B12" s="4" t="s">
        <v>17</v>
      </c>
      <c r="C12" s="4" t="s">
        <v>18</v>
      </c>
      <c r="D12" s="4" t="s">
        <v>19</v>
      </c>
      <c r="E12" s="5">
        <v>427000</v>
      </c>
      <c r="F12" s="6">
        <v>6166.0934999999999</v>
      </c>
      <c r="G12" s="7">
        <v>2.8645179999999999E-2</v>
      </c>
      <c r="H12" s="35" t="s">
        <v>153</v>
      </c>
      <c r="J12" s="48"/>
    </row>
    <row r="13" spans="1:10" x14ac:dyDescent="0.2">
      <c r="A13" s="3">
        <v>7</v>
      </c>
      <c r="B13" s="4" t="s">
        <v>76</v>
      </c>
      <c r="C13" s="4" t="s">
        <v>77</v>
      </c>
      <c r="D13" s="4" t="s">
        <v>50</v>
      </c>
      <c r="E13" s="5">
        <v>716000</v>
      </c>
      <c r="F13" s="6">
        <v>6078.482</v>
      </c>
      <c r="G13" s="7">
        <v>2.823817E-2</v>
      </c>
      <c r="H13" s="35" t="s">
        <v>153</v>
      </c>
      <c r="J13" s="69"/>
    </row>
    <row r="14" spans="1:10" x14ac:dyDescent="0.2">
      <c r="A14" s="3">
        <v>8</v>
      </c>
      <c r="B14" s="4" t="s">
        <v>98</v>
      </c>
      <c r="C14" s="4" t="s">
        <v>99</v>
      </c>
      <c r="D14" s="4" t="s">
        <v>33</v>
      </c>
      <c r="E14" s="5">
        <v>907000</v>
      </c>
      <c r="F14" s="6">
        <v>5627.9350000000004</v>
      </c>
      <c r="G14" s="7">
        <v>2.6145109999999999E-2</v>
      </c>
      <c r="H14" s="35" t="s">
        <v>153</v>
      </c>
      <c r="J14" s="69"/>
    </row>
    <row r="15" spans="1:10" x14ac:dyDescent="0.2">
      <c r="A15" s="3">
        <v>9</v>
      </c>
      <c r="B15" s="4" t="s">
        <v>108</v>
      </c>
      <c r="C15" s="4" t="s">
        <v>109</v>
      </c>
      <c r="D15" s="4" t="s">
        <v>83</v>
      </c>
      <c r="E15" s="5">
        <v>127000</v>
      </c>
      <c r="F15" s="6">
        <v>5369.8774999999996</v>
      </c>
      <c r="G15" s="7">
        <v>2.4946280000000001E-2</v>
      </c>
      <c r="H15" s="35" t="s">
        <v>153</v>
      </c>
      <c r="J15" s="69" t="s">
        <v>1054</v>
      </c>
    </row>
    <row r="16" spans="1:10" x14ac:dyDescent="0.2">
      <c r="A16" s="3">
        <v>10</v>
      </c>
      <c r="B16" s="4" t="s">
        <v>344</v>
      </c>
      <c r="C16" s="4" t="s">
        <v>345</v>
      </c>
      <c r="D16" s="4" t="s">
        <v>50</v>
      </c>
      <c r="E16" s="5">
        <v>401535</v>
      </c>
      <c r="F16" s="6">
        <v>5080.4215875</v>
      </c>
      <c r="G16" s="7">
        <v>2.3601589999999999E-2</v>
      </c>
      <c r="H16" s="35" t="s">
        <v>153</v>
      </c>
      <c r="J16" s="67"/>
    </row>
    <row r="17" spans="1:10" ht="25.5" x14ac:dyDescent="0.2">
      <c r="A17" s="3">
        <v>11</v>
      </c>
      <c r="B17" s="4" t="s">
        <v>23</v>
      </c>
      <c r="C17" s="4" t="s">
        <v>24</v>
      </c>
      <c r="D17" s="4" t="s">
        <v>25</v>
      </c>
      <c r="E17" s="5">
        <v>42000</v>
      </c>
      <c r="F17" s="6">
        <v>4900.518</v>
      </c>
      <c r="G17" s="7">
        <v>2.2765830000000001E-2</v>
      </c>
      <c r="H17" s="35" t="s">
        <v>153</v>
      </c>
      <c r="J17" s="67"/>
    </row>
    <row r="18" spans="1:10" x14ac:dyDescent="0.2">
      <c r="A18" s="3">
        <v>12</v>
      </c>
      <c r="B18" s="4" t="s">
        <v>371</v>
      </c>
      <c r="C18" s="4" t="s">
        <v>372</v>
      </c>
      <c r="D18" s="4" t="s">
        <v>373</v>
      </c>
      <c r="E18" s="5">
        <v>1100000</v>
      </c>
      <c r="F18" s="6">
        <v>4673.8999999999996</v>
      </c>
      <c r="G18" s="7">
        <v>2.1713050000000001E-2</v>
      </c>
      <c r="H18" s="35" t="s">
        <v>153</v>
      </c>
      <c r="J18" s="67"/>
    </row>
    <row r="19" spans="1:10" ht="25.5" x14ac:dyDescent="0.2">
      <c r="A19" s="3">
        <v>13</v>
      </c>
      <c r="B19" s="4" t="s">
        <v>355</v>
      </c>
      <c r="C19" s="4" t="s">
        <v>356</v>
      </c>
      <c r="D19" s="4" t="s">
        <v>219</v>
      </c>
      <c r="E19" s="5">
        <v>305000</v>
      </c>
      <c r="F19" s="6">
        <v>4638.5924999999997</v>
      </c>
      <c r="G19" s="7">
        <v>2.154903E-2</v>
      </c>
      <c r="H19" s="35" t="s">
        <v>153</v>
      </c>
      <c r="J19" s="67"/>
    </row>
    <row r="20" spans="1:10" x14ac:dyDescent="0.2">
      <c r="A20" s="3">
        <v>14</v>
      </c>
      <c r="B20" s="4" t="s">
        <v>403</v>
      </c>
      <c r="C20" s="4" t="s">
        <v>404</v>
      </c>
      <c r="D20" s="4" t="s">
        <v>112</v>
      </c>
      <c r="E20" s="5">
        <v>65000</v>
      </c>
      <c r="F20" s="6">
        <v>4625.1075000000001</v>
      </c>
      <c r="G20" s="7">
        <v>2.1486379999999999E-2</v>
      </c>
      <c r="H20" s="35" t="s">
        <v>153</v>
      </c>
      <c r="J20" s="67"/>
    </row>
    <row r="21" spans="1:10" x14ac:dyDescent="0.2">
      <c r="A21" s="3">
        <v>15</v>
      </c>
      <c r="B21" s="4" t="s">
        <v>350</v>
      </c>
      <c r="C21" s="4" t="s">
        <v>351</v>
      </c>
      <c r="D21" s="4" t="s">
        <v>222</v>
      </c>
      <c r="E21" s="5">
        <v>117702</v>
      </c>
      <c r="F21" s="6">
        <v>4595.2626330000003</v>
      </c>
      <c r="G21" s="7">
        <v>2.1347729999999999E-2</v>
      </c>
      <c r="H21" s="35" t="s">
        <v>153</v>
      </c>
      <c r="J21" s="67"/>
    </row>
    <row r="22" spans="1:10" ht="15" x14ac:dyDescent="0.2">
      <c r="A22" s="3">
        <v>16</v>
      </c>
      <c r="B22" s="4" t="s">
        <v>562</v>
      </c>
      <c r="C22" s="4" t="s">
        <v>563</v>
      </c>
      <c r="D22" s="4" t="s">
        <v>293</v>
      </c>
      <c r="E22" s="5">
        <v>36500</v>
      </c>
      <c r="F22" s="6">
        <v>4392.3552499999996</v>
      </c>
      <c r="G22" s="7">
        <v>2.0405110000000001E-2</v>
      </c>
      <c r="H22" s="35" t="s">
        <v>153</v>
      </c>
      <c r="J22" s="48"/>
    </row>
    <row r="23" spans="1:10" x14ac:dyDescent="0.2">
      <c r="A23" s="3">
        <v>17</v>
      </c>
      <c r="B23" s="4" t="s">
        <v>385</v>
      </c>
      <c r="C23" s="4" t="s">
        <v>386</v>
      </c>
      <c r="D23" s="4" t="s">
        <v>204</v>
      </c>
      <c r="E23" s="5">
        <v>88000</v>
      </c>
      <c r="F23" s="6">
        <v>4150.74</v>
      </c>
      <c r="G23" s="7">
        <v>1.928266E-2</v>
      </c>
      <c r="H23" s="35" t="s">
        <v>153</v>
      </c>
      <c r="J23" s="32"/>
    </row>
    <row r="24" spans="1:10" ht="25.5" x14ac:dyDescent="0.2">
      <c r="A24" s="3">
        <v>18</v>
      </c>
      <c r="B24" s="4" t="s">
        <v>275</v>
      </c>
      <c r="C24" s="4" t="s">
        <v>276</v>
      </c>
      <c r="D24" s="4" t="s">
        <v>112</v>
      </c>
      <c r="E24" s="5">
        <v>269000</v>
      </c>
      <c r="F24" s="6">
        <v>3829.2150000000001</v>
      </c>
      <c r="G24" s="7">
        <v>1.7788990000000001E-2</v>
      </c>
      <c r="H24" s="35" t="s">
        <v>153</v>
      </c>
      <c r="J24" s="32"/>
    </row>
    <row r="25" spans="1:10" x14ac:dyDescent="0.2">
      <c r="A25" s="3">
        <v>19</v>
      </c>
      <c r="B25" s="4" t="s">
        <v>391</v>
      </c>
      <c r="C25" s="4" t="s">
        <v>392</v>
      </c>
      <c r="D25" s="4" t="s">
        <v>50</v>
      </c>
      <c r="E25" s="5">
        <v>240000</v>
      </c>
      <c r="F25" s="6">
        <v>3514.8</v>
      </c>
      <c r="G25" s="7">
        <v>1.632834E-2</v>
      </c>
      <c r="H25" s="35" t="s">
        <v>153</v>
      </c>
      <c r="J25" s="32" t="s">
        <v>1065</v>
      </c>
    </row>
    <row r="26" spans="1:10" x14ac:dyDescent="0.2">
      <c r="A26" s="3">
        <v>20</v>
      </c>
      <c r="B26" s="4" t="s">
        <v>381</v>
      </c>
      <c r="C26" s="4" t="s">
        <v>382</v>
      </c>
      <c r="D26" s="4" t="s">
        <v>373</v>
      </c>
      <c r="E26" s="5">
        <v>140000</v>
      </c>
      <c r="F26" s="6">
        <v>3462.27</v>
      </c>
      <c r="G26" s="7">
        <v>1.6084310000000001E-2</v>
      </c>
      <c r="H26" s="35" t="s">
        <v>153</v>
      </c>
      <c r="J26" s="67"/>
    </row>
    <row r="27" spans="1:10" x14ac:dyDescent="0.2">
      <c r="A27" s="3">
        <v>21</v>
      </c>
      <c r="B27" s="4" t="s">
        <v>564</v>
      </c>
      <c r="C27" s="4" t="s">
        <v>565</v>
      </c>
      <c r="D27" s="4" t="s">
        <v>222</v>
      </c>
      <c r="E27" s="5">
        <v>229000</v>
      </c>
      <c r="F27" s="6">
        <v>3275.5014999999999</v>
      </c>
      <c r="G27" s="7">
        <v>1.521666E-2</v>
      </c>
      <c r="H27" s="35" t="s">
        <v>153</v>
      </c>
      <c r="J27" s="67"/>
    </row>
    <row r="28" spans="1:10" x14ac:dyDescent="0.2">
      <c r="A28" s="3">
        <v>22</v>
      </c>
      <c r="B28" s="4" t="s">
        <v>357</v>
      </c>
      <c r="C28" s="4" t="s">
        <v>358</v>
      </c>
      <c r="D28" s="4" t="s">
        <v>293</v>
      </c>
      <c r="E28" s="5">
        <v>318000</v>
      </c>
      <c r="F28" s="6">
        <v>3147.4050000000002</v>
      </c>
      <c r="G28" s="7">
        <v>1.462157E-2</v>
      </c>
      <c r="H28" s="35" t="s">
        <v>153</v>
      </c>
      <c r="J28" s="67"/>
    </row>
    <row r="29" spans="1:10" x14ac:dyDescent="0.2">
      <c r="A29" s="3">
        <v>23</v>
      </c>
      <c r="B29" s="4" t="s">
        <v>20</v>
      </c>
      <c r="C29" s="4" t="s">
        <v>21</v>
      </c>
      <c r="D29" s="4" t="s">
        <v>22</v>
      </c>
      <c r="E29" s="5">
        <v>770000</v>
      </c>
      <c r="F29" s="6">
        <v>2913.2950000000001</v>
      </c>
      <c r="G29" s="7">
        <v>1.3533989999999999E-2</v>
      </c>
      <c r="H29" s="35" t="s">
        <v>153</v>
      </c>
      <c r="J29" s="67"/>
    </row>
    <row r="30" spans="1:10" ht="25.5" x14ac:dyDescent="0.2">
      <c r="A30" s="3">
        <v>24</v>
      </c>
      <c r="B30" s="4" t="s">
        <v>480</v>
      </c>
      <c r="C30" s="4" t="s">
        <v>481</v>
      </c>
      <c r="D30" s="4" t="s">
        <v>219</v>
      </c>
      <c r="E30" s="5">
        <v>196000</v>
      </c>
      <c r="F30" s="6">
        <v>2902.3679999999999</v>
      </c>
      <c r="G30" s="7">
        <v>1.3483230000000001E-2</v>
      </c>
      <c r="H30" s="35" t="s">
        <v>153</v>
      </c>
      <c r="J30" s="67"/>
    </row>
    <row r="31" spans="1:10" x14ac:dyDescent="0.2">
      <c r="A31" s="3">
        <v>25</v>
      </c>
      <c r="B31" s="4" t="s">
        <v>253</v>
      </c>
      <c r="C31" s="4" t="s">
        <v>254</v>
      </c>
      <c r="D31" s="4" t="s">
        <v>204</v>
      </c>
      <c r="E31" s="5">
        <v>42000</v>
      </c>
      <c r="F31" s="6">
        <v>2850.0569999999998</v>
      </c>
      <c r="G31" s="7">
        <v>1.3240210000000001E-2</v>
      </c>
      <c r="H31" s="35" t="s">
        <v>153</v>
      </c>
      <c r="J31" s="67"/>
    </row>
    <row r="32" spans="1:10" x14ac:dyDescent="0.2">
      <c r="A32" s="3">
        <v>26</v>
      </c>
      <c r="B32" s="4" t="s">
        <v>365</v>
      </c>
      <c r="C32" s="4" t="s">
        <v>366</v>
      </c>
      <c r="D32" s="4" t="s">
        <v>117</v>
      </c>
      <c r="E32" s="5">
        <v>1625000</v>
      </c>
      <c r="F32" s="6">
        <v>2827.6624999999999</v>
      </c>
      <c r="G32" s="7">
        <v>1.3136180000000001E-2</v>
      </c>
      <c r="H32" s="35" t="s">
        <v>153</v>
      </c>
      <c r="J32" s="67"/>
    </row>
    <row r="33" spans="1:10" x14ac:dyDescent="0.2">
      <c r="A33" s="3">
        <v>27</v>
      </c>
      <c r="B33" s="4" t="s">
        <v>691</v>
      </c>
      <c r="C33" s="4" t="s">
        <v>692</v>
      </c>
      <c r="D33" s="4" t="s">
        <v>47</v>
      </c>
      <c r="E33" s="5">
        <v>167000</v>
      </c>
      <c r="F33" s="6">
        <v>2729.6985</v>
      </c>
      <c r="G33" s="7">
        <v>1.2681080000000001E-2</v>
      </c>
      <c r="H33" s="35" t="s">
        <v>153</v>
      </c>
      <c r="J33" s="67"/>
    </row>
    <row r="34" spans="1:10" ht="25.5" x14ac:dyDescent="0.2">
      <c r="A34" s="3">
        <v>28</v>
      </c>
      <c r="B34" s="4" t="s">
        <v>363</v>
      </c>
      <c r="C34" s="4" t="s">
        <v>364</v>
      </c>
      <c r="D34" s="4" t="s">
        <v>219</v>
      </c>
      <c r="E34" s="5">
        <v>226000</v>
      </c>
      <c r="F34" s="6">
        <v>2729.1759999999999</v>
      </c>
      <c r="G34" s="7">
        <v>1.267865E-2</v>
      </c>
      <c r="H34" s="35" t="s">
        <v>153</v>
      </c>
      <c r="J34" s="67"/>
    </row>
    <row r="35" spans="1:10" ht="25.5" x14ac:dyDescent="0.2">
      <c r="A35" s="3">
        <v>29</v>
      </c>
      <c r="B35" s="4" t="s">
        <v>359</v>
      </c>
      <c r="C35" s="4" t="s">
        <v>360</v>
      </c>
      <c r="D35" s="4" t="s">
        <v>219</v>
      </c>
      <c r="E35" s="5">
        <v>42500</v>
      </c>
      <c r="F35" s="6">
        <v>2720.9987500000002</v>
      </c>
      <c r="G35" s="7">
        <v>1.264066E-2</v>
      </c>
      <c r="H35" s="35" t="s">
        <v>153</v>
      </c>
      <c r="J35" s="67"/>
    </row>
    <row r="36" spans="1:10" ht="25.5" x14ac:dyDescent="0.2">
      <c r="A36" s="3">
        <v>30</v>
      </c>
      <c r="B36" s="4" t="s">
        <v>769</v>
      </c>
      <c r="C36" s="4" t="s">
        <v>770</v>
      </c>
      <c r="D36" s="4" t="s">
        <v>274</v>
      </c>
      <c r="E36" s="5">
        <v>85000</v>
      </c>
      <c r="F36" s="6">
        <v>2685.1075000000001</v>
      </c>
      <c r="G36" s="7">
        <v>1.2473919999999999E-2</v>
      </c>
      <c r="H36" s="35" t="s">
        <v>153</v>
      </c>
      <c r="J36" s="67"/>
    </row>
    <row r="37" spans="1:10" x14ac:dyDescent="0.2">
      <c r="A37" s="3">
        <v>31</v>
      </c>
      <c r="B37" s="4" t="s">
        <v>543</v>
      </c>
      <c r="C37" s="4" t="s">
        <v>544</v>
      </c>
      <c r="D37" s="4" t="s">
        <v>252</v>
      </c>
      <c r="E37" s="5">
        <v>46000</v>
      </c>
      <c r="F37" s="6">
        <v>2683.893</v>
      </c>
      <c r="G37" s="7">
        <v>1.246828E-2</v>
      </c>
      <c r="H37" s="35" t="s">
        <v>153</v>
      </c>
      <c r="J37" s="67"/>
    </row>
    <row r="38" spans="1:10" x14ac:dyDescent="0.2">
      <c r="A38" s="3">
        <v>32</v>
      </c>
      <c r="B38" s="4" t="s">
        <v>396</v>
      </c>
      <c r="C38" s="4" t="s">
        <v>397</v>
      </c>
      <c r="D38" s="4" t="s">
        <v>47</v>
      </c>
      <c r="E38" s="5">
        <v>77000</v>
      </c>
      <c r="F38" s="6">
        <v>2621.2339999999999</v>
      </c>
      <c r="G38" s="7">
        <v>1.2177189999999999E-2</v>
      </c>
      <c r="H38" s="35" t="s">
        <v>153</v>
      </c>
      <c r="J38" s="67"/>
    </row>
    <row r="39" spans="1:10" ht="25.5" x14ac:dyDescent="0.2">
      <c r="A39" s="3">
        <v>33</v>
      </c>
      <c r="B39" s="4" t="s">
        <v>91</v>
      </c>
      <c r="C39" s="4" t="s">
        <v>92</v>
      </c>
      <c r="D39" s="4" t="s">
        <v>93</v>
      </c>
      <c r="E39" s="5">
        <v>175000</v>
      </c>
      <c r="F39" s="6">
        <v>2586.6750000000002</v>
      </c>
      <c r="G39" s="7">
        <v>1.201665E-2</v>
      </c>
      <c r="H39" s="35" t="s">
        <v>153</v>
      </c>
      <c r="J39" s="67"/>
    </row>
    <row r="40" spans="1:10" x14ac:dyDescent="0.2">
      <c r="A40" s="3">
        <v>34</v>
      </c>
      <c r="B40" s="4" t="s">
        <v>695</v>
      </c>
      <c r="C40" s="4" t="s">
        <v>696</v>
      </c>
      <c r="D40" s="4" t="s">
        <v>298</v>
      </c>
      <c r="E40" s="5">
        <v>100000</v>
      </c>
      <c r="F40" s="6">
        <v>2551.65</v>
      </c>
      <c r="G40" s="7">
        <v>1.185394E-2</v>
      </c>
      <c r="H40" s="35" t="s">
        <v>153</v>
      </c>
      <c r="J40" s="67"/>
    </row>
    <row r="41" spans="1:10" x14ac:dyDescent="0.2">
      <c r="A41" s="3">
        <v>35</v>
      </c>
      <c r="B41" s="4" t="s">
        <v>733</v>
      </c>
      <c r="C41" s="4" t="s">
        <v>734</v>
      </c>
      <c r="D41" s="4" t="s">
        <v>214</v>
      </c>
      <c r="E41" s="5">
        <v>127000</v>
      </c>
      <c r="F41" s="6">
        <v>2512.1235000000001</v>
      </c>
      <c r="G41" s="7">
        <v>1.167031E-2</v>
      </c>
      <c r="H41" s="35" t="s">
        <v>153</v>
      </c>
      <c r="J41" s="67"/>
    </row>
    <row r="42" spans="1:10" x14ac:dyDescent="0.2">
      <c r="A42" s="3">
        <v>36</v>
      </c>
      <c r="B42" s="4" t="s">
        <v>528</v>
      </c>
      <c r="C42" s="4" t="s">
        <v>529</v>
      </c>
      <c r="D42" s="4" t="s">
        <v>252</v>
      </c>
      <c r="E42" s="5">
        <v>120000</v>
      </c>
      <c r="F42" s="6">
        <v>2279.1</v>
      </c>
      <c r="G42" s="7">
        <v>1.058778E-2</v>
      </c>
      <c r="H42" s="35" t="s">
        <v>153</v>
      </c>
      <c r="J42" s="67"/>
    </row>
    <row r="43" spans="1:10" x14ac:dyDescent="0.2">
      <c r="A43" s="3">
        <v>37</v>
      </c>
      <c r="B43" s="4" t="s">
        <v>63</v>
      </c>
      <c r="C43" s="4" t="s">
        <v>64</v>
      </c>
      <c r="D43" s="4" t="s">
        <v>19</v>
      </c>
      <c r="E43" s="5">
        <v>198000</v>
      </c>
      <c r="F43" s="6">
        <v>2211.3629999999998</v>
      </c>
      <c r="G43" s="7">
        <v>1.02731E-2</v>
      </c>
      <c r="H43" s="35" t="s">
        <v>153</v>
      </c>
      <c r="J43" s="67"/>
    </row>
    <row r="44" spans="1:10" x14ac:dyDescent="0.2">
      <c r="A44" s="3">
        <v>38</v>
      </c>
      <c r="B44" s="4" t="s">
        <v>243</v>
      </c>
      <c r="C44" s="4" t="s">
        <v>244</v>
      </c>
      <c r="D44" s="4" t="s">
        <v>245</v>
      </c>
      <c r="E44" s="5">
        <v>226000</v>
      </c>
      <c r="F44" s="6">
        <v>2196.0419999999999</v>
      </c>
      <c r="G44" s="7">
        <v>1.020192E-2</v>
      </c>
      <c r="H44" s="35" t="s">
        <v>153</v>
      </c>
      <c r="J44" s="67"/>
    </row>
    <row r="45" spans="1:10" x14ac:dyDescent="0.2">
      <c r="A45" s="3">
        <v>39</v>
      </c>
      <c r="B45" s="4" t="s">
        <v>369</v>
      </c>
      <c r="C45" s="4" t="s">
        <v>370</v>
      </c>
      <c r="D45" s="4" t="s">
        <v>50</v>
      </c>
      <c r="E45" s="5">
        <v>1690000</v>
      </c>
      <c r="F45" s="6">
        <v>2019.0429999999999</v>
      </c>
      <c r="G45" s="7">
        <v>9.3796599999999997E-3</v>
      </c>
      <c r="H45" s="35" t="s">
        <v>153</v>
      </c>
      <c r="J45" s="67"/>
    </row>
    <row r="46" spans="1:10" ht="25.5" x14ac:dyDescent="0.2">
      <c r="A46" s="3">
        <v>40</v>
      </c>
      <c r="B46" s="4" t="s">
        <v>261</v>
      </c>
      <c r="C46" s="4" t="s">
        <v>262</v>
      </c>
      <c r="D46" s="4" t="s">
        <v>25</v>
      </c>
      <c r="E46" s="5">
        <v>110137</v>
      </c>
      <c r="F46" s="6">
        <v>1997.2794265</v>
      </c>
      <c r="G46" s="7">
        <v>9.27855E-3</v>
      </c>
      <c r="H46" s="35" t="s">
        <v>153</v>
      </c>
      <c r="J46" s="67"/>
    </row>
    <row r="47" spans="1:10" x14ac:dyDescent="0.2">
      <c r="A47" s="3">
        <v>41</v>
      </c>
      <c r="B47" s="4" t="s">
        <v>389</v>
      </c>
      <c r="C47" s="4" t="s">
        <v>390</v>
      </c>
      <c r="D47" s="4" t="s">
        <v>50</v>
      </c>
      <c r="E47" s="5">
        <v>110000</v>
      </c>
      <c r="F47" s="6">
        <v>1982.75</v>
      </c>
      <c r="G47" s="7">
        <v>9.2110600000000001E-3</v>
      </c>
      <c r="H47" s="35" t="s">
        <v>153</v>
      </c>
      <c r="J47" s="67"/>
    </row>
    <row r="48" spans="1:10" x14ac:dyDescent="0.2">
      <c r="A48" s="3">
        <v>42</v>
      </c>
      <c r="B48" s="4" t="s">
        <v>524</v>
      </c>
      <c r="C48" s="4" t="s">
        <v>525</v>
      </c>
      <c r="D48" s="4" t="s">
        <v>511</v>
      </c>
      <c r="E48" s="5">
        <v>26000</v>
      </c>
      <c r="F48" s="6">
        <v>1883.6610000000001</v>
      </c>
      <c r="G48" s="7">
        <v>8.75073E-3</v>
      </c>
      <c r="H48" s="35" t="s">
        <v>153</v>
      </c>
      <c r="J48" s="67"/>
    </row>
    <row r="49" spans="1:10" x14ac:dyDescent="0.2">
      <c r="A49" s="3">
        <v>43</v>
      </c>
      <c r="B49" s="4" t="s">
        <v>26</v>
      </c>
      <c r="C49" s="4" t="s">
        <v>27</v>
      </c>
      <c r="D49" s="4" t="s">
        <v>22</v>
      </c>
      <c r="E49" s="5">
        <v>560000</v>
      </c>
      <c r="F49" s="6">
        <v>1853.32</v>
      </c>
      <c r="G49" s="7">
        <v>8.6097799999999992E-3</v>
      </c>
      <c r="H49" s="35" t="s">
        <v>153</v>
      </c>
      <c r="J49" s="67"/>
    </row>
    <row r="50" spans="1:10" x14ac:dyDescent="0.2">
      <c r="A50" s="3">
        <v>44</v>
      </c>
      <c r="B50" s="4" t="s">
        <v>720</v>
      </c>
      <c r="C50" s="4" t="s">
        <v>721</v>
      </c>
      <c r="D50" s="4" t="s">
        <v>47</v>
      </c>
      <c r="E50" s="5">
        <v>61000</v>
      </c>
      <c r="F50" s="6">
        <v>1779.4005</v>
      </c>
      <c r="G50" s="7">
        <v>8.2663800000000003E-3</v>
      </c>
      <c r="H50" s="35" t="s">
        <v>153</v>
      </c>
      <c r="J50" s="67"/>
    </row>
    <row r="51" spans="1:10" x14ac:dyDescent="0.2">
      <c r="A51" s="3">
        <v>45</v>
      </c>
      <c r="B51" s="4" t="s">
        <v>238</v>
      </c>
      <c r="C51" s="4" t="s">
        <v>239</v>
      </c>
      <c r="D51" s="4" t="s">
        <v>240</v>
      </c>
      <c r="E51" s="5">
        <v>285000</v>
      </c>
      <c r="F51" s="6">
        <v>1605.2625</v>
      </c>
      <c r="G51" s="7">
        <v>7.4574000000000003E-3</v>
      </c>
      <c r="H51" s="35" t="s">
        <v>153</v>
      </c>
      <c r="J51" s="67"/>
    </row>
    <row r="52" spans="1:10" x14ac:dyDescent="0.2">
      <c r="A52" s="3">
        <v>46</v>
      </c>
      <c r="B52" s="4" t="s">
        <v>205</v>
      </c>
      <c r="C52" s="4" t="s">
        <v>206</v>
      </c>
      <c r="D52" s="4" t="s">
        <v>50</v>
      </c>
      <c r="E52" s="5">
        <v>865456</v>
      </c>
      <c r="F52" s="6">
        <v>1534.0207600000001</v>
      </c>
      <c r="G52" s="7">
        <v>7.1264400000000004E-3</v>
      </c>
      <c r="H52" s="35" t="s">
        <v>153</v>
      </c>
      <c r="J52" s="67"/>
    </row>
    <row r="53" spans="1:10" x14ac:dyDescent="0.2">
      <c r="A53" s="3">
        <v>47</v>
      </c>
      <c r="B53" s="4" t="s">
        <v>367</v>
      </c>
      <c r="C53" s="4" t="s">
        <v>368</v>
      </c>
      <c r="D53" s="4" t="s">
        <v>252</v>
      </c>
      <c r="E53" s="5">
        <v>39000</v>
      </c>
      <c r="F53" s="6">
        <v>1530.3209999999999</v>
      </c>
      <c r="G53" s="7">
        <v>7.1092500000000001E-3</v>
      </c>
      <c r="H53" s="35" t="s">
        <v>153</v>
      </c>
      <c r="J53" s="67"/>
    </row>
    <row r="54" spans="1:10" x14ac:dyDescent="0.2">
      <c r="A54" s="3">
        <v>48</v>
      </c>
      <c r="B54" s="4" t="s">
        <v>74</v>
      </c>
      <c r="C54" s="4" t="s">
        <v>75</v>
      </c>
      <c r="D54" s="4" t="s">
        <v>36</v>
      </c>
      <c r="E54" s="5">
        <v>38000</v>
      </c>
      <c r="F54" s="6">
        <v>1507.403</v>
      </c>
      <c r="G54" s="7">
        <v>7.0027900000000001E-3</v>
      </c>
      <c r="H54" s="35" t="s">
        <v>153</v>
      </c>
      <c r="J54" s="67"/>
    </row>
    <row r="55" spans="1:10" x14ac:dyDescent="0.2">
      <c r="A55" s="3">
        <v>49</v>
      </c>
      <c r="B55" s="4" t="s">
        <v>342</v>
      </c>
      <c r="C55" s="4" t="s">
        <v>343</v>
      </c>
      <c r="D55" s="4" t="s">
        <v>204</v>
      </c>
      <c r="E55" s="5">
        <v>751000</v>
      </c>
      <c r="F55" s="6">
        <v>1506.2056</v>
      </c>
      <c r="G55" s="7">
        <v>6.9972200000000002E-3</v>
      </c>
      <c r="H55" s="35" t="s">
        <v>153</v>
      </c>
      <c r="J55" s="67"/>
    </row>
    <row r="56" spans="1:10" x14ac:dyDescent="0.2">
      <c r="A56" s="3">
        <v>50</v>
      </c>
      <c r="B56" s="4" t="s">
        <v>265</v>
      </c>
      <c r="C56" s="4" t="s">
        <v>266</v>
      </c>
      <c r="D56" s="4" t="s">
        <v>267</v>
      </c>
      <c r="E56" s="5">
        <v>64000</v>
      </c>
      <c r="F56" s="6">
        <v>1271.0719999999999</v>
      </c>
      <c r="G56" s="7">
        <v>5.9048900000000003E-3</v>
      </c>
      <c r="H56" s="35" t="s">
        <v>153</v>
      </c>
      <c r="J56" s="67"/>
    </row>
    <row r="57" spans="1:10" x14ac:dyDescent="0.2">
      <c r="A57" s="3">
        <v>51</v>
      </c>
      <c r="B57" s="4" t="s">
        <v>539</v>
      </c>
      <c r="C57" s="4" t="s">
        <v>540</v>
      </c>
      <c r="D57" s="4" t="s">
        <v>83</v>
      </c>
      <c r="E57" s="5">
        <v>104000</v>
      </c>
      <c r="F57" s="6">
        <v>1270.412</v>
      </c>
      <c r="G57" s="7">
        <v>5.9018200000000003E-3</v>
      </c>
      <c r="H57" s="35" t="s">
        <v>153</v>
      </c>
      <c r="J57" s="67"/>
    </row>
    <row r="58" spans="1:10" x14ac:dyDescent="0.2">
      <c r="A58" s="3">
        <v>52</v>
      </c>
      <c r="B58" s="4" t="s">
        <v>714</v>
      </c>
      <c r="C58" s="4" t="s">
        <v>715</v>
      </c>
      <c r="D58" s="4" t="s">
        <v>424</v>
      </c>
      <c r="E58" s="5">
        <v>120000</v>
      </c>
      <c r="F58" s="6">
        <v>1226.3399999999999</v>
      </c>
      <c r="G58" s="7">
        <v>5.6970800000000002E-3</v>
      </c>
      <c r="H58" s="35" t="s">
        <v>153</v>
      </c>
      <c r="J58" s="67"/>
    </row>
    <row r="59" spans="1:10" x14ac:dyDescent="0.2">
      <c r="A59" s="3">
        <v>53</v>
      </c>
      <c r="B59" s="4" t="s">
        <v>131</v>
      </c>
      <c r="C59" s="4" t="s">
        <v>132</v>
      </c>
      <c r="D59" s="4" t="s">
        <v>90</v>
      </c>
      <c r="E59" s="5">
        <v>145000</v>
      </c>
      <c r="F59" s="6">
        <v>1133.5374999999999</v>
      </c>
      <c r="G59" s="7">
        <v>5.2659600000000001E-3</v>
      </c>
      <c r="H59" s="35" t="s">
        <v>153</v>
      </c>
      <c r="J59" s="67"/>
    </row>
    <row r="60" spans="1:10" x14ac:dyDescent="0.2">
      <c r="A60" s="3">
        <v>54</v>
      </c>
      <c r="B60" s="4" t="s">
        <v>459</v>
      </c>
      <c r="C60" s="4" t="s">
        <v>460</v>
      </c>
      <c r="D60" s="4" t="s">
        <v>47</v>
      </c>
      <c r="E60" s="5">
        <v>119455</v>
      </c>
      <c r="F60" s="6">
        <v>1038.3625875</v>
      </c>
      <c r="G60" s="7">
        <v>4.8238100000000004E-3</v>
      </c>
      <c r="H60" s="35" t="s">
        <v>153</v>
      </c>
      <c r="J60" s="67"/>
    </row>
    <row r="61" spans="1:10" ht="25.5" x14ac:dyDescent="0.2">
      <c r="A61" s="3">
        <v>55</v>
      </c>
      <c r="B61" s="4" t="s">
        <v>236</v>
      </c>
      <c r="C61" s="4" t="s">
        <v>237</v>
      </c>
      <c r="D61" s="4" t="s">
        <v>219</v>
      </c>
      <c r="E61" s="5">
        <v>18000</v>
      </c>
      <c r="F61" s="6">
        <v>898.44299999999998</v>
      </c>
      <c r="G61" s="7">
        <v>4.1738000000000001E-3</v>
      </c>
      <c r="H61" s="35" t="s">
        <v>153</v>
      </c>
      <c r="J61" s="67"/>
    </row>
    <row r="62" spans="1:10" ht="25.5" x14ac:dyDescent="0.2">
      <c r="A62" s="3">
        <v>56</v>
      </c>
      <c r="B62" s="4" t="s">
        <v>503</v>
      </c>
      <c r="C62" s="4" t="s">
        <v>504</v>
      </c>
      <c r="D62" s="4" t="s">
        <v>439</v>
      </c>
      <c r="E62" s="5">
        <v>409000</v>
      </c>
      <c r="F62" s="6">
        <v>858.7364</v>
      </c>
      <c r="G62" s="7">
        <v>3.9893400000000001E-3</v>
      </c>
      <c r="H62" s="35" t="s">
        <v>153</v>
      </c>
      <c r="J62" s="67"/>
    </row>
    <row r="63" spans="1:10" x14ac:dyDescent="0.2">
      <c r="A63" s="3">
        <v>57</v>
      </c>
      <c r="B63" s="4" t="s">
        <v>820</v>
      </c>
      <c r="C63" s="4" t="s">
        <v>821</v>
      </c>
      <c r="D63" s="4" t="s">
        <v>112</v>
      </c>
      <c r="E63" s="5">
        <v>34732</v>
      </c>
      <c r="F63" s="6">
        <v>725.49938199999997</v>
      </c>
      <c r="G63" s="7">
        <v>3.3703800000000001E-3</v>
      </c>
      <c r="H63" s="35" t="s">
        <v>153</v>
      </c>
      <c r="J63" s="67"/>
    </row>
    <row r="64" spans="1:10" ht="25.5" x14ac:dyDescent="0.2">
      <c r="A64" s="3">
        <v>58</v>
      </c>
      <c r="B64" s="4" t="s">
        <v>497</v>
      </c>
      <c r="C64" s="4" t="s">
        <v>498</v>
      </c>
      <c r="D64" s="4" t="s">
        <v>219</v>
      </c>
      <c r="E64" s="5">
        <v>87944</v>
      </c>
      <c r="F64" s="6">
        <v>707.06975999999997</v>
      </c>
      <c r="G64" s="7">
        <v>3.2847599999999999E-3</v>
      </c>
      <c r="H64" s="35" t="s">
        <v>153</v>
      </c>
      <c r="J64" s="67"/>
    </row>
    <row r="65" spans="1:10" ht="25.5" x14ac:dyDescent="0.2">
      <c r="A65" s="3">
        <v>59</v>
      </c>
      <c r="B65" s="4" t="s">
        <v>129</v>
      </c>
      <c r="C65" s="4" t="s">
        <v>130</v>
      </c>
      <c r="D65" s="4" t="s">
        <v>25</v>
      </c>
      <c r="E65" s="5">
        <v>250000</v>
      </c>
      <c r="F65" s="6">
        <v>524.97500000000002</v>
      </c>
      <c r="G65" s="7">
        <v>2.43882E-3</v>
      </c>
      <c r="H65" s="35" t="s">
        <v>153</v>
      </c>
      <c r="J65" s="67"/>
    </row>
    <row r="66" spans="1:10" x14ac:dyDescent="0.2">
      <c r="A66" s="3">
        <v>60</v>
      </c>
      <c r="B66" s="4" t="s">
        <v>263</v>
      </c>
      <c r="C66" s="4" t="s">
        <v>264</v>
      </c>
      <c r="D66" s="4" t="s">
        <v>36</v>
      </c>
      <c r="E66" s="5">
        <v>7000</v>
      </c>
      <c r="F66" s="6">
        <v>471.76499999999999</v>
      </c>
      <c r="G66" s="7">
        <v>2.19163E-3</v>
      </c>
      <c r="H66" s="35" t="s">
        <v>153</v>
      </c>
      <c r="J66" s="67"/>
    </row>
    <row r="67" spans="1:10" ht="25.5" x14ac:dyDescent="0.2">
      <c r="A67" s="3">
        <v>61</v>
      </c>
      <c r="B67" s="4" t="s">
        <v>530</v>
      </c>
      <c r="C67" s="4" t="s">
        <v>531</v>
      </c>
      <c r="D67" s="4" t="s">
        <v>532</v>
      </c>
      <c r="E67" s="5">
        <v>91768</v>
      </c>
      <c r="F67" s="6">
        <v>408.50525199999998</v>
      </c>
      <c r="G67" s="7">
        <v>1.8977499999999999E-3</v>
      </c>
      <c r="H67" s="35" t="s">
        <v>153</v>
      </c>
      <c r="J67" s="67"/>
    </row>
    <row r="68" spans="1:10" x14ac:dyDescent="0.2">
      <c r="A68" s="3">
        <v>62</v>
      </c>
      <c r="B68" s="4" t="s">
        <v>535</v>
      </c>
      <c r="C68" s="4" t="s">
        <v>536</v>
      </c>
      <c r="D68" s="4" t="s">
        <v>90</v>
      </c>
      <c r="E68" s="5">
        <v>10904</v>
      </c>
      <c r="F68" s="6">
        <v>307.694524</v>
      </c>
      <c r="G68" s="7">
        <v>1.42942E-3</v>
      </c>
      <c r="H68" s="35" t="s">
        <v>153</v>
      </c>
      <c r="J68" s="67"/>
    </row>
    <row r="69" spans="1:10" x14ac:dyDescent="0.2">
      <c r="A69" s="3">
        <v>63</v>
      </c>
      <c r="B69" s="4" t="s">
        <v>277</v>
      </c>
      <c r="C69" s="4" t="s">
        <v>278</v>
      </c>
      <c r="D69" s="4" t="s">
        <v>50</v>
      </c>
      <c r="E69" s="5">
        <v>183000</v>
      </c>
      <c r="F69" s="6">
        <v>250.14269999999999</v>
      </c>
      <c r="G69" s="7">
        <v>1.1620599999999999E-3</v>
      </c>
      <c r="H69" s="35" t="s">
        <v>153</v>
      </c>
      <c r="J69" s="67"/>
    </row>
    <row r="70" spans="1:10" x14ac:dyDescent="0.2">
      <c r="A70" s="1"/>
      <c r="B70" s="1"/>
      <c r="C70" s="2" t="s">
        <v>152</v>
      </c>
      <c r="D70" s="1"/>
      <c r="E70" s="1" t="s">
        <v>153</v>
      </c>
      <c r="F70" s="9">
        <v>214173.71946699999</v>
      </c>
      <c r="G70" s="10">
        <v>0.99496457999999999</v>
      </c>
      <c r="H70" s="35" t="s">
        <v>153</v>
      </c>
      <c r="J70" s="67"/>
    </row>
    <row r="71" spans="1:10" x14ac:dyDescent="0.2">
      <c r="A71" s="1"/>
      <c r="B71" s="1"/>
      <c r="C71" s="11"/>
      <c r="D71" s="1"/>
      <c r="E71" s="1"/>
      <c r="F71" s="12"/>
      <c r="G71" s="12"/>
      <c r="H71" s="35" t="s">
        <v>153</v>
      </c>
      <c r="J71" s="67"/>
    </row>
    <row r="72" spans="1:10" x14ac:dyDescent="0.2">
      <c r="A72" s="1"/>
      <c r="B72" s="1"/>
      <c r="C72" s="2" t="s">
        <v>154</v>
      </c>
      <c r="D72" s="1"/>
      <c r="E72" s="1"/>
      <c r="F72" s="1"/>
      <c r="G72" s="1"/>
      <c r="H72" s="35" t="s">
        <v>153</v>
      </c>
      <c r="J72" s="67"/>
    </row>
    <row r="73" spans="1:10" x14ac:dyDescent="0.2">
      <c r="A73" s="1"/>
      <c r="B73" s="1"/>
      <c r="C73" s="2" t="s">
        <v>152</v>
      </c>
      <c r="D73" s="1"/>
      <c r="E73" s="1" t="s">
        <v>153</v>
      </c>
      <c r="F73" s="13" t="s">
        <v>155</v>
      </c>
      <c r="G73" s="10">
        <v>0</v>
      </c>
      <c r="H73" s="35" t="s">
        <v>153</v>
      </c>
      <c r="J73" s="67"/>
    </row>
    <row r="74" spans="1:10" x14ac:dyDescent="0.2">
      <c r="A74" s="1"/>
      <c r="B74" s="1"/>
      <c r="C74" s="11"/>
      <c r="D74" s="1"/>
      <c r="E74" s="1"/>
      <c r="F74" s="12"/>
      <c r="G74" s="12"/>
      <c r="H74" s="35" t="s">
        <v>153</v>
      </c>
      <c r="J74" s="67"/>
    </row>
    <row r="75" spans="1:10" x14ac:dyDescent="0.2">
      <c r="A75" s="1"/>
      <c r="B75" s="1"/>
      <c r="C75" s="2" t="s">
        <v>156</v>
      </c>
      <c r="D75" s="1"/>
      <c r="E75" s="1"/>
      <c r="F75" s="1"/>
      <c r="G75" s="1"/>
      <c r="H75" s="35" t="s">
        <v>153</v>
      </c>
      <c r="J75" s="67"/>
    </row>
    <row r="76" spans="1:10" x14ac:dyDescent="0.2">
      <c r="A76" s="1"/>
      <c r="B76" s="1"/>
      <c r="C76" s="2" t="s">
        <v>152</v>
      </c>
      <c r="D76" s="1"/>
      <c r="E76" s="1" t="s">
        <v>153</v>
      </c>
      <c r="F76" s="13" t="s">
        <v>155</v>
      </c>
      <c r="G76" s="10">
        <v>0</v>
      </c>
      <c r="H76" s="35" t="s">
        <v>153</v>
      </c>
      <c r="J76" s="67"/>
    </row>
    <row r="77" spans="1:10" x14ac:dyDescent="0.2">
      <c r="A77" s="1"/>
      <c r="B77" s="1"/>
      <c r="C77" s="11"/>
      <c r="D77" s="1"/>
      <c r="E77" s="1"/>
      <c r="F77" s="12"/>
      <c r="G77" s="12"/>
      <c r="H77" s="35" t="s">
        <v>153</v>
      </c>
      <c r="J77" s="67"/>
    </row>
    <row r="78" spans="1:10" x14ac:dyDescent="0.2">
      <c r="A78" s="1"/>
      <c r="B78" s="1"/>
      <c r="C78" s="2" t="s">
        <v>157</v>
      </c>
      <c r="D78" s="1"/>
      <c r="E78" s="1"/>
      <c r="F78" s="1"/>
      <c r="G78" s="1"/>
      <c r="H78" s="35" t="s">
        <v>153</v>
      </c>
      <c r="J78" s="67"/>
    </row>
    <row r="79" spans="1:10" x14ac:dyDescent="0.2">
      <c r="A79" s="1"/>
      <c r="B79" s="1"/>
      <c r="C79" s="2" t="s">
        <v>152</v>
      </c>
      <c r="D79" s="1"/>
      <c r="E79" s="1" t="s">
        <v>153</v>
      </c>
      <c r="F79" s="13" t="s">
        <v>155</v>
      </c>
      <c r="G79" s="10">
        <v>0</v>
      </c>
      <c r="H79" s="35" t="s">
        <v>153</v>
      </c>
      <c r="J79" s="67"/>
    </row>
    <row r="80" spans="1:10" x14ac:dyDescent="0.2">
      <c r="A80" s="1"/>
      <c r="B80" s="1"/>
      <c r="C80" s="11"/>
      <c r="D80" s="1"/>
      <c r="E80" s="1"/>
      <c r="F80" s="12"/>
      <c r="G80" s="12"/>
      <c r="H80" s="35" t="s">
        <v>153</v>
      </c>
      <c r="J80" s="67"/>
    </row>
    <row r="81" spans="1:10" x14ac:dyDescent="0.2">
      <c r="A81" s="1"/>
      <c r="B81" s="1"/>
      <c r="C81" s="2" t="s">
        <v>158</v>
      </c>
      <c r="D81" s="1"/>
      <c r="E81" s="1"/>
      <c r="F81" s="12"/>
      <c r="G81" s="12"/>
      <c r="H81" s="35" t="s">
        <v>153</v>
      </c>
      <c r="J81" s="67"/>
    </row>
    <row r="82" spans="1:10" x14ac:dyDescent="0.2">
      <c r="A82" s="1"/>
      <c r="B82" s="1"/>
      <c r="C82" s="2" t="s">
        <v>152</v>
      </c>
      <c r="D82" s="1"/>
      <c r="E82" s="1" t="s">
        <v>153</v>
      </c>
      <c r="F82" s="13" t="s">
        <v>155</v>
      </c>
      <c r="G82" s="10">
        <v>0</v>
      </c>
      <c r="H82" s="35" t="s">
        <v>153</v>
      </c>
      <c r="J82" s="67"/>
    </row>
    <row r="83" spans="1:10" x14ac:dyDescent="0.2">
      <c r="A83" s="1"/>
      <c r="B83" s="1"/>
      <c r="C83" s="11"/>
      <c r="D83" s="1"/>
      <c r="E83" s="1"/>
      <c r="F83" s="12"/>
      <c r="G83" s="12"/>
      <c r="H83" s="35" t="s">
        <v>153</v>
      </c>
      <c r="J83" s="67"/>
    </row>
    <row r="84" spans="1:10" x14ac:dyDescent="0.2">
      <c r="A84" s="1"/>
      <c r="B84" s="1"/>
      <c r="C84" s="2" t="s">
        <v>159</v>
      </c>
      <c r="D84" s="1"/>
      <c r="E84" s="1"/>
      <c r="F84" s="12"/>
      <c r="G84" s="12"/>
      <c r="H84" s="35" t="s">
        <v>153</v>
      </c>
      <c r="J84" s="67"/>
    </row>
    <row r="85" spans="1:10" x14ac:dyDescent="0.2">
      <c r="A85" s="1"/>
      <c r="B85" s="1"/>
      <c r="C85" s="2" t="s">
        <v>152</v>
      </c>
      <c r="D85" s="1"/>
      <c r="E85" s="1" t="s">
        <v>153</v>
      </c>
      <c r="F85" s="13" t="s">
        <v>155</v>
      </c>
      <c r="G85" s="10">
        <v>0</v>
      </c>
      <c r="H85" s="35" t="s">
        <v>153</v>
      </c>
      <c r="J85" s="67"/>
    </row>
    <row r="86" spans="1:10" x14ac:dyDescent="0.2">
      <c r="A86" s="1"/>
      <c r="B86" s="1"/>
      <c r="C86" s="11"/>
      <c r="D86" s="1"/>
      <c r="E86" s="1"/>
      <c r="F86" s="12"/>
      <c r="G86" s="12"/>
      <c r="H86" s="35" t="s">
        <v>153</v>
      </c>
      <c r="J86" s="67"/>
    </row>
    <row r="87" spans="1:10" x14ac:dyDescent="0.2">
      <c r="A87" s="1"/>
      <c r="B87" s="1"/>
      <c r="C87" s="2" t="s">
        <v>160</v>
      </c>
      <c r="D87" s="1"/>
      <c r="E87" s="1"/>
      <c r="F87" s="9">
        <v>214173.71946699999</v>
      </c>
      <c r="G87" s="10">
        <v>0.99496457999999999</v>
      </c>
      <c r="H87" s="35" t="s">
        <v>153</v>
      </c>
      <c r="J87" s="67"/>
    </row>
    <row r="88" spans="1:10" x14ac:dyDescent="0.2">
      <c r="A88" s="1"/>
      <c r="B88" s="1"/>
      <c r="C88" s="11"/>
      <c r="D88" s="1"/>
      <c r="E88" s="1"/>
      <c r="F88" s="12"/>
      <c r="G88" s="12"/>
      <c r="H88" s="35" t="s">
        <v>153</v>
      </c>
      <c r="J88" s="67"/>
    </row>
    <row r="89" spans="1:10" x14ac:dyDescent="0.2">
      <c r="A89" s="1"/>
      <c r="B89" s="1"/>
      <c r="C89" s="2" t="s">
        <v>161</v>
      </c>
      <c r="D89" s="1"/>
      <c r="E89" s="1"/>
      <c r="F89" s="12"/>
      <c r="G89" s="12"/>
      <c r="H89" s="35" t="s">
        <v>153</v>
      </c>
      <c r="J89" s="67"/>
    </row>
    <row r="90" spans="1:10" x14ac:dyDescent="0.2">
      <c r="A90" s="1"/>
      <c r="B90" s="1"/>
      <c r="C90" s="2" t="s">
        <v>10</v>
      </c>
      <c r="D90" s="1"/>
      <c r="E90" s="1"/>
      <c r="F90" s="12"/>
      <c r="G90" s="12"/>
      <c r="H90" s="35" t="s">
        <v>153</v>
      </c>
      <c r="J90" s="67"/>
    </row>
    <row r="91" spans="1:10" x14ac:dyDescent="0.2">
      <c r="A91" s="1"/>
      <c r="B91" s="1"/>
      <c r="C91" s="2" t="s">
        <v>152</v>
      </c>
      <c r="D91" s="1"/>
      <c r="E91" s="1" t="s">
        <v>153</v>
      </c>
      <c r="F91" s="13" t="s">
        <v>155</v>
      </c>
      <c r="G91" s="10">
        <v>0</v>
      </c>
      <c r="H91" s="35" t="s">
        <v>153</v>
      </c>
      <c r="J91" s="67"/>
    </row>
    <row r="92" spans="1:10" x14ac:dyDescent="0.2">
      <c r="A92" s="1"/>
      <c r="B92" s="1"/>
      <c r="C92" s="11"/>
      <c r="D92" s="1"/>
      <c r="E92" s="1"/>
      <c r="F92" s="12"/>
      <c r="G92" s="12"/>
      <c r="H92" s="35" t="s">
        <v>153</v>
      </c>
      <c r="J92" s="67"/>
    </row>
    <row r="93" spans="1:10" x14ac:dyDescent="0.2">
      <c r="A93" s="1"/>
      <c r="B93" s="1"/>
      <c r="C93" s="2" t="s">
        <v>162</v>
      </c>
      <c r="D93" s="1"/>
      <c r="E93" s="1"/>
      <c r="F93" s="1"/>
      <c r="G93" s="1"/>
      <c r="H93" s="35" t="s">
        <v>153</v>
      </c>
      <c r="J93" s="67"/>
    </row>
    <row r="94" spans="1:10" x14ac:dyDescent="0.2">
      <c r="A94" s="1"/>
      <c r="B94" s="1"/>
      <c r="C94" s="2" t="s">
        <v>152</v>
      </c>
      <c r="D94" s="1"/>
      <c r="E94" s="1" t="s">
        <v>153</v>
      </c>
      <c r="F94" s="13" t="s">
        <v>155</v>
      </c>
      <c r="G94" s="10">
        <v>0</v>
      </c>
      <c r="H94" s="35" t="s">
        <v>153</v>
      </c>
      <c r="J94" s="67"/>
    </row>
    <row r="95" spans="1:10" x14ac:dyDescent="0.2">
      <c r="A95" s="1"/>
      <c r="B95" s="1"/>
      <c r="C95" s="11"/>
      <c r="D95" s="1"/>
      <c r="E95" s="1"/>
      <c r="F95" s="12"/>
      <c r="G95" s="12"/>
      <c r="H95" s="35" t="s">
        <v>153</v>
      </c>
      <c r="J95" s="67"/>
    </row>
    <row r="96" spans="1:10" x14ac:dyDescent="0.2">
      <c r="A96" s="1"/>
      <c r="B96" s="1"/>
      <c r="C96" s="2" t="s">
        <v>163</v>
      </c>
      <c r="D96" s="1"/>
      <c r="E96" s="1"/>
      <c r="F96" s="1"/>
      <c r="G96" s="1"/>
      <c r="H96" s="35" t="s">
        <v>153</v>
      </c>
      <c r="J96" s="67"/>
    </row>
    <row r="97" spans="1:10" x14ac:dyDescent="0.2">
      <c r="A97" s="1"/>
      <c r="B97" s="1"/>
      <c r="C97" s="2" t="s">
        <v>152</v>
      </c>
      <c r="D97" s="1"/>
      <c r="E97" s="1" t="s">
        <v>153</v>
      </c>
      <c r="F97" s="13" t="s">
        <v>155</v>
      </c>
      <c r="G97" s="10">
        <v>0</v>
      </c>
      <c r="H97" s="35" t="s">
        <v>153</v>
      </c>
      <c r="J97" s="67"/>
    </row>
    <row r="98" spans="1:10" x14ac:dyDescent="0.2">
      <c r="A98" s="1"/>
      <c r="B98" s="1"/>
      <c r="C98" s="11"/>
      <c r="D98" s="1"/>
      <c r="E98" s="1"/>
      <c r="F98" s="12"/>
      <c r="G98" s="12"/>
      <c r="H98" s="35" t="s">
        <v>153</v>
      </c>
      <c r="J98" s="67"/>
    </row>
    <row r="99" spans="1:10" x14ac:dyDescent="0.2">
      <c r="A99" s="1"/>
      <c r="B99" s="1"/>
      <c r="C99" s="2" t="s">
        <v>164</v>
      </c>
      <c r="D99" s="1"/>
      <c r="E99" s="1"/>
      <c r="F99" s="12"/>
      <c r="G99" s="12"/>
      <c r="H99" s="35" t="s">
        <v>153</v>
      </c>
      <c r="J99" s="67"/>
    </row>
    <row r="100" spans="1:10" x14ac:dyDescent="0.2">
      <c r="A100" s="1"/>
      <c r="B100" s="1"/>
      <c r="C100" s="2" t="s">
        <v>152</v>
      </c>
      <c r="D100" s="1"/>
      <c r="E100" s="1" t="s">
        <v>153</v>
      </c>
      <c r="F100" s="13" t="s">
        <v>155</v>
      </c>
      <c r="G100" s="10">
        <v>0</v>
      </c>
      <c r="H100" s="35" t="s">
        <v>153</v>
      </c>
      <c r="J100" s="67"/>
    </row>
    <row r="101" spans="1:10" x14ac:dyDescent="0.2">
      <c r="A101" s="1"/>
      <c r="B101" s="1"/>
      <c r="C101" s="11"/>
      <c r="D101" s="1"/>
      <c r="E101" s="1"/>
      <c r="F101" s="12"/>
      <c r="G101" s="12"/>
      <c r="H101" s="35" t="s">
        <v>153</v>
      </c>
      <c r="J101" s="67"/>
    </row>
    <row r="102" spans="1:10" x14ac:dyDescent="0.2">
      <c r="A102" s="1"/>
      <c r="B102" s="1"/>
      <c r="C102" s="2" t="s">
        <v>165</v>
      </c>
      <c r="D102" s="1"/>
      <c r="E102" s="1"/>
      <c r="F102" s="9">
        <v>0</v>
      </c>
      <c r="G102" s="10">
        <v>0</v>
      </c>
      <c r="H102" s="35" t="s">
        <v>153</v>
      </c>
      <c r="J102" s="67"/>
    </row>
    <row r="103" spans="1:10" x14ac:dyDescent="0.2">
      <c r="A103" s="1"/>
      <c r="B103" s="1"/>
      <c r="C103" s="11"/>
      <c r="D103" s="1"/>
      <c r="E103" s="1"/>
      <c r="F103" s="12"/>
      <c r="G103" s="12"/>
      <c r="H103" s="35" t="s">
        <v>153</v>
      </c>
      <c r="J103" s="67"/>
    </row>
    <row r="104" spans="1:10" x14ac:dyDescent="0.2">
      <c r="A104" s="1"/>
      <c r="B104" s="1"/>
      <c r="C104" s="2" t="s">
        <v>166</v>
      </c>
      <c r="D104" s="1"/>
      <c r="E104" s="1"/>
      <c r="F104" s="12"/>
      <c r="G104" s="12"/>
      <c r="H104" s="35" t="s">
        <v>153</v>
      </c>
      <c r="J104" s="67"/>
    </row>
    <row r="105" spans="1:10" x14ac:dyDescent="0.2">
      <c r="A105" s="1"/>
      <c r="B105" s="1"/>
      <c r="C105" s="2" t="s">
        <v>167</v>
      </c>
      <c r="D105" s="1"/>
      <c r="E105" s="1"/>
      <c r="F105" s="12"/>
      <c r="G105" s="12"/>
      <c r="H105" s="35" t="s">
        <v>153</v>
      </c>
      <c r="J105" s="67"/>
    </row>
    <row r="106" spans="1:10" x14ac:dyDescent="0.2">
      <c r="A106" s="1"/>
      <c r="B106" s="1"/>
      <c r="C106" s="2" t="s">
        <v>152</v>
      </c>
      <c r="D106" s="1"/>
      <c r="E106" s="1" t="s">
        <v>153</v>
      </c>
      <c r="F106" s="13" t="s">
        <v>155</v>
      </c>
      <c r="G106" s="10">
        <v>0</v>
      </c>
      <c r="H106" s="35" t="s">
        <v>153</v>
      </c>
      <c r="J106" s="67"/>
    </row>
    <row r="107" spans="1:10" x14ac:dyDescent="0.2">
      <c r="A107" s="1"/>
      <c r="B107" s="1"/>
      <c r="C107" s="11"/>
      <c r="D107" s="1"/>
      <c r="E107" s="1"/>
      <c r="F107" s="12"/>
      <c r="G107" s="12"/>
      <c r="H107" s="35" t="s">
        <v>153</v>
      </c>
      <c r="J107" s="67"/>
    </row>
    <row r="108" spans="1:10" x14ac:dyDescent="0.2">
      <c r="A108" s="1"/>
      <c r="B108" s="1"/>
      <c r="C108" s="2" t="s">
        <v>168</v>
      </c>
      <c r="D108" s="1"/>
      <c r="E108" s="1"/>
      <c r="F108" s="12"/>
      <c r="G108" s="12"/>
      <c r="H108" s="35" t="s">
        <v>153</v>
      </c>
      <c r="J108" s="67"/>
    </row>
    <row r="109" spans="1:10" x14ac:dyDescent="0.2">
      <c r="A109" s="1"/>
      <c r="B109" s="1"/>
      <c r="C109" s="2" t="s">
        <v>152</v>
      </c>
      <c r="D109" s="1"/>
      <c r="E109" s="1" t="s">
        <v>153</v>
      </c>
      <c r="F109" s="13" t="s">
        <v>155</v>
      </c>
      <c r="G109" s="10">
        <v>0</v>
      </c>
      <c r="H109" s="35" t="s">
        <v>153</v>
      </c>
      <c r="J109" s="67"/>
    </row>
    <row r="110" spans="1:10" x14ac:dyDescent="0.2">
      <c r="A110" s="1"/>
      <c r="B110" s="1"/>
      <c r="C110" s="11"/>
      <c r="D110" s="1"/>
      <c r="E110" s="1"/>
      <c r="F110" s="12"/>
      <c r="G110" s="12"/>
      <c r="H110" s="35" t="s">
        <v>153</v>
      </c>
      <c r="J110" s="67"/>
    </row>
    <row r="111" spans="1:10" x14ac:dyDescent="0.2">
      <c r="A111" s="1"/>
      <c r="B111" s="1"/>
      <c r="C111" s="2" t="s">
        <v>169</v>
      </c>
      <c r="D111" s="1"/>
      <c r="E111" s="1"/>
      <c r="F111" s="12"/>
      <c r="G111" s="12"/>
      <c r="H111" s="35" t="s">
        <v>153</v>
      </c>
      <c r="J111" s="67"/>
    </row>
    <row r="112" spans="1:10" x14ac:dyDescent="0.2">
      <c r="A112" s="1"/>
      <c r="B112" s="1"/>
      <c r="C112" s="2" t="s">
        <v>152</v>
      </c>
      <c r="D112" s="1"/>
      <c r="E112" s="1" t="s">
        <v>153</v>
      </c>
      <c r="F112" s="13" t="s">
        <v>155</v>
      </c>
      <c r="G112" s="10">
        <v>0</v>
      </c>
      <c r="H112" s="35" t="s">
        <v>153</v>
      </c>
      <c r="J112" s="67"/>
    </row>
    <row r="113" spans="1:10" x14ac:dyDescent="0.2">
      <c r="A113" s="1"/>
      <c r="B113" s="1"/>
      <c r="C113" s="11"/>
      <c r="D113" s="1"/>
      <c r="E113" s="1"/>
      <c r="F113" s="12"/>
      <c r="G113" s="12"/>
      <c r="H113" s="35" t="s">
        <v>153</v>
      </c>
      <c r="J113" s="67"/>
    </row>
    <row r="114" spans="1:10" x14ac:dyDescent="0.2">
      <c r="A114" s="1"/>
      <c r="B114" s="1"/>
      <c r="C114" s="2" t="s">
        <v>170</v>
      </c>
      <c r="D114" s="1"/>
      <c r="E114" s="1"/>
      <c r="F114" s="12"/>
      <c r="G114" s="12"/>
      <c r="H114" s="35" t="s">
        <v>153</v>
      </c>
      <c r="J114" s="67"/>
    </row>
    <row r="115" spans="1:10" x14ac:dyDescent="0.2">
      <c r="A115" s="3">
        <v>1</v>
      </c>
      <c r="B115" s="4"/>
      <c r="C115" s="4" t="s">
        <v>171</v>
      </c>
      <c r="D115" s="4"/>
      <c r="E115" s="8"/>
      <c r="F115" s="6">
        <v>1527.6207820049999</v>
      </c>
      <c r="G115" s="7">
        <v>7.09671E-3</v>
      </c>
      <c r="H115" s="35" t="s">
        <v>1026</v>
      </c>
      <c r="J115" s="67"/>
    </row>
    <row r="116" spans="1:10" x14ac:dyDescent="0.2">
      <c r="A116" s="1"/>
      <c r="B116" s="1"/>
      <c r="C116" s="2" t="s">
        <v>152</v>
      </c>
      <c r="D116" s="1"/>
      <c r="E116" s="1" t="s">
        <v>153</v>
      </c>
      <c r="F116" s="9">
        <v>1527.6207820049999</v>
      </c>
      <c r="G116" s="10">
        <v>7.09671E-3</v>
      </c>
      <c r="H116" s="35" t="s">
        <v>153</v>
      </c>
      <c r="J116" s="67"/>
    </row>
    <row r="117" spans="1:10" x14ac:dyDescent="0.2">
      <c r="A117" s="1"/>
      <c r="B117" s="1"/>
      <c r="C117" s="11"/>
      <c r="D117" s="1"/>
      <c r="E117" s="1"/>
      <c r="F117" s="12"/>
      <c r="G117" s="12"/>
      <c r="H117" s="35" t="s">
        <v>153</v>
      </c>
      <c r="J117" s="67"/>
    </row>
    <row r="118" spans="1:10" x14ac:dyDescent="0.2">
      <c r="A118" s="1"/>
      <c r="B118" s="1"/>
      <c r="C118" s="2" t="s">
        <v>172</v>
      </c>
      <c r="D118" s="1"/>
      <c r="E118" s="1"/>
      <c r="F118" s="9">
        <v>1527.6207820049999</v>
      </c>
      <c r="G118" s="10">
        <v>7.09671E-3</v>
      </c>
      <c r="H118" s="35" t="s">
        <v>153</v>
      </c>
      <c r="J118" s="67"/>
    </row>
    <row r="119" spans="1:10" x14ac:dyDescent="0.2">
      <c r="A119" s="1"/>
      <c r="B119" s="1"/>
      <c r="C119" s="12"/>
      <c r="D119" s="1"/>
      <c r="E119" s="1"/>
      <c r="F119" s="1"/>
      <c r="G119" s="1"/>
      <c r="H119" s="35" t="s">
        <v>153</v>
      </c>
      <c r="J119" s="67"/>
    </row>
    <row r="120" spans="1:10" x14ac:dyDescent="0.2">
      <c r="A120" s="1"/>
      <c r="B120" s="1"/>
      <c r="C120" s="2" t="s">
        <v>173</v>
      </c>
      <c r="D120" s="1"/>
      <c r="E120" s="1"/>
      <c r="F120" s="1"/>
      <c r="G120" s="1"/>
      <c r="H120" s="35" t="s">
        <v>153</v>
      </c>
      <c r="J120" s="67"/>
    </row>
    <row r="121" spans="1:10" x14ac:dyDescent="0.2">
      <c r="A121" s="1"/>
      <c r="B121" s="1"/>
      <c r="C121" s="2" t="s">
        <v>174</v>
      </c>
      <c r="D121" s="1"/>
      <c r="E121" s="1"/>
      <c r="F121" s="1"/>
      <c r="G121" s="1"/>
      <c r="H121" s="35" t="s">
        <v>153</v>
      </c>
      <c r="J121" s="67"/>
    </row>
    <row r="122" spans="1:10" x14ac:dyDescent="0.2">
      <c r="A122" s="1"/>
      <c r="B122" s="1"/>
      <c r="C122" s="2" t="s">
        <v>152</v>
      </c>
      <c r="D122" s="1"/>
      <c r="E122" s="1" t="s">
        <v>153</v>
      </c>
      <c r="F122" s="13" t="s">
        <v>155</v>
      </c>
      <c r="G122" s="10">
        <v>0</v>
      </c>
      <c r="H122" s="35" t="s">
        <v>153</v>
      </c>
      <c r="J122" s="67"/>
    </row>
    <row r="123" spans="1:10" x14ac:dyDescent="0.2">
      <c r="A123" s="1"/>
      <c r="B123" s="1"/>
      <c r="C123" s="11"/>
      <c r="D123" s="1"/>
      <c r="E123" s="1"/>
      <c r="F123" s="12"/>
      <c r="G123" s="12"/>
      <c r="H123" s="35" t="s">
        <v>153</v>
      </c>
      <c r="J123" s="67"/>
    </row>
    <row r="124" spans="1:10" x14ac:dyDescent="0.2">
      <c r="A124" s="1"/>
      <c r="B124" s="1"/>
      <c r="C124" s="2" t="s">
        <v>177</v>
      </c>
      <c r="D124" s="1"/>
      <c r="E124" s="1"/>
      <c r="F124" s="1"/>
      <c r="G124" s="1"/>
      <c r="H124" s="35" t="s">
        <v>153</v>
      </c>
      <c r="J124" s="67"/>
    </row>
    <row r="125" spans="1:10" x14ac:dyDescent="0.2">
      <c r="A125" s="1"/>
      <c r="B125" s="1"/>
      <c r="C125" s="2" t="s">
        <v>178</v>
      </c>
      <c r="D125" s="1"/>
      <c r="E125" s="1"/>
      <c r="F125" s="1"/>
      <c r="G125" s="1"/>
      <c r="H125" s="35" t="s">
        <v>153</v>
      </c>
      <c r="J125" s="67"/>
    </row>
    <row r="126" spans="1:10" x14ac:dyDescent="0.2">
      <c r="A126" s="1"/>
      <c r="B126" s="1"/>
      <c r="C126" s="2" t="s">
        <v>152</v>
      </c>
      <c r="D126" s="1"/>
      <c r="E126" s="1" t="s">
        <v>153</v>
      </c>
      <c r="F126" s="13" t="s">
        <v>155</v>
      </c>
      <c r="G126" s="10">
        <v>0</v>
      </c>
      <c r="H126" s="35" t="s">
        <v>153</v>
      </c>
      <c r="J126" s="67"/>
    </row>
    <row r="127" spans="1:10" x14ac:dyDescent="0.2">
      <c r="A127" s="1"/>
      <c r="B127" s="1"/>
      <c r="C127" s="11"/>
      <c r="D127" s="1"/>
      <c r="E127" s="1"/>
      <c r="F127" s="12"/>
      <c r="G127" s="12"/>
      <c r="H127" s="35" t="s">
        <v>153</v>
      </c>
      <c r="J127" s="67"/>
    </row>
    <row r="128" spans="1:10" x14ac:dyDescent="0.2">
      <c r="A128" s="1"/>
      <c r="B128" s="1"/>
      <c r="C128" s="2" t="s">
        <v>179</v>
      </c>
      <c r="D128" s="1"/>
      <c r="E128" s="1"/>
      <c r="F128" s="12"/>
      <c r="G128" s="12"/>
      <c r="H128" s="35" t="s">
        <v>153</v>
      </c>
      <c r="J128" s="67"/>
    </row>
    <row r="129" spans="1:17" x14ac:dyDescent="0.2">
      <c r="A129" s="1"/>
      <c r="B129" s="1"/>
      <c r="C129" s="2" t="s">
        <v>152</v>
      </c>
      <c r="D129" s="1"/>
      <c r="E129" s="1" t="s">
        <v>153</v>
      </c>
      <c r="F129" s="13" t="s">
        <v>155</v>
      </c>
      <c r="G129" s="10">
        <v>0</v>
      </c>
      <c r="H129" s="35" t="s">
        <v>153</v>
      </c>
      <c r="J129" s="67"/>
    </row>
    <row r="130" spans="1:17" x14ac:dyDescent="0.2">
      <c r="A130" s="1"/>
      <c r="B130" s="1"/>
      <c r="C130" s="11"/>
      <c r="D130" s="1"/>
      <c r="E130" s="1"/>
      <c r="F130" s="12"/>
      <c r="G130" s="12"/>
      <c r="H130" s="35" t="s">
        <v>153</v>
      </c>
      <c r="J130" s="67"/>
    </row>
    <row r="131" spans="1:17" x14ac:dyDescent="0.2">
      <c r="A131" s="1"/>
      <c r="B131" s="4"/>
      <c r="C131" s="4"/>
      <c r="D131" s="2"/>
      <c r="E131" s="1"/>
      <c r="F131" s="4"/>
      <c r="G131" s="8"/>
      <c r="H131" s="35" t="s">
        <v>153</v>
      </c>
      <c r="J131" s="67"/>
    </row>
    <row r="132" spans="1:17" x14ac:dyDescent="0.2">
      <c r="A132" s="8"/>
      <c r="B132" s="4"/>
      <c r="C132" s="4" t="s">
        <v>180</v>
      </c>
      <c r="D132" s="4"/>
      <c r="E132" s="8"/>
      <c r="F132" s="6">
        <v>-443.70135268000001</v>
      </c>
      <c r="G132" s="7">
        <v>-2.0612600000000001E-3</v>
      </c>
      <c r="H132" s="35" t="s">
        <v>153</v>
      </c>
      <c r="J132" s="67"/>
    </row>
    <row r="133" spans="1:17" x14ac:dyDescent="0.2">
      <c r="A133" s="11"/>
      <c r="B133" s="11"/>
      <c r="C133" s="2" t="s">
        <v>181</v>
      </c>
      <c r="D133" s="12"/>
      <c r="E133" s="12"/>
      <c r="F133" s="9">
        <v>215257.63889632499</v>
      </c>
      <c r="G133" s="14">
        <v>1.00000003</v>
      </c>
      <c r="H133" s="35" t="s">
        <v>153</v>
      </c>
      <c r="J133" s="67"/>
    </row>
    <row r="134" spans="1:17" x14ac:dyDescent="0.2">
      <c r="A134" s="15"/>
      <c r="B134" s="15"/>
      <c r="C134" s="15"/>
      <c r="D134" s="16"/>
      <c r="E134" s="16"/>
      <c r="F134" s="16"/>
      <c r="G134" s="16"/>
      <c r="J134" s="67"/>
    </row>
    <row r="135" spans="1:17" ht="12.75" customHeight="1" x14ac:dyDescent="0.2">
      <c r="A135" s="36"/>
      <c r="B135" s="279" t="s">
        <v>843</v>
      </c>
      <c r="C135" s="279"/>
      <c r="D135" s="279"/>
      <c r="E135" s="279"/>
      <c r="F135" s="279"/>
      <c r="G135" s="279"/>
      <c r="H135" s="279"/>
      <c r="J135" s="32"/>
    </row>
    <row r="136" spans="1:17" ht="14.1" customHeight="1" x14ac:dyDescent="0.2">
      <c r="A136" s="36"/>
      <c r="B136" s="279" t="s">
        <v>844</v>
      </c>
      <c r="C136" s="279"/>
      <c r="D136" s="279"/>
      <c r="E136" s="279"/>
      <c r="F136" s="279"/>
      <c r="G136" s="279"/>
      <c r="H136" s="279"/>
      <c r="J136" s="32"/>
    </row>
    <row r="137" spans="1:17" ht="17.100000000000001" customHeight="1" x14ac:dyDescent="0.2">
      <c r="A137" s="36"/>
      <c r="B137" s="279" t="s">
        <v>845</v>
      </c>
      <c r="C137" s="279"/>
      <c r="D137" s="279"/>
      <c r="E137" s="279"/>
      <c r="F137" s="279"/>
      <c r="G137" s="279"/>
      <c r="H137" s="279"/>
      <c r="J137" s="32"/>
    </row>
    <row r="138" spans="1:17" s="38" customFormat="1" ht="64.5" customHeight="1" x14ac:dyDescent="0.25">
      <c r="A138" s="37"/>
      <c r="B138" s="280" t="s">
        <v>846</v>
      </c>
      <c r="C138" s="280"/>
      <c r="D138" s="280"/>
      <c r="E138" s="280"/>
      <c r="F138" s="280"/>
      <c r="G138" s="280"/>
      <c r="H138" s="280"/>
      <c r="I138"/>
      <c r="J138" s="32"/>
      <c r="K138"/>
      <c r="L138"/>
      <c r="M138"/>
      <c r="N138"/>
      <c r="O138"/>
      <c r="P138"/>
      <c r="Q138"/>
    </row>
    <row r="139" spans="1:17" ht="12.75" customHeight="1" x14ac:dyDescent="0.2">
      <c r="A139" s="36"/>
      <c r="B139" s="279" t="s">
        <v>847</v>
      </c>
      <c r="C139" s="279"/>
      <c r="D139" s="279"/>
      <c r="E139" s="279"/>
      <c r="F139" s="279"/>
      <c r="G139" s="279"/>
      <c r="H139" s="279"/>
      <c r="J139" s="32"/>
    </row>
    <row r="140" spans="1:17" x14ac:dyDescent="0.2">
      <c r="A140" s="17"/>
      <c r="B140" s="17"/>
      <c r="C140" s="17"/>
      <c r="D140" s="19"/>
      <c r="E140" s="19"/>
      <c r="F140" s="19"/>
      <c r="G140" s="19"/>
      <c r="J140" s="67"/>
    </row>
    <row r="141" spans="1:17" x14ac:dyDescent="0.2">
      <c r="A141" s="17"/>
      <c r="B141" s="311" t="s">
        <v>182</v>
      </c>
      <c r="C141" s="312"/>
      <c r="D141" s="313"/>
      <c r="E141" s="20"/>
      <c r="F141" s="19"/>
      <c r="G141" s="19"/>
      <c r="J141" s="67"/>
    </row>
    <row r="142" spans="1:17" ht="24.75" customHeight="1" x14ac:dyDescent="0.2">
      <c r="A142" s="17"/>
      <c r="B142" s="306" t="s">
        <v>183</v>
      </c>
      <c r="C142" s="307"/>
      <c r="D142" s="2" t="s">
        <v>184</v>
      </c>
      <c r="E142" s="20"/>
      <c r="F142" s="19"/>
      <c r="G142" s="19"/>
      <c r="J142" s="67"/>
    </row>
    <row r="143" spans="1:17" x14ac:dyDescent="0.2">
      <c r="A143" s="17"/>
      <c r="B143" s="306" t="s">
        <v>185</v>
      </c>
      <c r="C143" s="307"/>
      <c r="D143" s="2" t="s">
        <v>184</v>
      </c>
      <c r="E143" s="20"/>
      <c r="F143" s="19"/>
      <c r="G143" s="19"/>
      <c r="J143" s="67"/>
    </row>
    <row r="144" spans="1:17" x14ac:dyDescent="0.2">
      <c r="A144" s="17"/>
      <c r="B144" s="306" t="s">
        <v>186</v>
      </c>
      <c r="C144" s="307"/>
      <c r="D144" s="12" t="s">
        <v>153</v>
      </c>
      <c r="E144" s="20"/>
      <c r="F144" s="19"/>
      <c r="G144" s="19"/>
      <c r="J144" s="67"/>
    </row>
    <row r="145" spans="1:10" x14ac:dyDescent="0.2">
      <c r="A145" s="39"/>
      <c r="B145" s="40" t="s">
        <v>153</v>
      </c>
      <c r="C145" s="40" t="s">
        <v>851</v>
      </c>
      <c r="D145" s="40" t="s">
        <v>187</v>
      </c>
      <c r="E145" s="39"/>
      <c r="F145" s="39"/>
      <c r="G145" s="39"/>
      <c r="H145" s="39"/>
      <c r="J145" s="67"/>
    </row>
    <row r="146" spans="1:10" x14ac:dyDescent="0.2">
      <c r="A146" s="21"/>
      <c r="B146" s="23" t="s">
        <v>188</v>
      </c>
      <c r="C146" s="22" t="s">
        <v>189</v>
      </c>
      <c r="D146" s="22" t="s">
        <v>190</v>
      </c>
      <c r="E146" s="21"/>
      <c r="F146" s="21"/>
      <c r="G146" s="21"/>
      <c r="J146" s="67"/>
    </row>
    <row r="147" spans="1:10" x14ac:dyDescent="0.2">
      <c r="A147" s="21"/>
      <c r="B147" s="4" t="s">
        <v>191</v>
      </c>
      <c r="C147" s="24">
        <v>13.3238</v>
      </c>
      <c r="D147" s="24">
        <v>14.235900000000001</v>
      </c>
      <c r="E147" s="21"/>
      <c r="F147" s="18"/>
      <c r="G147" s="25"/>
      <c r="J147" s="67"/>
    </row>
    <row r="148" spans="1:10" x14ac:dyDescent="0.2">
      <c r="A148" s="21"/>
      <c r="B148" s="4" t="s">
        <v>1045</v>
      </c>
      <c r="C148" s="24">
        <v>13.3218</v>
      </c>
      <c r="D148" s="24">
        <v>14.2355</v>
      </c>
      <c r="E148" s="21"/>
      <c r="F148" s="18"/>
      <c r="G148" s="25"/>
      <c r="J148" s="67"/>
    </row>
    <row r="149" spans="1:10" x14ac:dyDescent="0.2">
      <c r="A149" s="21"/>
      <c r="B149" s="4" t="s">
        <v>192</v>
      </c>
      <c r="C149" s="24">
        <v>12.9374</v>
      </c>
      <c r="D149" s="24">
        <v>13.808400000000001</v>
      </c>
      <c r="E149" s="21"/>
      <c r="F149" s="18"/>
      <c r="G149" s="25"/>
      <c r="J149" s="67"/>
    </row>
    <row r="150" spans="1:10" x14ac:dyDescent="0.2">
      <c r="A150" s="21"/>
      <c r="B150" s="4" t="s">
        <v>1046</v>
      </c>
      <c r="C150" s="24">
        <v>12.937200000000001</v>
      </c>
      <c r="D150" s="24">
        <v>13.808199999999999</v>
      </c>
      <c r="E150" s="21"/>
      <c r="F150" s="18"/>
      <c r="G150" s="25"/>
      <c r="J150" s="67"/>
    </row>
    <row r="151" spans="1:10" x14ac:dyDescent="0.2">
      <c r="A151" s="21"/>
      <c r="B151" s="21"/>
      <c r="C151" s="21"/>
      <c r="D151" s="21"/>
      <c r="E151" s="21"/>
      <c r="F151" s="21"/>
      <c r="G151" s="21"/>
      <c r="J151" s="67"/>
    </row>
    <row r="152" spans="1:10" x14ac:dyDescent="0.2">
      <c r="A152" s="21"/>
      <c r="B152" s="306" t="s">
        <v>1047</v>
      </c>
      <c r="C152" s="307"/>
      <c r="D152" s="2" t="s">
        <v>184</v>
      </c>
      <c r="E152" s="21"/>
      <c r="F152" s="21"/>
      <c r="G152" s="21"/>
      <c r="J152" s="67"/>
    </row>
    <row r="153" spans="1:10" x14ac:dyDescent="0.2">
      <c r="A153" s="21"/>
      <c r="B153" s="26"/>
      <c r="C153" s="26"/>
      <c r="D153" s="26"/>
      <c r="E153" s="21"/>
      <c r="F153" s="21"/>
      <c r="G153" s="21"/>
      <c r="J153" s="67"/>
    </row>
    <row r="154" spans="1:10" ht="29.1" customHeight="1" x14ac:dyDescent="0.2">
      <c r="A154" s="21"/>
      <c r="B154" s="306" t="s">
        <v>193</v>
      </c>
      <c r="C154" s="307"/>
      <c r="D154" s="2" t="s">
        <v>184</v>
      </c>
      <c r="E154" s="27"/>
      <c r="F154" s="21"/>
      <c r="G154" s="21"/>
      <c r="J154" s="67"/>
    </row>
    <row r="155" spans="1:10" ht="29.1" customHeight="1" x14ac:dyDescent="0.2">
      <c r="A155" s="21"/>
      <c r="B155" s="306" t="s">
        <v>194</v>
      </c>
      <c r="C155" s="307"/>
      <c r="D155" s="2" t="s">
        <v>184</v>
      </c>
      <c r="E155" s="27"/>
      <c r="F155" s="21"/>
      <c r="G155" s="21"/>
      <c r="J155" s="67"/>
    </row>
    <row r="156" spans="1:10" ht="17.100000000000001" customHeight="1" x14ac:dyDescent="0.2">
      <c r="A156" s="21"/>
      <c r="B156" s="306" t="s">
        <v>195</v>
      </c>
      <c r="C156" s="307"/>
      <c r="D156" s="2" t="s">
        <v>184</v>
      </c>
      <c r="E156" s="27"/>
      <c r="F156" s="21"/>
      <c r="G156" s="21"/>
      <c r="J156" s="67"/>
    </row>
    <row r="157" spans="1:10" ht="17.100000000000001" customHeight="1" x14ac:dyDescent="0.2">
      <c r="A157" s="21"/>
      <c r="B157" s="308" t="s">
        <v>196</v>
      </c>
      <c r="C157" s="309"/>
      <c r="D157" s="41">
        <v>0.31954749190931753</v>
      </c>
      <c r="E157" s="21"/>
      <c r="F157" s="18"/>
      <c r="G157" s="25"/>
      <c r="J157" s="67"/>
    </row>
  </sheetData>
  <mergeCells count="17">
    <mergeCell ref="A1:H1"/>
    <mergeCell ref="A2:H2"/>
    <mergeCell ref="A3:H3"/>
    <mergeCell ref="B143:C143"/>
    <mergeCell ref="B144:C144"/>
    <mergeCell ref="B135:H135"/>
    <mergeCell ref="B136:H136"/>
    <mergeCell ref="B137:H137"/>
    <mergeCell ref="B138:H138"/>
    <mergeCell ref="B139:H139"/>
    <mergeCell ref="B141:D141"/>
    <mergeCell ref="B142:C142"/>
    <mergeCell ref="B152:C152"/>
    <mergeCell ref="B156:C156"/>
    <mergeCell ref="B157:C157"/>
    <mergeCell ref="B154:C154"/>
    <mergeCell ref="B155:C155"/>
  </mergeCells>
  <hyperlinks>
    <hyperlink ref="I1" location="Index!B28" display="Index" xr:uid="{5675578E-6AC6-4D08-A684-C7171AFA8B15}"/>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62BA5-5EA7-4AD4-9EA1-DB6011E36E11}">
  <sheetPr>
    <outlinePr summaryBelow="0" summaryRight="0"/>
  </sheetPr>
  <dimension ref="A1:Q122"/>
  <sheetViews>
    <sheetView showGridLines="0" workbookViewId="0">
      <selection activeCell="J73" sqref="J73"/>
    </sheetView>
  </sheetViews>
  <sheetFormatPr defaultRowHeight="12.75" x14ac:dyDescent="0.2"/>
  <cols>
    <col min="1" max="1" width="5.85546875" bestFit="1" customWidth="1"/>
    <col min="2" max="2" width="19.7109375" bestFit="1" customWidth="1"/>
    <col min="3" max="3" width="39.140625" bestFit="1" customWidth="1"/>
    <col min="4" max="4" width="13.7109375" bestFit="1" customWidth="1"/>
    <col min="5" max="5" width="9" bestFit="1" customWidth="1"/>
    <col min="6" max="6" width="10.140625" bestFit="1" customWidth="1"/>
    <col min="7" max="7" width="14" bestFit="1" customWidth="1"/>
    <col min="8" max="8" width="8.42578125" bestFit="1" customWidth="1"/>
    <col min="10" max="10" width="50.7109375" style="34" customWidth="1"/>
  </cols>
  <sheetData>
    <row r="1" spans="1:10" ht="15" x14ac:dyDescent="0.2">
      <c r="A1" s="278" t="s">
        <v>0</v>
      </c>
      <c r="B1" s="278"/>
      <c r="C1" s="278"/>
      <c r="D1" s="278"/>
      <c r="E1" s="278"/>
      <c r="F1" s="278"/>
      <c r="G1" s="278"/>
      <c r="H1" s="278"/>
      <c r="I1" s="62" t="s">
        <v>1027</v>
      </c>
      <c r="J1" s="68"/>
    </row>
    <row r="2" spans="1:10" ht="15" x14ac:dyDescent="0.2">
      <c r="A2" s="278" t="s">
        <v>822</v>
      </c>
      <c r="B2" s="278"/>
      <c r="C2" s="278"/>
      <c r="D2" s="278"/>
      <c r="E2" s="278"/>
      <c r="F2" s="278"/>
      <c r="G2" s="278"/>
      <c r="H2" s="278"/>
      <c r="J2" s="33" t="s">
        <v>1028</v>
      </c>
    </row>
    <row r="3" spans="1:10" ht="15" x14ac:dyDescent="0.2">
      <c r="A3" s="278" t="s">
        <v>835</v>
      </c>
      <c r="B3" s="278"/>
      <c r="C3" s="278"/>
      <c r="D3" s="278"/>
      <c r="E3" s="278"/>
      <c r="F3" s="278"/>
      <c r="G3" s="278"/>
      <c r="H3" s="278"/>
      <c r="J3" s="68"/>
    </row>
    <row r="4" spans="1:10" s="34" customFormat="1" ht="30" x14ac:dyDescent="0.2">
      <c r="A4" s="29" t="s">
        <v>2</v>
      </c>
      <c r="B4" s="29" t="s">
        <v>3</v>
      </c>
      <c r="C4" s="29" t="s">
        <v>4</v>
      </c>
      <c r="D4" s="29" t="s">
        <v>5</v>
      </c>
      <c r="E4" s="29" t="s">
        <v>6</v>
      </c>
      <c r="F4" s="29" t="s">
        <v>7</v>
      </c>
      <c r="G4" s="29" t="s">
        <v>8</v>
      </c>
      <c r="H4" s="29" t="s">
        <v>839</v>
      </c>
      <c r="J4" s="68"/>
    </row>
    <row r="5" spans="1:10" x14ac:dyDescent="0.2">
      <c r="A5" s="153"/>
      <c r="B5" s="153"/>
      <c r="C5" s="154" t="s">
        <v>9</v>
      </c>
      <c r="D5" s="153"/>
      <c r="E5" s="153"/>
      <c r="F5" s="153"/>
      <c r="G5" s="153"/>
      <c r="H5" s="35" t="s">
        <v>153</v>
      </c>
      <c r="J5" s="68"/>
    </row>
    <row r="6" spans="1:10" x14ac:dyDescent="0.2">
      <c r="A6" s="153"/>
      <c r="B6" s="153"/>
      <c r="C6" s="154" t="s">
        <v>10</v>
      </c>
      <c r="D6" s="153"/>
      <c r="E6" s="153"/>
      <c r="F6" s="153"/>
      <c r="G6" s="153"/>
      <c r="H6" s="35" t="s">
        <v>153</v>
      </c>
      <c r="J6" s="68"/>
    </row>
    <row r="7" spans="1:10" x14ac:dyDescent="0.2">
      <c r="A7" s="155">
        <v>1</v>
      </c>
      <c r="B7" s="156" t="s">
        <v>340</v>
      </c>
      <c r="C7" s="156" t="s">
        <v>341</v>
      </c>
      <c r="D7" s="156" t="s">
        <v>50</v>
      </c>
      <c r="E7" s="157">
        <v>1420094</v>
      </c>
      <c r="F7" s="35">
        <v>23911.542772000001</v>
      </c>
      <c r="G7" s="158">
        <v>0.17242842999999999</v>
      </c>
      <c r="H7" s="35" t="s">
        <v>153</v>
      </c>
      <c r="J7" s="68"/>
    </row>
    <row r="8" spans="1:10" x14ac:dyDescent="0.2">
      <c r="A8" s="155">
        <v>2</v>
      </c>
      <c r="B8" s="156" t="s">
        <v>48</v>
      </c>
      <c r="C8" s="156" t="s">
        <v>49</v>
      </c>
      <c r="D8" s="156" t="s">
        <v>50</v>
      </c>
      <c r="E8" s="157">
        <v>1284506</v>
      </c>
      <c r="F8" s="35">
        <v>15408.933976</v>
      </c>
      <c r="G8" s="158">
        <v>0.1111153</v>
      </c>
      <c r="H8" s="35" t="s">
        <v>153</v>
      </c>
      <c r="J8" s="68"/>
    </row>
    <row r="9" spans="1:10" x14ac:dyDescent="0.2">
      <c r="A9" s="155">
        <v>3</v>
      </c>
      <c r="B9" s="156" t="s">
        <v>344</v>
      </c>
      <c r="C9" s="156" t="s">
        <v>345</v>
      </c>
      <c r="D9" s="156" t="s">
        <v>50</v>
      </c>
      <c r="E9" s="157">
        <v>1012094</v>
      </c>
      <c r="F9" s="35">
        <v>12805.519335000001</v>
      </c>
      <c r="G9" s="158">
        <v>9.234183E-2</v>
      </c>
      <c r="H9" s="35" t="s">
        <v>153</v>
      </c>
      <c r="J9" s="68"/>
    </row>
    <row r="10" spans="1:10" x14ac:dyDescent="0.2">
      <c r="A10" s="155">
        <v>4</v>
      </c>
      <c r="B10" s="156" t="s">
        <v>76</v>
      </c>
      <c r="C10" s="156" t="s">
        <v>77</v>
      </c>
      <c r="D10" s="156" t="s">
        <v>50</v>
      </c>
      <c r="E10" s="157">
        <v>965673</v>
      </c>
      <c r="F10" s="35">
        <v>8198.0809334999994</v>
      </c>
      <c r="G10" s="158">
        <v>5.911715E-2</v>
      </c>
      <c r="H10" s="35" t="s">
        <v>153</v>
      </c>
      <c r="J10" s="68"/>
    </row>
    <row r="11" spans="1:10" x14ac:dyDescent="0.2">
      <c r="A11" s="155">
        <v>5</v>
      </c>
      <c r="B11" s="156" t="s">
        <v>268</v>
      </c>
      <c r="C11" s="156" t="s">
        <v>269</v>
      </c>
      <c r="D11" s="156" t="s">
        <v>112</v>
      </c>
      <c r="E11" s="157">
        <v>440354</v>
      </c>
      <c r="F11" s="35">
        <v>6400.5453900000002</v>
      </c>
      <c r="G11" s="158">
        <v>4.615495E-2</v>
      </c>
      <c r="H11" s="35" t="s">
        <v>153</v>
      </c>
      <c r="J11" s="68"/>
    </row>
    <row r="12" spans="1:10" ht="15" x14ac:dyDescent="0.2">
      <c r="A12" s="155">
        <v>6</v>
      </c>
      <c r="B12" s="156" t="s">
        <v>810</v>
      </c>
      <c r="C12" s="156" t="s">
        <v>811</v>
      </c>
      <c r="D12" s="156" t="s">
        <v>252</v>
      </c>
      <c r="E12" s="157">
        <v>789452</v>
      </c>
      <c r="F12" s="35">
        <v>5980.4936260000004</v>
      </c>
      <c r="G12" s="158">
        <v>4.3125910000000003E-2</v>
      </c>
      <c r="H12" s="35" t="s">
        <v>153</v>
      </c>
      <c r="J12" s="48"/>
    </row>
    <row r="13" spans="1:10" x14ac:dyDescent="0.2">
      <c r="A13" s="155">
        <v>7</v>
      </c>
      <c r="B13" s="156" t="s">
        <v>227</v>
      </c>
      <c r="C13" s="156" t="s">
        <v>228</v>
      </c>
      <c r="D13" s="156" t="s">
        <v>112</v>
      </c>
      <c r="E13" s="157">
        <v>188623</v>
      </c>
      <c r="F13" s="35">
        <v>5491.7586449999999</v>
      </c>
      <c r="G13" s="158">
        <v>3.9601600000000001E-2</v>
      </c>
      <c r="H13" s="35" t="s">
        <v>153</v>
      </c>
      <c r="J13" s="32" t="s">
        <v>1066</v>
      </c>
    </row>
    <row r="14" spans="1:10" x14ac:dyDescent="0.2">
      <c r="A14" s="155">
        <v>8</v>
      </c>
      <c r="B14" s="156" t="s">
        <v>425</v>
      </c>
      <c r="C14" s="156" t="s">
        <v>426</v>
      </c>
      <c r="D14" s="156" t="s">
        <v>50</v>
      </c>
      <c r="E14" s="157">
        <v>1400089</v>
      </c>
      <c r="F14" s="35">
        <v>5294.4365534999997</v>
      </c>
      <c r="G14" s="158">
        <v>3.8178690000000001E-2</v>
      </c>
      <c r="H14" s="35" t="s">
        <v>153</v>
      </c>
      <c r="J14" s="68"/>
    </row>
    <row r="15" spans="1:10" x14ac:dyDescent="0.2">
      <c r="A15" s="155">
        <v>9</v>
      </c>
      <c r="B15" s="156" t="s">
        <v>435</v>
      </c>
      <c r="C15" s="156" t="s">
        <v>436</v>
      </c>
      <c r="D15" s="156" t="s">
        <v>112</v>
      </c>
      <c r="E15" s="157">
        <v>556717</v>
      </c>
      <c r="F15" s="35">
        <v>5095.0739839999997</v>
      </c>
      <c r="G15" s="158">
        <v>3.6741070000000001E-2</v>
      </c>
      <c r="H15" s="35" t="s">
        <v>153</v>
      </c>
      <c r="J15" s="68"/>
    </row>
    <row r="16" spans="1:10" x14ac:dyDescent="0.2">
      <c r="A16" s="155">
        <v>10</v>
      </c>
      <c r="B16" s="156" t="s">
        <v>391</v>
      </c>
      <c r="C16" s="156" t="s">
        <v>392</v>
      </c>
      <c r="D16" s="156" t="s">
        <v>50</v>
      </c>
      <c r="E16" s="157">
        <v>347541</v>
      </c>
      <c r="F16" s="35">
        <v>5089.7379449999999</v>
      </c>
      <c r="G16" s="158">
        <v>3.670259E-2</v>
      </c>
      <c r="H16" s="35" t="s">
        <v>153</v>
      </c>
      <c r="J16" s="68"/>
    </row>
    <row r="17" spans="1:10" x14ac:dyDescent="0.2">
      <c r="A17" s="155">
        <v>11</v>
      </c>
      <c r="B17" s="156" t="s">
        <v>418</v>
      </c>
      <c r="C17" s="156" t="s">
        <v>419</v>
      </c>
      <c r="D17" s="156" t="s">
        <v>50</v>
      </c>
      <c r="E17" s="157">
        <v>5212833</v>
      </c>
      <c r="F17" s="35">
        <v>5064.7885428</v>
      </c>
      <c r="G17" s="158">
        <v>3.6522680000000002E-2</v>
      </c>
      <c r="H17" s="35" t="s">
        <v>153</v>
      </c>
      <c r="J17" s="68"/>
    </row>
    <row r="18" spans="1:10" x14ac:dyDescent="0.2">
      <c r="A18" s="155">
        <v>12</v>
      </c>
      <c r="B18" s="156" t="s">
        <v>113</v>
      </c>
      <c r="C18" s="156" t="s">
        <v>114</v>
      </c>
      <c r="D18" s="156" t="s">
        <v>112</v>
      </c>
      <c r="E18" s="157">
        <v>912460</v>
      </c>
      <c r="F18" s="35">
        <v>4794.06484</v>
      </c>
      <c r="G18" s="158">
        <v>3.4570459999999997E-2</v>
      </c>
      <c r="H18" s="35" t="s">
        <v>153</v>
      </c>
      <c r="J18" s="68"/>
    </row>
    <row r="19" spans="1:10" x14ac:dyDescent="0.2">
      <c r="A19" s="155">
        <v>13</v>
      </c>
      <c r="B19" s="156" t="s">
        <v>427</v>
      </c>
      <c r="C19" s="156" t="s">
        <v>428</v>
      </c>
      <c r="D19" s="156" t="s">
        <v>50</v>
      </c>
      <c r="E19" s="157">
        <v>10576682</v>
      </c>
      <c r="F19" s="35">
        <v>4764.7952409999998</v>
      </c>
      <c r="G19" s="158">
        <v>3.4359399999999998E-2</v>
      </c>
      <c r="H19" s="35" t="s">
        <v>153</v>
      </c>
      <c r="J19" s="68"/>
    </row>
    <row r="20" spans="1:10" x14ac:dyDescent="0.2">
      <c r="A20" s="155">
        <v>14</v>
      </c>
      <c r="B20" s="156" t="s">
        <v>110</v>
      </c>
      <c r="C20" s="156" t="s">
        <v>111</v>
      </c>
      <c r="D20" s="156" t="s">
        <v>112</v>
      </c>
      <c r="E20" s="157">
        <v>897580</v>
      </c>
      <c r="F20" s="35">
        <v>4354.1605799999998</v>
      </c>
      <c r="G20" s="158">
        <v>3.1398269999999999E-2</v>
      </c>
      <c r="H20" s="35" t="s">
        <v>153</v>
      </c>
      <c r="J20" s="68"/>
    </row>
    <row r="21" spans="1:10" x14ac:dyDescent="0.2">
      <c r="A21" s="155">
        <v>15</v>
      </c>
      <c r="B21" s="156" t="s">
        <v>403</v>
      </c>
      <c r="C21" s="156" t="s">
        <v>404</v>
      </c>
      <c r="D21" s="156" t="s">
        <v>112</v>
      </c>
      <c r="E21" s="157">
        <v>52381</v>
      </c>
      <c r="F21" s="35">
        <v>3727.1962454999998</v>
      </c>
      <c r="G21" s="158">
        <v>2.6877169999999999E-2</v>
      </c>
      <c r="H21" s="35" t="s">
        <v>153</v>
      </c>
      <c r="J21" s="68"/>
    </row>
    <row r="22" spans="1:10" ht="15" x14ac:dyDescent="0.2">
      <c r="A22" s="155">
        <v>16</v>
      </c>
      <c r="B22" s="156" t="s">
        <v>407</v>
      </c>
      <c r="C22" s="156" t="s">
        <v>408</v>
      </c>
      <c r="D22" s="156" t="s">
        <v>50</v>
      </c>
      <c r="E22" s="157">
        <v>2667105</v>
      </c>
      <c r="F22" s="35">
        <v>3214.1282354999998</v>
      </c>
      <c r="G22" s="158">
        <v>2.3177389999999999E-2</v>
      </c>
      <c r="H22" s="35" t="s">
        <v>153</v>
      </c>
      <c r="J22" s="48"/>
    </row>
    <row r="23" spans="1:10" x14ac:dyDescent="0.2">
      <c r="A23" s="155">
        <v>17</v>
      </c>
      <c r="B23" s="156" t="s">
        <v>558</v>
      </c>
      <c r="C23" s="156" t="s">
        <v>559</v>
      </c>
      <c r="D23" s="156" t="s">
        <v>245</v>
      </c>
      <c r="E23" s="157">
        <v>438147</v>
      </c>
      <c r="F23" s="35">
        <v>2653.8563789999998</v>
      </c>
      <c r="G23" s="158">
        <v>1.9137210000000002E-2</v>
      </c>
      <c r="H23" s="35" t="s">
        <v>153</v>
      </c>
      <c r="J23" s="68"/>
    </row>
    <row r="24" spans="1:10" x14ac:dyDescent="0.2">
      <c r="A24" s="155">
        <v>18</v>
      </c>
      <c r="B24" s="156" t="s">
        <v>289</v>
      </c>
      <c r="C24" s="156" t="s">
        <v>290</v>
      </c>
      <c r="D24" s="156" t="s">
        <v>112</v>
      </c>
      <c r="E24" s="157">
        <v>121433</v>
      </c>
      <c r="F24" s="35">
        <v>2250.2749229999999</v>
      </c>
      <c r="G24" s="158">
        <v>1.622695E-2</v>
      </c>
      <c r="H24" s="35" t="s">
        <v>153</v>
      </c>
      <c r="J24" s="68"/>
    </row>
    <row r="25" spans="1:10" x14ac:dyDescent="0.2">
      <c r="A25" s="155">
        <v>19</v>
      </c>
      <c r="B25" s="156" t="s">
        <v>215</v>
      </c>
      <c r="C25" s="156" t="s">
        <v>216</v>
      </c>
      <c r="D25" s="156" t="s">
        <v>50</v>
      </c>
      <c r="E25" s="157">
        <v>404587</v>
      </c>
      <c r="F25" s="35">
        <v>2207.0220850000001</v>
      </c>
      <c r="G25" s="158">
        <v>1.591505E-2</v>
      </c>
      <c r="H25" s="35" t="s">
        <v>153</v>
      </c>
      <c r="J25" s="68"/>
    </row>
    <row r="26" spans="1:10" x14ac:dyDescent="0.2">
      <c r="A26" s="155">
        <v>20</v>
      </c>
      <c r="B26" s="156" t="s">
        <v>533</v>
      </c>
      <c r="C26" s="156" t="s">
        <v>534</v>
      </c>
      <c r="D26" s="156" t="s">
        <v>50</v>
      </c>
      <c r="E26" s="157">
        <v>645949</v>
      </c>
      <c r="F26" s="35">
        <v>1698.7166801999999</v>
      </c>
      <c r="G26" s="158">
        <v>1.2249609999999999E-2</v>
      </c>
      <c r="H26" s="35" t="s">
        <v>153</v>
      </c>
      <c r="J26" s="68"/>
    </row>
    <row r="27" spans="1:10" x14ac:dyDescent="0.2">
      <c r="A27" s="155">
        <v>21</v>
      </c>
      <c r="B27" s="156" t="s">
        <v>443</v>
      </c>
      <c r="C27" s="156" t="s">
        <v>444</v>
      </c>
      <c r="D27" s="156" t="s">
        <v>252</v>
      </c>
      <c r="E27" s="157">
        <v>51827</v>
      </c>
      <c r="F27" s="35">
        <v>1348.53854</v>
      </c>
      <c r="G27" s="158">
        <v>9.7244400000000009E-3</v>
      </c>
      <c r="H27" s="35" t="s">
        <v>153</v>
      </c>
      <c r="J27" s="68"/>
    </row>
    <row r="28" spans="1:10" x14ac:dyDescent="0.2">
      <c r="A28" s="155">
        <v>22</v>
      </c>
      <c r="B28" s="156" t="s">
        <v>474</v>
      </c>
      <c r="C28" s="156" t="s">
        <v>475</v>
      </c>
      <c r="D28" s="156" t="s">
        <v>50</v>
      </c>
      <c r="E28" s="157">
        <v>473801</v>
      </c>
      <c r="F28" s="35">
        <v>1304.8479540000001</v>
      </c>
      <c r="G28" s="158">
        <v>9.4093800000000002E-3</v>
      </c>
      <c r="H28" s="35" t="s">
        <v>153</v>
      </c>
      <c r="J28" s="68"/>
    </row>
    <row r="29" spans="1:10" x14ac:dyDescent="0.2">
      <c r="A29" s="155">
        <v>23</v>
      </c>
      <c r="B29" s="156" t="s">
        <v>277</v>
      </c>
      <c r="C29" s="156" t="s">
        <v>278</v>
      </c>
      <c r="D29" s="156" t="s">
        <v>50</v>
      </c>
      <c r="E29" s="157">
        <v>944001</v>
      </c>
      <c r="F29" s="35">
        <v>1290.3549668999999</v>
      </c>
      <c r="G29" s="158">
        <v>9.3048699999999998E-3</v>
      </c>
      <c r="H29" s="35" t="s">
        <v>153</v>
      </c>
      <c r="J29" s="68"/>
    </row>
    <row r="30" spans="1:10" x14ac:dyDescent="0.2">
      <c r="A30" s="155">
        <v>24</v>
      </c>
      <c r="B30" s="156" t="s">
        <v>476</v>
      </c>
      <c r="C30" s="156" t="s">
        <v>477</v>
      </c>
      <c r="D30" s="156" t="s">
        <v>245</v>
      </c>
      <c r="E30" s="157">
        <v>86450</v>
      </c>
      <c r="F30" s="35">
        <v>1289.7907749999999</v>
      </c>
      <c r="G30" s="158">
        <v>9.3008099999999996E-3</v>
      </c>
      <c r="H30" s="35" t="s">
        <v>153</v>
      </c>
      <c r="J30" s="68"/>
    </row>
    <row r="31" spans="1:10" x14ac:dyDescent="0.2">
      <c r="A31" s="153"/>
      <c r="B31" s="153"/>
      <c r="C31" s="154" t="s">
        <v>152</v>
      </c>
      <c r="D31" s="153"/>
      <c r="E31" s="153" t="s">
        <v>153</v>
      </c>
      <c r="F31" s="159">
        <v>133638.65914790001</v>
      </c>
      <c r="G31" s="160">
        <v>0.96368120999999995</v>
      </c>
      <c r="H31" s="35" t="s">
        <v>153</v>
      </c>
      <c r="J31" s="68"/>
    </row>
    <row r="32" spans="1:10" x14ac:dyDescent="0.2">
      <c r="A32" s="153"/>
      <c r="B32" s="153"/>
      <c r="C32" s="161"/>
      <c r="D32" s="153"/>
      <c r="E32" s="153"/>
      <c r="F32" s="162"/>
      <c r="G32" s="162"/>
      <c r="H32" s="35" t="s">
        <v>153</v>
      </c>
      <c r="J32" s="68"/>
    </row>
    <row r="33" spans="1:10" x14ac:dyDescent="0.2">
      <c r="A33" s="153"/>
      <c r="B33" s="153"/>
      <c r="C33" s="154" t="s">
        <v>154</v>
      </c>
      <c r="D33" s="153"/>
      <c r="E33" s="153"/>
      <c r="F33" s="153"/>
      <c r="G33" s="153"/>
      <c r="H33" s="35" t="s">
        <v>153</v>
      </c>
      <c r="J33" s="68"/>
    </row>
    <row r="34" spans="1:10" x14ac:dyDescent="0.2">
      <c r="A34" s="153"/>
      <c r="B34" s="153"/>
      <c r="C34" s="154" t="s">
        <v>152</v>
      </c>
      <c r="D34" s="153"/>
      <c r="E34" s="153" t="s">
        <v>153</v>
      </c>
      <c r="F34" s="163" t="s">
        <v>155</v>
      </c>
      <c r="G34" s="160">
        <v>0</v>
      </c>
      <c r="H34" s="35" t="s">
        <v>153</v>
      </c>
      <c r="J34" s="68"/>
    </row>
    <row r="35" spans="1:10" x14ac:dyDescent="0.2">
      <c r="A35" s="153"/>
      <c r="B35" s="153"/>
      <c r="C35" s="161"/>
      <c r="D35" s="153"/>
      <c r="E35" s="153"/>
      <c r="F35" s="162"/>
      <c r="G35" s="162"/>
      <c r="H35" s="35" t="s">
        <v>153</v>
      </c>
      <c r="J35" s="68"/>
    </row>
    <row r="36" spans="1:10" x14ac:dyDescent="0.2">
      <c r="A36" s="153"/>
      <c r="B36" s="153"/>
      <c r="C36" s="154" t="s">
        <v>156</v>
      </c>
      <c r="D36" s="153"/>
      <c r="E36" s="153"/>
      <c r="F36" s="153"/>
      <c r="G36" s="153"/>
      <c r="H36" s="35" t="s">
        <v>153</v>
      </c>
      <c r="J36" s="68"/>
    </row>
    <row r="37" spans="1:10" x14ac:dyDescent="0.2">
      <c r="A37" s="153"/>
      <c r="B37" s="153"/>
      <c r="C37" s="154" t="s">
        <v>152</v>
      </c>
      <c r="D37" s="153"/>
      <c r="E37" s="153" t="s">
        <v>153</v>
      </c>
      <c r="F37" s="163" t="s">
        <v>155</v>
      </c>
      <c r="G37" s="160">
        <v>0</v>
      </c>
      <c r="H37" s="35" t="s">
        <v>153</v>
      </c>
      <c r="J37" s="68"/>
    </row>
    <row r="38" spans="1:10" x14ac:dyDescent="0.2">
      <c r="A38" s="153"/>
      <c r="B38" s="153"/>
      <c r="C38" s="161"/>
      <c r="D38" s="153"/>
      <c r="E38" s="153"/>
      <c r="F38" s="162"/>
      <c r="G38" s="162"/>
      <c r="H38" s="35" t="s">
        <v>153</v>
      </c>
      <c r="J38" s="68"/>
    </row>
    <row r="39" spans="1:10" x14ac:dyDescent="0.2">
      <c r="A39" s="153"/>
      <c r="B39" s="153"/>
      <c r="C39" s="154" t="s">
        <v>157</v>
      </c>
      <c r="D39" s="153"/>
      <c r="E39" s="153"/>
      <c r="F39" s="153"/>
      <c r="G39" s="153"/>
      <c r="H39" s="35" t="s">
        <v>153</v>
      </c>
      <c r="J39" s="68"/>
    </row>
    <row r="40" spans="1:10" x14ac:dyDescent="0.2">
      <c r="A40" s="153"/>
      <c r="B40" s="153"/>
      <c r="C40" s="154" t="s">
        <v>152</v>
      </c>
      <c r="D40" s="153"/>
      <c r="E40" s="153" t="s">
        <v>153</v>
      </c>
      <c r="F40" s="163" t="s">
        <v>155</v>
      </c>
      <c r="G40" s="160">
        <v>0</v>
      </c>
      <c r="H40" s="35" t="s">
        <v>153</v>
      </c>
      <c r="J40" s="68"/>
    </row>
    <row r="41" spans="1:10" x14ac:dyDescent="0.2">
      <c r="A41" s="153"/>
      <c r="B41" s="153"/>
      <c r="C41" s="161"/>
      <c r="D41" s="153"/>
      <c r="E41" s="153"/>
      <c r="F41" s="162"/>
      <c r="G41" s="162"/>
      <c r="H41" s="35" t="s">
        <v>153</v>
      </c>
      <c r="J41" s="68"/>
    </row>
    <row r="42" spans="1:10" x14ac:dyDescent="0.2">
      <c r="A42" s="153"/>
      <c r="B42" s="153"/>
      <c r="C42" s="154" t="s">
        <v>158</v>
      </c>
      <c r="D42" s="153"/>
      <c r="E42" s="153"/>
      <c r="F42" s="162"/>
      <c r="G42" s="162"/>
      <c r="H42" s="35" t="s">
        <v>153</v>
      </c>
      <c r="J42" s="68"/>
    </row>
    <row r="43" spans="1:10" x14ac:dyDescent="0.2">
      <c r="A43" s="153"/>
      <c r="B43" s="153"/>
      <c r="C43" s="154" t="s">
        <v>152</v>
      </c>
      <c r="D43" s="153"/>
      <c r="E43" s="153" t="s">
        <v>153</v>
      </c>
      <c r="F43" s="163" t="s">
        <v>155</v>
      </c>
      <c r="G43" s="160">
        <v>0</v>
      </c>
      <c r="H43" s="35" t="s">
        <v>153</v>
      </c>
      <c r="J43" s="68"/>
    </row>
    <row r="44" spans="1:10" x14ac:dyDescent="0.2">
      <c r="A44" s="153"/>
      <c r="B44" s="153"/>
      <c r="C44" s="161"/>
      <c r="D44" s="153"/>
      <c r="E44" s="153"/>
      <c r="F44" s="162"/>
      <c r="G44" s="162"/>
      <c r="H44" s="35" t="s">
        <v>153</v>
      </c>
      <c r="J44" s="68"/>
    </row>
    <row r="45" spans="1:10" x14ac:dyDescent="0.2">
      <c r="A45" s="153"/>
      <c r="B45" s="153"/>
      <c r="C45" s="154" t="s">
        <v>159</v>
      </c>
      <c r="D45" s="153"/>
      <c r="E45" s="153"/>
      <c r="F45" s="162"/>
      <c r="G45" s="162"/>
      <c r="H45" s="35" t="s">
        <v>153</v>
      </c>
      <c r="J45" s="68"/>
    </row>
    <row r="46" spans="1:10" x14ac:dyDescent="0.2">
      <c r="A46" s="155">
        <v>1</v>
      </c>
      <c r="B46" s="156"/>
      <c r="C46" s="156" t="s">
        <v>961</v>
      </c>
      <c r="D46" s="156" t="s">
        <v>547</v>
      </c>
      <c r="E46" s="157">
        <v>-143000</v>
      </c>
      <c r="F46" s="35">
        <v>-697.48249999999996</v>
      </c>
      <c r="G46" s="158">
        <f>F46/F96</f>
        <v>-5.0296131613726813E-3</v>
      </c>
      <c r="H46" s="35" t="s">
        <v>153</v>
      </c>
      <c r="J46" s="68"/>
    </row>
    <row r="47" spans="1:10" x14ac:dyDescent="0.2">
      <c r="A47" s="153"/>
      <c r="B47" s="153"/>
      <c r="C47" s="154" t="s">
        <v>152</v>
      </c>
      <c r="D47" s="153"/>
      <c r="E47" s="153" t="s">
        <v>153</v>
      </c>
      <c r="F47" s="159">
        <v>-697.48249999999996</v>
      </c>
      <c r="G47" s="160">
        <f>SUM(G46)</f>
        <v>-5.0296131613726813E-3</v>
      </c>
      <c r="H47" s="35" t="s">
        <v>153</v>
      </c>
      <c r="J47" s="68"/>
    </row>
    <row r="48" spans="1:10" x14ac:dyDescent="0.2">
      <c r="A48" s="153"/>
      <c r="B48" s="153"/>
      <c r="C48" s="161"/>
      <c r="D48" s="153"/>
      <c r="E48" s="153"/>
      <c r="F48" s="162"/>
      <c r="G48" s="162"/>
      <c r="H48" s="35" t="s">
        <v>153</v>
      </c>
      <c r="J48" s="68"/>
    </row>
    <row r="49" spans="1:10" x14ac:dyDescent="0.2">
      <c r="A49" s="153"/>
      <c r="B49" s="153"/>
      <c r="C49" s="154" t="s">
        <v>160</v>
      </c>
      <c r="D49" s="153"/>
      <c r="E49" s="153"/>
      <c r="F49" s="159">
        <v>133638.65914790001</v>
      </c>
      <c r="G49" s="160">
        <v>0.96368120999999995</v>
      </c>
      <c r="H49" s="35" t="s">
        <v>153</v>
      </c>
      <c r="J49" s="68"/>
    </row>
    <row r="50" spans="1:10" x14ac:dyDescent="0.2">
      <c r="A50" s="153"/>
      <c r="B50" s="153"/>
      <c r="C50" s="161"/>
      <c r="D50" s="153"/>
      <c r="E50" s="153"/>
      <c r="F50" s="162"/>
      <c r="G50" s="162"/>
      <c r="H50" s="35" t="s">
        <v>153</v>
      </c>
      <c r="J50" s="68"/>
    </row>
    <row r="51" spans="1:10" x14ac:dyDescent="0.2">
      <c r="A51" s="153"/>
      <c r="B51" s="153"/>
      <c r="C51" s="154" t="s">
        <v>161</v>
      </c>
      <c r="D51" s="153"/>
      <c r="E51" s="153"/>
      <c r="F51" s="162"/>
      <c r="G51" s="162"/>
      <c r="H51" s="35" t="s">
        <v>153</v>
      </c>
      <c r="J51" s="68"/>
    </row>
    <row r="52" spans="1:10" x14ac:dyDescent="0.2">
      <c r="A52" s="153"/>
      <c r="B52" s="153"/>
      <c r="C52" s="154" t="s">
        <v>10</v>
      </c>
      <c r="D52" s="153"/>
      <c r="E52" s="153"/>
      <c r="F52" s="162"/>
      <c r="G52" s="162"/>
      <c r="H52" s="35" t="s">
        <v>153</v>
      </c>
      <c r="J52" s="68"/>
    </row>
    <row r="53" spans="1:10" x14ac:dyDescent="0.2">
      <c r="A53" s="153"/>
      <c r="B53" s="153"/>
      <c r="C53" s="154" t="s">
        <v>152</v>
      </c>
      <c r="D53" s="153"/>
      <c r="E53" s="153" t="s">
        <v>153</v>
      </c>
      <c r="F53" s="163" t="s">
        <v>155</v>
      </c>
      <c r="G53" s="160">
        <v>0</v>
      </c>
      <c r="H53" s="35" t="s">
        <v>153</v>
      </c>
      <c r="J53" s="68"/>
    </row>
    <row r="54" spans="1:10" x14ac:dyDescent="0.2">
      <c r="A54" s="153"/>
      <c r="B54" s="153"/>
      <c r="C54" s="161"/>
      <c r="D54" s="153"/>
      <c r="E54" s="153"/>
      <c r="F54" s="162"/>
      <c r="G54" s="162"/>
      <c r="H54" s="35" t="s">
        <v>153</v>
      </c>
      <c r="J54" s="68"/>
    </row>
    <row r="55" spans="1:10" x14ac:dyDescent="0.2">
      <c r="A55" s="153"/>
      <c r="B55" s="153"/>
      <c r="C55" s="154" t="s">
        <v>162</v>
      </c>
      <c r="D55" s="153"/>
      <c r="E55" s="153"/>
      <c r="F55" s="153"/>
      <c r="G55" s="153"/>
      <c r="H55" s="35" t="s">
        <v>153</v>
      </c>
      <c r="J55" s="68"/>
    </row>
    <row r="56" spans="1:10" x14ac:dyDescent="0.2">
      <c r="A56" s="153"/>
      <c r="B56" s="153"/>
      <c r="C56" s="154" t="s">
        <v>152</v>
      </c>
      <c r="D56" s="153"/>
      <c r="E56" s="153" t="s">
        <v>153</v>
      </c>
      <c r="F56" s="163" t="s">
        <v>155</v>
      </c>
      <c r="G56" s="160">
        <v>0</v>
      </c>
      <c r="H56" s="35" t="s">
        <v>153</v>
      </c>
      <c r="J56" s="68"/>
    </row>
    <row r="57" spans="1:10" x14ac:dyDescent="0.2">
      <c r="A57" s="153"/>
      <c r="B57" s="153"/>
      <c r="C57" s="161"/>
      <c r="D57" s="153"/>
      <c r="E57" s="153"/>
      <c r="F57" s="162"/>
      <c r="G57" s="162"/>
      <c r="H57" s="35" t="s">
        <v>153</v>
      </c>
      <c r="J57" s="68"/>
    </row>
    <row r="58" spans="1:10" x14ac:dyDescent="0.2">
      <c r="A58" s="153"/>
      <c r="B58" s="153"/>
      <c r="C58" s="154" t="s">
        <v>163</v>
      </c>
      <c r="D58" s="153"/>
      <c r="E58" s="153"/>
      <c r="F58" s="153"/>
      <c r="G58" s="153"/>
      <c r="H58" s="35" t="s">
        <v>153</v>
      </c>
      <c r="J58" s="68"/>
    </row>
    <row r="59" spans="1:10" x14ac:dyDescent="0.2">
      <c r="A59" s="153"/>
      <c r="B59" s="153"/>
      <c r="C59" s="154" t="s">
        <v>152</v>
      </c>
      <c r="D59" s="153"/>
      <c r="E59" s="153" t="s">
        <v>153</v>
      </c>
      <c r="F59" s="163" t="s">
        <v>155</v>
      </c>
      <c r="G59" s="160">
        <v>0</v>
      </c>
      <c r="H59" s="35" t="s">
        <v>153</v>
      </c>
      <c r="J59" s="68"/>
    </row>
    <row r="60" spans="1:10" x14ac:dyDescent="0.2">
      <c r="A60" s="153"/>
      <c r="B60" s="153"/>
      <c r="C60" s="161"/>
      <c r="D60" s="153"/>
      <c r="E60" s="153"/>
      <c r="F60" s="162"/>
      <c r="G60" s="162"/>
      <c r="H60" s="35" t="s">
        <v>153</v>
      </c>
      <c r="J60" s="68"/>
    </row>
    <row r="61" spans="1:10" x14ac:dyDescent="0.2">
      <c r="A61" s="153"/>
      <c r="B61" s="153"/>
      <c r="C61" s="154" t="s">
        <v>164</v>
      </c>
      <c r="D61" s="153"/>
      <c r="E61" s="153"/>
      <c r="F61" s="162"/>
      <c r="G61" s="162"/>
      <c r="H61" s="35" t="s">
        <v>153</v>
      </c>
      <c r="J61" s="68"/>
    </row>
    <row r="62" spans="1:10" x14ac:dyDescent="0.2">
      <c r="A62" s="153"/>
      <c r="B62" s="153"/>
      <c r="C62" s="154" t="s">
        <v>152</v>
      </c>
      <c r="D62" s="153"/>
      <c r="E62" s="153" t="s">
        <v>153</v>
      </c>
      <c r="F62" s="163" t="s">
        <v>155</v>
      </c>
      <c r="G62" s="160">
        <v>0</v>
      </c>
      <c r="H62" s="35" t="s">
        <v>153</v>
      </c>
      <c r="J62" s="68"/>
    </row>
    <row r="63" spans="1:10" x14ac:dyDescent="0.2">
      <c r="A63" s="153"/>
      <c r="B63" s="153"/>
      <c r="C63" s="161"/>
      <c r="D63" s="153"/>
      <c r="E63" s="153"/>
      <c r="F63" s="162"/>
      <c r="G63" s="162"/>
      <c r="H63" s="35" t="s">
        <v>153</v>
      </c>
      <c r="J63" s="68"/>
    </row>
    <row r="64" spans="1:10" x14ac:dyDescent="0.2">
      <c r="A64" s="153"/>
      <c r="B64" s="153"/>
      <c r="C64" s="154" t="s">
        <v>165</v>
      </c>
      <c r="D64" s="153"/>
      <c r="E64" s="153"/>
      <c r="F64" s="159">
        <v>0</v>
      </c>
      <c r="G64" s="160">
        <v>0</v>
      </c>
      <c r="H64" s="35" t="s">
        <v>153</v>
      </c>
      <c r="J64" s="68"/>
    </row>
    <row r="65" spans="1:10" x14ac:dyDescent="0.2">
      <c r="A65" s="153"/>
      <c r="B65" s="153"/>
      <c r="C65" s="161"/>
      <c r="D65" s="153"/>
      <c r="E65" s="153"/>
      <c r="F65" s="162"/>
      <c r="G65" s="162"/>
      <c r="H65" s="35" t="s">
        <v>153</v>
      </c>
      <c r="J65" s="68"/>
    </row>
    <row r="66" spans="1:10" x14ac:dyDescent="0.2">
      <c r="A66" s="153"/>
      <c r="B66" s="153"/>
      <c r="C66" s="154" t="s">
        <v>166</v>
      </c>
      <c r="D66" s="153"/>
      <c r="E66" s="153"/>
      <c r="F66" s="162"/>
      <c r="G66" s="162"/>
      <c r="H66" s="35" t="s">
        <v>153</v>
      </c>
      <c r="J66" s="68"/>
    </row>
    <row r="67" spans="1:10" x14ac:dyDescent="0.2">
      <c r="A67" s="153"/>
      <c r="B67" s="153"/>
      <c r="C67" s="154" t="s">
        <v>167</v>
      </c>
      <c r="D67" s="153"/>
      <c r="E67" s="153"/>
      <c r="F67" s="162"/>
      <c r="G67" s="162"/>
      <c r="H67" s="35" t="s">
        <v>153</v>
      </c>
      <c r="J67" s="68"/>
    </row>
    <row r="68" spans="1:10" x14ac:dyDescent="0.2">
      <c r="A68" s="153"/>
      <c r="B68" s="153"/>
      <c r="C68" s="154" t="s">
        <v>152</v>
      </c>
      <c r="D68" s="153"/>
      <c r="E68" s="153" t="s">
        <v>153</v>
      </c>
      <c r="F68" s="163" t="s">
        <v>155</v>
      </c>
      <c r="G68" s="160">
        <v>0</v>
      </c>
      <c r="H68" s="35" t="s">
        <v>153</v>
      </c>
      <c r="J68" s="68"/>
    </row>
    <row r="69" spans="1:10" x14ac:dyDescent="0.2">
      <c r="A69" s="153"/>
      <c r="B69" s="153"/>
      <c r="C69" s="161"/>
      <c r="D69" s="153"/>
      <c r="E69" s="153"/>
      <c r="F69" s="162"/>
      <c r="G69" s="162"/>
      <c r="H69" s="35" t="s">
        <v>153</v>
      </c>
      <c r="J69" s="68"/>
    </row>
    <row r="70" spans="1:10" x14ac:dyDescent="0.2">
      <c r="A70" s="153"/>
      <c r="B70" s="153"/>
      <c r="C70" s="154" t="s">
        <v>168</v>
      </c>
      <c r="D70" s="153"/>
      <c r="E70" s="153"/>
      <c r="F70" s="162"/>
      <c r="G70" s="162"/>
      <c r="H70" s="35" t="s">
        <v>153</v>
      </c>
      <c r="J70" s="68"/>
    </row>
    <row r="71" spans="1:10" x14ac:dyDescent="0.2">
      <c r="A71" s="153"/>
      <c r="B71" s="153"/>
      <c r="C71" s="154" t="s">
        <v>152</v>
      </c>
      <c r="D71" s="153"/>
      <c r="E71" s="153" t="s">
        <v>153</v>
      </c>
      <c r="F71" s="163" t="s">
        <v>155</v>
      </c>
      <c r="G71" s="160">
        <v>0</v>
      </c>
      <c r="H71" s="35" t="s">
        <v>153</v>
      </c>
      <c r="J71" s="68"/>
    </row>
    <row r="72" spans="1:10" x14ac:dyDescent="0.2">
      <c r="A72" s="153"/>
      <c r="B72" s="153"/>
      <c r="C72" s="161"/>
      <c r="D72" s="153"/>
      <c r="E72" s="153"/>
      <c r="F72" s="162"/>
      <c r="G72" s="162"/>
      <c r="H72" s="35" t="s">
        <v>153</v>
      </c>
      <c r="J72" s="68"/>
    </row>
    <row r="73" spans="1:10" x14ac:dyDescent="0.2">
      <c r="A73" s="153"/>
      <c r="B73" s="153"/>
      <c r="C73" s="154" t="s">
        <v>169</v>
      </c>
      <c r="D73" s="153"/>
      <c r="E73" s="153"/>
      <c r="F73" s="162"/>
      <c r="G73" s="162"/>
      <c r="H73" s="35" t="s">
        <v>153</v>
      </c>
      <c r="J73" s="68"/>
    </row>
    <row r="74" spans="1:10" x14ac:dyDescent="0.2">
      <c r="A74" s="155">
        <v>1</v>
      </c>
      <c r="B74" s="156" t="s">
        <v>678</v>
      </c>
      <c r="C74" s="156" t="s">
        <v>1014</v>
      </c>
      <c r="D74" s="156" t="s">
        <v>636</v>
      </c>
      <c r="E74" s="157">
        <v>500000</v>
      </c>
      <c r="F74" s="35">
        <v>490.69499999999999</v>
      </c>
      <c r="G74" s="158">
        <v>3.5384499999999998E-3</v>
      </c>
      <c r="H74" s="35">
        <v>6.8529999999999998</v>
      </c>
      <c r="J74" s="68"/>
    </row>
    <row r="75" spans="1:10" x14ac:dyDescent="0.2">
      <c r="A75" s="153"/>
      <c r="B75" s="153"/>
      <c r="C75" s="154" t="s">
        <v>152</v>
      </c>
      <c r="D75" s="153"/>
      <c r="E75" s="153" t="s">
        <v>153</v>
      </c>
      <c r="F75" s="159">
        <v>490.69499999999999</v>
      </c>
      <c r="G75" s="160">
        <v>3.5384499999999998E-3</v>
      </c>
      <c r="H75" s="35" t="s">
        <v>153</v>
      </c>
      <c r="J75" s="68"/>
    </row>
    <row r="76" spans="1:10" x14ac:dyDescent="0.2">
      <c r="A76" s="153"/>
      <c r="B76" s="153"/>
      <c r="C76" s="161"/>
      <c r="D76" s="153"/>
      <c r="E76" s="153"/>
      <c r="F76" s="162"/>
      <c r="G76" s="162"/>
      <c r="H76" s="35" t="s">
        <v>153</v>
      </c>
      <c r="J76" s="68"/>
    </row>
    <row r="77" spans="1:10" x14ac:dyDescent="0.2">
      <c r="A77" s="153"/>
      <c r="B77" s="153"/>
      <c r="C77" s="154" t="s">
        <v>170</v>
      </c>
      <c r="D77" s="153"/>
      <c r="E77" s="153"/>
      <c r="F77" s="162"/>
      <c r="G77" s="162"/>
      <c r="H77" s="35" t="s">
        <v>153</v>
      </c>
      <c r="J77" s="68"/>
    </row>
    <row r="78" spans="1:10" x14ac:dyDescent="0.2">
      <c r="A78" s="155">
        <v>1</v>
      </c>
      <c r="B78" s="156"/>
      <c r="C78" s="156" t="s">
        <v>171</v>
      </c>
      <c r="D78" s="156"/>
      <c r="E78" s="164"/>
      <c r="F78" s="35">
        <v>4260.5870830000003</v>
      </c>
      <c r="G78" s="158">
        <v>3.0723500000000001E-2</v>
      </c>
      <c r="H78" s="35" t="s">
        <v>1026</v>
      </c>
      <c r="J78" s="68"/>
    </row>
    <row r="79" spans="1:10" x14ac:dyDescent="0.2">
      <c r="A79" s="153"/>
      <c r="B79" s="153"/>
      <c r="C79" s="154" t="s">
        <v>152</v>
      </c>
      <c r="D79" s="153"/>
      <c r="E79" s="153" t="s">
        <v>153</v>
      </c>
      <c r="F79" s="159">
        <v>4260.5870830000003</v>
      </c>
      <c r="G79" s="160">
        <v>3.0723500000000001E-2</v>
      </c>
      <c r="H79" s="35" t="s">
        <v>153</v>
      </c>
      <c r="J79" s="68"/>
    </row>
    <row r="80" spans="1:10" x14ac:dyDescent="0.2">
      <c r="A80" s="153"/>
      <c r="B80" s="153"/>
      <c r="C80" s="161"/>
      <c r="D80" s="153"/>
      <c r="E80" s="153"/>
      <c r="F80" s="162"/>
      <c r="G80" s="162"/>
      <c r="H80" s="35" t="s">
        <v>153</v>
      </c>
      <c r="J80" s="68"/>
    </row>
    <row r="81" spans="1:10" x14ac:dyDescent="0.2">
      <c r="A81" s="153"/>
      <c r="B81" s="153"/>
      <c r="C81" s="154" t="s">
        <v>172</v>
      </c>
      <c r="D81" s="153"/>
      <c r="E81" s="153"/>
      <c r="F81" s="159">
        <v>4751.2820830000001</v>
      </c>
      <c r="G81" s="160">
        <v>3.4261949999999999E-2</v>
      </c>
      <c r="H81" s="35" t="s">
        <v>153</v>
      </c>
      <c r="J81" s="68"/>
    </row>
    <row r="82" spans="1:10" x14ac:dyDescent="0.2">
      <c r="A82" s="153"/>
      <c r="B82" s="153"/>
      <c r="C82" s="162"/>
      <c r="D82" s="153"/>
      <c r="E82" s="153"/>
      <c r="F82" s="153"/>
      <c r="G82" s="153"/>
      <c r="H82" s="35" t="s">
        <v>153</v>
      </c>
      <c r="J82" s="68"/>
    </row>
    <row r="83" spans="1:10" x14ac:dyDescent="0.2">
      <c r="A83" s="153"/>
      <c r="B83" s="153"/>
      <c r="C83" s="154" t="s">
        <v>173</v>
      </c>
      <c r="D83" s="153"/>
      <c r="E83" s="153"/>
      <c r="F83" s="153"/>
      <c r="G83" s="153"/>
      <c r="H83" s="35" t="s">
        <v>153</v>
      </c>
      <c r="J83" s="68"/>
    </row>
    <row r="84" spans="1:10" x14ac:dyDescent="0.2">
      <c r="A84" s="153"/>
      <c r="B84" s="153"/>
      <c r="C84" s="154" t="s">
        <v>174</v>
      </c>
      <c r="D84" s="153"/>
      <c r="E84" s="153"/>
      <c r="F84" s="153"/>
      <c r="G84" s="153"/>
      <c r="H84" s="35" t="s">
        <v>153</v>
      </c>
      <c r="J84" s="68"/>
    </row>
    <row r="85" spans="1:10" x14ac:dyDescent="0.2">
      <c r="A85" s="153"/>
      <c r="B85" s="153"/>
      <c r="C85" s="154" t="s">
        <v>152</v>
      </c>
      <c r="D85" s="153"/>
      <c r="E85" s="153" t="s">
        <v>153</v>
      </c>
      <c r="F85" s="163" t="s">
        <v>155</v>
      </c>
      <c r="G85" s="160">
        <v>0</v>
      </c>
      <c r="H85" s="35" t="s">
        <v>153</v>
      </c>
      <c r="J85" s="68"/>
    </row>
    <row r="86" spans="1:10" x14ac:dyDescent="0.2">
      <c r="A86" s="153"/>
      <c r="B86" s="153"/>
      <c r="C86" s="161"/>
      <c r="D86" s="153"/>
      <c r="E86" s="153"/>
      <c r="F86" s="162"/>
      <c r="G86" s="162"/>
      <c r="H86" s="35" t="s">
        <v>153</v>
      </c>
      <c r="J86" s="68"/>
    </row>
    <row r="87" spans="1:10" x14ac:dyDescent="0.2">
      <c r="A87" s="153"/>
      <c r="B87" s="153"/>
      <c r="C87" s="154" t="s">
        <v>177</v>
      </c>
      <c r="D87" s="153"/>
      <c r="E87" s="153"/>
      <c r="F87" s="153"/>
      <c r="G87" s="153"/>
      <c r="H87" s="35" t="s">
        <v>153</v>
      </c>
      <c r="J87" s="68"/>
    </row>
    <row r="88" spans="1:10" x14ac:dyDescent="0.2">
      <c r="A88" s="153"/>
      <c r="B88" s="153"/>
      <c r="C88" s="154" t="s">
        <v>178</v>
      </c>
      <c r="D88" s="153"/>
      <c r="E88" s="153"/>
      <c r="F88" s="153"/>
      <c r="G88" s="153"/>
      <c r="H88" s="35" t="s">
        <v>153</v>
      </c>
      <c r="J88" s="68"/>
    </row>
    <row r="89" spans="1:10" x14ac:dyDescent="0.2">
      <c r="A89" s="153"/>
      <c r="B89" s="153"/>
      <c r="C89" s="154" t="s">
        <v>152</v>
      </c>
      <c r="D89" s="153"/>
      <c r="E89" s="153" t="s">
        <v>153</v>
      </c>
      <c r="F89" s="163" t="s">
        <v>155</v>
      </c>
      <c r="G89" s="160">
        <v>0</v>
      </c>
      <c r="H89" s="35" t="s">
        <v>153</v>
      </c>
      <c r="J89" s="68"/>
    </row>
    <row r="90" spans="1:10" x14ac:dyDescent="0.2">
      <c r="A90" s="153"/>
      <c r="B90" s="153"/>
      <c r="C90" s="161"/>
      <c r="D90" s="153"/>
      <c r="E90" s="153"/>
      <c r="F90" s="162"/>
      <c r="G90" s="162"/>
      <c r="H90" s="35" t="s">
        <v>153</v>
      </c>
      <c r="J90" s="68"/>
    </row>
    <row r="91" spans="1:10" x14ac:dyDescent="0.2">
      <c r="A91" s="153"/>
      <c r="B91" s="153"/>
      <c r="C91" s="154" t="s">
        <v>179</v>
      </c>
      <c r="D91" s="153"/>
      <c r="E91" s="153"/>
      <c r="F91" s="162"/>
      <c r="G91" s="162"/>
      <c r="H91" s="35" t="s">
        <v>153</v>
      </c>
      <c r="J91" s="68"/>
    </row>
    <row r="92" spans="1:10" x14ac:dyDescent="0.2">
      <c r="A92" s="153"/>
      <c r="B92" s="153"/>
      <c r="C92" s="154" t="s">
        <v>152</v>
      </c>
      <c r="D92" s="153"/>
      <c r="E92" s="153" t="s">
        <v>153</v>
      </c>
      <c r="F92" s="163" t="s">
        <v>155</v>
      </c>
      <c r="G92" s="160">
        <v>0</v>
      </c>
      <c r="H92" s="35" t="s">
        <v>153</v>
      </c>
      <c r="J92" s="68"/>
    </row>
    <row r="93" spans="1:10" x14ac:dyDescent="0.2">
      <c r="A93" s="153"/>
      <c r="B93" s="153"/>
      <c r="C93" s="161"/>
      <c r="D93" s="153"/>
      <c r="E93" s="153"/>
      <c r="F93" s="162"/>
      <c r="G93" s="162"/>
      <c r="H93" s="35" t="s">
        <v>153</v>
      </c>
      <c r="J93" s="68"/>
    </row>
    <row r="94" spans="1:10" x14ac:dyDescent="0.2">
      <c r="A94" s="164"/>
      <c r="B94" s="156"/>
      <c r="C94" s="156" t="s">
        <v>548</v>
      </c>
      <c r="D94" s="156"/>
      <c r="E94" s="164"/>
      <c r="F94" s="35">
        <v>43.207500000000003</v>
      </c>
      <c r="G94" s="158">
        <v>3.1157E-4</v>
      </c>
      <c r="H94" s="35" t="s">
        <v>153</v>
      </c>
      <c r="J94" s="68"/>
    </row>
    <row r="95" spans="1:10" x14ac:dyDescent="0.2">
      <c r="A95" s="164"/>
      <c r="B95" s="156"/>
      <c r="C95" s="156" t="s">
        <v>935</v>
      </c>
      <c r="D95" s="156"/>
      <c r="E95" s="164"/>
      <c r="F95" s="35">
        <v>242.02918470000009</v>
      </c>
      <c r="G95" s="158">
        <v>1.7452956494297992E-3</v>
      </c>
      <c r="H95" s="35" t="s">
        <v>153</v>
      </c>
      <c r="J95" s="68"/>
    </row>
    <row r="96" spans="1:10" x14ac:dyDescent="0.2">
      <c r="A96" s="161"/>
      <c r="B96" s="161"/>
      <c r="C96" s="154" t="s">
        <v>181</v>
      </c>
      <c r="D96" s="162"/>
      <c r="E96" s="162"/>
      <c r="F96" s="159">
        <v>138675.17791560001</v>
      </c>
      <c r="G96" s="167">
        <v>1.00000003</v>
      </c>
      <c r="H96" s="35" t="s">
        <v>153</v>
      </c>
      <c r="J96" s="32"/>
    </row>
    <row r="97" spans="1:17" x14ac:dyDescent="0.2">
      <c r="A97" s="168"/>
      <c r="B97" s="168"/>
      <c r="C97" s="168"/>
      <c r="D97" s="169"/>
      <c r="E97" s="169"/>
      <c r="F97" s="169"/>
      <c r="G97" s="169"/>
      <c r="J97" s="32"/>
    </row>
    <row r="98" spans="1:17" ht="12.75" customHeight="1" x14ac:dyDescent="0.2">
      <c r="A98" s="36"/>
      <c r="B98" s="279" t="s">
        <v>843</v>
      </c>
      <c r="C98" s="279"/>
      <c r="D98" s="279"/>
      <c r="E98" s="279"/>
      <c r="F98" s="279"/>
      <c r="G98" s="279"/>
      <c r="H98" s="279"/>
      <c r="J98" s="32"/>
    </row>
    <row r="99" spans="1:17" ht="14.1" customHeight="1" x14ac:dyDescent="0.2">
      <c r="A99" s="36"/>
      <c r="B99" s="279" t="s">
        <v>844</v>
      </c>
      <c r="C99" s="279"/>
      <c r="D99" s="279"/>
      <c r="E99" s="279"/>
      <c r="F99" s="279"/>
      <c r="G99" s="279"/>
      <c r="H99" s="279"/>
      <c r="J99" s="32"/>
    </row>
    <row r="100" spans="1:17" ht="17.100000000000001" customHeight="1" x14ac:dyDescent="0.2">
      <c r="A100" s="36"/>
      <c r="B100" s="279" t="s">
        <v>845</v>
      </c>
      <c r="C100" s="279"/>
      <c r="D100" s="279"/>
      <c r="E100" s="279"/>
      <c r="F100" s="279"/>
      <c r="G100" s="279"/>
      <c r="H100" s="279"/>
      <c r="J100" s="32"/>
    </row>
    <row r="101" spans="1:17" s="38" customFormat="1" ht="67.5" customHeight="1" x14ac:dyDescent="0.25">
      <c r="A101" s="37"/>
      <c r="B101" s="280" t="s">
        <v>846</v>
      </c>
      <c r="C101" s="280"/>
      <c r="D101" s="280"/>
      <c r="E101" s="280"/>
      <c r="F101" s="280"/>
      <c r="G101" s="280"/>
      <c r="H101" s="280"/>
      <c r="I101"/>
      <c r="J101" s="68"/>
      <c r="K101"/>
      <c r="L101"/>
      <c r="M101"/>
      <c r="N101"/>
      <c r="O101"/>
      <c r="P101"/>
      <c r="Q101"/>
    </row>
    <row r="102" spans="1:17" ht="12.75" customHeight="1" x14ac:dyDescent="0.2">
      <c r="A102" s="36"/>
      <c r="B102" s="279" t="s">
        <v>847</v>
      </c>
      <c r="C102" s="279"/>
      <c r="D102" s="279"/>
      <c r="E102" s="279"/>
      <c r="F102" s="279"/>
      <c r="G102" s="279"/>
      <c r="H102" s="279"/>
      <c r="J102" s="68"/>
    </row>
    <row r="103" spans="1:17" x14ac:dyDescent="0.2">
      <c r="A103" s="36"/>
      <c r="B103" s="36"/>
      <c r="C103" s="36"/>
      <c r="D103" s="170"/>
      <c r="E103" s="170"/>
      <c r="F103" s="170"/>
      <c r="G103" s="170"/>
      <c r="J103" s="68"/>
    </row>
    <row r="104" spans="1:17" x14ac:dyDescent="0.2">
      <c r="A104" s="36"/>
      <c r="B104" s="275" t="s">
        <v>182</v>
      </c>
      <c r="C104" s="276"/>
      <c r="D104" s="277"/>
      <c r="E104" s="171"/>
      <c r="F104" s="170"/>
      <c r="G104" s="170"/>
      <c r="J104" s="68"/>
    </row>
    <row r="105" spans="1:17" ht="27" customHeight="1" x14ac:dyDescent="0.2">
      <c r="A105" s="36"/>
      <c r="B105" s="273" t="s">
        <v>183</v>
      </c>
      <c r="C105" s="274"/>
      <c r="D105" s="154" t="s">
        <v>184</v>
      </c>
      <c r="E105" s="171"/>
      <c r="F105" s="170"/>
      <c r="G105" s="170"/>
      <c r="J105" s="68"/>
    </row>
    <row r="106" spans="1:17" x14ac:dyDescent="0.2">
      <c r="A106" s="36"/>
      <c r="B106" s="273" t="s">
        <v>185</v>
      </c>
      <c r="C106" s="274"/>
      <c r="D106" s="154" t="s">
        <v>184</v>
      </c>
      <c r="E106" s="171"/>
      <c r="F106" s="170"/>
      <c r="G106" s="170"/>
      <c r="J106" s="68"/>
    </row>
    <row r="107" spans="1:17" x14ac:dyDescent="0.2">
      <c r="A107" s="36"/>
      <c r="B107" s="273" t="s">
        <v>186</v>
      </c>
      <c r="C107" s="274"/>
      <c r="D107" s="162" t="s">
        <v>153</v>
      </c>
      <c r="E107" s="171"/>
      <c r="F107" s="170"/>
      <c r="G107" s="170"/>
      <c r="J107" s="68"/>
    </row>
    <row r="108" spans="1:17" x14ac:dyDescent="0.2">
      <c r="A108" s="39"/>
      <c r="B108" s="40" t="s">
        <v>153</v>
      </c>
      <c r="C108" s="40" t="s">
        <v>851</v>
      </c>
      <c r="D108" s="40" t="s">
        <v>187</v>
      </c>
      <c r="E108" s="39"/>
      <c r="F108" s="39"/>
      <c r="G108" s="39"/>
      <c r="H108" s="39"/>
      <c r="J108" s="68"/>
    </row>
    <row r="109" spans="1:17" x14ac:dyDescent="0.2">
      <c r="A109" s="39"/>
      <c r="B109" s="172" t="s">
        <v>188</v>
      </c>
      <c r="C109" s="40" t="s">
        <v>189</v>
      </c>
      <c r="D109" s="40" t="s">
        <v>190</v>
      </c>
      <c r="E109" s="39"/>
      <c r="F109" s="39"/>
      <c r="G109" s="39"/>
      <c r="J109" s="68"/>
    </row>
    <row r="110" spans="1:17" x14ac:dyDescent="0.2">
      <c r="A110" s="39"/>
      <c r="B110" s="156" t="s">
        <v>191</v>
      </c>
      <c r="C110" s="173">
        <v>102.3215</v>
      </c>
      <c r="D110" s="173">
        <v>110.0424</v>
      </c>
      <c r="E110" s="39"/>
      <c r="F110" s="70"/>
      <c r="G110" s="174"/>
      <c r="J110" s="68"/>
    </row>
    <row r="111" spans="1:17" x14ac:dyDescent="0.2">
      <c r="A111" s="39"/>
      <c r="B111" s="156" t="s">
        <v>1045</v>
      </c>
      <c r="C111" s="173">
        <v>34.782400000000003</v>
      </c>
      <c r="D111" s="173">
        <v>37.406999999999996</v>
      </c>
      <c r="E111" s="39"/>
      <c r="F111" s="70"/>
      <c r="G111" s="174"/>
      <c r="J111" s="68"/>
    </row>
    <row r="112" spans="1:17" ht="25.5" x14ac:dyDescent="0.2">
      <c r="A112" s="39"/>
      <c r="B112" s="156" t="s">
        <v>823</v>
      </c>
      <c r="C112" s="173">
        <v>105.2054</v>
      </c>
      <c r="D112" s="173">
        <v>113.1439</v>
      </c>
      <c r="E112" s="39"/>
      <c r="F112" s="70"/>
      <c r="G112" s="174"/>
      <c r="J112" s="68"/>
    </row>
    <row r="113" spans="1:10" ht="25.5" x14ac:dyDescent="0.2">
      <c r="A113" s="39"/>
      <c r="B113" s="156" t="s">
        <v>1053</v>
      </c>
      <c r="C113" s="173">
        <v>35.383499999999998</v>
      </c>
      <c r="D113" s="173">
        <v>38.053400000000003</v>
      </c>
      <c r="E113" s="39"/>
      <c r="F113" s="70"/>
      <c r="G113" s="174"/>
      <c r="J113" s="68"/>
    </row>
    <row r="114" spans="1:10" x14ac:dyDescent="0.2">
      <c r="A114" s="39"/>
      <c r="B114" s="156" t="s">
        <v>192</v>
      </c>
      <c r="C114" s="173">
        <v>92.052199999999999</v>
      </c>
      <c r="D114" s="173">
        <v>98.888499999999993</v>
      </c>
      <c r="E114" s="39"/>
      <c r="F114" s="70"/>
      <c r="G114" s="174"/>
      <c r="J114" s="68"/>
    </row>
    <row r="115" spans="1:10" x14ac:dyDescent="0.2">
      <c r="A115" s="39"/>
      <c r="B115" s="156" t="s">
        <v>1046</v>
      </c>
      <c r="C115" s="173">
        <v>30.781300000000002</v>
      </c>
      <c r="D115" s="173">
        <v>33.0672</v>
      </c>
      <c r="E115" s="39"/>
      <c r="F115" s="70"/>
      <c r="G115" s="174"/>
      <c r="J115" s="68"/>
    </row>
    <row r="116" spans="1:10" x14ac:dyDescent="0.2">
      <c r="A116" s="39"/>
      <c r="B116" s="39"/>
      <c r="C116" s="39"/>
      <c r="D116" s="39"/>
      <c r="E116" s="39"/>
      <c r="F116" s="39"/>
      <c r="G116" s="39"/>
      <c r="J116" s="68"/>
    </row>
    <row r="117" spans="1:10" x14ac:dyDescent="0.2">
      <c r="A117" s="39"/>
      <c r="B117" s="273" t="s">
        <v>1047</v>
      </c>
      <c r="C117" s="274"/>
      <c r="D117" s="154" t="s">
        <v>184</v>
      </c>
      <c r="E117" s="39"/>
      <c r="F117" s="39"/>
      <c r="G117" s="39"/>
      <c r="J117" s="68"/>
    </row>
    <row r="118" spans="1:10" x14ac:dyDescent="0.2">
      <c r="A118" s="39"/>
      <c r="B118" s="175"/>
      <c r="C118" s="175"/>
      <c r="D118" s="175"/>
      <c r="E118" s="39"/>
      <c r="F118" s="39"/>
      <c r="G118" s="39"/>
      <c r="J118" s="68"/>
    </row>
    <row r="119" spans="1:10" ht="29.1" customHeight="1" x14ac:dyDescent="0.2">
      <c r="A119" s="39"/>
      <c r="B119" s="273" t="s">
        <v>193</v>
      </c>
      <c r="C119" s="274"/>
      <c r="D119" s="154" t="s">
        <v>863</v>
      </c>
      <c r="E119" s="176"/>
      <c r="F119" s="39"/>
      <c r="G119" s="39"/>
      <c r="J119" s="68"/>
    </row>
    <row r="120" spans="1:10" ht="29.1" customHeight="1" x14ac:dyDescent="0.2">
      <c r="A120" s="39"/>
      <c r="B120" s="273" t="s">
        <v>194</v>
      </c>
      <c r="C120" s="274"/>
      <c r="D120" s="154" t="s">
        <v>184</v>
      </c>
      <c r="E120" s="176"/>
      <c r="F120" s="39"/>
      <c r="G120" s="39"/>
      <c r="J120" s="68"/>
    </row>
    <row r="121" spans="1:10" ht="17.100000000000001" customHeight="1" x14ac:dyDescent="0.2">
      <c r="A121" s="39"/>
      <c r="B121" s="273" t="s">
        <v>195</v>
      </c>
      <c r="C121" s="274"/>
      <c r="D121" s="154" t="s">
        <v>184</v>
      </c>
      <c r="E121" s="176"/>
      <c r="F121" s="39"/>
      <c r="G121" s="39"/>
    </row>
    <row r="122" spans="1:10" ht="17.100000000000001" customHeight="1" x14ac:dyDescent="0.2">
      <c r="A122" s="39"/>
      <c r="B122" s="273" t="s">
        <v>196</v>
      </c>
      <c r="C122" s="274"/>
      <c r="D122" s="177">
        <v>0.67658564894351414</v>
      </c>
      <c r="E122" s="39"/>
      <c r="F122" s="70"/>
      <c r="G122" s="174"/>
    </row>
  </sheetData>
  <mergeCells count="17">
    <mergeCell ref="A1:H1"/>
    <mergeCell ref="A2:H2"/>
    <mergeCell ref="A3:H3"/>
    <mergeCell ref="B106:C106"/>
    <mergeCell ref="B107:C107"/>
    <mergeCell ref="B98:H98"/>
    <mergeCell ref="B99:H99"/>
    <mergeCell ref="B100:H100"/>
    <mergeCell ref="B101:H101"/>
    <mergeCell ref="B102:H102"/>
    <mergeCell ref="B104:D104"/>
    <mergeCell ref="B105:C105"/>
    <mergeCell ref="B117:C117"/>
    <mergeCell ref="B121:C121"/>
    <mergeCell ref="B122:C122"/>
    <mergeCell ref="B119:C119"/>
    <mergeCell ref="B120:C120"/>
  </mergeCells>
  <hyperlinks>
    <hyperlink ref="I1" location="Index!B29" display="Index" xr:uid="{562BB2B7-69B2-4E31-B281-E591C476F2C4}"/>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A53E0-224E-47AB-8F7C-A5A415F4E835}">
  <sheetPr>
    <outlinePr summaryBelow="0" summaryRight="0"/>
  </sheetPr>
  <dimension ref="A1:Q94"/>
  <sheetViews>
    <sheetView showGridLines="0" workbookViewId="0">
      <selection activeCell="H39" sqref="A1:H1048576"/>
    </sheetView>
  </sheetViews>
  <sheetFormatPr defaultRowHeight="12.75" x14ac:dyDescent="0.2"/>
  <cols>
    <col min="1" max="1" width="5.85546875" style="28" bestFit="1" customWidth="1"/>
    <col min="2" max="2" width="19.7109375" style="28" bestFit="1" customWidth="1"/>
    <col min="3" max="3" width="39.140625" style="28" bestFit="1" customWidth="1"/>
    <col min="4" max="4" width="12.42578125" style="28" customWidth="1"/>
    <col min="5" max="5" width="12.42578125" style="28" bestFit="1" customWidth="1"/>
    <col min="6" max="6" width="10.140625" style="28" bestFit="1" customWidth="1"/>
    <col min="7" max="7" width="14" style="28" bestFit="1" customWidth="1"/>
    <col min="8" max="8" width="8.42578125" style="28" bestFit="1" customWidth="1"/>
    <col min="9" max="9" width="5.7109375" style="28" bestFit="1" customWidth="1"/>
    <col min="10" max="10" width="50.7109375" style="47" customWidth="1"/>
    <col min="11" max="16384" width="9.140625" style="28"/>
  </cols>
  <sheetData>
    <row r="1" spans="1:10" customFormat="1" ht="15" x14ac:dyDescent="0.2">
      <c r="A1" s="278" t="s">
        <v>0</v>
      </c>
      <c r="B1" s="278"/>
      <c r="C1" s="278"/>
      <c r="D1" s="278"/>
      <c r="E1" s="278"/>
      <c r="F1" s="278"/>
      <c r="G1" s="278"/>
      <c r="H1" s="278"/>
      <c r="I1" s="62" t="s">
        <v>1027</v>
      </c>
      <c r="J1" s="32"/>
    </row>
    <row r="2" spans="1:10" customFormat="1" ht="15" x14ac:dyDescent="0.2">
      <c r="A2" s="278" t="s">
        <v>836</v>
      </c>
      <c r="B2" s="278"/>
      <c r="C2" s="278"/>
      <c r="D2" s="278"/>
      <c r="E2" s="278"/>
      <c r="F2" s="278"/>
      <c r="G2" s="278"/>
      <c r="H2" s="278"/>
      <c r="I2" s="28"/>
      <c r="J2" s="33" t="s">
        <v>1028</v>
      </c>
    </row>
    <row r="3" spans="1:10" customFormat="1" ht="15" x14ac:dyDescent="0.2">
      <c r="A3" s="278" t="s">
        <v>835</v>
      </c>
      <c r="B3" s="278"/>
      <c r="C3" s="278"/>
      <c r="D3" s="278"/>
      <c r="E3" s="278"/>
      <c r="F3" s="278"/>
      <c r="G3" s="278"/>
      <c r="H3" s="278"/>
      <c r="I3" s="28"/>
      <c r="J3" s="32"/>
    </row>
    <row r="4" spans="1:10" s="34" customFormat="1" ht="30" x14ac:dyDescent="0.2">
      <c r="A4" s="29" t="s">
        <v>2</v>
      </c>
      <c r="B4" s="29" t="s">
        <v>3</v>
      </c>
      <c r="C4" s="29" t="s">
        <v>4</v>
      </c>
      <c r="D4" s="29" t="s">
        <v>5</v>
      </c>
      <c r="E4" s="29" t="s">
        <v>6</v>
      </c>
      <c r="F4" s="29" t="s">
        <v>7</v>
      </c>
      <c r="G4" s="29" t="s">
        <v>8</v>
      </c>
      <c r="H4" s="29" t="s">
        <v>839</v>
      </c>
      <c r="I4" s="63"/>
      <c r="J4" s="32"/>
    </row>
    <row r="5" spans="1:10" x14ac:dyDescent="0.2">
      <c r="A5" s="242"/>
      <c r="B5" s="242"/>
      <c r="C5" s="243" t="s">
        <v>9</v>
      </c>
      <c r="D5" s="242"/>
      <c r="E5" s="242"/>
      <c r="F5" s="242"/>
      <c r="G5" s="242"/>
      <c r="H5" s="35" t="s">
        <v>153</v>
      </c>
      <c r="J5" s="32"/>
    </row>
    <row r="6" spans="1:10" x14ac:dyDescent="0.2">
      <c r="A6" s="242"/>
      <c r="B6" s="242"/>
      <c r="C6" s="243" t="s">
        <v>10</v>
      </c>
      <c r="D6" s="242"/>
      <c r="E6" s="242"/>
      <c r="F6" s="242"/>
      <c r="G6" s="242"/>
      <c r="H6" s="35" t="s">
        <v>153</v>
      </c>
      <c r="J6" s="32"/>
    </row>
    <row r="7" spans="1:10" x14ac:dyDescent="0.2">
      <c r="A7" s="242"/>
      <c r="B7" s="242"/>
      <c r="C7" s="243" t="s">
        <v>152</v>
      </c>
      <c r="D7" s="242"/>
      <c r="E7" s="242" t="s">
        <v>153</v>
      </c>
      <c r="F7" s="244" t="s">
        <v>155</v>
      </c>
      <c r="G7" s="245">
        <v>0</v>
      </c>
      <c r="H7" s="35" t="s">
        <v>153</v>
      </c>
      <c r="J7" s="32"/>
    </row>
    <row r="8" spans="1:10" x14ac:dyDescent="0.2">
      <c r="A8" s="242"/>
      <c r="B8" s="242"/>
      <c r="C8" s="246"/>
      <c r="D8" s="242"/>
      <c r="E8" s="242"/>
      <c r="F8" s="247"/>
      <c r="G8" s="247"/>
      <c r="H8" s="35" t="s">
        <v>153</v>
      </c>
      <c r="J8" s="32"/>
    </row>
    <row r="9" spans="1:10" x14ac:dyDescent="0.2">
      <c r="A9" s="242"/>
      <c r="B9" s="242"/>
      <c r="C9" s="243" t="s">
        <v>154</v>
      </c>
      <c r="D9" s="242"/>
      <c r="E9" s="242"/>
      <c r="F9" s="242"/>
      <c r="G9" s="242"/>
      <c r="H9" s="35" t="s">
        <v>153</v>
      </c>
      <c r="J9" s="32"/>
    </row>
    <row r="10" spans="1:10" x14ac:dyDescent="0.2">
      <c r="A10" s="242"/>
      <c r="B10" s="242"/>
      <c r="C10" s="243" t="s">
        <v>152</v>
      </c>
      <c r="D10" s="242"/>
      <c r="E10" s="242" t="s">
        <v>153</v>
      </c>
      <c r="F10" s="244" t="s">
        <v>155</v>
      </c>
      <c r="G10" s="245">
        <v>0</v>
      </c>
      <c r="H10" s="35" t="s">
        <v>153</v>
      </c>
      <c r="J10" s="32"/>
    </row>
    <row r="11" spans="1:10" x14ac:dyDescent="0.2">
      <c r="A11" s="242"/>
      <c r="B11" s="242"/>
      <c r="C11" s="246"/>
      <c r="D11" s="242"/>
      <c r="E11" s="242"/>
      <c r="F11" s="247"/>
      <c r="G11" s="247"/>
      <c r="H11" s="35" t="s">
        <v>153</v>
      </c>
      <c r="J11" s="32"/>
    </row>
    <row r="12" spans="1:10" ht="15" x14ac:dyDescent="0.2">
      <c r="A12" s="242"/>
      <c r="B12" s="242"/>
      <c r="C12" s="243" t="s">
        <v>156</v>
      </c>
      <c r="D12" s="242"/>
      <c r="E12" s="242"/>
      <c r="F12" s="242"/>
      <c r="G12" s="242"/>
      <c r="H12" s="35" t="s">
        <v>153</v>
      </c>
      <c r="J12" s="48"/>
    </row>
    <row r="13" spans="1:10" x14ac:dyDescent="0.2">
      <c r="A13" s="242"/>
      <c r="B13" s="242"/>
      <c r="C13" s="243" t="s">
        <v>152</v>
      </c>
      <c r="D13" s="242"/>
      <c r="E13" s="242" t="s">
        <v>153</v>
      </c>
      <c r="F13" s="244" t="s">
        <v>155</v>
      </c>
      <c r="G13" s="245">
        <v>0</v>
      </c>
      <c r="H13" s="35" t="s">
        <v>153</v>
      </c>
      <c r="J13" s="32"/>
    </row>
    <row r="14" spans="1:10" x14ac:dyDescent="0.2">
      <c r="A14" s="242"/>
      <c r="B14" s="242"/>
      <c r="C14" s="246"/>
      <c r="D14" s="242"/>
      <c r="E14" s="242"/>
      <c r="F14" s="247"/>
      <c r="G14" s="247"/>
      <c r="H14" s="35" t="s">
        <v>153</v>
      </c>
      <c r="J14" s="32"/>
    </row>
    <row r="15" spans="1:10" x14ac:dyDescent="0.2">
      <c r="A15" s="242"/>
      <c r="B15" s="242"/>
      <c r="C15" s="243" t="s">
        <v>157</v>
      </c>
      <c r="D15" s="242"/>
      <c r="E15" s="242"/>
      <c r="F15" s="242"/>
      <c r="G15" s="242"/>
      <c r="H15" s="35" t="s">
        <v>153</v>
      </c>
      <c r="J15" s="32"/>
    </row>
    <row r="16" spans="1:10" x14ac:dyDescent="0.2">
      <c r="A16" s="242"/>
      <c r="B16" s="242"/>
      <c r="C16" s="243" t="s">
        <v>152</v>
      </c>
      <c r="D16" s="242"/>
      <c r="E16" s="242" t="s">
        <v>153</v>
      </c>
      <c r="F16" s="244" t="s">
        <v>155</v>
      </c>
      <c r="G16" s="245">
        <v>0</v>
      </c>
      <c r="H16" s="35" t="s">
        <v>153</v>
      </c>
      <c r="J16" s="32" t="s">
        <v>1030</v>
      </c>
    </row>
    <row r="17" spans="1:10" x14ac:dyDescent="0.2">
      <c r="A17" s="242"/>
      <c r="B17" s="242"/>
      <c r="C17" s="246"/>
      <c r="D17" s="242"/>
      <c r="E17" s="242"/>
      <c r="F17" s="247"/>
      <c r="G17" s="247"/>
      <c r="H17" s="35" t="s">
        <v>153</v>
      </c>
      <c r="J17" s="32"/>
    </row>
    <row r="18" spans="1:10" x14ac:dyDescent="0.2">
      <c r="A18" s="242"/>
      <c r="B18" s="242"/>
      <c r="C18" s="243" t="s">
        <v>158</v>
      </c>
      <c r="D18" s="242"/>
      <c r="E18" s="242"/>
      <c r="F18" s="247"/>
      <c r="G18" s="247"/>
      <c r="H18" s="35" t="s">
        <v>153</v>
      </c>
      <c r="J18" s="32"/>
    </row>
    <row r="19" spans="1:10" x14ac:dyDescent="0.2">
      <c r="A19" s="242"/>
      <c r="B19" s="242"/>
      <c r="C19" s="243" t="s">
        <v>152</v>
      </c>
      <c r="D19" s="242"/>
      <c r="E19" s="242" t="s">
        <v>153</v>
      </c>
      <c r="F19" s="244" t="s">
        <v>155</v>
      </c>
      <c r="G19" s="245">
        <v>0</v>
      </c>
      <c r="H19" s="35" t="s">
        <v>153</v>
      </c>
      <c r="J19" s="32"/>
    </row>
    <row r="20" spans="1:10" x14ac:dyDescent="0.2">
      <c r="A20" s="242"/>
      <c r="B20" s="242"/>
      <c r="C20" s="246"/>
      <c r="D20" s="242"/>
      <c r="E20" s="242"/>
      <c r="F20" s="247"/>
      <c r="G20" s="247"/>
      <c r="H20" s="35" t="s">
        <v>153</v>
      </c>
      <c r="J20" s="32"/>
    </row>
    <row r="21" spans="1:10" x14ac:dyDescent="0.2">
      <c r="A21" s="242"/>
      <c r="B21" s="242"/>
      <c r="C21" s="243" t="s">
        <v>159</v>
      </c>
      <c r="D21" s="242"/>
      <c r="E21" s="242"/>
      <c r="F21" s="247"/>
      <c r="G21" s="247"/>
      <c r="H21" s="35" t="s">
        <v>153</v>
      </c>
      <c r="J21" s="32"/>
    </row>
    <row r="22" spans="1:10" ht="15" x14ac:dyDescent="0.2">
      <c r="A22" s="242"/>
      <c r="B22" s="242"/>
      <c r="C22" s="243" t="s">
        <v>152</v>
      </c>
      <c r="D22" s="242"/>
      <c r="E22" s="242" t="s">
        <v>153</v>
      </c>
      <c r="F22" s="244" t="s">
        <v>155</v>
      </c>
      <c r="G22" s="245">
        <v>0</v>
      </c>
      <c r="H22" s="35" t="s">
        <v>153</v>
      </c>
      <c r="J22" s="48"/>
    </row>
    <row r="23" spans="1:10" x14ac:dyDescent="0.2">
      <c r="A23" s="242"/>
      <c r="B23" s="242"/>
      <c r="C23" s="246"/>
      <c r="D23" s="242"/>
      <c r="E23" s="242"/>
      <c r="F23" s="247"/>
      <c r="G23" s="247"/>
      <c r="H23" s="35" t="s">
        <v>153</v>
      </c>
      <c r="J23" s="32"/>
    </row>
    <row r="24" spans="1:10" x14ac:dyDescent="0.2">
      <c r="A24" s="242"/>
      <c r="B24" s="242"/>
      <c r="C24" s="243" t="s">
        <v>160</v>
      </c>
      <c r="D24" s="242"/>
      <c r="E24" s="242"/>
      <c r="F24" s="248">
        <v>0</v>
      </c>
      <c r="G24" s="245">
        <v>0</v>
      </c>
      <c r="H24" s="35" t="s">
        <v>153</v>
      </c>
      <c r="J24" s="32"/>
    </row>
    <row r="25" spans="1:10" x14ac:dyDescent="0.2">
      <c r="A25" s="242"/>
      <c r="B25" s="242"/>
      <c r="C25" s="246"/>
      <c r="D25" s="242"/>
      <c r="E25" s="242"/>
      <c r="F25" s="247"/>
      <c r="G25" s="247"/>
      <c r="H25" s="35" t="s">
        <v>153</v>
      </c>
      <c r="J25" s="32"/>
    </row>
    <row r="26" spans="1:10" x14ac:dyDescent="0.2">
      <c r="A26" s="242"/>
      <c r="B26" s="242"/>
      <c r="C26" s="243" t="s">
        <v>161</v>
      </c>
      <c r="D26" s="242"/>
      <c r="E26" s="242"/>
      <c r="F26" s="247"/>
      <c r="G26" s="247"/>
      <c r="H26" s="35" t="s">
        <v>153</v>
      </c>
      <c r="J26" s="32"/>
    </row>
    <row r="27" spans="1:10" x14ac:dyDescent="0.2">
      <c r="A27" s="242"/>
      <c r="B27" s="242"/>
      <c r="C27" s="243" t="s">
        <v>10</v>
      </c>
      <c r="D27" s="242"/>
      <c r="E27" s="242"/>
      <c r="F27" s="247"/>
      <c r="G27" s="247"/>
      <c r="H27" s="35" t="s">
        <v>153</v>
      </c>
      <c r="J27" s="32"/>
    </row>
    <row r="28" spans="1:10" x14ac:dyDescent="0.2">
      <c r="A28" s="242"/>
      <c r="B28" s="242"/>
      <c r="C28" s="243" t="s">
        <v>152</v>
      </c>
      <c r="D28" s="242"/>
      <c r="E28" s="242" t="s">
        <v>153</v>
      </c>
      <c r="F28" s="244" t="s">
        <v>155</v>
      </c>
      <c r="G28" s="245">
        <v>0</v>
      </c>
      <c r="H28" s="35" t="s">
        <v>153</v>
      </c>
      <c r="J28" s="32"/>
    </row>
    <row r="29" spans="1:10" x14ac:dyDescent="0.2">
      <c r="A29" s="242"/>
      <c r="B29" s="242"/>
      <c r="C29" s="246"/>
      <c r="D29" s="242"/>
      <c r="E29" s="242"/>
      <c r="F29" s="247"/>
      <c r="G29" s="247"/>
      <c r="H29" s="35" t="s">
        <v>153</v>
      </c>
      <c r="J29" s="32"/>
    </row>
    <row r="30" spans="1:10" x14ac:dyDescent="0.2">
      <c r="A30" s="242"/>
      <c r="B30" s="242"/>
      <c r="C30" s="243" t="s">
        <v>162</v>
      </c>
      <c r="D30" s="242"/>
      <c r="E30" s="242"/>
      <c r="F30" s="242"/>
      <c r="G30" s="242"/>
      <c r="H30" s="35" t="s">
        <v>153</v>
      </c>
      <c r="J30" s="32"/>
    </row>
    <row r="31" spans="1:10" x14ac:dyDescent="0.2">
      <c r="A31" s="242"/>
      <c r="B31" s="242"/>
      <c r="C31" s="243" t="s">
        <v>152</v>
      </c>
      <c r="D31" s="242"/>
      <c r="E31" s="242" t="s">
        <v>153</v>
      </c>
      <c r="F31" s="244" t="s">
        <v>155</v>
      </c>
      <c r="G31" s="245">
        <v>0</v>
      </c>
      <c r="H31" s="35" t="s">
        <v>153</v>
      </c>
      <c r="J31" s="32"/>
    </row>
    <row r="32" spans="1:10" x14ac:dyDescent="0.2">
      <c r="A32" s="242"/>
      <c r="B32" s="242"/>
      <c r="C32" s="246"/>
      <c r="D32" s="242"/>
      <c r="E32" s="242"/>
      <c r="F32" s="247"/>
      <c r="G32" s="247"/>
      <c r="H32" s="35" t="s">
        <v>153</v>
      </c>
      <c r="J32" s="32"/>
    </row>
    <row r="33" spans="1:10" x14ac:dyDescent="0.2">
      <c r="A33" s="242"/>
      <c r="B33" s="242"/>
      <c r="C33" s="243" t="s">
        <v>163</v>
      </c>
      <c r="D33" s="242"/>
      <c r="E33" s="242"/>
      <c r="F33" s="242"/>
      <c r="G33" s="242"/>
      <c r="H33" s="35" t="s">
        <v>153</v>
      </c>
      <c r="J33" s="32"/>
    </row>
    <row r="34" spans="1:10" x14ac:dyDescent="0.2">
      <c r="A34" s="242"/>
      <c r="B34" s="242"/>
      <c r="C34" s="243" t="s">
        <v>152</v>
      </c>
      <c r="D34" s="242"/>
      <c r="E34" s="242" t="s">
        <v>153</v>
      </c>
      <c r="F34" s="244" t="s">
        <v>155</v>
      </c>
      <c r="G34" s="245">
        <v>0</v>
      </c>
      <c r="H34" s="35" t="s">
        <v>153</v>
      </c>
      <c r="J34" s="32"/>
    </row>
    <row r="35" spans="1:10" x14ac:dyDescent="0.2">
      <c r="A35" s="242"/>
      <c r="B35" s="242"/>
      <c r="C35" s="246"/>
      <c r="D35" s="242"/>
      <c r="E35" s="242"/>
      <c r="F35" s="247"/>
      <c r="G35" s="247"/>
      <c r="H35" s="35" t="s">
        <v>153</v>
      </c>
      <c r="J35" s="32"/>
    </row>
    <row r="36" spans="1:10" x14ac:dyDescent="0.2">
      <c r="A36" s="242"/>
      <c r="B36" s="242"/>
      <c r="C36" s="243" t="s">
        <v>164</v>
      </c>
      <c r="D36" s="242"/>
      <c r="E36" s="242"/>
      <c r="F36" s="247"/>
      <c r="G36" s="247"/>
      <c r="H36" s="35" t="s">
        <v>153</v>
      </c>
      <c r="J36" s="32"/>
    </row>
    <row r="37" spans="1:10" x14ac:dyDescent="0.2">
      <c r="A37" s="242"/>
      <c r="B37" s="242"/>
      <c r="C37" s="243" t="s">
        <v>152</v>
      </c>
      <c r="D37" s="242"/>
      <c r="E37" s="242" t="s">
        <v>153</v>
      </c>
      <c r="F37" s="244" t="s">
        <v>155</v>
      </c>
      <c r="G37" s="245">
        <v>0</v>
      </c>
      <c r="H37" s="35" t="s">
        <v>153</v>
      </c>
      <c r="J37" s="32"/>
    </row>
    <row r="38" spans="1:10" x14ac:dyDescent="0.2">
      <c r="A38" s="242"/>
      <c r="B38" s="242"/>
      <c r="C38" s="246"/>
      <c r="D38" s="242"/>
      <c r="E38" s="242"/>
      <c r="F38" s="247"/>
      <c r="G38" s="247"/>
      <c r="H38" s="35" t="s">
        <v>153</v>
      </c>
      <c r="J38" s="32"/>
    </row>
    <row r="39" spans="1:10" x14ac:dyDescent="0.2">
      <c r="A39" s="242"/>
      <c r="B39" s="242"/>
      <c r="C39" s="243" t="s">
        <v>165</v>
      </c>
      <c r="D39" s="242"/>
      <c r="E39" s="242"/>
      <c r="F39" s="248">
        <v>0</v>
      </c>
      <c r="G39" s="245">
        <v>0</v>
      </c>
      <c r="H39" s="35" t="s">
        <v>153</v>
      </c>
      <c r="J39" s="32"/>
    </row>
    <row r="40" spans="1:10" x14ac:dyDescent="0.2">
      <c r="A40" s="242"/>
      <c r="B40" s="242"/>
      <c r="C40" s="246"/>
      <c r="D40" s="242"/>
      <c r="E40" s="242"/>
      <c r="F40" s="247"/>
      <c r="G40" s="247"/>
      <c r="H40" s="35" t="s">
        <v>153</v>
      </c>
      <c r="J40" s="32"/>
    </row>
    <row r="41" spans="1:10" x14ac:dyDescent="0.2">
      <c r="A41" s="242"/>
      <c r="B41" s="242"/>
      <c r="C41" s="243" t="s">
        <v>166</v>
      </c>
      <c r="D41" s="242"/>
      <c r="E41" s="242"/>
      <c r="F41" s="247"/>
      <c r="G41" s="247"/>
      <c r="H41" s="35" t="s">
        <v>153</v>
      </c>
      <c r="J41" s="32"/>
    </row>
    <row r="42" spans="1:10" x14ac:dyDescent="0.2">
      <c r="A42" s="242"/>
      <c r="B42" s="242"/>
      <c r="C42" s="243" t="s">
        <v>167</v>
      </c>
      <c r="D42" s="242"/>
      <c r="E42" s="242"/>
      <c r="F42" s="247"/>
      <c r="G42" s="247"/>
      <c r="H42" s="35" t="s">
        <v>153</v>
      </c>
      <c r="J42" s="32"/>
    </row>
    <row r="43" spans="1:10" x14ac:dyDescent="0.2">
      <c r="A43" s="242"/>
      <c r="B43" s="242"/>
      <c r="C43" s="243" t="s">
        <v>152</v>
      </c>
      <c r="D43" s="242"/>
      <c r="E43" s="242" t="s">
        <v>153</v>
      </c>
      <c r="F43" s="244" t="s">
        <v>155</v>
      </c>
      <c r="G43" s="245">
        <v>0</v>
      </c>
      <c r="H43" s="35" t="s">
        <v>153</v>
      </c>
      <c r="J43" s="32"/>
    </row>
    <row r="44" spans="1:10" x14ac:dyDescent="0.2">
      <c r="A44" s="242"/>
      <c r="B44" s="242"/>
      <c r="C44" s="246"/>
      <c r="D44" s="242"/>
      <c r="E44" s="242"/>
      <c r="F44" s="247"/>
      <c r="G44" s="247"/>
      <c r="H44" s="35" t="s">
        <v>153</v>
      </c>
      <c r="J44" s="32"/>
    </row>
    <row r="45" spans="1:10" x14ac:dyDescent="0.2">
      <c r="A45" s="242"/>
      <c r="B45" s="242"/>
      <c r="C45" s="243" t="s">
        <v>168</v>
      </c>
      <c r="D45" s="242"/>
      <c r="E45" s="242"/>
      <c r="F45" s="247"/>
      <c r="G45" s="247"/>
      <c r="H45" s="35" t="s">
        <v>153</v>
      </c>
      <c r="J45" s="32"/>
    </row>
    <row r="46" spans="1:10" x14ac:dyDescent="0.2">
      <c r="A46" s="242"/>
      <c r="B46" s="242"/>
      <c r="C46" s="243" t="s">
        <v>152</v>
      </c>
      <c r="D46" s="242"/>
      <c r="E46" s="242" t="s">
        <v>153</v>
      </c>
      <c r="F46" s="244" t="s">
        <v>155</v>
      </c>
      <c r="G46" s="245">
        <v>0</v>
      </c>
      <c r="H46" s="35" t="s">
        <v>153</v>
      </c>
      <c r="J46" s="32"/>
    </row>
    <row r="47" spans="1:10" x14ac:dyDescent="0.2">
      <c r="A47" s="242"/>
      <c r="B47" s="242"/>
      <c r="C47" s="246"/>
      <c r="D47" s="242"/>
      <c r="E47" s="242"/>
      <c r="F47" s="247"/>
      <c r="G47" s="247"/>
      <c r="H47" s="35" t="s">
        <v>153</v>
      </c>
      <c r="J47" s="32"/>
    </row>
    <row r="48" spans="1:10" x14ac:dyDescent="0.2">
      <c r="A48" s="242"/>
      <c r="B48" s="242"/>
      <c r="C48" s="243" t="s">
        <v>169</v>
      </c>
      <c r="D48" s="242"/>
      <c r="E48" s="242"/>
      <c r="F48" s="247"/>
      <c r="G48" s="247"/>
      <c r="H48" s="35" t="s">
        <v>153</v>
      </c>
      <c r="J48" s="32"/>
    </row>
    <row r="49" spans="1:10" x14ac:dyDescent="0.2">
      <c r="A49" s="242"/>
      <c r="B49" s="242"/>
      <c r="C49" s="243" t="s">
        <v>152</v>
      </c>
      <c r="D49" s="242"/>
      <c r="E49" s="242" t="s">
        <v>153</v>
      </c>
      <c r="F49" s="244" t="s">
        <v>155</v>
      </c>
      <c r="G49" s="245">
        <v>0</v>
      </c>
      <c r="H49" s="35" t="s">
        <v>153</v>
      </c>
      <c r="J49" s="32"/>
    </row>
    <row r="50" spans="1:10" x14ac:dyDescent="0.2">
      <c r="A50" s="242"/>
      <c r="B50" s="242"/>
      <c r="C50" s="246"/>
      <c r="D50" s="242"/>
      <c r="E50" s="242"/>
      <c r="F50" s="247"/>
      <c r="G50" s="247"/>
      <c r="H50" s="35" t="s">
        <v>153</v>
      </c>
      <c r="J50" s="32"/>
    </row>
    <row r="51" spans="1:10" x14ac:dyDescent="0.2">
      <c r="A51" s="242"/>
      <c r="B51" s="242"/>
      <c r="C51" s="243" t="s">
        <v>170</v>
      </c>
      <c r="D51" s="242"/>
      <c r="E51" s="242"/>
      <c r="F51" s="247"/>
      <c r="G51" s="247"/>
      <c r="H51" s="35" t="s">
        <v>153</v>
      </c>
      <c r="J51" s="32"/>
    </row>
    <row r="52" spans="1:10" x14ac:dyDescent="0.2">
      <c r="A52" s="249">
        <v>1</v>
      </c>
      <c r="B52" s="250"/>
      <c r="C52" s="250" t="s">
        <v>171</v>
      </c>
      <c r="D52" s="250"/>
      <c r="E52" s="251"/>
      <c r="F52" s="252">
        <v>283.842242</v>
      </c>
      <c r="G52" s="253">
        <v>2.481562E-2</v>
      </c>
      <c r="H52" s="35" t="s">
        <v>1026</v>
      </c>
      <c r="J52" s="32"/>
    </row>
    <row r="53" spans="1:10" x14ac:dyDescent="0.2">
      <c r="A53" s="242"/>
      <c r="B53" s="242"/>
      <c r="C53" s="243" t="s">
        <v>152</v>
      </c>
      <c r="D53" s="242"/>
      <c r="E53" s="242" t="s">
        <v>153</v>
      </c>
      <c r="F53" s="248">
        <v>283.842242</v>
      </c>
      <c r="G53" s="245">
        <v>2.481562E-2</v>
      </c>
      <c r="H53" s="35" t="s">
        <v>153</v>
      </c>
      <c r="J53" s="32"/>
    </row>
    <row r="54" spans="1:10" x14ac:dyDescent="0.2">
      <c r="A54" s="242"/>
      <c r="B54" s="242"/>
      <c r="C54" s="246"/>
      <c r="D54" s="242"/>
      <c r="E54" s="242"/>
      <c r="F54" s="247"/>
      <c r="G54" s="247"/>
      <c r="H54" s="35" t="s">
        <v>153</v>
      </c>
      <c r="J54" s="32"/>
    </row>
    <row r="55" spans="1:10" x14ac:dyDescent="0.2">
      <c r="A55" s="242"/>
      <c r="B55" s="242"/>
      <c r="C55" s="243" t="s">
        <v>172</v>
      </c>
      <c r="D55" s="242"/>
      <c r="E55" s="242"/>
      <c r="F55" s="248">
        <v>283.842242</v>
      </c>
      <c r="G55" s="245">
        <v>2.481562E-2</v>
      </c>
      <c r="H55" s="35" t="s">
        <v>153</v>
      </c>
      <c r="J55" s="32"/>
    </row>
    <row r="56" spans="1:10" x14ac:dyDescent="0.2">
      <c r="A56" s="242"/>
      <c r="B56" s="242"/>
      <c r="C56" s="247"/>
      <c r="D56" s="242"/>
      <c r="E56" s="242"/>
      <c r="F56" s="242"/>
      <c r="G56" s="242"/>
      <c r="H56" s="35" t="s">
        <v>153</v>
      </c>
      <c r="J56" s="32"/>
    </row>
    <row r="57" spans="1:10" x14ac:dyDescent="0.2">
      <c r="A57" s="242"/>
      <c r="B57" s="242"/>
      <c r="C57" s="243" t="s">
        <v>173</v>
      </c>
      <c r="D57" s="242"/>
      <c r="E57" s="242"/>
      <c r="F57" s="242"/>
      <c r="G57" s="242"/>
      <c r="H57" s="35" t="s">
        <v>153</v>
      </c>
      <c r="J57" s="32"/>
    </row>
    <row r="58" spans="1:10" ht="25.5" x14ac:dyDescent="0.2">
      <c r="A58" s="242"/>
      <c r="B58" s="242"/>
      <c r="C58" s="243" t="s">
        <v>850</v>
      </c>
      <c r="D58" s="242"/>
      <c r="E58" s="242"/>
      <c r="F58" s="242"/>
      <c r="G58" s="242"/>
      <c r="H58" s="35" t="s">
        <v>153</v>
      </c>
      <c r="J58" s="32"/>
    </row>
    <row r="59" spans="1:10" x14ac:dyDescent="0.2">
      <c r="A59" s="249">
        <v>1</v>
      </c>
      <c r="B59" s="250" t="s">
        <v>837</v>
      </c>
      <c r="C59" s="250" t="s">
        <v>838</v>
      </c>
      <c r="D59" s="250"/>
      <c r="E59" s="254">
        <v>9107595.0219999999</v>
      </c>
      <c r="F59" s="252">
        <v>11180.479222716</v>
      </c>
      <c r="G59" s="253">
        <v>0.97748157999999996</v>
      </c>
      <c r="H59" s="35" t="s">
        <v>153</v>
      </c>
      <c r="J59" s="32"/>
    </row>
    <row r="60" spans="1:10" x14ac:dyDescent="0.2">
      <c r="A60" s="242"/>
      <c r="B60" s="242"/>
      <c r="C60" s="243" t="s">
        <v>152</v>
      </c>
      <c r="D60" s="242"/>
      <c r="E60" s="242" t="s">
        <v>153</v>
      </c>
      <c r="F60" s="248">
        <v>11180.479222716</v>
      </c>
      <c r="G60" s="245">
        <v>0.97748157999999996</v>
      </c>
      <c r="H60" s="35" t="s">
        <v>153</v>
      </c>
      <c r="J60" s="32"/>
    </row>
    <row r="61" spans="1:10" x14ac:dyDescent="0.2">
      <c r="A61" s="242"/>
      <c r="B61" s="242"/>
      <c r="C61" s="246"/>
      <c r="D61" s="242"/>
      <c r="E61" s="242"/>
      <c r="F61" s="247"/>
      <c r="G61" s="247"/>
      <c r="H61" s="35" t="s">
        <v>153</v>
      </c>
      <c r="J61" s="32"/>
    </row>
    <row r="62" spans="1:10" x14ac:dyDescent="0.2">
      <c r="A62" s="242"/>
      <c r="B62" s="242"/>
      <c r="C62" s="243" t="s">
        <v>177</v>
      </c>
      <c r="D62" s="242"/>
      <c r="E62" s="242"/>
      <c r="F62" s="242"/>
      <c r="G62" s="242"/>
      <c r="H62" s="35" t="s">
        <v>153</v>
      </c>
      <c r="J62" s="32"/>
    </row>
    <row r="63" spans="1:10" x14ac:dyDescent="0.2">
      <c r="A63" s="242"/>
      <c r="B63" s="242"/>
      <c r="C63" s="243" t="s">
        <v>178</v>
      </c>
      <c r="D63" s="242"/>
      <c r="E63" s="242"/>
      <c r="F63" s="242"/>
      <c r="G63" s="242"/>
      <c r="H63" s="35" t="s">
        <v>153</v>
      </c>
      <c r="J63" s="32"/>
    </row>
    <row r="64" spans="1:10" x14ac:dyDescent="0.2">
      <c r="A64" s="242"/>
      <c r="B64" s="242"/>
      <c r="C64" s="243" t="s">
        <v>152</v>
      </c>
      <c r="D64" s="242"/>
      <c r="E64" s="242" t="s">
        <v>153</v>
      </c>
      <c r="F64" s="244" t="s">
        <v>155</v>
      </c>
      <c r="G64" s="245">
        <v>0</v>
      </c>
      <c r="H64" s="35" t="s">
        <v>153</v>
      </c>
      <c r="J64" s="32"/>
    </row>
    <row r="65" spans="1:17" x14ac:dyDescent="0.2">
      <c r="A65" s="242"/>
      <c r="B65" s="242"/>
      <c r="C65" s="246"/>
      <c r="D65" s="242"/>
      <c r="E65" s="242"/>
      <c r="F65" s="247"/>
      <c r="G65" s="247"/>
      <c r="H65" s="35" t="s">
        <v>153</v>
      </c>
      <c r="J65" s="32"/>
    </row>
    <row r="66" spans="1:17" x14ac:dyDescent="0.2">
      <c r="A66" s="242"/>
      <c r="B66" s="242"/>
      <c r="C66" s="243" t="s">
        <v>179</v>
      </c>
      <c r="D66" s="242"/>
      <c r="E66" s="242"/>
      <c r="F66" s="247"/>
      <c r="G66" s="247"/>
      <c r="H66" s="35" t="s">
        <v>153</v>
      </c>
      <c r="J66" s="32"/>
    </row>
    <row r="67" spans="1:17" x14ac:dyDescent="0.2">
      <c r="A67" s="242"/>
      <c r="B67" s="242"/>
      <c r="C67" s="243" t="s">
        <v>152</v>
      </c>
      <c r="D67" s="242"/>
      <c r="E67" s="242" t="s">
        <v>153</v>
      </c>
      <c r="F67" s="244" t="s">
        <v>155</v>
      </c>
      <c r="G67" s="245">
        <v>0</v>
      </c>
      <c r="H67" s="35" t="s">
        <v>153</v>
      </c>
      <c r="J67" s="32"/>
    </row>
    <row r="68" spans="1:17" x14ac:dyDescent="0.2">
      <c r="A68" s="242"/>
      <c r="B68" s="242"/>
      <c r="C68" s="246"/>
      <c r="D68" s="242"/>
      <c r="E68" s="242"/>
      <c r="F68" s="247"/>
      <c r="G68" s="247"/>
      <c r="H68" s="35" t="s">
        <v>153</v>
      </c>
      <c r="J68" s="32"/>
    </row>
    <row r="69" spans="1:17" x14ac:dyDescent="0.2">
      <c r="A69" s="251"/>
      <c r="B69" s="250"/>
      <c r="C69" s="250" t="s">
        <v>180</v>
      </c>
      <c r="D69" s="250"/>
      <c r="E69" s="251"/>
      <c r="F69" s="252">
        <v>-26.27549389</v>
      </c>
      <c r="G69" s="253">
        <v>-2.2972000000000001E-3</v>
      </c>
      <c r="H69" s="35" t="s">
        <v>153</v>
      </c>
      <c r="J69" s="32"/>
    </row>
    <row r="70" spans="1:17" x14ac:dyDescent="0.2">
      <c r="A70" s="246"/>
      <c r="B70" s="246"/>
      <c r="C70" s="243" t="s">
        <v>181</v>
      </c>
      <c r="D70" s="247"/>
      <c r="E70" s="247"/>
      <c r="F70" s="248">
        <v>11438.045970826</v>
      </c>
      <c r="G70" s="255">
        <v>1</v>
      </c>
      <c r="H70" s="35" t="s">
        <v>153</v>
      </c>
      <c r="J70" s="32"/>
    </row>
    <row r="71" spans="1:17" x14ac:dyDescent="0.2">
      <c r="A71" s="256"/>
      <c r="B71" s="256"/>
      <c r="C71" s="256"/>
      <c r="D71" s="257"/>
      <c r="E71" s="257"/>
      <c r="F71" s="257"/>
      <c r="G71" s="257"/>
      <c r="J71" s="32"/>
    </row>
    <row r="72" spans="1:17" customFormat="1" ht="12.75" customHeight="1" x14ac:dyDescent="0.2">
      <c r="A72" s="36"/>
      <c r="B72" s="279" t="s">
        <v>843</v>
      </c>
      <c r="C72" s="279"/>
      <c r="D72" s="279"/>
      <c r="E72" s="279"/>
      <c r="F72" s="279"/>
      <c r="G72" s="279"/>
      <c r="H72" s="279"/>
      <c r="J72" s="32"/>
    </row>
    <row r="73" spans="1:17" customFormat="1" ht="14.1" customHeight="1" x14ac:dyDescent="0.2">
      <c r="A73" s="36"/>
      <c r="B73" s="279" t="s">
        <v>844</v>
      </c>
      <c r="C73" s="279"/>
      <c r="D73" s="279"/>
      <c r="E73" s="279"/>
      <c r="F73" s="279"/>
      <c r="G73" s="279"/>
      <c r="H73" s="279"/>
      <c r="J73" s="32"/>
    </row>
    <row r="74" spans="1:17" customFormat="1" ht="17.100000000000001" customHeight="1" x14ac:dyDescent="0.2">
      <c r="A74" s="36"/>
      <c r="B74" s="279" t="s">
        <v>845</v>
      </c>
      <c r="C74" s="279"/>
      <c r="D74" s="279"/>
      <c r="E74" s="279"/>
      <c r="F74" s="279"/>
      <c r="G74" s="279"/>
      <c r="H74" s="279"/>
      <c r="J74" s="32"/>
    </row>
    <row r="75" spans="1:17" s="38" customFormat="1" ht="65.25" customHeight="1" x14ac:dyDescent="0.25">
      <c r="A75" s="37"/>
      <c r="B75" s="280" t="s">
        <v>846</v>
      </c>
      <c r="C75" s="280"/>
      <c r="D75" s="280"/>
      <c r="E75" s="280"/>
      <c r="F75" s="280"/>
      <c r="G75" s="280"/>
      <c r="H75" s="280"/>
      <c r="I75"/>
      <c r="J75" s="32"/>
      <c r="K75"/>
      <c r="L75"/>
      <c r="M75"/>
      <c r="N75"/>
      <c r="O75"/>
      <c r="P75"/>
      <c r="Q75"/>
    </row>
    <row r="76" spans="1:17" customFormat="1" ht="12.75" customHeight="1" x14ac:dyDescent="0.2">
      <c r="A76" s="36"/>
      <c r="B76" s="279" t="s">
        <v>847</v>
      </c>
      <c r="C76" s="279"/>
      <c r="D76" s="279"/>
      <c r="E76" s="279"/>
      <c r="F76" s="279"/>
      <c r="G76" s="279"/>
      <c r="H76" s="279"/>
      <c r="J76" s="32"/>
    </row>
    <row r="77" spans="1:17" x14ac:dyDescent="0.2">
      <c r="A77" s="258"/>
      <c r="B77" s="258"/>
      <c r="C77" s="258"/>
      <c r="D77" s="259"/>
      <c r="E77" s="259"/>
      <c r="F77" s="259"/>
      <c r="G77" s="259"/>
      <c r="J77" s="32"/>
    </row>
    <row r="78" spans="1:17" x14ac:dyDescent="0.2">
      <c r="A78" s="258"/>
      <c r="B78" s="283" t="s">
        <v>182</v>
      </c>
      <c r="C78" s="284"/>
      <c r="D78" s="285"/>
      <c r="E78" s="260"/>
      <c r="F78" s="259"/>
      <c r="G78" s="259"/>
      <c r="J78" s="32"/>
    </row>
    <row r="79" spans="1:17" ht="27" customHeight="1" x14ac:dyDescent="0.2">
      <c r="A79" s="258"/>
      <c r="B79" s="286" t="s">
        <v>183</v>
      </c>
      <c r="C79" s="287"/>
      <c r="D79" s="243" t="s">
        <v>184</v>
      </c>
      <c r="E79" s="260"/>
      <c r="F79" s="259"/>
      <c r="G79" s="259"/>
      <c r="J79" s="32"/>
    </row>
    <row r="80" spans="1:17" ht="12.75" customHeight="1" x14ac:dyDescent="0.2">
      <c r="A80" s="258"/>
      <c r="B80" s="286" t="s">
        <v>185</v>
      </c>
      <c r="C80" s="287"/>
      <c r="D80" s="243" t="s">
        <v>184</v>
      </c>
      <c r="E80" s="260"/>
      <c r="F80" s="259"/>
      <c r="G80" s="259"/>
      <c r="J80" s="32"/>
    </row>
    <row r="81" spans="1:10" x14ac:dyDescent="0.2">
      <c r="A81" s="258"/>
      <c r="B81" s="286" t="s">
        <v>186</v>
      </c>
      <c r="C81" s="287"/>
      <c r="D81" s="247" t="s">
        <v>153</v>
      </c>
      <c r="E81" s="260"/>
      <c r="F81" s="259"/>
      <c r="G81" s="259"/>
      <c r="J81" s="32"/>
    </row>
    <row r="82" spans="1:10" customFormat="1" x14ac:dyDescent="0.2">
      <c r="A82" s="39"/>
      <c r="B82" s="40" t="s">
        <v>153</v>
      </c>
      <c r="C82" s="40" t="s">
        <v>851</v>
      </c>
      <c r="D82" s="40" t="s">
        <v>187</v>
      </c>
      <c r="E82" s="39"/>
      <c r="F82" s="39"/>
      <c r="G82" s="39"/>
      <c r="H82" s="39"/>
      <c r="J82" s="32"/>
    </row>
    <row r="83" spans="1:10" x14ac:dyDescent="0.2">
      <c r="A83" s="261"/>
      <c r="B83" s="262" t="s">
        <v>188</v>
      </c>
      <c r="C83" s="263" t="s">
        <v>189</v>
      </c>
      <c r="D83" s="263" t="s">
        <v>190</v>
      </c>
      <c r="E83" s="261"/>
      <c r="F83" s="261"/>
      <c r="G83" s="261"/>
      <c r="J83" s="32"/>
    </row>
    <row r="84" spans="1:10" x14ac:dyDescent="0.2">
      <c r="A84" s="261"/>
      <c r="B84" s="250" t="s">
        <v>191</v>
      </c>
      <c r="C84" s="264">
        <v>32.261499999999998</v>
      </c>
      <c r="D84" s="264">
        <v>32.920400000000001</v>
      </c>
      <c r="E84" s="261"/>
      <c r="F84" s="265"/>
      <c r="G84" s="266"/>
      <c r="J84" s="32"/>
    </row>
    <row r="85" spans="1:10" x14ac:dyDescent="0.2">
      <c r="A85" s="261"/>
      <c r="B85" s="250" t="s">
        <v>1045</v>
      </c>
      <c r="C85" s="264">
        <v>28.691299999999998</v>
      </c>
      <c r="D85" s="264">
        <v>29.2773</v>
      </c>
      <c r="E85" s="261"/>
      <c r="F85" s="265"/>
      <c r="G85" s="266"/>
      <c r="J85" s="32"/>
    </row>
    <row r="86" spans="1:10" x14ac:dyDescent="0.2">
      <c r="A86" s="261"/>
      <c r="B86" s="250" t="s">
        <v>192</v>
      </c>
      <c r="C86" s="264">
        <v>29.7682</v>
      </c>
      <c r="D86" s="264">
        <v>30.351900000000001</v>
      </c>
      <c r="E86" s="261"/>
      <c r="F86" s="265"/>
      <c r="G86" s="266"/>
      <c r="J86" s="32"/>
    </row>
    <row r="87" spans="1:10" x14ac:dyDescent="0.2">
      <c r="A87" s="261"/>
      <c r="B87" s="250" t="s">
        <v>1046</v>
      </c>
      <c r="C87" s="264">
        <v>25.508900000000001</v>
      </c>
      <c r="D87" s="264">
        <v>26.0091</v>
      </c>
      <c r="E87" s="261"/>
      <c r="F87" s="265"/>
      <c r="G87" s="266"/>
      <c r="J87" s="32"/>
    </row>
    <row r="88" spans="1:10" x14ac:dyDescent="0.2">
      <c r="A88" s="261"/>
      <c r="B88" s="261"/>
      <c r="C88" s="261"/>
      <c r="D88" s="261"/>
      <c r="E88" s="261"/>
      <c r="F88" s="261"/>
      <c r="G88" s="261"/>
      <c r="J88" s="32"/>
    </row>
    <row r="89" spans="1:10" x14ac:dyDescent="0.2">
      <c r="A89" s="261"/>
      <c r="B89" s="286" t="s">
        <v>1047</v>
      </c>
      <c r="C89" s="287"/>
      <c r="D89" s="267" t="s">
        <v>184</v>
      </c>
      <c r="E89" s="261"/>
      <c r="F89" s="261"/>
      <c r="G89" s="261"/>
      <c r="J89" s="32"/>
    </row>
    <row r="90" spans="1:10" x14ac:dyDescent="0.2">
      <c r="A90" s="261"/>
      <c r="B90" s="265"/>
      <c r="C90" s="265"/>
      <c r="D90" s="261"/>
      <c r="E90" s="261"/>
      <c r="F90" s="261"/>
      <c r="G90" s="261"/>
      <c r="J90" s="32"/>
    </row>
    <row r="91" spans="1:10" customFormat="1" ht="29.1" customHeight="1" x14ac:dyDescent="0.2">
      <c r="A91" s="268"/>
      <c r="B91" s="281" t="s">
        <v>193</v>
      </c>
      <c r="C91" s="282"/>
      <c r="D91" s="267" t="s">
        <v>184</v>
      </c>
      <c r="E91" s="269"/>
      <c r="F91" s="268"/>
      <c r="G91" s="268"/>
      <c r="I91" s="28"/>
      <c r="J91" s="32"/>
    </row>
    <row r="92" spans="1:10" customFormat="1" ht="29.1" customHeight="1" x14ac:dyDescent="0.2">
      <c r="A92" s="268"/>
      <c r="B92" s="281" t="s">
        <v>194</v>
      </c>
      <c r="C92" s="282"/>
      <c r="D92" s="267" t="s">
        <v>1189</v>
      </c>
      <c r="E92" s="269"/>
      <c r="F92" s="268"/>
      <c r="G92" s="268"/>
      <c r="I92" s="28"/>
      <c r="J92" s="32"/>
    </row>
    <row r="93" spans="1:10" customFormat="1" ht="17.100000000000001" customHeight="1" x14ac:dyDescent="0.2">
      <c r="A93" s="268"/>
      <c r="B93" s="281" t="s">
        <v>195</v>
      </c>
      <c r="C93" s="282"/>
      <c r="D93" s="267" t="s">
        <v>184</v>
      </c>
      <c r="E93" s="269"/>
      <c r="F93" s="268"/>
      <c r="G93" s="268"/>
      <c r="I93" s="28"/>
      <c r="J93" s="32"/>
    </row>
    <row r="94" spans="1:10" customFormat="1" ht="17.100000000000001" customHeight="1" x14ac:dyDescent="0.2">
      <c r="A94" s="268"/>
      <c r="B94" s="281" t="s">
        <v>196</v>
      </c>
      <c r="C94" s="282"/>
      <c r="D94" s="270">
        <v>0</v>
      </c>
      <c r="E94" s="268"/>
      <c r="F94" s="271"/>
      <c r="G94" s="272"/>
      <c r="I94" s="28"/>
      <c r="J94" s="32"/>
    </row>
  </sheetData>
  <mergeCells count="17">
    <mergeCell ref="A1:H1"/>
    <mergeCell ref="A2:H2"/>
    <mergeCell ref="A3:H3"/>
    <mergeCell ref="B80:C80"/>
    <mergeCell ref="B81:C81"/>
    <mergeCell ref="B72:H72"/>
    <mergeCell ref="B73:H73"/>
    <mergeCell ref="B74:H74"/>
    <mergeCell ref="B75:H75"/>
    <mergeCell ref="B76:H76"/>
    <mergeCell ref="B93:C93"/>
    <mergeCell ref="B78:D78"/>
    <mergeCell ref="B79:C79"/>
    <mergeCell ref="B94:C94"/>
    <mergeCell ref="B89:C89"/>
    <mergeCell ref="B91:C91"/>
    <mergeCell ref="B92:C92"/>
  </mergeCells>
  <hyperlinks>
    <hyperlink ref="I1" location="Index!B3" display="Index" xr:uid="{8DF36A2C-65CA-4483-961A-D27E962E409D}"/>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B0363-6BFF-43D3-A429-E0F3100E441C}">
  <sheetPr>
    <outlinePr summaryBelow="0" summaryRight="0"/>
  </sheetPr>
  <dimension ref="A1:Q177"/>
  <sheetViews>
    <sheetView showGridLines="0" workbookViewId="0">
      <selection activeCell="D162" sqref="D162"/>
    </sheetView>
  </sheetViews>
  <sheetFormatPr defaultRowHeight="12.75" x14ac:dyDescent="0.2"/>
  <cols>
    <col min="1" max="1" width="5.85546875" bestFit="1" customWidth="1"/>
    <col min="2" max="2" width="19.7109375" bestFit="1" customWidth="1"/>
    <col min="3" max="3" width="42.85546875" customWidth="1"/>
    <col min="4" max="4" width="17.7109375" bestFit="1" customWidth="1"/>
    <col min="5" max="5" width="13.5703125" bestFit="1" customWidth="1"/>
    <col min="6" max="6" width="10.140625" bestFit="1" customWidth="1"/>
    <col min="7" max="7" width="14" bestFit="1" customWidth="1"/>
    <col min="8" max="8" width="11.140625" customWidth="1"/>
    <col min="9" max="9" width="8.140625" customWidth="1"/>
    <col min="10" max="10" width="50.7109375" style="47" customWidth="1"/>
  </cols>
  <sheetData>
    <row r="1" spans="1:10" ht="15" x14ac:dyDescent="0.2">
      <c r="A1" s="278" t="s">
        <v>0</v>
      </c>
      <c r="B1" s="278"/>
      <c r="C1" s="278"/>
      <c r="D1" s="278"/>
      <c r="E1" s="278"/>
      <c r="F1" s="278"/>
      <c r="G1" s="278"/>
      <c r="H1" s="278"/>
      <c r="I1" s="64" t="s">
        <v>1027</v>
      </c>
      <c r="J1" s="32"/>
    </row>
    <row r="2" spans="1:10" ht="15" x14ac:dyDescent="0.2">
      <c r="A2" s="278" t="s">
        <v>824</v>
      </c>
      <c r="B2" s="278"/>
      <c r="C2" s="278"/>
      <c r="D2" s="278"/>
      <c r="E2" s="278"/>
      <c r="F2" s="278"/>
      <c r="G2" s="278"/>
      <c r="H2" s="278"/>
      <c r="J2" s="33" t="s">
        <v>1028</v>
      </c>
    </row>
    <row r="3" spans="1:10" ht="15" x14ac:dyDescent="0.2">
      <c r="A3" s="278" t="s">
        <v>835</v>
      </c>
      <c r="B3" s="278"/>
      <c r="C3" s="278"/>
      <c r="D3" s="278"/>
      <c r="E3" s="278"/>
      <c r="F3" s="278"/>
      <c r="G3" s="278"/>
      <c r="H3" s="278"/>
      <c r="J3" s="32"/>
    </row>
    <row r="4" spans="1:10" s="34" customFormat="1" ht="30" x14ac:dyDescent="0.2">
      <c r="A4" s="29" t="s">
        <v>2</v>
      </c>
      <c r="B4" s="29" t="s">
        <v>3</v>
      </c>
      <c r="C4" s="29" t="s">
        <v>4</v>
      </c>
      <c r="D4" s="29" t="s">
        <v>5</v>
      </c>
      <c r="E4" s="29" t="s">
        <v>6</v>
      </c>
      <c r="F4" s="29" t="s">
        <v>7</v>
      </c>
      <c r="G4" s="29" t="s">
        <v>8</v>
      </c>
      <c r="H4" s="29" t="s">
        <v>840</v>
      </c>
      <c r="J4" s="32"/>
    </row>
    <row r="5" spans="1:10" x14ac:dyDescent="0.2">
      <c r="A5" s="153"/>
      <c r="B5" s="153"/>
      <c r="C5" s="154" t="s">
        <v>9</v>
      </c>
      <c r="D5" s="153"/>
      <c r="E5" s="153"/>
      <c r="F5" s="153"/>
      <c r="G5" s="153"/>
      <c r="H5" s="35" t="s">
        <v>153</v>
      </c>
      <c r="J5" s="32"/>
    </row>
    <row r="6" spans="1:10" x14ac:dyDescent="0.2">
      <c r="A6" s="153"/>
      <c r="B6" s="153"/>
      <c r="C6" s="154" t="s">
        <v>10</v>
      </c>
      <c r="D6" s="153"/>
      <c r="E6" s="153"/>
      <c r="F6" s="153"/>
      <c r="G6" s="153"/>
      <c r="H6" s="35" t="s">
        <v>153</v>
      </c>
      <c r="J6" s="32"/>
    </row>
    <row r="7" spans="1:10" x14ac:dyDescent="0.2">
      <c r="A7" s="155">
        <v>1</v>
      </c>
      <c r="B7" s="156" t="s">
        <v>14</v>
      </c>
      <c r="C7" s="156" t="s">
        <v>15</v>
      </c>
      <c r="D7" s="156" t="s">
        <v>16</v>
      </c>
      <c r="E7" s="157">
        <v>340522</v>
      </c>
      <c r="F7" s="35">
        <v>10661.062776000001</v>
      </c>
      <c r="G7" s="158">
        <v>4.732563E-2</v>
      </c>
      <c r="H7" s="35" t="s">
        <v>153</v>
      </c>
      <c r="J7" s="32"/>
    </row>
    <row r="8" spans="1:10" x14ac:dyDescent="0.2">
      <c r="A8" s="155">
        <v>2</v>
      </c>
      <c r="B8" s="156" t="s">
        <v>552</v>
      </c>
      <c r="C8" s="156" t="s">
        <v>553</v>
      </c>
      <c r="D8" s="156" t="s">
        <v>293</v>
      </c>
      <c r="E8" s="157">
        <v>298864</v>
      </c>
      <c r="F8" s="35">
        <v>8567.3848560000006</v>
      </c>
      <c r="G8" s="158">
        <v>3.8031570000000001E-2</v>
      </c>
      <c r="H8" s="35" t="s">
        <v>153</v>
      </c>
      <c r="J8" s="32"/>
    </row>
    <row r="9" spans="1:10" x14ac:dyDescent="0.2">
      <c r="A9" s="155">
        <v>3</v>
      </c>
      <c r="B9" s="156" t="s">
        <v>11</v>
      </c>
      <c r="C9" s="156" t="s">
        <v>12</v>
      </c>
      <c r="D9" s="156" t="s">
        <v>13</v>
      </c>
      <c r="E9" s="157">
        <v>237993</v>
      </c>
      <c r="F9" s="35">
        <v>8445.0626085000004</v>
      </c>
      <c r="G9" s="158">
        <v>3.7488559999999997E-2</v>
      </c>
      <c r="H9" s="35" t="s">
        <v>153</v>
      </c>
      <c r="J9" s="32"/>
    </row>
    <row r="10" spans="1:10" x14ac:dyDescent="0.2">
      <c r="A10" s="155">
        <v>4</v>
      </c>
      <c r="B10" s="156" t="s">
        <v>340</v>
      </c>
      <c r="C10" s="156" t="s">
        <v>341</v>
      </c>
      <c r="D10" s="156" t="s">
        <v>50</v>
      </c>
      <c r="E10" s="157">
        <v>490613</v>
      </c>
      <c r="F10" s="35">
        <v>8260.9416939999992</v>
      </c>
      <c r="G10" s="158">
        <v>3.6671229999999999E-2</v>
      </c>
      <c r="H10" s="35" t="s">
        <v>153</v>
      </c>
      <c r="J10" s="32"/>
    </row>
    <row r="11" spans="1:10" x14ac:dyDescent="0.2">
      <c r="A11" s="155">
        <v>5</v>
      </c>
      <c r="B11" s="156" t="s">
        <v>17</v>
      </c>
      <c r="C11" s="156" t="s">
        <v>18</v>
      </c>
      <c r="D11" s="156" t="s">
        <v>19</v>
      </c>
      <c r="E11" s="157">
        <v>529709</v>
      </c>
      <c r="F11" s="35">
        <v>7649.2628144999999</v>
      </c>
      <c r="G11" s="158">
        <v>3.3955920000000001E-2</v>
      </c>
      <c r="H11" s="35" t="s">
        <v>153</v>
      </c>
      <c r="J11" s="32"/>
    </row>
    <row r="12" spans="1:10" ht="15" x14ac:dyDescent="0.2">
      <c r="A12" s="155">
        <v>6</v>
      </c>
      <c r="B12" s="156" t="s">
        <v>344</v>
      </c>
      <c r="C12" s="156" t="s">
        <v>345</v>
      </c>
      <c r="D12" s="156" t="s">
        <v>50</v>
      </c>
      <c r="E12" s="157">
        <v>496036</v>
      </c>
      <c r="F12" s="35">
        <v>6276.0954899999997</v>
      </c>
      <c r="G12" s="158">
        <v>2.7860280000000001E-2</v>
      </c>
      <c r="H12" s="35" t="s">
        <v>153</v>
      </c>
      <c r="J12" s="48"/>
    </row>
    <row r="13" spans="1:10" x14ac:dyDescent="0.2">
      <c r="A13" s="155">
        <v>7</v>
      </c>
      <c r="B13" s="156" t="s">
        <v>346</v>
      </c>
      <c r="C13" s="156" t="s">
        <v>347</v>
      </c>
      <c r="D13" s="156" t="s">
        <v>222</v>
      </c>
      <c r="E13" s="157">
        <v>396418</v>
      </c>
      <c r="F13" s="35">
        <v>6210.8790150000004</v>
      </c>
      <c r="G13" s="158">
        <v>2.757078E-2</v>
      </c>
      <c r="H13" s="35" t="s">
        <v>153</v>
      </c>
      <c r="J13" s="32"/>
    </row>
    <row r="14" spans="1:10" ht="45" x14ac:dyDescent="0.2">
      <c r="A14" s="155">
        <v>8</v>
      </c>
      <c r="B14" s="156" t="s">
        <v>48</v>
      </c>
      <c r="C14" s="156" t="s">
        <v>49</v>
      </c>
      <c r="D14" s="156" t="s">
        <v>50</v>
      </c>
      <c r="E14" s="157">
        <v>376149</v>
      </c>
      <c r="F14" s="35">
        <v>4512.2834039999998</v>
      </c>
      <c r="G14" s="158">
        <v>2.003052E-2</v>
      </c>
      <c r="H14" s="35" t="s">
        <v>153</v>
      </c>
      <c r="J14" s="32" t="s">
        <v>1067</v>
      </c>
    </row>
    <row r="15" spans="1:10" x14ac:dyDescent="0.2">
      <c r="A15" s="155">
        <v>9</v>
      </c>
      <c r="B15" s="156" t="s">
        <v>76</v>
      </c>
      <c r="C15" s="156" t="s">
        <v>77</v>
      </c>
      <c r="D15" s="156" t="s">
        <v>50</v>
      </c>
      <c r="E15" s="157">
        <v>513883</v>
      </c>
      <c r="F15" s="35">
        <v>4362.6097284999996</v>
      </c>
      <c r="G15" s="158">
        <v>1.9366109999999999E-2</v>
      </c>
      <c r="H15" s="35" t="s">
        <v>153</v>
      </c>
      <c r="J15" s="32"/>
    </row>
    <row r="16" spans="1:10" x14ac:dyDescent="0.2">
      <c r="A16" s="155">
        <v>10</v>
      </c>
      <c r="B16" s="156" t="s">
        <v>350</v>
      </c>
      <c r="C16" s="156" t="s">
        <v>351</v>
      </c>
      <c r="D16" s="156" t="s">
        <v>222</v>
      </c>
      <c r="E16" s="157">
        <v>101739</v>
      </c>
      <c r="F16" s="35">
        <v>3972.0431684999999</v>
      </c>
      <c r="G16" s="158">
        <v>1.763234E-2</v>
      </c>
      <c r="H16" s="35" t="s">
        <v>153</v>
      </c>
      <c r="J16" s="32"/>
    </row>
    <row r="17" spans="1:10" x14ac:dyDescent="0.2">
      <c r="A17" s="155">
        <v>11</v>
      </c>
      <c r="B17" s="156" t="s">
        <v>391</v>
      </c>
      <c r="C17" s="156" t="s">
        <v>392</v>
      </c>
      <c r="D17" s="156" t="s">
        <v>50</v>
      </c>
      <c r="E17" s="157">
        <v>258143</v>
      </c>
      <c r="F17" s="35">
        <v>3780.5042349999999</v>
      </c>
      <c r="G17" s="158">
        <v>1.6782080000000001E-2</v>
      </c>
      <c r="H17" s="35" t="s">
        <v>153</v>
      </c>
      <c r="J17" s="32"/>
    </row>
    <row r="18" spans="1:10" x14ac:dyDescent="0.2">
      <c r="A18" s="155">
        <v>12</v>
      </c>
      <c r="B18" s="156" t="s">
        <v>125</v>
      </c>
      <c r="C18" s="156" t="s">
        <v>126</v>
      </c>
      <c r="D18" s="156" t="s">
        <v>19</v>
      </c>
      <c r="E18" s="157">
        <v>996590</v>
      </c>
      <c r="F18" s="35">
        <v>3740.2022700000002</v>
      </c>
      <c r="G18" s="158">
        <v>1.660317E-2</v>
      </c>
      <c r="H18" s="35" t="s">
        <v>153</v>
      </c>
      <c r="J18" s="32"/>
    </row>
    <row r="19" spans="1:10" x14ac:dyDescent="0.2">
      <c r="A19" s="155">
        <v>13</v>
      </c>
      <c r="B19" s="156" t="s">
        <v>403</v>
      </c>
      <c r="C19" s="156" t="s">
        <v>404</v>
      </c>
      <c r="D19" s="156" t="s">
        <v>112</v>
      </c>
      <c r="E19" s="157">
        <v>50143</v>
      </c>
      <c r="F19" s="35">
        <v>3567.9502364999998</v>
      </c>
      <c r="G19" s="158">
        <v>1.5838519999999998E-2</v>
      </c>
      <c r="H19" s="35" t="s">
        <v>153</v>
      </c>
      <c r="J19" s="32"/>
    </row>
    <row r="20" spans="1:10" x14ac:dyDescent="0.2">
      <c r="A20" s="155">
        <v>14</v>
      </c>
      <c r="B20" s="156" t="s">
        <v>227</v>
      </c>
      <c r="C20" s="156" t="s">
        <v>228</v>
      </c>
      <c r="D20" s="156" t="s">
        <v>112</v>
      </c>
      <c r="E20" s="157">
        <v>113100</v>
      </c>
      <c r="F20" s="35">
        <v>3292.9065000000001</v>
      </c>
      <c r="G20" s="158">
        <v>1.461758E-2</v>
      </c>
      <c r="H20" s="35" t="s">
        <v>153</v>
      </c>
      <c r="J20" s="32"/>
    </row>
    <row r="21" spans="1:10" x14ac:dyDescent="0.2">
      <c r="A21" s="155">
        <v>15</v>
      </c>
      <c r="B21" s="156" t="s">
        <v>365</v>
      </c>
      <c r="C21" s="156" t="s">
        <v>366</v>
      </c>
      <c r="D21" s="156" t="s">
        <v>117</v>
      </c>
      <c r="E21" s="157">
        <v>1889968</v>
      </c>
      <c r="F21" s="35">
        <v>3288.7333168</v>
      </c>
      <c r="G21" s="158">
        <v>1.4599050000000001E-2</v>
      </c>
      <c r="H21" s="35" t="s">
        <v>153</v>
      </c>
      <c r="J21" s="32"/>
    </row>
    <row r="22" spans="1:10" ht="15" x14ac:dyDescent="0.2">
      <c r="A22" s="155">
        <v>16</v>
      </c>
      <c r="B22" s="156" t="s">
        <v>473</v>
      </c>
      <c r="C22" s="156" t="s">
        <v>854</v>
      </c>
      <c r="D22" s="156" t="s">
        <v>293</v>
      </c>
      <c r="E22" s="157">
        <v>472153</v>
      </c>
      <c r="F22" s="35">
        <v>3142.6503680000001</v>
      </c>
      <c r="G22" s="158">
        <v>1.3950570000000001E-2</v>
      </c>
      <c r="H22" s="35" t="s">
        <v>153</v>
      </c>
      <c r="J22" s="48"/>
    </row>
    <row r="23" spans="1:10" x14ac:dyDescent="0.2">
      <c r="A23" s="155">
        <v>17</v>
      </c>
      <c r="B23" s="156" t="s">
        <v>277</v>
      </c>
      <c r="C23" s="156" t="s">
        <v>278</v>
      </c>
      <c r="D23" s="156" t="s">
        <v>50</v>
      </c>
      <c r="E23" s="157">
        <v>2004174</v>
      </c>
      <c r="F23" s="35">
        <v>2739.5054405999999</v>
      </c>
      <c r="G23" s="158">
        <v>1.216097E-2</v>
      </c>
      <c r="H23" s="35" t="s">
        <v>153</v>
      </c>
      <c r="J23" s="32"/>
    </row>
    <row r="24" spans="1:10" x14ac:dyDescent="0.2">
      <c r="A24" s="155">
        <v>18</v>
      </c>
      <c r="B24" s="156" t="s">
        <v>371</v>
      </c>
      <c r="C24" s="156" t="s">
        <v>372</v>
      </c>
      <c r="D24" s="156" t="s">
        <v>373</v>
      </c>
      <c r="E24" s="157">
        <v>643989</v>
      </c>
      <c r="F24" s="35">
        <v>2736.3092609999999</v>
      </c>
      <c r="G24" s="158">
        <v>1.2146779999999999E-2</v>
      </c>
      <c r="H24" s="35" t="s">
        <v>153</v>
      </c>
      <c r="J24" s="32"/>
    </row>
    <row r="25" spans="1:10" x14ac:dyDescent="0.2">
      <c r="A25" s="155">
        <v>19</v>
      </c>
      <c r="B25" s="156" t="s">
        <v>198</v>
      </c>
      <c r="C25" s="156" t="s">
        <v>199</v>
      </c>
      <c r="D25" s="156" t="s">
        <v>47</v>
      </c>
      <c r="E25" s="157">
        <v>544006</v>
      </c>
      <c r="F25" s="35">
        <v>2726.2860690000002</v>
      </c>
      <c r="G25" s="158">
        <v>1.210228E-2</v>
      </c>
      <c r="H25" s="35" t="s">
        <v>153</v>
      </c>
      <c r="J25" s="32"/>
    </row>
    <row r="26" spans="1:10" x14ac:dyDescent="0.2">
      <c r="A26" s="155">
        <v>20</v>
      </c>
      <c r="B26" s="156" t="s">
        <v>564</v>
      </c>
      <c r="C26" s="156" t="s">
        <v>565</v>
      </c>
      <c r="D26" s="156" t="s">
        <v>222</v>
      </c>
      <c r="E26" s="157">
        <v>181865</v>
      </c>
      <c r="F26" s="35">
        <v>2601.3060274999998</v>
      </c>
      <c r="G26" s="158">
        <v>1.1547480000000001E-2</v>
      </c>
      <c r="H26" s="35" t="s">
        <v>153</v>
      </c>
      <c r="J26" s="32"/>
    </row>
    <row r="27" spans="1:10" x14ac:dyDescent="0.2">
      <c r="A27" s="155">
        <v>21</v>
      </c>
      <c r="B27" s="156" t="s">
        <v>78</v>
      </c>
      <c r="C27" s="156" t="s">
        <v>79</v>
      </c>
      <c r="D27" s="156" t="s">
        <v>80</v>
      </c>
      <c r="E27" s="157">
        <v>1160050</v>
      </c>
      <c r="F27" s="35">
        <v>2546.8897750000001</v>
      </c>
      <c r="G27" s="158">
        <v>1.1305920000000001E-2</v>
      </c>
      <c r="H27" s="35" t="s">
        <v>153</v>
      </c>
      <c r="J27" s="32"/>
    </row>
    <row r="28" spans="1:10" x14ac:dyDescent="0.2">
      <c r="A28" s="155">
        <v>22</v>
      </c>
      <c r="B28" s="156" t="s">
        <v>342</v>
      </c>
      <c r="C28" s="156" t="s">
        <v>343</v>
      </c>
      <c r="D28" s="156" t="s">
        <v>204</v>
      </c>
      <c r="E28" s="157">
        <v>1218834</v>
      </c>
      <c r="F28" s="35">
        <v>2444.4934704000002</v>
      </c>
      <c r="G28" s="158">
        <v>1.0851380000000001E-2</v>
      </c>
      <c r="H28" s="35" t="s">
        <v>153</v>
      </c>
      <c r="J28" s="32"/>
    </row>
    <row r="29" spans="1:10" x14ac:dyDescent="0.2">
      <c r="A29" s="155">
        <v>23</v>
      </c>
      <c r="B29" s="156" t="s">
        <v>113</v>
      </c>
      <c r="C29" s="156" t="s">
        <v>114</v>
      </c>
      <c r="D29" s="156" t="s">
        <v>112</v>
      </c>
      <c r="E29" s="157">
        <v>456790</v>
      </c>
      <c r="F29" s="35">
        <v>2399.9746599999999</v>
      </c>
      <c r="G29" s="158">
        <v>1.065375E-2</v>
      </c>
      <c r="H29" s="35" t="s">
        <v>153</v>
      </c>
      <c r="J29" s="32"/>
    </row>
    <row r="30" spans="1:10" x14ac:dyDescent="0.2">
      <c r="A30" s="155">
        <v>24</v>
      </c>
      <c r="B30" s="156" t="s">
        <v>110</v>
      </c>
      <c r="C30" s="156" t="s">
        <v>111</v>
      </c>
      <c r="D30" s="156" t="s">
        <v>112</v>
      </c>
      <c r="E30" s="157">
        <v>494681</v>
      </c>
      <c r="F30" s="35">
        <v>2399.6975309999998</v>
      </c>
      <c r="G30" s="158">
        <v>1.065252E-2</v>
      </c>
      <c r="H30" s="35" t="s">
        <v>153</v>
      </c>
      <c r="J30" s="32"/>
    </row>
    <row r="31" spans="1:10" x14ac:dyDescent="0.2">
      <c r="A31" s="155">
        <v>25</v>
      </c>
      <c r="B31" s="156" t="s">
        <v>427</v>
      </c>
      <c r="C31" s="156" t="s">
        <v>428</v>
      </c>
      <c r="D31" s="156" t="s">
        <v>50</v>
      </c>
      <c r="E31" s="157">
        <v>5324759</v>
      </c>
      <c r="F31" s="35">
        <v>2398.8039294999999</v>
      </c>
      <c r="G31" s="158">
        <v>1.064856E-2</v>
      </c>
      <c r="H31" s="35" t="s">
        <v>153</v>
      </c>
      <c r="J31" s="32"/>
    </row>
    <row r="32" spans="1:10" x14ac:dyDescent="0.2">
      <c r="A32" s="155">
        <v>26</v>
      </c>
      <c r="B32" s="156" t="s">
        <v>418</v>
      </c>
      <c r="C32" s="156" t="s">
        <v>419</v>
      </c>
      <c r="D32" s="156" t="s">
        <v>50</v>
      </c>
      <c r="E32" s="157">
        <v>2428465</v>
      </c>
      <c r="F32" s="35">
        <v>2359.4965940000002</v>
      </c>
      <c r="G32" s="158">
        <v>1.047407E-2</v>
      </c>
      <c r="H32" s="35" t="s">
        <v>153</v>
      </c>
      <c r="J32" s="32"/>
    </row>
    <row r="33" spans="1:10" x14ac:dyDescent="0.2">
      <c r="A33" s="155">
        <v>27</v>
      </c>
      <c r="B33" s="156" t="s">
        <v>562</v>
      </c>
      <c r="C33" s="156" t="s">
        <v>563</v>
      </c>
      <c r="D33" s="156" t="s">
        <v>293</v>
      </c>
      <c r="E33" s="157">
        <v>18479</v>
      </c>
      <c r="F33" s="35">
        <v>2223.7351414999998</v>
      </c>
      <c r="G33" s="158">
        <v>9.8714100000000006E-3</v>
      </c>
      <c r="H33" s="35" t="s">
        <v>153</v>
      </c>
      <c r="J33" s="32"/>
    </row>
    <row r="34" spans="1:10" x14ac:dyDescent="0.2">
      <c r="A34" s="155">
        <v>28</v>
      </c>
      <c r="B34" s="156" t="s">
        <v>361</v>
      </c>
      <c r="C34" s="156" t="s">
        <v>362</v>
      </c>
      <c r="D34" s="156" t="s">
        <v>293</v>
      </c>
      <c r="E34" s="157">
        <v>38234</v>
      </c>
      <c r="F34" s="35">
        <v>2133.3042639999999</v>
      </c>
      <c r="G34" s="158">
        <v>9.4699699999999994E-3</v>
      </c>
      <c r="H34" s="35" t="s">
        <v>153</v>
      </c>
      <c r="J34" s="32"/>
    </row>
    <row r="35" spans="1:10" ht="25.5" x14ac:dyDescent="0.2">
      <c r="A35" s="155">
        <v>29</v>
      </c>
      <c r="B35" s="156" t="s">
        <v>355</v>
      </c>
      <c r="C35" s="156" t="s">
        <v>356</v>
      </c>
      <c r="D35" s="156" t="s">
        <v>219</v>
      </c>
      <c r="E35" s="157">
        <v>136432</v>
      </c>
      <c r="F35" s="35">
        <v>2074.9260720000002</v>
      </c>
      <c r="G35" s="158">
        <v>9.2108299999999997E-3</v>
      </c>
      <c r="H35" s="35" t="s">
        <v>153</v>
      </c>
      <c r="J35" s="32"/>
    </row>
    <row r="36" spans="1:10" x14ac:dyDescent="0.2">
      <c r="A36" s="155">
        <v>30</v>
      </c>
      <c r="B36" s="156" t="s">
        <v>381</v>
      </c>
      <c r="C36" s="156" t="s">
        <v>382</v>
      </c>
      <c r="D36" s="156" t="s">
        <v>373</v>
      </c>
      <c r="E36" s="157">
        <v>81793</v>
      </c>
      <c r="F36" s="35">
        <v>2022.7817865</v>
      </c>
      <c r="G36" s="158">
        <v>8.9793500000000005E-3</v>
      </c>
      <c r="H36" s="35" t="s">
        <v>153</v>
      </c>
      <c r="J36" s="32"/>
    </row>
    <row r="37" spans="1:10" ht="25.5" x14ac:dyDescent="0.2">
      <c r="A37" s="155">
        <v>31</v>
      </c>
      <c r="B37" s="156" t="s">
        <v>236</v>
      </c>
      <c r="C37" s="156" t="s">
        <v>237</v>
      </c>
      <c r="D37" s="156" t="s">
        <v>219</v>
      </c>
      <c r="E37" s="157">
        <v>39723</v>
      </c>
      <c r="F37" s="35">
        <v>1982.7139605</v>
      </c>
      <c r="G37" s="158">
        <v>8.8014900000000004E-3</v>
      </c>
      <c r="H37" s="35" t="s">
        <v>153</v>
      </c>
      <c r="J37" s="32"/>
    </row>
    <row r="38" spans="1:10" x14ac:dyDescent="0.2">
      <c r="A38" s="155">
        <v>32</v>
      </c>
      <c r="B38" s="156" t="s">
        <v>352</v>
      </c>
      <c r="C38" s="156" t="s">
        <v>353</v>
      </c>
      <c r="D38" s="156" t="s">
        <v>354</v>
      </c>
      <c r="E38" s="157">
        <v>285600</v>
      </c>
      <c r="F38" s="35">
        <v>1980.7788</v>
      </c>
      <c r="G38" s="158">
        <v>8.7928999999999993E-3</v>
      </c>
      <c r="H38" s="35" t="s">
        <v>153</v>
      </c>
      <c r="J38" s="32"/>
    </row>
    <row r="39" spans="1:10" x14ac:dyDescent="0.2">
      <c r="A39" s="155">
        <v>33</v>
      </c>
      <c r="B39" s="156" t="s">
        <v>291</v>
      </c>
      <c r="C39" s="156" t="s">
        <v>292</v>
      </c>
      <c r="D39" s="156" t="s">
        <v>293</v>
      </c>
      <c r="E39" s="157">
        <v>66850</v>
      </c>
      <c r="F39" s="35">
        <v>1580.902225</v>
      </c>
      <c r="G39" s="158">
        <v>7.0178000000000003E-3</v>
      </c>
      <c r="H39" s="35" t="s">
        <v>153</v>
      </c>
      <c r="J39" s="32"/>
    </row>
    <row r="40" spans="1:10" x14ac:dyDescent="0.2">
      <c r="A40" s="155">
        <v>34</v>
      </c>
      <c r="B40" s="156" t="s">
        <v>253</v>
      </c>
      <c r="C40" s="156" t="s">
        <v>254</v>
      </c>
      <c r="D40" s="156" t="s">
        <v>204</v>
      </c>
      <c r="E40" s="157">
        <v>23100</v>
      </c>
      <c r="F40" s="35">
        <v>1567.53135</v>
      </c>
      <c r="G40" s="158">
        <v>6.9584399999999998E-3</v>
      </c>
      <c r="H40" s="35" t="s">
        <v>153</v>
      </c>
      <c r="J40" s="32"/>
    </row>
    <row r="41" spans="1:10" ht="25.5" x14ac:dyDescent="0.2">
      <c r="A41" s="155">
        <v>35</v>
      </c>
      <c r="B41" s="156" t="s">
        <v>23</v>
      </c>
      <c r="C41" s="156" t="s">
        <v>24</v>
      </c>
      <c r="D41" s="156" t="s">
        <v>25</v>
      </c>
      <c r="E41" s="157">
        <v>13390</v>
      </c>
      <c r="F41" s="35">
        <v>1562.3318099999999</v>
      </c>
      <c r="G41" s="158">
        <v>6.9353599999999998E-3</v>
      </c>
      <c r="H41" s="35" t="s">
        <v>153</v>
      </c>
      <c r="J41" s="32"/>
    </row>
    <row r="42" spans="1:10" x14ac:dyDescent="0.2">
      <c r="A42" s="155">
        <v>36</v>
      </c>
      <c r="B42" s="156" t="s">
        <v>61</v>
      </c>
      <c r="C42" s="156" t="s">
        <v>62</v>
      </c>
      <c r="D42" s="156" t="s">
        <v>30</v>
      </c>
      <c r="E42" s="157">
        <v>28500</v>
      </c>
      <c r="F42" s="35">
        <v>1500.31125</v>
      </c>
      <c r="G42" s="158">
        <v>6.6600499999999998E-3</v>
      </c>
      <c r="H42" s="35" t="s">
        <v>153</v>
      </c>
      <c r="J42" s="32"/>
    </row>
    <row r="43" spans="1:10" ht="25.5" x14ac:dyDescent="0.2">
      <c r="A43" s="155">
        <v>37</v>
      </c>
      <c r="B43" s="156" t="s">
        <v>207</v>
      </c>
      <c r="C43" s="156" t="s">
        <v>208</v>
      </c>
      <c r="D43" s="156" t="s">
        <v>209</v>
      </c>
      <c r="E43" s="157">
        <v>92591</v>
      </c>
      <c r="F43" s="35">
        <v>1482.2430234999999</v>
      </c>
      <c r="G43" s="158">
        <v>6.57984E-3</v>
      </c>
      <c r="H43" s="35" t="s">
        <v>153</v>
      </c>
      <c r="J43" s="32"/>
    </row>
    <row r="44" spans="1:10" x14ac:dyDescent="0.2">
      <c r="A44" s="155">
        <v>38</v>
      </c>
      <c r="B44" s="156" t="s">
        <v>478</v>
      </c>
      <c r="C44" s="156" t="s">
        <v>479</v>
      </c>
      <c r="D44" s="156" t="s">
        <v>222</v>
      </c>
      <c r="E44" s="157">
        <v>101081</v>
      </c>
      <c r="F44" s="35">
        <v>1475.3782759999999</v>
      </c>
      <c r="G44" s="158">
        <v>6.5493699999999997E-3</v>
      </c>
      <c r="H44" s="35" t="s">
        <v>153</v>
      </c>
      <c r="J44" s="32"/>
    </row>
    <row r="45" spans="1:10" ht="25.5" x14ac:dyDescent="0.2">
      <c r="A45" s="155">
        <v>39</v>
      </c>
      <c r="B45" s="156" t="s">
        <v>129</v>
      </c>
      <c r="C45" s="156" t="s">
        <v>130</v>
      </c>
      <c r="D45" s="156" t="s">
        <v>25</v>
      </c>
      <c r="E45" s="157">
        <v>660253</v>
      </c>
      <c r="F45" s="35">
        <v>1386.4652747</v>
      </c>
      <c r="G45" s="158">
        <v>6.1546700000000001E-3</v>
      </c>
      <c r="H45" s="35" t="s">
        <v>153</v>
      </c>
      <c r="J45" s="32"/>
    </row>
    <row r="46" spans="1:10" x14ac:dyDescent="0.2">
      <c r="A46" s="155">
        <v>40</v>
      </c>
      <c r="B46" s="156" t="s">
        <v>443</v>
      </c>
      <c r="C46" s="156" t="s">
        <v>444</v>
      </c>
      <c r="D46" s="156" t="s">
        <v>252</v>
      </c>
      <c r="E46" s="157">
        <v>52790</v>
      </c>
      <c r="F46" s="35">
        <v>1373.5958000000001</v>
      </c>
      <c r="G46" s="158">
        <v>6.0975400000000003E-3</v>
      </c>
      <c r="H46" s="35" t="s">
        <v>153</v>
      </c>
      <c r="J46" s="32"/>
    </row>
    <row r="47" spans="1:10" x14ac:dyDescent="0.2">
      <c r="A47" s="155">
        <v>41</v>
      </c>
      <c r="B47" s="156" t="s">
        <v>281</v>
      </c>
      <c r="C47" s="156" t="s">
        <v>282</v>
      </c>
      <c r="D47" s="156" t="s">
        <v>90</v>
      </c>
      <c r="E47" s="157">
        <v>235313</v>
      </c>
      <c r="F47" s="35">
        <v>1275.161147</v>
      </c>
      <c r="G47" s="158">
        <v>5.6605800000000001E-3</v>
      </c>
      <c r="H47" s="35" t="s">
        <v>153</v>
      </c>
      <c r="J47" s="32"/>
    </row>
    <row r="48" spans="1:10" x14ac:dyDescent="0.2">
      <c r="A48" s="155">
        <v>42</v>
      </c>
      <c r="B48" s="156" t="s">
        <v>396</v>
      </c>
      <c r="C48" s="156" t="s">
        <v>397</v>
      </c>
      <c r="D48" s="156" t="s">
        <v>47</v>
      </c>
      <c r="E48" s="157">
        <v>36414</v>
      </c>
      <c r="F48" s="35">
        <v>1239.6053879999999</v>
      </c>
      <c r="G48" s="158">
        <v>5.5027499999999998E-3</v>
      </c>
      <c r="H48" s="35" t="s">
        <v>153</v>
      </c>
      <c r="J48" s="32"/>
    </row>
    <row r="49" spans="1:10" x14ac:dyDescent="0.2">
      <c r="A49" s="155">
        <v>43</v>
      </c>
      <c r="B49" s="156" t="s">
        <v>74</v>
      </c>
      <c r="C49" s="156" t="s">
        <v>75</v>
      </c>
      <c r="D49" s="156" t="s">
        <v>36</v>
      </c>
      <c r="E49" s="157">
        <v>28964</v>
      </c>
      <c r="F49" s="35">
        <v>1148.9584339999999</v>
      </c>
      <c r="G49" s="158">
        <v>5.10035E-3</v>
      </c>
      <c r="H49" s="35" t="s">
        <v>153</v>
      </c>
      <c r="J49" s="32"/>
    </row>
    <row r="50" spans="1:10" ht="25.5" x14ac:dyDescent="0.2">
      <c r="A50" s="155">
        <v>44</v>
      </c>
      <c r="B50" s="156" t="s">
        <v>225</v>
      </c>
      <c r="C50" s="156" t="s">
        <v>226</v>
      </c>
      <c r="D50" s="156" t="s">
        <v>219</v>
      </c>
      <c r="E50" s="157">
        <v>68182</v>
      </c>
      <c r="F50" s="35">
        <v>1105.4688570000001</v>
      </c>
      <c r="G50" s="158">
        <v>4.9072999999999999E-3</v>
      </c>
      <c r="H50" s="35" t="s">
        <v>153</v>
      </c>
      <c r="J50" s="32"/>
    </row>
    <row r="51" spans="1:10" x14ac:dyDescent="0.2">
      <c r="A51" s="155">
        <v>45</v>
      </c>
      <c r="B51" s="156" t="s">
        <v>720</v>
      </c>
      <c r="C51" s="156" t="s">
        <v>721</v>
      </c>
      <c r="D51" s="156" t="s">
        <v>47</v>
      </c>
      <c r="E51" s="157">
        <v>33200</v>
      </c>
      <c r="F51" s="35">
        <v>968.4606</v>
      </c>
      <c r="G51" s="158">
        <v>4.2991000000000001E-3</v>
      </c>
      <c r="H51" s="35" t="s">
        <v>153</v>
      </c>
      <c r="J51" s="32"/>
    </row>
    <row r="52" spans="1:10" x14ac:dyDescent="0.2">
      <c r="A52" s="155">
        <v>46</v>
      </c>
      <c r="B52" s="156" t="s">
        <v>108</v>
      </c>
      <c r="C52" s="156" t="s">
        <v>109</v>
      </c>
      <c r="D52" s="156" t="s">
        <v>83</v>
      </c>
      <c r="E52" s="157">
        <v>21091</v>
      </c>
      <c r="F52" s="35">
        <v>891.78020749999996</v>
      </c>
      <c r="G52" s="158">
        <v>3.9587099999999998E-3</v>
      </c>
      <c r="H52" s="35" t="s">
        <v>153</v>
      </c>
      <c r="J52" s="32"/>
    </row>
    <row r="53" spans="1:10" x14ac:dyDescent="0.2">
      <c r="A53" s="155">
        <v>47</v>
      </c>
      <c r="B53" s="156" t="s">
        <v>285</v>
      </c>
      <c r="C53" s="156" t="s">
        <v>286</v>
      </c>
      <c r="D53" s="156" t="s">
        <v>222</v>
      </c>
      <c r="E53" s="157">
        <v>14498</v>
      </c>
      <c r="F53" s="35">
        <v>791.41682400000002</v>
      </c>
      <c r="G53" s="158">
        <v>3.5131899999999998E-3</v>
      </c>
      <c r="H53" s="35" t="s">
        <v>153</v>
      </c>
      <c r="J53" s="32"/>
    </row>
    <row r="54" spans="1:10" x14ac:dyDescent="0.2">
      <c r="A54" s="155">
        <v>48</v>
      </c>
      <c r="B54" s="156" t="s">
        <v>695</v>
      </c>
      <c r="C54" s="156" t="s">
        <v>696</v>
      </c>
      <c r="D54" s="156" t="s">
        <v>298</v>
      </c>
      <c r="E54" s="157">
        <v>27559</v>
      </c>
      <c r="F54" s="35">
        <v>703.20922350000001</v>
      </c>
      <c r="G54" s="158">
        <v>3.1216199999999999E-3</v>
      </c>
      <c r="H54" s="35" t="s">
        <v>153</v>
      </c>
      <c r="J54" s="32"/>
    </row>
    <row r="55" spans="1:10" x14ac:dyDescent="0.2">
      <c r="A55" s="155">
        <v>49</v>
      </c>
      <c r="B55" s="156" t="s">
        <v>137</v>
      </c>
      <c r="C55" s="156" t="s">
        <v>138</v>
      </c>
      <c r="D55" s="156" t="s">
        <v>16</v>
      </c>
      <c r="E55" s="157">
        <v>190266</v>
      </c>
      <c r="F55" s="35">
        <v>578.31350699999996</v>
      </c>
      <c r="G55" s="158">
        <v>2.5672E-3</v>
      </c>
      <c r="H55" s="35" t="s">
        <v>153</v>
      </c>
      <c r="J55" s="32"/>
    </row>
    <row r="56" spans="1:10" x14ac:dyDescent="0.2">
      <c r="A56" s="155">
        <v>50</v>
      </c>
      <c r="B56" s="156" t="s">
        <v>20</v>
      </c>
      <c r="C56" s="156" t="s">
        <v>21</v>
      </c>
      <c r="D56" s="156" t="s">
        <v>22</v>
      </c>
      <c r="E56" s="157">
        <v>66000</v>
      </c>
      <c r="F56" s="35">
        <v>249.71100000000001</v>
      </c>
      <c r="G56" s="158">
        <v>1.1084999999999999E-3</v>
      </c>
      <c r="H56" s="35" t="s">
        <v>153</v>
      </c>
      <c r="J56" s="32"/>
    </row>
    <row r="57" spans="1:10" x14ac:dyDescent="0.2">
      <c r="A57" s="153"/>
      <c r="B57" s="153"/>
      <c r="C57" s="154" t="s">
        <v>152</v>
      </c>
      <c r="D57" s="153"/>
      <c r="E57" s="153" t="s">
        <v>153</v>
      </c>
      <c r="F57" s="159">
        <v>148382.41946100001</v>
      </c>
      <c r="G57" s="160">
        <v>0.65868594000000003</v>
      </c>
      <c r="H57" s="35" t="s">
        <v>153</v>
      </c>
      <c r="J57" s="32"/>
    </row>
    <row r="58" spans="1:10" x14ac:dyDescent="0.2">
      <c r="A58" s="153"/>
      <c r="B58" s="153"/>
      <c r="C58" s="161"/>
      <c r="D58" s="153"/>
      <c r="E58" s="153"/>
      <c r="F58" s="162"/>
      <c r="G58" s="162"/>
      <c r="H58" s="35" t="s">
        <v>153</v>
      </c>
      <c r="J58" s="32"/>
    </row>
    <row r="59" spans="1:10" x14ac:dyDescent="0.2">
      <c r="A59" s="153"/>
      <c r="B59" s="153"/>
      <c r="C59" s="154" t="s">
        <v>154</v>
      </c>
      <c r="D59" s="153"/>
      <c r="E59" s="153"/>
      <c r="F59" s="153"/>
      <c r="G59" s="153"/>
      <c r="H59" s="35" t="s">
        <v>153</v>
      </c>
      <c r="J59" s="32"/>
    </row>
    <row r="60" spans="1:10" x14ac:dyDescent="0.2">
      <c r="A60" s="153"/>
      <c r="B60" s="153"/>
      <c r="C60" s="154" t="s">
        <v>152</v>
      </c>
      <c r="D60" s="153"/>
      <c r="E60" s="153" t="s">
        <v>153</v>
      </c>
      <c r="F60" s="163" t="s">
        <v>155</v>
      </c>
      <c r="G60" s="160">
        <v>0</v>
      </c>
      <c r="H60" s="35" t="s">
        <v>153</v>
      </c>
      <c r="J60" s="32"/>
    </row>
    <row r="61" spans="1:10" x14ac:dyDescent="0.2">
      <c r="A61" s="153"/>
      <c r="B61" s="153"/>
      <c r="C61" s="161"/>
      <c r="D61" s="153"/>
      <c r="E61" s="153"/>
      <c r="F61" s="162"/>
      <c r="G61" s="162"/>
      <c r="H61" s="35" t="s">
        <v>153</v>
      </c>
      <c r="J61" s="32"/>
    </row>
    <row r="62" spans="1:10" x14ac:dyDescent="0.2">
      <c r="A62" s="153"/>
      <c r="B62" s="153"/>
      <c r="C62" s="154" t="s">
        <v>156</v>
      </c>
      <c r="D62" s="153"/>
      <c r="E62" s="153"/>
      <c r="F62" s="153"/>
      <c r="G62" s="153"/>
      <c r="H62" s="35" t="s">
        <v>153</v>
      </c>
      <c r="J62" s="32"/>
    </row>
    <row r="63" spans="1:10" x14ac:dyDescent="0.2">
      <c r="A63" s="153"/>
      <c r="B63" s="153"/>
      <c r="C63" s="154" t="s">
        <v>152</v>
      </c>
      <c r="D63" s="153"/>
      <c r="E63" s="153" t="s">
        <v>153</v>
      </c>
      <c r="F63" s="163" t="s">
        <v>155</v>
      </c>
      <c r="G63" s="160">
        <v>0</v>
      </c>
      <c r="H63" s="35" t="s">
        <v>153</v>
      </c>
      <c r="J63" s="32"/>
    </row>
    <row r="64" spans="1:10" x14ac:dyDescent="0.2">
      <c r="A64" s="153"/>
      <c r="B64" s="153"/>
      <c r="C64" s="161"/>
      <c r="D64" s="153"/>
      <c r="E64" s="153"/>
      <c r="F64" s="162"/>
      <c r="G64" s="162"/>
      <c r="H64" s="35" t="s">
        <v>153</v>
      </c>
      <c r="J64" s="32"/>
    </row>
    <row r="65" spans="1:10" x14ac:dyDescent="0.2">
      <c r="A65" s="153"/>
      <c r="B65" s="153"/>
      <c r="C65" s="154" t="s">
        <v>157</v>
      </c>
      <c r="D65" s="153"/>
      <c r="E65" s="153"/>
      <c r="F65" s="153"/>
      <c r="G65" s="153"/>
      <c r="H65" s="35" t="s">
        <v>153</v>
      </c>
      <c r="J65" s="32"/>
    </row>
    <row r="66" spans="1:10" x14ac:dyDescent="0.2">
      <c r="A66" s="153"/>
      <c r="B66" s="153"/>
      <c r="C66" s="154" t="s">
        <v>152</v>
      </c>
      <c r="D66" s="153"/>
      <c r="E66" s="153" t="s">
        <v>153</v>
      </c>
      <c r="F66" s="163" t="s">
        <v>155</v>
      </c>
      <c r="G66" s="160">
        <v>0</v>
      </c>
      <c r="H66" s="35" t="s">
        <v>153</v>
      </c>
      <c r="J66" s="32"/>
    </row>
    <row r="67" spans="1:10" x14ac:dyDescent="0.2">
      <c r="A67" s="153"/>
      <c r="B67" s="153"/>
      <c r="C67" s="161"/>
      <c r="D67" s="153"/>
      <c r="E67" s="153"/>
      <c r="F67" s="162"/>
      <c r="G67" s="162"/>
      <c r="H67" s="35" t="s">
        <v>153</v>
      </c>
      <c r="J67" s="32"/>
    </row>
    <row r="68" spans="1:10" x14ac:dyDescent="0.2">
      <c r="A68" s="153"/>
      <c r="B68" s="153"/>
      <c r="C68" s="154" t="s">
        <v>158</v>
      </c>
      <c r="D68" s="153"/>
      <c r="E68" s="153"/>
      <c r="F68" s="162"/>
      <c r="G68" s="162"/>
      <c r="H68" s="35" t="s">
        <v>153</v>
      </c>
      <c r="J68" s="32"/>
    </row>
    <row r="69" spans="1:10" x14ac:dyDescent="0.2">
      <c r="A69" s="153"/>
      <c r="B69" s="153"/>
      <c r="C69" s="154" t="s">
        <v>152</v>
      </c>
      <c r="D69" s="153"/>
      <c r="E69" s="153" t="s">
        <v>153</v>
      </c>
      <c r="F69" s="163" t="s">
        <v>155</v>
      </c>
      <c r="G69" s="160">
        <v>0</v>
      </c>
      <c r="H69" s="35" t="s">
        <v>153</v>
      </c>
      <c r="J69" s="32"/>
    </row>
    <row r="70" spans="1:10" x14ac:dyDescent="0.2">
      <c r="A70" s="153"/>
      <c r="B70" s="153"/>
      <c r="C70" s="161"/>
      <c r="D70" s="153"/>
      <c r="E70" s="153"/>
      <c r="F70" s="162"/>
      <c r="G70" s="162"/>
      <c r="H70" s="35" t="s">
        <v>153</v>
      </c>
      <c r="J70" s="32"/>
    </row>
    <row r="71" spans="1:10" x14ac:dyDescent="0.2">
      <c r="A71" s="153"/>
      <c r="B71" s="153"/>
      <c r="C71" s="154" t="s">
        <v>159</v>
      </c>
      <c r="D71" s="153"/>
      <c r="E71" s="153"/>
      <c r="F71" s="162"/>
      <c r="G71" s="162"/>
      <c r="H71" s="35" t="s">
        <v>153</v>
      </c>
      <c r="J71" s="32"/>
    </row>
    <row r="72" spans="1:10" x14ac:dyDescent="0.2">
      <c r="A72" s="155">
        <v>1</v>
      </c>
      <c r="B72" s="156"/>
      <c r="C72" s="156" t="s">
        <v>950</v>
      </c>
      <c r="D72" s="156" t="s">
        <v>547</v>
      </c>
      <c r="E72" s="157">
        <v>-1600</v>
      </c>
      <c r="F72" s="35">
        <v>-25.167999999999999</v>
      </c>
      <c r="G72" s="158">
        <f>F72/$F$141</f>
        <v>-1.1172352519220169E-4</v>
      </c>
      <c r="H72" s="35" t="s">
        <v>153</v>
      </c>
      <c r="J72" s="32"/>
    </row>
    <row r="73" spans="1:10" x14ac:dyDescent="0.2">
      <c r="A73" s="155">
        <v>2</v>
      </c>
      <c r="B73" s="156"/>
      <c r="C73" s="156" t="s">
        <v>962</v>
      </c>
      <c r="D73" s="156" t="s">
        <v>547</v>
      </c>
      <c r="E73" s="157">
        <v>-19500</v>
      </c>
      <c r="F73" s="35">
        <v>-568.96124999999995</v>
      </c>
      <c r="G73" s="158">
        <f t="shared" ref="G73:G83" si="0">F73/$F$141</f>
        <v>-2.5256816810140478E-3</v>
      </c>
      <c r="H73" s="35" t="s">
        <v>153</v>
      </c>
      <c r="J73" s="32"/>
    </row>
    <row r="74" spans="1:10" x14ac:dyDescent="0.2">
      <c r="A74" s="155">
        <v>3</v>
      </c>
      <c r="B74" s="156"/>
      <c r="C74" s="156" t="s">
        <v>963</v>
      </c>
      <c r="D74" s="156" t="s">
        <v>547</v>
      </c>
      <c r="E74" s="157">
        <v>-357500</v>
      </c>
      <c r="F74" s="35">
        <v>-626.69749999999999</v>
      </c>
      <c r="G74" s="158">
        <f t="shared" si="0"/>
        <v>-2.7819792565614994E-3</v>
      </c>
      <c r="H74" s="35" t="s">
        <v>153</v>
      </c>
      <c r="J74" s="32"/>
    </row>
    <row r="75" spans="1:10" x14ac:dyDescent="0.2">
      <c r="A75" s="155">
        <v>4</v>
      </c>
      <c r="B75" s="156"/>
      <c r="C75" s="156" t="s">
        <v>926</v>
      </c>
      <c r="D75" s="156" t="s">
        <v>547</v>
      </c>
      <c r="E75" s="157">
        <v>-10250</v>
      </c>
      <c r="F75" s="35">
        <v>-734.28949999999998</v>
      </c>
      <c r="G75" s="158">
        <f t="shared" si="0"/>
        <v>-3.2595919998259369E-3</v>
      </c>
      <c r="H75" s="35" t="s">
        <v>153</v>
      </c>
      <c r="J75" s="32"/>
    </row>
    <row r="76" spans="1:10" x14ac:dyDescent="0.2">
      <c r="A76" s="155">
        <v>5</v>
      </c>
      <c r="B76" s="156"/>
      <c r="C76" s="156" t="s">
        <v>964</v>
      </c>
      <c r="D76" s="156" t="s">
        <v>547</v>
      </c>
      <c r="E76" s="157">
        <v>-10800</v>
      </c>
      <c r="F76" s="35">
        <v>-736.3116</v>
      </c>
      <c r="G76" s="158">
        <f t="shared" si="0"/>
        <v>-3.2685683245355346E-3</v>
      </c>
      <c r="H76" s="35" t="s">
        <v>153</v>
      </c>
      <c r="J76" s="32"/>
    </row>
    <row r="77" spans="1:10" x14ac:dyDescent="0.2">
      <c r="A77" s="155">
        <v>6</v>
      </c>
      <c r="B77" s="156"/>
      <c r="C77" s="156" t="s">
        <v>949</v>
      </c>
      <c r="D77" s="156" t="s">
        <v>547</v>
      </c>
      <c r="E77" s="157">
        <v>-70000</v>
      </c>
      <c r="F77" s="35">
        <v>-890.64499999999998</v>
      </c>
      <c r="G77" s="158">
        <f t="shared" si="0"/>
        <v>-3.9536712927053588E-3</v>
      </c>
      <c r="H77" s="35" t="s">
        <v>153</v>
      </c>
      <c r="J77" s="32"/>
    </row>
    <row r="78" spans="1:10" x14ac:dyDescent="0.2">
      <c r="A78" s="155">
        <v>7</v>
      </c>
      <c r="B78" s="156"/>
      <c r="C78" s="156" t="s">
        <v>907</v>
      </c>
      <c r="D78" s="156" t="s">
        <v>547</v>
      </c>
      <c r="E78" s="157">
        <v>-67450</v>
      </c>
      <c r="F78" s="35">
        <v>-979.61007500000005</v>
      </c>
      <c r="G78" s="158">
        <f t="shared" si="0"/>
        <v>-4.3485970634455293E-3</v>
      </c>
      <c r="H78" s="35" t="s">
        <v>153</v>
      </c>
      <c r="J78" s="32"/>
    </row>
    <row r="79" spans="1:10" x14ac:dyDescent="0.2">
      <c r="A79" s="155">
        <v>8</v>
      </c>
      <c r="B79" s="156"/>
      <c r="C79" s="156" t="s">
        <v>909</v>
      </c>
      <c r="D79" s="156" t="s">
        <v>547</v>
      </c>
      <c r="E79" s="157">
        <v>-72600</v>
      </c>
      <c r="F79" s="35">
        <v>-1230.2796000000001</v>
      </c>
      <c r="G79" s="158">
        <f t="shared" si="0"/>
        <v>-5.4613467055011052E-3</v>
      </c>
      <c r="H79" s="35" t="s">
        <v>153</v>
      </c>
      <c r="J79" s="32"/>
    </row>
    <row r="80" spans="1:10" x14ac:dyDescent="0.2">
      <c r="A80" s="155">
        <v>9</v>
      </c>
      <c r="B80" s="156"/>
      <c r="C80" s="156" t="s">
        <v>965</v>
      </c>
      <c r="D80" s="156" t="s">
        <v>547</v>
      </c>
      <c r="E80" s="157">
        <v>-28500</v>
      </c>
      <c r="F80" s="35">
        <v>-1510.5284999999999</v>
      </c>
      <c r="G80" s="158">
        <f t="shared" si="0"/>
        <v>-6.7054024524510732E-3</v>
      </c>
      <c r="H80" s="35" t="s">
        <v>153</v>
      </c>
      <c r="J80" s="32"/>
    </row>
    <row r="81" spans="1:10" x14ac:dyDescent="0.2">
      <c r="A81" s="155">
        <v>10</v>
      </c>
      <c r="B81" s="156"/>
      <c r="C81" s="156" t="s">
        <v>966</v>
      </c>
      <c r="D81" s="156" t="s">
        <v>547</v>
      </c>
      <c r="E81" s="157">
        <v>-66850</v>
      </c>
      <c r="F81" s="35">
        <v>-1587.3532499999999</v>
      </c>
      <c r="G81" s="158">
        <f t="shared" si="0"/>
        <v>-7.0464359828074623E-3</v>
      </c>
      <c r="H81" s="35" t="s">
        <v>153</v>
      </c>
      <c r="J81" s="32"/>
    </row>
    <row r="82" spans="1:10" x14ac:dyDescent="0.2">
      <c r="A82" s="155">
        <v>11</v>
      </c>
      <c r="B82" s="156"/>
      <c r="C82" s="156" t="s">
        <v>898</v>
      </c>
      <c r="D82" s="156" t="s">
        <v>547</v>
      </c>
      <c r="E82" s="157">
        <v>-59250</v>
      </c>
      <c r="F82" s="35">
        <v>-2117.091375</v>
      </c>
      <c r="G82" s="158">
        <f t="shared" si="0"/>
        <v>-9.3980018900590191E-3</v>
      </c>
      <c r="H82" s="35" t="s">
        <v>153</v>
      </c>
      <c r="J82" s="32"/>
    </row>
    <row r="83" spans="1:10" x14ac:dyDescent="0.2">
      <c r="A83" s="155">
        <v>12</v>
      </c>
      <c r="B83" s="156"/>
      <c r="C83" s="156" t="s">
        <v>919</v>
      </c>
      <c r="D83" s="156" t="s">
        <v>547</v>
      </c>
      <c r="E83" s="157">
        <v>-183750</v>
      </c>
      <c r="F83" s="35">
        <v>-5265.1724999999997</v>
      </c>
      <c r="G83" s="158">
        <f t="shared" si="0"/>
        <v>-2.3372680882272626E-2</v>
      </c>
      <c r="H83" s="35" t="s">
        <v>153</v>
      </c>
      <c r="J83" s="32"/>
    </row>
    <row r="84" spans="1:10" x14ac:dyDescent="0.2">
      <c r="A84" s="153"/>
      <c r="B84" s="153"/>
      <c r="C84" s="154" t="s">
        <v>152</v>
      </c>
      <c r="D84" s="153"/>
      <c r="E84" s="153" t="s">
        <v>153</v>
      </c>
      <c r="F84" s="159">
        <v>-16272.10815</v>
      </c>
      <c r="G84" s="160">
        <f>SUM(G72:G83)</f>
        <v>-7.2233681056371388E-2</v>
      </c>
      <c r="H84" s="35" t="s">
        <v>153</v>
      </c>
      <c r="J84" s="32"/>
    </row>
    <row r="85" spans="1:10" x14ac:dyDescent="0.2">
      <c r="A85" s="153"/>
      <c r="B85" s="153"/>
      <c r="C85" s="161"/>
      <c r="D85" s="153"/>
      <c r="E85" s="153"/>
      <c r="F85" s="162"/>
      <c r="G85" s="162"/>
      <c r="H85" s="35" t="s">
        <v>153</v>
      </c>
      <c r="J85" s="32"/>
    </row>
    <row r="86" spans="1:10" x14ac:dyDescent="0.2">
      <c r="A86" s="153"/>
      <c r="B86" s="153"/>
      <c r="C86" s="154" t="s">
        <v>160</v>
      </c>
      <c r="D86" s="153"/>
      <c r="E86" s="153"/>
      <c r="F86" s="159">
        <v>148382.41946100001</v>
      </c>
      <c r="G86" s="160">
        <v>0.65868594000000003</v>
      </c>
      <c r="H86" s="35" t="s">
        <v>153</v>
      </c>
      <c r="J86" s="32"/>
    </row>
    <row r="87" spans="1:10" x14ac:dyDescent="0.2">
      <c r="A87" s="153"/>
      <c r="B87" s="153"/>
      <c r="C87" s="161"/>
      <c r="D87" s="153"/>
      <c r="E87" s="153"/>
      <c r="F87" s="162"/>
      <c r="G87" s="162"/>
      <c r="H87" s="35" t="s">
        <v>153</v>
      </c>
      <c r="J87" s="32"/>
    </row>
    <row r="88" spans="1:10" x14ac:dyDescent="0.2">
      <c r="A88" s="153"/>
      <c r="B88" s="153"/>
      <c r="C88" s="154" t="s">
        <v>161</v>
      </c>
      <c r="D88" s="153"/>
      <c r="E88" s="153"/>
      <c r="F88" s="162"/>
      <c r="G88" s="162"/>
      <c r="H88" s="35" t="s">
        <v>153</v>
      </c>
      <c r="J88" s="32"/>
    </row>
    <row r="89" spans="1:10" x14ac:dyDescent="0.2">
      <c r="A89" s="153"/>
      <c r="B89" s="153"/>
      <c r="C89" s="154" t="s">
        <v>10</v>
      </c>
      <c r="D89" s="153"/>
      <c r="E89" s="153"/>
      <c r="F89" s="162"/>
      <c r="G89" s="162"/>
      <c r="H89" s="35" t="s">
        <v>153</v>
      </c>
      <c r="J89" s="32"/>
    </row>
    <row r="90" spans="1:10" x14ac:dyDescent="0.2">
      <c r="A90" s="153"/>
      <c r="B90" s="153"/>
      <c r="C90" s="154" t="s">
        <v>152</v>
      </c>
      <c r="D90" s="153"/>
      <c r="E90" s="153" t="s">
        <v>153</v>
      </c>
      <c r="F90" s="163" t="s">
        <v>155</v>
      </c>
      <c r="G90" s="160">
        <v>0</v>
      </c>
      <c r="H90" s="35" t="s">
        <v>153</v>
      </c>
      <c r="J90" s="32"/>
    </row>
    <row r="91" spans="1:10" x14ac:dyDescent="0.2">
      <c r="A91" s="153"/>
      <c r="B91" s="153"/>
      <c r="C91" s="161"/>
      <c r="D91" s="153"/>
      <c r="E91" s="153"/>
      <c r="F91" s="162"/>
      <c r="G91" s="162"/>
      <c r="H91" s="35" t="s">
        <v>153</v>
      </c>
      <c r="J91" s="32"/>
    </row>
    <row r="92" spans="1:10" x14ac:dyDescent="0.2">
      <c r="A92" s="153"/>
      <c r="B92" s="153"/>
      <c r="C92" s="154" t="s">
        <v>162</v>
      </c>
      <c r="D92" s="153"/>
      <c r="E92" s="153"/>
      <c r="F92" s="153"/>
      <c r="G92" s="153"/>
      <c r="H92" s="35" t="s">
        <v>153</v>
      </c>
      <c r="J92" s="32"/>
    </row>
    <row r="93" spans="1:10" x14ac:dyDescent="0.2">
      <c r="A93" s="153"/>
      <c r="B93" s="153"/>
      <c r="C93" s="154" t="s">
        <v>152</v>
      </c>
      <c r="D93" s="153"/>
      <c r="E93" s="153" t="s">
        <v>153</v>
      </c>
      <c r="F93" s="163" t="s">
        <v>155</v>
      </c>
      <c r="G93" s="160">
        <v>0</v>
      </c>
      <c r="H93" s="35" t="s">
        <v>153</v>
      </c>
      <c r="J93" s="32"/>
    </row>
    <row r="94" spans="1:10" x14ac:dyDescent="0.2">
      <c r="A94" s="153"/>
      <c r="B94" s="153"/>
      <c r="C94" s="161"/>
      <c r="D94" s="153"/>
      <c r="E94" s="153"/>
      <c r="F94" s="162"/>
      <c r="G94" s="162"/>
      <c r="H94" s="35" t="s">
        <v>153</v>
      </c>
      <c r="J94" s="32"/>
    </row>
    <row r="95" spans="1:10" x14ac:dyDescent="0.2">
      <c r="A95" s="153"/>
      <c r="B95" s="153"/>
      <c r="C95" s="154" t="s">
        <v>163</v>
      </c>
      <c r="D95" s="153"/>
      <c r="E95" s="153"/>
      <c r="F95" s="153"/>
      <c r="G95" s="153"/>
      <c r="H95" s="35" t="s">
        <v>153</v>
      </c>
      <c r="J95" s="32"/>
    </row>
    <row r="96" spans="1:10" x14ac:dyDescent="0.2">
      <c r="A96" s="155">
        <v>1</v>
      </c>
      <c r="B96" s="156" t="s">
        <v>639</v>
      </c>
      <c r="C96" s="156" t="s">
        <v>1024</v>
      </c>
      <c r="D96" s="156" t="s">
        <v>636</v>
      </c>
      <c r="E96" s="157">
        <v>10500000</v>
      </c>
      <c r="F96" s="35">
        <v>10611.51</v>
      </c>
      <c r="G96" s="158">
        <v>4.7105660000000001E-2</v>
      </c>
      <c r="H96" s="35">
        <v>7.0982000000000003</v>
      </c>
      <c r="J96" s="32"/>
    </row>
    <row r="97" spans="1:10" x14ac:dyDescent="0.2">
      <c r="A97" s="155">
        <v>2</v>
      </c>
      <c r="B97" s="156" t="s">
        <v>676</v>
      </c>
      <c r="C97" s="156" t="s">
        <v>1015</v>
      </c>
      <c r="D97" s="156" t="s">
        <v>636</v>
      </c>
      <c r="E97" s="157">
        <v>5500000</v>
      </c>
      <c r="F97" s="35">
        <v>5542.9054999999998</v>
      </c>
      <c r="G97" s="158">
        <v>2.460557E-2</v>
      </c>
      <c r="H97" s="35">
        <v>7.0758999999999999</v>
      </c>
      <c r="J97" s="32"/>
    </row>
    <row r="98" spans="1:10" x14ac:dyDescent="0.2">
      <c r="A98" s="155">
        <v>3</v>
      </c>
      <c r="B98" s="156" t="s">
        <v>634</v>
      </c>
      <c r="C98" s="156" t="s">
        <v>1018</v>
      </c>
      <c r="D98" s="156" t="s">
        <v>636</v>
      </c>
      <c r="E98" s="157">
        <v>3500000</v>
      </c>
      <c r="F98" s="35">
        <v>3529.694</v>
      </c>
      <c r="G98" s="158">
        <v>1.5668700000000001E-2</v>
      </c>
      <c r="H98" s="35">
        <v>7.1749000000000001</v>
      </c>
      <c r="J98" s="32"/>
    </row>
    <row r="99" spans="1:10" x14ac:dyDescent="0.2">
      <c r="A99" s="155">
        <v>4</v>
      </c>
      <c r="B99" s="156" t="s">
        <v>683</v>
      </c>
      <c r="C99" s="156" t="s">
        <v>1017</v>
      </c>
      <c r="D99" s="156" t="s">
        <v>636</v>
      </c>
      <c r="E99" s="157">
        <v>3000000</v>
      </c>
      <c r="F99" s="35">
        <v>3041.8049999999998</v>
      </c>
      <c r="G99" s="158">
        <v>1.350291E-2</v>
      </c>
      <c r="H99" s="35">
        <v>7.1661999999999999</v>
      </c>
      <c r="J99" s="32"/>
    </row>
    <row r="100" spans="1:10" x14ac:dyDescent="0.2">
      <c r="A100" s="153"/>
      <c r="B100" s="153"/>
      <c r="C100" s="154" t="s">
        <v>152</v>
      </c>
      <c r="D100" s="153"/>
      <c r="E100" s="153" t="s">
        <v>153</v>
      </c>
      <c r="F100" s="159">
        <v>22725.914499999999</v>
      </c>
      <c r="G100" s="160">
        <v>0.10088284</v>
      </c>
      <c r="H100" s="35" t="s">
        <v>153</v>
      </c>
      <c r="J100" s="32"/>
    </row>
    <row r="101" spans="1:10" x14ac:dyDescent="0.2">
      <c r="A101" s="153"/>
      <c r="B101" s="153"/>
      <c r="C101" s="161"/>
      <c r="D101" s="153"/>
      <c r="E101" s="153"/>
      <c r="F101" s="162"/>
      <c r="G101" s="162"/>
      <c r="H101" s="35" t="s">
        <v>153</v>
      </c>
      <c r="J101" s="32"/>
    </row>
    <row r="102" spans="1:10" x14ac:dyDescent="0.2">
      <c r="A102" s="153"/>
      <c r="B102" s="153"/>
      <c r="C102" s="154" t="s">
        <v>164</v>
      </c>
      <c r="D102" s="153"/>
      <c r="E102" s="153"/>
      <c r="F102" s="162"/>
      <c r="G102" s="162"/>
      <c r="H102" s="35" t="s">
        <v>153</v>
      </c>
      <c r="J102" s="32"/>
    </row>
    <row r="103" spans="1:10" x14ac:dyDescent="0.2">
      <c r="A103" s="153"/>
      <c r="B103" s="153"/>
      <c r="C103" s="154" t="s">
        <v>152</v>
      </c>
      <c r="D103" s="153"/>
      <c r="E103" s="153" t="s">
        <v>153</v>
      </c>
      <c r="F103" s="163" t="s">
        <v>155</v>
      </c>
      <c r="G103" s="160">
        <v>0</v>
      </c>
      <c r="H103" s="35" t="s">
        <v>153</v>
      </c>
      <c r="J103" s="32"/>
    </row>
    <row r="104" spans="1:10" x14ac:dyDescent="0.2">
      <c r="A104" s="153"/>
      <c r="B104" s="153"/>
      <c r="C104" s="161"/>
      <c r="D104" s="153"/>
      <c r="E104" s="153"/>
      <c r="F104" s="162"/>
      <c r="G104" s="162"/>
      <c r="H104" s="35" t="s">
        <v>153</v>
      </c>
      <c r="J104" s="32"/>
    </row>
    <row r="105" spans="1:10" x14ac:dyDescent="0.2">
      <c r="A105" s="153"/>
      <c r="B105" s="153"/>
      <c r="C105" s="154" t="s">
        <v>165</v>
      </c>
      <c r="D105" s="153"/>
      <c r="E105" s="153"/>
      <c r="F105" s="159">
        <v>22725.914499999999</v>
      </c>
      <c r="G105" s="160">
        <v>0.10088284</v>
      </c>
      <c r="H105" s="35" t="s">
        <v>153</v>
      </c>
      <c r="J105" s="32"/>
    </row>
    <row r="106" spans="1:10" x14ac:dyDescent="0.2">
      <c r="A106" s="153"/>
      <c r="B106" s="153"/>
      <c r="C106" s="161"/>
      <c r="D106" s="153"/>
      <c r="E106" s="153"/>
      <c r="F106" s="162"/>
      <c r="G106" s="162"/>
      <c r="H106" s="35" t="s">
        <v>153</v>
      </c>
      <c r="J106" s="32"/>
    </row>
    <row r="107" spans="1:10" x14ac:dyDescent="0.2">
      <c r="A107" s="153"/>
      <c r="B107" s="153"/>
      <c r="C107" s="154" t="s">
        <v>166</v>
      </c>
      <c r="D107" s="153"/>
      <c r="E107" s="153"/>
      <c r="F107" s="162"/>
      <c r="G107" s="162"/>
      <c r="H107" s="35" t="s">
        <v>153</v>
      </c>
      <c r="J107" s="32"/>
    </row>
    <row r="108" spans="1:10" x14ac:dyDescent="0.2">
      <c r="A108" s="153"/>
      <c r="B108" s="153"/>
      <c r="C108" s="154" t="s">
        <v>167</v>
      </c>
      <c r="D108" s="153"/>
      <c r="E108" s="153"/>
      <c r="F108" s="162"/>
      <c r="G108" s="162"/>
      <c r="H108" s="35" t="s">
        <v>153</v>
      </c>
      <c r="J108" s="32"/>
    </row>
    <row r="109" spans="1:10" x14ac:dyDescent="0.2">
      <c r="A109" s="153"/>
      <c r="B109" s="153"/>
      <c r="C109" s="154" t="s">
        <v>152</v>
      </c>
      <c r="D109" s="153"/>
      <c r="E109" s="153" t="s">
        <v>153</v>
      </c>
      <c r="F109" s="163" t="s">
        <v>155</v>
      </c>
      <c r="G109" s="160">
        <v>0</v>
      </c>
      <c r="H109" s="35" t="s">
        <v>153</v>
      </c>
      <c r="J109" s="32"/>
    </row>
    <row r="110" spans="1:10" x14ac:dyDescent="0.2">
      <c r="A110" s="153"/>
      <c r="B110" s="153"/>
      <c r="C110" s="161"/>
      <c r="D110" s="153"/>
      <c r="E110" s="153"/>
      <c r="F110" s="162"/>
      <c r="G110" s="162"/>
      <c r="H110" s="35" t="s">
        <v>153</v>
      </c>
      <c r="J110" s="32"/>
    </row>
    <row r="111" spans="1:10" x14ac:dyDescent="0.2">
      <c r="A111" s="153"/>
      <c r="B111" s="153"/>
      <c r="C111" s="154" t="s">
        <v>168</v>
      </c>
      <c r="D111" s="153"/>
      <c r="E111" s="153"/>
      <c r="F111" s="162"/>
      <c r="G111" s="162"/>
      <c r="H111" s="35" t="s">
        <v>153</v>
      </c>
      <c r="J111" s="32"/>
    </row>
    <row r="112" spans="1:10" x14ac:dyDescent="0.2">
      <c r="A112" s="153"/>
      <c r="B112" s="153"/>
      <c r="C112" s="154" t="s">
        <v>152</v>
      </c>
      <c r="D112" s="153"/>
      <c r="E112" s="153" t="s">
        <v>153</v>
      </c>
      <c r="F112" s="163" t="s">
        <v>155</v>
      </c>
      <c r="G112" s="160">
        <v>0</v>
      </c>
      <c r="H112" s="35" t="s">
        <v>153</v>
      </c>
      <c r="J112" s="32"/>
    </row>
    <row r="113" spans="1:10" x14ac:dyDescent="0.2">
      <c r="A113" s="153"/>
      <c r="B113" s="153"/>
      <c r="C113" s="161"/>
      <c r="D113" s="153"/>
      <c r="E113" s="153"/>
      <c r="F113" s="162"/>
      <c r="G113" s="162"/>
      <c r="H113" s="35" t="s">
        <v>153</v>
      </c>
      <c r="J113" s="32"/>
    </row>
    <row r="114" spans="1:10" x14ac:dyDescent="0.2">
      <c r="A114" s="153"/>
      <c r="B114" s="153"/>
      <c r="C114" s="154" t="s">
        <v>169</v>
      </c>
      <c r="D114" s="153"/>
      <c r="E114" s="153"/>
      <c r="F114" s="162"/>
      <c r="G114" s="162"/>
      <c r="H114" s="35" t="s">
        <v>153</v>
      </c>
      <c r="J114" s="32"/>
    </row>
    <row r="115" spans="1:10" x14ac:dyDescent="0.2">
      <c r="A115" s="153"/>
      <c r="B115" s="153"/>
      <c r="C115" s="154" t="s">
        <v>152</v>
      </c>
      <c r="D115" s="153"/>
      <c r="E115" s="153" t="s">
        <v>153</v>
      </c>
      <c r="F115" s="163" t="s">
        <v>155</v>
      </c>
      <c r="G115" s="160">
        <v>0</v>
      </c>
      <c r="H115" s="35" t="s">
        <v>153</v>
      </c>
      <c r="J115" s="32"/>
    </row>
    <row r="116" spans="1:10" x14ac:dyDescent="0.2">
      <c r="A116" s="153"/>
      <c r="B116" s="153"/>
      <c r="C116" s="161"/>
      <c r="D116" s="153"/>
      <c r="E116" s="153"/>
      <c r="F116" s="162"/>
      <c r="G116" s="162"/>
      <c r="H116" s="35" t="s">
        <v>153</v>
      </c>
      <c r="J116" s="32"/>
    </row>
    <row r="117" spans="1:10" x14ac:dyDescent="0.2">
      <c r="A117" s="153"/>
      <c r="B117" s="153"/>
      <c r="C117" s="154" t="s">
        <v>170</v>
      </c>
      <c r="D117" s="153"/>
      <c r="E117" s="153"/>
      <c r="F117" s="162"/>
      <c r="G117" s="162"/>
      <c r="H117" s="35" t="s">
        <v>153</v>
      </c>
      <c r="J117" s="32"/>
    </row>
    <row r="118" spans="1:10" x14ac:dyDescent="0.2">
      <c r="A118" s="155">
        <v>1</v>
      </c>
      <c r="B118" s="156"/>
      <c r="C118" s="156" t="s">
        <v>171</v>
      </c>
      <c r="D118" s="156"/>
      <c r="E118" s="164"/>
      <c r="F118" s="35">
        <v>1807.398317008</v>
      </c>
      <c r="G118" s="158">
        <v>8.0232399999999992E-3</v>
      </c>
      <c r="H118" s="35" t="s">
        <v>1026</v>
      </c>
      <c r="J118" s="32"/>
    </row>
    <row r="119" spans="1:10" x14ac:dyDescent="0.2">
      <c r="A119" s="153"/>
      <c r="B119" s="153"/>
      <c r="C119" s="154" t="s">
        <v>152</v>
      </c>
      <c r="D119" s="153"/>
      <c r="E119" s="153" t="s">
        <v>153</v>
      </c>
      <c r="F119" s="159">
        <v>1807.398317008</v>
      </c>
      <c r="G119" s="160">
        <v>8.0232399999999992E-3</v>
      </c>
      <c r="H119" s="35" t="s">
        <v>153</v>
      </c>
      <c r="J119" s="32"/>
    </row>
    <row r="120" spans="1:10" x14ac:dyDescent="0.2">
      <c r="A120" s="153"/>
      <c r="B120" s="153"/>
      <c r="C120" s="161"/>
      <c r="D120" s="153"/>
      <c r="E120" s="153"/>
      <c r="F120" s="162"/>
      <c r="G120" s="162"/>
      <c r="H120" s="35" t="s">
        <v>153</v>
      </c>
      <c r="J120" s="32"/>
    </row>
    <row r="121" spans="1:10" x14ac:dyDescent="0.2">
      <c r="A121" s="153"/>
      <c r="B121" s="153"/>
      <c r="C121" s="154" t="s">
        <v>172</v>
      </c>
      <c r="D121" s="153"/>
      <c r="E121" s="153"/>
      <c r="F121" s="159">
        <v>1807.398317008</v>
      </c>
      <c r="G121" s="160">
        <v>8.0232399999999992E-3</v>
      </c>
      <c r="H121" s="35" t="s">
        <v>153</v>
      </c>
      <c r="J121" s="32"/>
    </row>
    <row r="122" spans="1:10" x14ac:dyDescent="0.2">
      <c r="A122" s="153"/>
      <c r="B122" s="153"/>
      <c r="C122" s="162"/>
      <c r="D122" s="153"/>
      <c r="E122" s="153"/>
      <c r="F122" s="153"/>
      <c r="G122" s="153"/>
      <c r="H122" s="35" t="s">
        <v>153</v>
      </c>
      <c r="J122" s="32"/>
    </row>
    <row r="123" spans="1:10" x14ac:dyDescent="0.2">
      <c r="A123" s="153"/>
      <c r="B123" s="153"/>
      <c r="C123" s="154" t="s">
        <v>173</v>
      </c>
      <c r="D123" s="153"/>
      <c r="E123" s="153"/>
      <c r="F123" s="153"/>
      <c r="G123" s="153"/>
      <c r="H123" s="35" t="s">
        <v>153</v>
      </c>
      <c r="J123" s="32"/>
    </row>
    <row r="124" spans="1:10" x14ac:dyDescent="0.2">
      <c r="A124" s="153"/>
      <c r="B124" s="153"/>
      <c r="C124" s="154" t="s">
        <v>174</v>
      </c>
      <c r="D124" s="153"/>
      <c r="E124" s="153"/>
      <c r="F124" s="153"/>
      <c r="G124" s="153"/>
      <c r="H124" s="35" t="s">
        <v>153</v>
      </c>
      <c r="J124" s="32"/>
    </row>
    <row r="125" spans="1:10" x14ac:dyDescent="0.2">
      <c r="A125" s="155">
        <v>1</v>
      </c>
      <c r="B125" s="156" t="s">
        <v>825</v>
      </c>
      <c r="C125" s="156" t="s">
        <v>826</v>
      </c>
      <c r="D125" s="156"/>
      <c r="E125" s="165">
        <v>28185000</v>
      </c>
      <c r="F125" s="35">
        <v>17088.565500000001</v>
      </c>
      <c r="G125" s="158">
        <v>7.5858030000000007E-2</v>
      </c>
      <c r="H125" s="35" t="s">
        <v>153</v>
      </c>
      <c r="J125" s="32"/>
    </row>
    <row r="126" spans="1:10" x14ac:dyDescent="0.2">
      <c r="A126" s="155">
        <v>2</v>
      </c>
      <c r="B126" s="156" t="s">
        <v>827</v>
      </c>
      <c r="C126" s="156" t="s">
        <v>828</v>
      </c>
      <c r="D126" s="156"/>
      <c r="E126" s="165">
        <v>23475000</v>
      </c>
      <c r="F126" s="35">
        <v>14681.264999999999</v>
      </c>
      <c r="G126" s="158">
        <v>6.5171750000000001E-2</v>
      </c>
      <c r="H126" s="35" t="s">
        <v>153</v>
      </c>
      <c r="J126" s="32"/>
    </row>
    <row r="127" spans="1:10" x14ac:dyDescent="0.2">
      <c r="A127" s="155">
        <v>3</v>
      </c>
      <c r="B127" s="156" t="s">
        <v>829</v>
      </c>
      <c r="C127" s="156" t="s">
        <v>830</v>
      </c>
      <c r="D127" s="156"/>
      <c r="E127" s="165">
        <v>17680000</v>
      </c>
      <c r="F127" s="35">
        <v>11120.72</v>
      </c>
      <c r="G127" s="158">
        <v>4.9366100000000003E-2</v>
      </c>
      <c r="H127" s="35" t="s">
        <v>153</v>
      </c>
      <c r="J127" s="32"/>
    </row>
    <row r="128" spans="1:10" x14ac:dyDescent="0.2">
      <c r="A128" s="155">
        <v>4</v>
      </c>
      <c r="B128" s="156" t="s">
        <v>831</v>
      </c>
      <c r="C128" s="156" t="s">
        <v>832</v>
      </c>
      <c r="D128" s="156"/>
      <c r="E128" s="165">
        <v>13907178</v>
      </c>
      <c r="F128" s="35">
        <v>8500.0671935999999</v>
      </c>
      <c r="G128" s="158">
        <v>3.7732740000000001E-2</v>
      </c>
      <c r="H128" s="35" t="s">
        <v>153</v>
      </c>
      <c r="J128" s="32"/>
    </row>
    <row r="129" spans="1:10" x14ac:dyDescent="0.2">
      <c r="A129" s="155">
        <v>5</v>
      </c>
      <c r="B129" s="156" t="s">
        <v>833</v>
      </c>
      <c r="C129" s="156" t="s">
        <v>834</v>
      </c>
      <c r="D129" s="156"/>
      <c r="E129" s="165">
        <v>648000</v>
      </c>
      <c r="F129" s="35">
        <v>460.66320000000002</v>
      </c>
      <c r="G129" s="158">
        <v>2.0449399999999999E-3</v>
      </c>
      <c r="H129" s="35" t="s">
        <v>153</v>
      </c>
      <c r="J129" s="32"/>
    </row>
    <row r="130" spans="1:10" x14ac:dyDescent="0.2">
      <c r="A130" s="153"/>
      <c r="B130" s="153"/>
      <c r="C130" s="154" t="s">
        <v>152</v>
      </c>
      <c r="D130" s="153"/>
      <c r="E130" s="153" t="s">
        <v>153</v>
      </c>
      <c r="F130" s="159">
        <v>51851.2808936</v>
      </c>
      <c r="G130" s="160">
        <v>0.23017356</v>
      </c>
      <c r="H130" s="35" t="s">
        <v>153</v>
      </c>
      <c r="J130" s="32"/>
    </row>
    <row r="131" spans="1:10" x14ac:dyDescent="0.2">
      <c r="A131" s="153"/>
      <c r="B131" s="153"/>
      <c r="C131" s="161"/>
      <c r="D131" s="153"/>
      <c r="E131" s="153"/>
      <c r="F131" s="162"/>
      <c r="G131" s="162"/>
      <c r="H131" s="35" t="s">
        <v>153</v>
      </c>
      <c r="J131" s="32"/>
    </row>
    <row r="132" spans="1:10" x14ac:dyDescent="0.2">
      <c r="A132" s="153"/>
      <c r="B132" s="153"/>
      <c r="C132" s="154" t="s">
        <v>177</v>
      </c>
      <c r="D132" s="153"/>
      <c r="E132" s="153"/>
      <c r="F132" s="153"/>
      <c r="G132" s="153"/>
      <c r="H132" s="35" t="s">
        <v>153</v>
      </c>
      <c r="J132" s="32"/>
    </row>
    <row r="133" spans="1:10" x14ac:dyDescent="0.2">
      <c r="A133" s="153"/>
      <c r="B133" s="153"/>
      <c r="C133" s="154" t="s">
        <v>178</v>
      </c>
      <c r="D133" s="153"/>
      <c r="E133" s="153"/>
      <c r="F133" s="153"/>
      <c r="G133" s="153"/>
      <c r="H133" s="35" t="s">
        <v>153</v>
      </c>
      <c r="J133" s="32"/>
    </row>
    <row r="134" spans="1:10" x14ac:dyDescent="0.2">
      <c r="A134" s="153"/>
      <c r="B134" s="153"/>
      <c r="C134" s="154" t="s">
        <v>152</v>
      </c>
      <c r="D134" s="153"/>
      <c r="E134" s="153" t="s">
        <v>153</v>
      </c>
      <c r="F134" s="163" t="s">
        <v>155</v>
      </c>
      <c r="G134" s="160">
        <v>0</v>
      </c>
      <c r="H134" s="35" t="s">
        <v>153</v>
      </c>
      <c r="J134" s="32"/>
    </row>
    <row r="135" spans="1:10" x14ac:dyDescent="0.2">
      <c r="A135" s="153"/>
      <c r="B135" s="153"/>
      <c r="C135" s="161"/>
      <c r="D135" s="153"/>
      <c r="E135" s="153"/>
      <c r="F135" s="162"/>
      <c r="G135" s="162"/>
      <c r="H135" s="35" t="s">
        <v>153</v>
      </c>
      <c r="J135" s="32"/>
    </row>
    <row r="136" spans="1:10" x14ac:dyDescent="0.2">
      <c r="A136" s="153"/>
      <c r="B136" s="153"/>
      <c r="C136" s="154" t="s">
        <v>179</v>
      </c>
      <c r="D136" s="153"/>
      <c r="E136" s="153"/>
      <c r="F136" s="162"/>
      <c r="G136" s="162"/>
      <c r="H136" s="35" t="s">
        <v>153</v>
      </c>
      <c r="J136" s="32"/>
    </row>
    <row r="137" spans="1:10" x14ac:dyDescent="0.2">
      <c r="A137" s="153"/>
      <c r="B137" s="153"/>
      <c r="C137" s="154" t="s">
        <v>152</v>
      </c>
      <c r="D137" s="153"/>
      <c r="E137" s="153" t="s">
        <v>153</v>
      </c>
      <c r="F137" s="163" t="s">
        <v>155</v>
      </c>
      <c r="G137" s="160">
        <v>0</v>
      </c>
      <c r="H137" s="35" t="s">
        <v>153</v>
      </c>
      <c r="J137" s="32"/>
    </row>
    <row r="138" spans="1:10" x14ac:dyDescent="0.2">
      <c r="A138" s="153"/>
      <c r="B138" s="153"/>
      <c r="C138" s="161"/>
      <c r="D138" s="153"/>
      <c r="E138" s="153"/>
      <c r="F138" s="162"/>
      <c r="G138" s="162"/>
      <c r="H138" s="35" t="s">
        <v>153</v>
      </c>
      <c r="J138" s="32"/>
    </row>
    <row r="139" spans="1:10" x14ac:dyDescent="0.2">
      <c r="A139" s="164"/>
      <c r="B139" s="156"/>
      <c r="C139" s="156" t="s">
        <v>548</v>
      </c>
      <c r="D139" s="156"/>
      <c r="E139" s="164"/>
      <c r="F139" s="35">
        <v>172.26287500000001</v>
      </c>
      <c r="G139" s="158">
        <v>7.6469000000000005E-4</v>
      </c>
      <c r="H139" s="35" t="s">
        <v>153</v>
      </c>
      <c r="J139" s="32"/>
    </row>
    <row r="140" spans="1:10" x14ac:dyDescent="0.2">
      <c r="A140" s="164"/>
      <c r="B140" s="156"/>
      <c r="C140" s="166" t="s">
        <v>935</v>
      </c>
      <c r="D140" s="156"/>
      <c r="E140" s="164"/>
      <c r="F140" s="35">
        <v>331.09522660999937</v>
      </c>
      <c r="G140" s="158">
        <v>1.4697681933876347E-3</v>
      </c>
      <c r="H140" s="35" t="s">
        <v>153</v>
      </c>
      <c r="J140" s="32"/>
    </row>
    <row r="141" spans="1:10" x14ac:dyDescent="0.2">
      <c r="A141" s="161"/>
      <c r="B141" s="161"/>
      <c r="C141" s="154" t="s">
        <v>181</v>
      </c>
      <c r="D141" s="162"/>
      <c r="E141" s="162"/>
      <c r="F141" s="159">
        <v>225270.37127321801</v>
      </c>
      <c r="G141" s="167">
        <v>1.00000004</v>
      </c>
      <c r="H141" s="35" t="s">
        <v>153</v>
      </c>
      <c r="J141" s="32"/>
    </row>
    <row r="142" spans="1:10" x14ac:dyDescent="0.2">
      <c r="A142" s="168"/>
      <c r="B142" s="168"/>
      <c r="C142" s="168"/>
      <c r="D142" s="169"/>
      <c r="E142" s="169"/>
      <c r="F142" s="169"/>
      <c r="G142" s="169"/>
      <c r="J142" s="32"/>
    </row>
    <row r="143" spans="1:10" ht="12.75" customHeight="1" x14ac:dyDescent="0.2">
      <c r="A143" s="36"/>
      <c r="B143" s="279" t="s">
        <v>843</v>
      </c>
      <c r="C143" s="279"/>
      <c r="D143" s="279"/>
      <c r="E143" s="279"/>
      <c r="F143" s="279"/>
      <c r="G143" s="279"/>
      <c r="H143" s="279"/>
      <c r="J143" s="32"/>
    </row>
    <row r="144" spans="1:10" ht="14.1" customHeight="1" x14ac:dyDescent="0.2">
      <c r="A144" s="36"/>
      <c r="B144" s="279" t="s">
        <v>844</v>
      </c>
      <c r="C144" s="279"/>
      <c r="D144" s="279"/>
      <c r="E144" s="279"/>
      <c r="F144" s="279"/>
      <c r="G144" s="279"/>
      <c r="H144" s="279"/>
      <c r="J144" s="32"/>
    </row>
    <row r="145" spans="1:17" ht="17.100000000000001" customHeight="1" x14ac:dyDescent="0.2">
      <c r="A145" s="36"/>
      <c r="B145" s="279" t="s">
        <v>845</v>
      </c>
      <c r="C145" s="279"/>
      <c r="D145" s="279"/>
      <c r="E145" s="279"/>
      <c r="F145" s="279"/>
      <c r="G145" s="279"/>
      <c r="H145" s="279"/>
      <c r="J145" s="32"/>
    </row>
    <row r="146" spans="1:17" s="38" customFormat="1" ht="69.75" customHeight="1" x14ac:dyDescent="0.25">
      <c r="A146" s="37"/>
      <c r="B146" s="280" t="s">
        <v>846</v>
      </c>
      <c r="C146" s="280"/>
      <c r="D146" s="280"/>
      <c r="E146" s="280"/>
      <c r="F146" s="280"/>
      <c r="G146" s="280"/>
      <c r="H146" s="280"/>
      <c r="I146"/>
      <c r="J146" s="32"/>
      <c r="K146"/>
      <c r="L146"/>
      <c r="M146"/>
      <c r="N146"/>
      <c r="O146"/>
      <c r="P146"/>
      <c r="Q146"/>
    </row>
    <row r="147" spans="1:17" ht="12.75" customHeight="1" x14ac:dyDescent="0.2">
      <c r="A147" s="36"/>
      <c r="B147" s="279" t="s">
        <v>847</v>
      </c>
      <c r="C147" s="279"/>
      <c r="D147" s="279"/>
      <c r="E147" s="279"/>
      <c r="F147" s="279"/>
      <c r="G147" s="279"/>
      <c r="H147" s="279"/>
      <c r="J147" s="32"/>
    </row>
    <row r="148" spans="1:17" x14ac:dyDescent="0.2">
      <c r="A148" s="36"/>
      <c r="B148" s="36"/>
      <c r="C148" s="36"/>
      <c r="D148" s="170"/>
      <c r="E148" s="170"/>
      <c r="F148" s="170"/>
      <c r="G148" s="170"/>
      <c r="J148" s="32"/>
    </row>
    <row r="149" spans="1:17" x14ac:dyDescent="0.2">
      <c r="A149" s="36"/>
      <c r="B149" s="275" t="s">
        <v>182</v>
      </c>
      <c r="C149" s="276"/>
      <c r="D149" s="277"/>
      <c r="E149" s="171"/>
      <c r="F149" s="170"/>
      <c r="G149" s="170"/>
      <c r="J149" s="32"/>
    </row>
    <row r="150" spans="1:17" ht="26.25" customHeight="1" x14ac:dyDescent="0.2">
      <c r="A150" s="36"/>
      <c r="B150" s="273" t="s">
        <v>183</v>
      </c>
      <c r="C150" s="274"/>
      <c r="D150" s="154" t="s">
        <v>184</v>
      </c>
      <c r="E150" s="171"/>
      <c r="F150" s="170"/>
      <c r="G150" s="170"/>
      <c r="J150" s="32"/>
    </row>
    <row r="151" spans="1:17" x14ac:dyDescent="0.2">
      <c r="A151" s="36"/>
      <c r="B151" s="273" t="s">
        <v>185</v>
      </c>
      <c r="C151" s="274"/>
      <c r="D151" s="154" t="s">
        <v>184</v>
      </c>
      <c r="E151" s="171"/>
      <c r="F151" s="170"/>
      <c r="G151" s="170"/>
      <c r="J151" s="32"/>
    </row>
    <row r="152" spans="1:17" x14ac:dyDescent="0.2">
      <c r="A152" s="36"/>
      <c r="B152" s="273" t="s">
        <v>186</v>
      </c>
      <c r="C152" s="274"/>
      <c r="D152" s="162" t="s">
        <v>153</v>
      </c>
      <c r="E152" s="171"/>
      <c r="F152" s="170"/>
      <c r="G152" s="170"/>
      <c r="J152" s="32"/>
    </row>
    <row r="153" spans="1:17" x14ac:dyDescent="0.2">
      <c r="A153" s="39"/>
      <c r="B153" s="40" t="s">
        <v>153</v>
      </c>
      <c r="C153" s="40" t="s">
        <v>851</v>
      </c>
      <c r="D153" s="40" t="s">
        <v>187</v>
      </c>
      <c r="E153" s="39"/>
      <c r="F153" s="39"/>
      <c r="G153" s="39"/>
      <c r="H153" s="39"/>
      <c r="J153" s="32"/>
    </row>
    <row r="154" spans="1:17" x14ac:dyDescent="0.2">
      <c r="A154" s="39"/>
      <c r="B154" s="172" t="s">
        <v>188</v>
      </c>
      <c r="C154" s="40" t="s">
        <v>189</v>
      </c>
      <c r="D154" s="40" t="s">
        <v>190</v>
      </c>
      <c r="E154" s="39"/>
      <c r="F154" s="39"/>
      <c r="G154" s="39"/>
      <c r="J154" s="32"/>
    </row>
    <row r="155" spans="1:17" x14ac:dyDescent="0.2">
      <c r="A155" s="39"/>
      <c r="B155" s="156" t="s">
        <v>191</v>
      </c>
      <c r="C155" s="173">
        <v>10.7919</v>
      </c>
      <c r="D155" s="173">
        <v>11.181699999999999</v>
      </c>
      <c r="E155" s="39"/>
      <c r="F155" s="70"/>
      <c r="G155" s="174"/>
      <c r="J155" s="32"/>
    </row>
    <row r="156" spans="1:17" x14ac:dyDescent="0.2">
      <c r="A156" s="39"/>
      <c r="B156" s="156" t="s">
        <v>1045</v>
      </c>
      <c r="C156" s="173">
        <v>10.7919</v>
      </c>
      <c r="D156" s="173">
        <v>11.181699999999999</v>
      </c>
      <c r="E156" s="39"/>
      <c r="F156" s="70"/>
      <c r="G156" s="174"/>
      <c r="J156" s="32"/>
    </row>
    <row r="157" spans="1:17" x14ac:dyDescent="0.2">
      <c r="A157" s="39"/>
      <c r="B157" s="156" t="s">
        <v>192</v>
      </c>
      <c r="C157" s="173">
        <v>10.7272</v>
      </c>
      <c r="D157" s="173">
        <v>11.099</v>
      </c>
      <c r="E157" s="39"/>
      <c r="F157" s="70"/>
      <c r="G157" s="174"/>
      <c r="J157" s="32"/>
    </row>
    <row r="158" spans="1:17" x14ac:dyDescent="0.2">
      <c r="A158" s="39"/>
      <c r="B158" s="156" t="s">
        <v>1046</v>
      </c>
      <c r="C158" s="173">
        <v>10.7272</v>
      </c>
      <c r="D158" s="173">
        <v>11.099</v>
      </c>
      <c r="E158" s="39"/>
      <c r="F158" s="70"/>
      <c r="G158" s="174"/>
      <c r="J158" s="32"/>
    </row>
    <row r="159" spans="1:17" x14ac:dyDescent="0.2">
      <c r="A159" s="39"/>
      <c r="B159" s="39"/>
      <c r="C159" s="39"/>
      <c r="D159" s="39"/>
      <c r="E159" s="39"/>
      <c r="F159" s="39"/>
      <c r="G159" s="39"/>
      <c r="J159" s="32"/>
    </row>
    <row r="160" spans="1:17" x14ac:dyDescent="0.2">
      <c r="A160" s="39"/>
      <c r="B160" s="273" t="s">
        <v>1047</v>
      </c>
      <c r="C160" s="274"/>
      <c r="D160" s="154" t="s">
        <v>184</v>
      </c>
      <c r="E160" s="39"/>
      <c r="F160" s="39"/>
      <c r="G160" s="39"/>
      <c r="J160" s="32"/>
    </row>
    <row r="161" spans="1:10" x14ac:dyDescent="0.2">
      <c r="A161" s="39"/>
      <c r="B161" s="175"/>
      <c r="C161" s="175"/>
      <c r="D161" s="175"/>
      <c r="E161" s="39"/>
      <c r="F161" s="39"/>
      <c r="G161" s="39"/>
      <c r="J161" s="32"/>
    </row>
    <row r="162" spans="1:10" ht="29.1" customHeight="1" x14ac:dyDescent="0.2">
      <c r="A162" s="39"/>
      <c r="B162" s="273" t="s">
        <v>193</v>
      </c>
      <c r="C162" s="274"/>
      <c r="D162" s="154" t="s">
        <v>863</v>
      </c>
      <c r="E162" s="176"/>
      <c r="F162" s="39"/>
      <c r="G162" s="39"/>
      <c r="J162" s="32"/>
    </row>
    <row r="163" spans="1:10" ht="29.1" customHeight="1" x14ac:dyDescent="0.2">
      <c r="A163" s="39"/>
      <c r="B163" s="273" t="s">
        <v>194</v>
      </c>
      <c r="C163" s="274"/>
      <c r="D163" s="154" t="s">
        <v>184</v>
      </c>
      <c r="E163" s="176"/>
      <c r="F163" s="39"/>
      <c r="G163" s="39"/>
      <c r="J163" s="32"/>
    </row>
    <row r="164" spans="1:10" ht="17.100000000000001" customHeight="1" x14ac:dyDescent="0.2">
      <c r="A164" s="39"/>
      <c r="B164" s="273" t="s">
        <v>195</v>
      </c>
      <c r="C164" s="274"/>
      <c r="D164" s="154" t="s">
        <v>184</v>
      </c>
      <c r="E164" s="176"/>
      <c r="F164" s="39"/>
      <c r="G164" s="39"/>
      <c r="J164" s="32"/>
    </row>
    <row r="165" spans="1:10" ht="17.100000000000001" customHeight="1" x14ac:dyDescent="0.2">
      <c r="A165" s="39"/>
      <c r="B165" s="273" t="s">
        <v>196</v>
      </c>
      <c r="C165" s="274"/>
      <c r="D165" s="177">
        <v>1.6722523493298811</v>
      </c>
      <c r="E165" s="39"/>
      <c r="F165" s="70"/>
      <c r="G165" s="174"/>
      <c r="J165" s="32"/>
    </row>
    <row r="166" spans="1:10" x14ac:dyDescent="0.2">
      <c r="J166" s="32"/>
    </row>
    <row r="167" spans="1:10" x14ac:dyDescent="0.2">
      <c r="B167" s="299" t="s">
        <v>883</v>
      </c>
      <c r="C167" s="300"/>
      <c r="D167" s="301"/>
      <c r="J167" s="32"/>
    </row>
    <row r="168" spans="1:10" ht="38.25" x14ac:dyDescent="0.2">
      <c r="B168" s="302" t="s">
        <v>884</v>
      </c>
      <c r="C168" s="302"/>
      <c r="D168" s="178" t="s">
        <v>824</v>
      </c>
    </row>
    <row r="169" spans="1:10" x14ac:dyDescent="0.2">
      <c r="B169" s="302" t="s">
        <v>885</v>
      </c>
      <c r="C169" s="302"/>
      <c r="D169" s="179"/>
    </row>
    <row r="170" spans="1:10" x14ac:dyDescent="0.2">
      <c r="B170" s="303"/>
      <c r="C170" s="304"/>
      <c r="D170" s="180"/>
    </row>
    <row r="171" spans="1:10" x14ac:dyDescent="0.2">
      <c r="B171" s="302" t="s">
        <v>886</v>
      </c>
      <c r="C171" s="302"/>
      <c r="D171" s="181">
        <v>7.0817837482145078</v>
      </c>
    </row>
    <row r="172" spans="1:10" x14ac:dyDescent="0.2">
      <c r="B172" s="303"/>
      <c r="C172" s="304"/>
      <c r="D172" s="180"/>
    </row>
    <row r="173" spans="1:10" x14ac:dyDescent="0.2">
      <c r="B173" s="302" t="s">
        <v>887</v>
      </c>
      <c r="C173" s="302"/>
      <c r="D173" s="181">
        <v>3.2387530410946446</v>
      </c>
    </row>
    <row r="174" spans="1:10" x14ac:dyDescent="0.2">
      <c r="B174" s="302" t="s">
        <v>888</v>
      </c>
      <c r="C174" s="302"/>
      <c r="D174" s="181">
        <v>3.8884325418357504</v>
      </c>
    </row>
    <row r="175" spans="1:10" x14ac:dyDescent="0.2">
      <c r="B175" s="303"/>
      <c r="C175" s="304"/>
      <c r="D175" s="180"/>
    </row>
    <row r="176" spans="1:10" x14ac:dyDescent="0.2">
      <c r="B176" s="302" t="s">
        <v>889</v>
      </c>
      <c r="C176" s="302"/>
      <c r="D176" s="182" t="s">
        <v>969</v>
      </c>
    </row>
    <row r="177" spans="2:4" x14ac:dyDescent="0.2">
      <c r="B177" s="303" t="s">
        <v>890</v>
      </c>
      <c r="C177" s="305"/>
      <c r="D177" s="304"/>
    </row>
  </sheetData>
  <mergeCells count="28">
    <mergeCell ref="B174:C174"/>
    <mergeCell ref="B175:C175"/>
    <mergeCell ref="B176:C176"/>
    <mergeCell ref="B177:D177"/>
    <mergeCell ref="B169:C169"/>
    <mergeCell ref="B170:C170"/>
    <mergeCell ref="B171:C171"/>
    <mergeCell ref="B172:C172"/>
    <mergeCell ref="B173:C173"/>
    <mergeCell ref="A1:H1"/>
    <mergeCell ref="A2:H2"/>
    <mergeCell ref="A3:H3"/>
    <mergeCell ref="B151:C151"/>
    <mergeCell ref="B152:C152"/>
    <mergeCell ref="B143:H143"/>
    <mergeCell ref="B144:H144"/>
    <mergeCell ref="B145:H145"/>
    <mergeCell ref="B146:H146"/>
    <mergeCell ref="B147:H147"/>
    <mergeCell ref="B149:D149"/>
    <mergeCell ref="B150:C150"/>
    <mergeCell ref="B168:C168"/>
    <mergeCell ref="B160:C160"/>
    <mergeCell ref="B164:C164"/>
    <mergeCell ref="B165:C165"/>
    <mergeCell ref="B162:C162"/>
    <mergeCell ref="B163:C163"/>
    <mergeCell ref="B167:D167"/>
  </mergeCells>
  <hyperlinks>
    <hyperlink ref="I1" location="Index!B30" display="Index" xr:uid="{C34C2E90-615C-42A4-8E0C-1C97F26EA1DE}"/>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548E2D-2718-4DF0-ACC4-2A8DF96FC534}">
  <sheetPr>
    <pageSetUpPr fitToPage="1"/>
  </sheetPr>
  <dimension ref="B1:L215"/>
  <sheetViews>
    <sheetView topLeftCell="B1" zoomScaleNormal="100" workbookViewId="0">
      <selection activeCell="B9" sqref="B9"/>
    </sheetView>
  </sheetViews>
  <sheetFormatPr defaultRowHeight="13.5" x14ac:dyDescent="0.25"/>
  <cols>
    <col min="1" max="1" width="23" style="71" customWidth="1"/>
    <col min="2" max="2" width="42" style="71" customWidth="1"/>
    <col min="3" max="3" width="54.7109375" style="71" customWidth="1"/>
    <col min="4" max="4" width="17.28515625" style="71" bestFit="1" customWidth="1"/>
    <col min="5" max="5" width="20.140625" style="71" bestFit="1" customWidth="1"/>
    <col min="6" max="6" width="16.5703125" style="71" customWidth="1"/>
    <col min="7" max="7" width="18.7109375" style="71" bestFit="1" customWidth="1"/>
    <col min="8" max="8" width="17.5703125" style="71" customWidth="1"/>
    <col min="9" max="9" width="15.5703125" style="71" bestFit="1" customWidth="1"/>
    <col min="10" max="10" width="13.5703125" style="71" customWidth="1"/>
    <col min="11" max="11" width="20.5703125" style="71" customWidth="1"/>
    <col min="12" max="12" width="12.42578125" style="71" bestFit="1" customWidth="1"/>
    <col min="13" max="256" width="9.140625" style="71"/>
    <col min="257" max="257" width="23" style="71" customWidth="1"/>
    <col min="258" max="258" width="42" style="71" customWidth="1"/>
    <col min="259" max="259" width="54.7109375" style="71" customWidth="1"/>
    <col min="260" max="260" width="17.28515625" style="71" bestFit="1" customWidth="1"/>
    <col min="261" max="261" width="20.140625" style="71" bestFit="1" customWidth="1"/>
    <col min="262" max="262" width="16.5703125" style="71" customWidth="1"/>
    <col min="263" max="263" width="18.7109375" style="71" bestFit="1" customWidth="1"/>
    <col min="264" max="264" width="17.5703125" style="71" customWidth="1"/>
    <col min="265" max="265" width="15.5703125" style="71" bestFit="1" customWidth="1"/>
    <col min="266" max="266" width="13.5703125" style="71" customWidth="1"/>
    <col min="267" max="267" width="20.5703125" style="71" customWidth="1"/>
    <col min="268" max="268" width="12.42578125" style="71" bestFit="1" customWidth="1"/>
    <col min="269" max="512" width="9.140625" style="71"/>
    <col min="513" max="513" width="23" style="71" customWidth="1"/>
    <col min="514" max="514" width="42" style="71" customWidth="1"/>
    <col min="515" max="515" width="54.7109375" style="71" customWidth="1"/>
    <col min="516" max="516" width="17.28515625" style="71" bestFit="1" customWidth="1"/>
    <col min="517" max="517" width="20.140625" style="71" bestFit="1" customWidth="1"/>
    <col min="518" max="518" width="16.5703125" style="71" customWidth="1"/>
    <col min="519" max="519" width="18.7109375" style="71" bestFit="1" customWidth="1"/>
    <col min="520" max="520" width="17.5703125" style="71" customWidth="1"/>
    <col min="521" max="521" width="15.5703125" style="71" bestFit="1" customWidth="1"/>
    <col min="522" max="522" width="13.5703125" style="71" customWidth="1"/>
    <col min="523" max="523" width="20.5703125" style="71" customWidth="1"/>
    <col min="524" max="524" width="12.42578125" style="71" bestFit="1" customWidth="1"/>
    <col min="525" max="768" width="9.140625" style="71"/>
    <col min="769" max="769" width="23" style="71" customWidth="1"/>
    <col min="770" max="770" width="42" style="71" customWidth="1"/>
    <col min="771" max="771" width="54.7109375" style="71" customWidth="1"/>
    <col min="772" max="772" width="17.28515625" style="71" bestFit="1" customWidth="1"/>
    <col min="773" max="773" width="20.140625" style="71" bestFit="1" customWidth="1"/>
    <col min="774" max="774" width="16.5703125" style="71" customWidth="1"/>
    <col min="775" max="775" width="18.7109375" style="71" bestFit="1" customWidth="1"/>
    <col min="776" max="776" width="17.5703125" style="71" customWidth="1"/>
    <col min="777" max="777" width="15.5703125" style="71" bestFit="1" customWidth="1"/>
    <col min="778" max="778" width="13.5703125" style="71" customWidth="1"/>
    <col min="779" max="779" width="20.5703125" style="71" customWidth="1"/>
    <col min="780" max="780" width="12.42578125" style="71" bestFit="1" customWidth="1"/>
    <col min="781" max="1024" width="9.140625" style="71"/>
    <col min="1025" max="1025" width="23" style="71" customWidth="1"/>
    <col min="1026" max="1026" width="42" style="71" customWidth="1"/>
    <col min="1027" max="1027" width="54.7109375" style="71" customWidth="1"/>
    <col min="1028" max="1028" width="17.28515625" style="71" bestFit="1" customWidth="1"/>
    <col min="1029" max="1029" width="20.140625" style="71" bestFit="1" customWidth="1"/>
    <col min="1030" max="1030" width="16.5703125" style="71" customWidth="1"/>
    <col min="1031" max="1031" width="18.7109375" style="71" bestFit="1" customWidth="1"/>
    <col min="1032" max="1032" width="17.5703125" style="71" customWidth="1"/>
    <col min="1033" max="1033" width="15.5703125" style="71" bestFit="1" customWidth="1"/>
    <col min="1034" max="1034" width="13.5703125" style="71" customWidth="1"/>
    <col min="1035" max="1035" width="20.5703125" style="71" customWidth="1"/>
    <col min="1036" max="1036" width="12.42578125" style="71" bestFit="1" customWidth="1"/>
    <col min="1037" max="1280" width="9.140625" style="71"/>
    <col min="1281" max="1281" width="23" style="71" customWidth="1"/>
    <col min="1282" max="1282" width="42" style="71" customWidth="1"/>
    <col min="1283" max="1283" width="54.7109375" style="71" customWidth="1"/>
    <col min="1284" max="1284" width="17.28515625" style="71" bestFit="1" customWidth="1"/>
    <col min="1285" max="1285" width="20.140625" style="71" bestFit="1" customWidth="1"/>
    <col min="1286" max="1286" width="16.5703125" style="71" customWidth="1"/>
    <col min="1287" max="1287" width="18.7109375" style="71" bestFit="1" customWidth="1"/>
    <col min="1288" max="1288" width="17.5703125" style="71" customWidth="1"/>
    <col min="1289" max="1289" width="15.5703125" style="71" bestFit="1" customWidth="1"/>
    <col min="1290" max="1290" width="13.5703125" style="71" customWidth="1"/>
    <col min="1291" max="1291" width="20.5703125" style="71" customWidth="1"/>
    <col min="1292" max="1292" width="12.42578125" style="71" bestFit="1" customWidth="1"/>
    <col min="1293" max="1536" width="9.140625" style="71"/>
    <col min="1537" max="1537" width="23" style="71" customWidth="1"/>
    <col min="1538" max="1538" width="42" style="71" customWidth="1"/>
    <col min="1539" max="1539" width="54.7109375" style="71" customWidth="1"/>
    <col min="1540" max="1540" width="17.28515625" style="71" bestFit="1" customWidth="1"/>
    <col min="1541" max="1541" width="20.140625" style="71" bestFit="1" customWidth="1"/>
    <col min="1542" max="1542" width="16.5703125" style="71" customWidth="1"/>
    <col min="1543" max="1543" width="18.7109375" style="71" bestFit="1" customWidth="1"/>
    <col min="1544" max="1544" width="17.5703125" style="71" customWidth="1"/>
    <col min="1545" max="1545" width="15.5703125" style="71" bestFit="1" customWidth="1"/>
    <col min="1546" max="1546" width="13.5703125" style="71" customWidth="1"/>
    <col min="1547" max="1547" width="20.5703125" style="71" customWidth="1"/>
    <col min="1548" max="1548" width="12.42578125" style="71" bestFit="1" customWidth="1"/>
    <col min="1549" max="1792" width="9.140625" style="71"/>
    <col min="1793" max="1793" width="23" style="71" customWidth="1"/>
    <col min="1794" max="1794" width="42" style="71" customWidth="1"/>
    <col min="1795" max="1795" width="54.7109375" style="71" customWidth="1"/>
    <col min="1796" max="1796" width="17.28515625" style="71" bestFit="1" customWidth="1"/>
    <col min="1797" max="1797" width="20.140625" style="71" bestFit="1" customWidth="1"/>
    <col min="1798" max="1798" width="16.5703125" style="71" customWidth="1"/>
    <col min="1799" max="1799" width="18.7109375" style="71" bestFit="1" customWidth="1"/>
    <col min="1800" max="1800" width="17.5703125" style="71" customWidth="1"/>
    <col min="1801" max="1801" width="15.5703125" style="71" bestFit="1" customWidth="1"/>
    <col min="1802" max="1802" width="13.5703125" style="71" customWidth="1"/>
    <col min="1803" max="1803" width="20.5703125" style="71" customWidth="1"/>
    <col min="1804" max="1804" width="12.42578125" style="71" bestFit="1" customWidth="1"/>
    <col min="1805" max="2048" width="9.140625" style="71"/>
    <col min="2049" max="2049" width="23" style="71" customWidth="1"/>
    <col min="2050" max="2050" width="42" style="71" customWidth="1"/>
    <col min="2051" max="2051" width="54.7109375" style="71" customWidth="1"/>
    <col min="2052" max="2052" width="17.28515625" style="71" bestFit="1" customWidth="1"/>
    <col min="2053" max="2053" width="20.140625" style="71" bestFit="1" customWidth="1"/>
    <col min="2054" max="2054" width="16.5703125" style="71" customWidth="1"/>
    <col min="2055" max="2055" width="18.7109375" style="71" bestFit="1" customWidth="1"/>
    <col min="2056" max="2056" width="17.5703125" style="71" customWidth="1"/>
    <col min="2057" max="2057" width="15.5703125" style="71" bestFit="1" customWidth="1"/>
    <col min="2058" max="2058" width="13.5703125" style="71" customWidth="1"/>
    <col min="2059" max="2059" width="20.5703125" style="71" customWidth="1"/>
    <col min="2060" max="2060" width="12.42578125" style="71" bestFit="1" customWidth="1"/>
    <col min="2061" max="2304" width="9.140625" style="71"/>
    <col min="2305" max="2305" width="23" style="71" customWidth="1"/>
    <col min="2306" max="2306" width="42" style="71" customWidth="1"/>
    <col min="2307" max="2307" width="54.7109375" style="71" customWidth="1"/>
    <col min="2308" max="2308" width="17.28515625" style="71" bestFit="1" customWidth="1"/>
    <col min="2309" max="2309" width="20.140625" style="71" bestFit="1" customWidth="1"/>
    <col min="2310" max="2310" width="16.5703125" style="71" customWidth="1"/>
    <col min="2311" max="2311" width="18.7109375" style="71" bestFit="1" customWidth="1"/>
    <col min="2312" max="2312" width="17.5703125" style="71" customWidth="1"/>
    <col min="2313" max="2313" width="15.5703125" style="71" bestFit="1" customWidth="1"/>
    <col min="2314" max="2314" width="13.5703125" style="71" customWidth="1"/>
    <col min="2315" max="2315" width="20.5703125" style="71" customWidth="1"/>
    <col min="2316" max="2316" width="12.42578125" style="71" bestFit="1" customWidth="1"/>
    <col min="2317" max="2560" width="9.140625" style="71"/>
    <col min="2561" max="2561" width="23" style="71" customWidth="1"/>
    <col min="2562" max="2562" width="42" style="71" customWidth="1"/>
    <col min="2563" max="2563" width="54.7109375" style="71" customWidth="1"/>
    <col min="2564" max="2564" width="17.28515625" style="71" bestFit="1" customWidth="1"/>
    <col min="2565" max="2565" width="20.140625" style="71" bestFit="1" customWidth="1"/>
    <col min="2566" max="2566" width="16.5703125" style="71" customWidth="1"/>
    <col min="2567" max="2567" width="18.7109375" style="71" bestFit="1" customWidth="1"/>
    <col min="2568" max="2568" width="17.5703125" style="71" customWidth="1"/>
    <col min="2569" max="2569" width="15.5703125" style="71" bestFit="1" customWidth="1"/>
    <col min="2570" max="2570" width="13.5703125" style="71" customWidth="1"/>
    <col min="2571" max="2571" width="20.5703125" style="71" customWidth="1"/>
    <col min="2572" max="2572" width="12.42578125" style="71" bestFit="1" customWidth="1"/>
    <col min="2573" max="2816" width="9.140625" style="71"/>
    <col min="2817" max="2817" width="23" style="71" customWidth="1"/>
    <col min="2818" max="2818" width="42" style="71" customWidth="1"/>
    <col min="2819" max="2819" width="54.7109375" style="71" customWidth="1"/>
    <col min="2820" max="2820" width="17.28515625" style="71" bestFit="1" customWidth="1"/>
    <col min="2821" max="2821" width="20.140625" style="71" bestFit="1" customWidth="1"/>
    <col min="2822" max="2822" width="16.5703125" style="71" customWidth="1"/>
    <col min="2823" max="2823" width="18.7109375" style="71" bestFit="1" customWidth="1"/>
    <col min="2824" max="2824" width="17.5703125" style="71" customWidth="1"/>
    <col min="2825" max="2825" width="15.5703125" style="71" bestFit="1" customWidth="1"/>
    <col min="2826" max="2826" width="13.5703125" style="71" customWidth="1"/>
    <col min="2827" max="2827" width="20.5703125" style="71" customWidth="1"/>
    <col min="2828" max="2828" width="12.42578125" style="71" bestFit="1" customWidth="1"/>
    <col min="2829" max="3072" width="9.140625" style="71"/>
    <col min="3073" max="3073" width="23" style="71" customWidth="1"/>
    <col min="3074" max="3074" width="42" style="71" customWidth="1"/>
    <col min="3075" max="3075" width="54.7109375" style="71" customWidth="1"/>
    <col min="3076" max="3076" width="17.28515625" style="71" bestFit="1" customWidth="1"/>
    <col min="3077" max="3077" width="20.140625" style="71" bestFit="1" customWidth="1"/>
    <col min="3078" max="3078" width="16.5703125" style="71" customWidth="1"/>
    <col min="3079" max="3079" width="18.7109375" style="71" bestFit="1" customWidth="1"/>
    <col min="3080" max="3080" width="17.5703125" style="71" customWidth="1"/>
    <col min="3081" max="3081" width="15.5703125" style="71" bestFit="1" customWidth="1"/>
    <col min="3082" max="3082" width="13.5703125" style="71" customWidth="1"/>
    <col min="3083" max="3083" width="20.5703125" style="71" customWidth="1"/>
    <col min="3084" max="3084" width="12.42578125" style="71" bestFit="1" customWidth="1"/>
    <col min="3085" max="3328" width="9.140625" style="71"/>
    <col min="3329" max="3329" width="23" style="71" customWidth="1"/>
    <col min="3330" max="3330" width="42" style="71" customWidth="1"/>
    <col min="3331" max="3331" width="54.7109375" style="71" customWidth="1"/>
    <col min="3332" max="3332" width="17.28515625" style="71" bestFit="1" customWidth="1"/>
    <col min="3333" max="3333" width="20.140625" style="71" bestFit="1" customWidth="1"/>
    <col min="3334" max="3334" width="16.5703125" style="71" customWidth="1"/>
    <col min="3335" max="3335" width="18.7109375" style="71" bestFit="1" customWidth="1"/>
    <col min="3336" max="3336" width="17.5703125" style="71" customWidth="1"/>
    <col min="3337" max="3337" width="15.5703125" style="71" bestFit="1" customWidth="1"/>
    <col min="3338" max="3338" width="13.5703125" style="71" customWidth="1"/>
    <col min="3339" max="3339" width="20.5703125" style="71" customWidth="1"/>
    <col min="3340" max="3340" width="12.42578125" style="71" bestFit="1" customWidth="1"/>
    <col min="3341" max="3584" width="9.140625" style="71"/>
    <col min="3585" max="3585" width="23" style="71" customWidth="1"/>
    <col min="3586" max="3586" width="42" style="71" customWidth="1"/>
    <col min="3587" max="3587" width="54.7109375" style="71" customWidth="1"/>
    <col min="3588" max="3588" width="17.28515625" style="71" bestFit="1" customWidth="1"/>
    <col min="3589" max="3589" width="20.140625" style="71" bestFit="1" customWidth="1"/>
    <col min="3590" max="3590" width="16.5703125" style="71" customWidth="1"/>
    <col min="3591" max="3591" width="18.7109375" style="71" bestFit="1" customWidth="1"/>
    <col min="3592" max="3592" width="17.5703125" style="71" customWidth="1"/>
    <col min="3593" max="3593" width="15.5703125" style="71" bestFit="1" customWidth="1"/>
    <col min="3594" max="3594" width="13.5703125" style="71" customWidth="1"/>
    <col min="3595" max="3595" width="20.5703125" style="71" customWidth="1"/>
    <col min="3596" max="3596" width="12.42578125" style="71" bestFit="1" customWidth="1"/>
    <col min="3597" max="3840" width="9.140625" style="71"/>
    <col min="3841" max="3841" width="23" style="71" customWidth="1"/>
    <col min="3842" max="3842" width="42" style="71" customWidth="1"/>
    <col min="3843" max="3843" width="54.7109375" style="71" customWidth="1"/>
    <col min="3844" max="3844" width="17.28515625" style="71" bestFit="1" customWidth="1"/>
    <col min="3845" max="3845" width="20.140625" style="71" bestFit="1" customWidth="1"/>
    <col min="3846" max="3846" width="16.5703125" style="71" customWidth="1"/>
    <col min="3847" max="3847" width="18.7109375" style="71" bestFit="1" customWidth="1"/>
    <col min="3848" max="3848" width="17.5703125" style="71" customWidth="1"/>
    <col min="3849" max="3849" width="15.5703125" style="71" bestFit="1" customWidth="1"/>
    <col min="3850" max="3850" width="13.5703125" style="71" customWidth="1"/>
    <col min="3851" max="3851" width="20.5703125" style="71" customWidth="1"/>
    <col min="3852" max="3852" width="12.42578125" style="71" bestFit="1" customWidth="1"/>
    <col min="3853" max="4096" width="9.140625" style="71"/>
    <col min="4097" max="4097" width="23" style="71" customWidth="1"/>
    <col min="4098" max="4098" width="42" style="71" customWidth="1"/>
    <col min="4099" max="4099" width="54.7109375" style="71" customWidth="1"/>
    <col min="4100" max="4100" width="17.28515625" style="71" bestFit="1" customWidth="1"/>
    <col min="4101" max="4101" width="20.140625" style="71" bestFit="1" customWidth="1"/>
    <col min="4102" max="4102" width="16.5703125" style="71" customWidth="1"/>
    <col min="4103" max="4103" width="18.7109375" style="71" bestFit="1" customWidth="1"/>
    <col min="4104" max="4104" width="17.5703125" style="71" customWidth="1"/>
    <col min="4105" max="4105" width="15.5703125" style="71" bestFit="1" customWidth="1"/>
    <col min="4106" max="4106" width="13.5703125" style="71" customWidth="1"/>
    <col min="4107" max="4107" width="20.5703125" style="71" customWidth="1"/>
    <col min="4108" max="4108" width="12.42578125" style="71" bestFit="1" customWidth="1"/>
    <col min="4109" max="4352" width="9.140625" style="71"/>
    <col min="4353" max="4353" width="23" style="71" customWidth="1"/>
    <col min="4354" max="4354" width="42" style="71" customWidth="1"/>
    <col min="4355" max="4355" width="54.7109375" style="71" customWidth="1"/>
    <col min="4356" max="4356" width="17.28515625" style="71" bestFit="1" customWidth="1"/>
    <col min="4357" max="4357" width="20.140625" style="71" bestFit="1" customWidth="1"/>
    <col min="4358" max="4358" width="16.5703125" style="71" customWidth="1"/>
    <col min="4359" max="4359" width="18.7109375" style="71" bestFit="1" customWidth="1"/>
    <col min="4360" max="4360" width="17.5703125" style="71" customWidth="1"/>
    <col min="4361" max="4361" width="15.5703125" style="71" bestFit="1" customWidth="1"/>
    <col min="4362" max="4362" width="13.5703125" style="71" customWidth="1"/>
    <col min="4363" max="4363" width="20.5703125" style="71" customWidth="1"/>
    <col min="4364" max="4364" width="12.42578125" style="71" bestFit="1" customWidth="1"/>
    <col min="4365" max="4608" width="9.140625" style="71"/>
    <col min="4609" max="4609" width="23" style="71" customWidth="1"/>
    <col min="4610" max="4610" width="42" style="71" customWidth="1"/>
    <col min="4611" max="4611" width="54.7109375" style="71" customWidth="1"/>
    <col min="4612" max="4612" width="17.28515625" style="71" bestFit="1" customWidth="1"/>
    <col min="4613" max="4613" width="20.140625" style="71" bestFit="1" customWidth="1"/>
    <col min="4614" max="4614" width="16.5703125" style="71" customWidth="1"/>
    <col min="4615" max="4615" width="18.7109375" style="71" bestFit="1" customWidth="1"/>
    <col min="4616" max="4616" width="17.5703125" style="71" customWidth="1"/>
    <col min="4617" max="4617" width="15.5703125" style="71" bestFit="1" customWidth="1"/>
    <col min="4618" max="4618" width="13.5703125" style="71" customWidth="1"/>
    <col min="4619" max="4619" width="20.5703125" style="71" customWidth="1"/>
    <col min="4620" max="4620" width="12.42578125" style="71" bestFit="1" customWidth="1"/>
    <col min="4621" max="4864" width="9.140625" style="71"/>
    <col min="4865" max="4865" width="23" style="71" customWidth="1"/>
    <col min="4866" max="4866" width="42" style="71" customWidth="1"/>
    <col min="4867" max="4867" width="54.7109375" style="71" customWidth="1"/>
    <col min="4868" max="4868" width="17.28515625" style="71" bestFit="1" customWidth="1"/>
    <col min="4869" max="4869" width="20.140625" style="71" bestFit="1" customWidth="1"/>
    <col min="4870" max="4870" width="16.5703125" style="71" customWidth="1"/>
    <col min="4871" max="4871" width="18.7109375" style="71" bestFit="1" customWidth="1"/>
    <col min="4872" max="4872" width="17.5703125" style="71" customWidth="1"/>
    <col min="4873" max="4873" width="15.5703125" style="71" bestFit="1" customWidth="1"/>
    <col min="4874" max="4874" width="13.5703125" style="71" customWidth="1"/>
    <col min="4875" max="4875" width="20.5703125" style="71" customWidth="1"/>
    <col min="4876" max="4876" width="12.42578125" style="71" bestFit="1" customWidth="1"/>
    <col min="4877" max="5120" width="9.140625" style="71"/>
    <col min="5121" max="5121" width="23" style="71" customWidth="1"/>
    <col min="5122" max="5122" width="42" style="71" customWidth="1"/>
    <col min="5123" max="5123" width="54.7109375" style="71" customWidth="1"/>
    <col min="5124" max="5124" width="17.28515625" style="71" bestFit="1" customWidth="1"/>
    <col min="5125" max="5125" width="20.140625" style="71" bestFit="1" customWidth="1"/>
    <col min="5126" max="5126" width="16.5703125" style="71" customWidth="1"/>
    <col min="5127" max="5127" width="18.7109375" style="71" bestFit="1" customWidth="1"/>
    <col min="5128" max="5128" width="17.5703125" style="71" customWidth="1"/>
    <col min="5129" max="5129" width="15.5703125" style="71" bestFit="1" customWidth="1"/>
    <col min="5130" max="5130" width="13.5703125" style="71" customWidth="1"/>
    <col min="5131" max="5131" width="20.5703125" style="71" customWidth="1"/>
    <col min="5132" max="5132" width="12.42578125" style="71" bestFit="1" customWidth="1"/>
    <col min="5133" max="5376" width="9.140625" style="71"/>
    <col min="5377" max="5377" width="23" style="71" customWidth="1"/>
    <col min="5378" max="5378" width="42" style="71" customWidth="1"/>
    <col min="5379" max="5379" width="54.7109375" style="71" customWidth="1"/>
    <col min="5380" max="5380" width="17.28515625" style="71" bestFit="1" customWidth="1"/>
    <col min="5381" max="5381" width="20.140625" style="71" bestFit="1" customWidth="1"/>
    <col min="5382" max="5382" width="16.5703125" style="71" customWidth="1"/>
    <col min="5383" max="5383" width="18.7109375" style="71" bestFit="1" customWidth="1"/>
    <col min="5384" max="5384" width="17.5703125" style="71" customWidth="1"/>
    <col min="5385" max="5385" width="15.5703125" style="71" bestFit="1" customWidth="1"/>
    <col min="5386" max="5386" width="13.5703125" style="71" customWidth="1"/>
    <col min="5387" max="5387" width="20.5703125" style="71" customWidth="1"/>
    <col min="5388" max="5388" width="12.42578125" style="71" bestFit="1" customWidth="1"/>
    <col min="5389" max="5632" width="9.140625" style="71"/>
    <col min="5633" max="5633" width="23" style="71" customWidth="1"/>
    <col min="5634" max="5634" width="42" style="71" customWidth="1"/>
    <col min="5635" max="5635" width="54.7109375" style="71" customWidth="1"/>
    <col min="5636" max="5636" width="17.28515625" style="71" bestFit="1" customWidth="1"/>
    <col min="5637" max="5637" width="20.140625" style="71" bestFit="1" customWidth="1"/>
    <col min="5638" max="5638" width="16.5703125" style="71" customWidth="1"/>
    <col min="5639" max="5639" width="18.7109375" style="71" bestFit="1" customWidth="1"/>
    <col min="5640" max="5640" width="17.5703125" style="71" customWidth="1"/>
    <col min="5641" max="5641" width="15.5703125" style="71" bestFit="1" customWidth="1"/>
    <col min="5642" max="5642" width="13.5703125" style="71" customWidth="1"/>
    <col min="5643" max="5643" width="20.5703125" style="71" customWidth="1"/>
    <col min="5644" max="5644" width="12.42578125" style="71" bestFit="1" customWidth="1"/>
    <col min="5645" max="5888" width="9.140625" style="71"/>
    <col min="5889" max="5889" width="23" style="71" customWidth="1"/>
    <col min="5890" max="5890" width="42" style="71" customWidth="1"/>
    <col min="5891" max="5891" width="54.7109375" style="71" customWidth="1"/>
    <col min="5892" max="5892" width="17.28515625" style="71" bestFit="1" customWidth="1"/>
    <col min="5893" max="5893" width="20.140625" style="71" bestFit="1" customWidth="1"/>
    <col min="5894" max="5894" width="16.5703125" style="71" customWidth="1"/>
    <col min="5895" max="5895" width="18.7109375" style="71" bestFit="1" customWidth="1"/>
    <col min="5896" max="5896" width="17.5703125" style="71" customWidth="1"/>
    <col min="5897" max="5897" width="15.5703125" style="71" bestFit="1" customWidth="1"/>
    <col min="5898" max="5898" width="13.5703125" style="71" customWidth="1"/>
    <col min="5899" max="5899" width="20.5703125" style="71" customWidth="1"/>
    <col min="5900" max="5900" width="12.42578125" style="71" bestFit="1" customWidth="1"/>
    <col min="5901" max="6144" width="9.140625" style="71"/>
    <col min="6145" max="6145" width="23" style="71" customWidth="1"/>
    <col min="6146" max="6146" width="42" style="71" customWidth="1"/>
    <col min="6147" max="6147" width="54.7109375" style="71" customWidth="1"/>
    <col min="6148" max="6148" width="17.28515625" style="71" bestFit="1" customWidth="1"/>
    <col min="6149" max="6149" width="20.140625" style="71" bestFit="1" customWidth="1"/>
    <col min="6150" max="6150" width="16.5703125" style="71" customWidth="1"/>
    <col min="6151" max="6151" width="18.7109375" style="71" bestFit="1" customWidth="1"/>
    <col min="6152" max="6152" width="17.5703125" style="71" customWidth="1"/>
    <col min="6153" max="6153" width="15.5703125" style="71" bestFit="1" customWidth="1"/>
    <col min="6154" max="6154" width="13.5703125" style="71" customWidth="1"/>
    <col min="6155" max="6155" width="20.5703125" style="71" customWidth="1"/>
    <col min="6156" max="6156" width="12.42578125" style="71" bestFit="1" customWidth="1"/>
    <col min="6157" max="6400" width="9.140625" style="71"/>
    <col min="6401" max="6401" width="23" style="71" customWidth="1"/>
    <col min="6402" max="6402" width="42" style="71" customWidth="1"/>
    <col min="6403" max="6403" width="54.7109375" style="71" customWidth="1"/>
    <col min="6404" max="6404" width="17.28515625" style="71" bestFit="1" customWidth="1"/>
    <col min="6405" max="6405" width="20.140625" style="71" bestFit="1" customWidth="1"/>
    <col min="6406" max="6406" width="16.5703125" style="71" customWidth="1"/>
    <col min="6407" max="6407" width="18.7109375" style="71" bestFit="1" customWidth="1"/>
    <col min="6408" max="6408" width="17.5703125" style="71" customWidth="1"/>
    <col min="6409" max="6409" width="15.5703125" style="71" bestFit="1" customWidth="1"/>
    <col min="6410" max="6410" width="13.5703125" style="71" customWidth="1"/>
    <col min="6411" max="6411" width="20.5703125" style="71" customWidth="1"/>
    <col min="6412" max="6412" width="12.42578125" style="71" bestFit="1" customWidth="1"/>
    <col min="6413" max="6656" width="9.140625" style="71"/>
    <col min="6657" max="6657" width="23" style="71" customWidth="1"/>
    <col min="6658" max="6658" width="42" style="71" customWidth="1"/>
    <col min="6659" max="6659" width="54.7109375" style="71" customWidth="1"/>
    <col min="6660" max="6660" width="17.28515625" style="71" bestFit="1" customWidth="1"/>
    <col min="6661" max="6661" width="20.140625" style="71" bestFit="1" customWidth="1"/>
    <col min="6662" max="6662" width="16.5703125" style="71" customWidth="1"/>
    <col min="6663" max="6663" width="18.7109375" style="71" bestFit="1" customWidth="1"/>
    <col min="6664" max="6664" width="17.5703125" style="71" customWidth="1"/>
    <col min="6665" max="6665" width="15.5703125" style="71" bestFit="1" customWidth="1"/>
    <col min="6666" max="6666" width="13.5703125" style="71" customWidth="1"/>
    <col min="6667" max="6667" width="20.5703125" style="71" customWidth="1"/>
    <col min="6668" max="6668" width="12.42578125" style="71" bestFit="1" customWidth="1"/>
    <col min="6669" max="6912" width="9.140625" style="71"/>
    <col min="6913" max="6913" width="23" style="71" customWidth="1"/>
    <col min="6914" max="6914" width="42" style="71" customWidth="1"/>
    <col min="6915" max="6915" width="54.7109375" style="71" customWidth="1"/>
    <col min="6916" max="6916" width="17.28515625" style="71" bestFit="1" customWidth="1"/>
    <col min="6917" max="6917" width="20.140625" style="71" bestFit="1" customWidth="1"/>
    <col min="6918" max="6918" width="16.5703125" style="71" customWidth="1"/>
    <col min="6919" max="6919" width="18.7109375" style="71" bestFit="1" customWidth="1"/>
    <col min="6920" max="6920" width="17.5703125" style="71" customWidth="1"/>
    <col min="6921" max="6921" width="15.5703125" style="71" bestFit="1" customWidth="1"/>
    <col min="6922" max="6922" width="13.5703125" style="71" customWidth="1"/>
    <col min="6923" max="6923" width="20.5703125" style="71" customWidth="1"/>
    <col min="6924" max="6924" width="12.42578125" style="71" bestFit="1" customWidth="1"/>
    <col min="6925" max="7168" width="9.140625" style="71"/>
    <col min="7169" max="7169" width="23" style="71" customWidth="1"/>
    <col min="7170" max="7170" width="42" style="71" customWidth="1"/>
    <col min="7171" max="7171" width="54.7109375" style="71" customWidth="1"/>
    <col min="7172" max="7172" width="17.28515625" style="71" bestFit="1" customWidth="1"/>
    <col min="7173" max="7173" width="20.140625" style="71" bestFit="1" customWidth="1"/>
    <col min="7174" max="7174" width="16.5703125" style="71" customWidth="1"/>
    <col min="7175" max="7175" width="18.7109375" style="71" bestFit="1" customWidth="1"/>
    <col min="7176" max="7176" width="17.5703125" style="71" customWidth="1"/>
    <col min="7177" max="7177" width="15.5703125" style="71" bestFit="1" customWidth="1"/>
    <col min="7178" max="7178" width="13.5703125" style="71" customWidth="1"/>
    <col min="7179" max="7179" width="20.5703125" style="71" customWidth="1"/>
    <col min="7180" max="7180" width="12.42578125" style="71" bestFit="1" customWidth="1"/>
    <col min="7181" max="7424" width="9.140625" style="71"/>
    <col min="7425" max="7425" width="23" style="71" customWidth="1"/>
    <col min="7426" max="7426" width="42" style="71" customWidth="1"/>
    <col min="7427" max="7427" width="54.7109375" style="71" customWidth="1"/>
    <col min="7428" max="7428" width="17.28515625" style="71" bestFit="1" customWidth="1"/>
    <col min="7429" max="7429" width="20.140625" style="71" bestFit="1" customWidth="1"/>
    <col min="7430" max="7430" width="16.5703125" style="71" customWidth="1"/>
    <col min="7431" max="7431" width="18.7109375" style="71" bestFit="1" customWidth="1"/>
    <col min="7432" max="7432" width="17.5703125" style="71" customWidth="1"/>
    <col min="7433" max="7433" width="15.5703125" style="71" bestFit="1" customWidth="1"/>
    <col min="7434" max="7434" width="13.5703125" style="71" customWidth="1"/>
    <col min="7435" max="7435" width="20.5703125" style="71" customWidth="1"/>
    <col min="7436" max="7436" width="12.42578125" style="71" bestFit="1" customWidth="1"/>
    <col min="7437" max="7680" width="9.140625" style="71"/>
    <col min="7681" max="7681" width="23" style="71" customWidth="1"/>
    <col min="7682" max="7682" width="42" style="71" customWidth="1"/>
    <col min="7683" max="7683" width="54.7109375" style="71" customWidth="1"/>
    <col min="7684" max="7684" width="17.28515625" style="71" bestFit="1" customWidth="1"/>
    <col min="7685" max="7685" width="20.140625" style="71" bestFit="1" customWidth="1"/>
    <col min="7686" max="7686" width="16.5703125" style="71" customWidth="1"/>
    <col min="7687" max="7687" width="18.7109375" style="71" bestFit="1" customWidth="1"/>
    <col min="7688" max="7688" width="17.5703125" style="71" customWidth="1"/>
    <col min="7689" max="7689" width="15.5703125" style="71" bestFit="1" customWidth="1"/>
    <col min="7690" max="7690" width="13.5703125" style="71" customWidth="1"/>
    <col min="7691" max="7691" width="20.5703125" style="71" customWidth="1"/>
    <col min="7692" max="7692" width="12.42578125" style="71" bestFit="1" customWidth="1"/>
    <col min="7693" max="7936" width="9.140625" style="71"/>
    <col min="7937" max="7937" width="23" style="71" customWidth="1"/>
    <col min="7938" max="7938" width="42" style="71" customWidth="1"/>
    <col min="7939" max="7939" width="54.7109375" style="71" customWidth="1"/>
    <col min="7940" max="7940" width="17.28515625" style="71" bestFit="1" customWidth="1"/>
    <col min="7941" max="7941" width="20.140625" style="71" bestFit="1" customWidth="1"/>
    <col min="7942" max="7942" width="16.5703125" style="71" customWidth="1"/>
    <col min="7943" max="7943" width="18.7109375" style="71" bestFit="1" customWidth="1"/>
    <col min="7944" max="7944" width="17.5703125" style="71" customWidth="1"/>
    <col min="7945" max="7945" width="15.5703125" style="71" bestFit="1" customWidth="1"/>
    <col min="7946" max="7946" width="13.5703125" style="71" customWidth="1"/>
    <col min="7947" max="7947" width="20.5703125" style="71" customWidth="1"/>
    <col min="7948" max="7948" width="12.42578125" style="71" bestFit="1" customWidth="1"/>
    <col min="7949" max="8192" width="9.140625" style="71"/>
    <col min="8193" max="8193" width="23" style="71" customWidth="1"/>
    <col min="8194" max="8194" width="42" style="71" customWidth="1"/>
    <col min="8195" max="8195" width="54.7109375" style="71" customWidth="1"/>
    <col min="8196" max="8196" width="17.28515625" style="71" bestFit="1" customWidth="1"/>
    <col min="8197" max="8197" width="20.140625" style="71" bestFit="1" customWidth="1"/>
    <col min="8198" max="8198" width="16.5703125" style="71" customWidth="1"/>
    <col min="8199" max="8199" width="18.7109375" style="71" bestFit="1" customWidth="1"/>
    <col min="8200" max="8200" width="17.5703125" style="71" customWidth="1"/>
    <col min="8201" max="8201" width="15.5703125" style="71" bestFit="1" customWidth="1"/>
    <col min="8202" max="8202" width="13.5703125" style="71" customWidth="1"/>
    <col min="8203" max="8203" width="20.5703125" style="71" customWidth="1"/>
    <col min="8204" max="8204" width="12.42578125" style="71" bestFit="1" customWidth="1"/>
    <col min="8205" max="8448" width="9.140625" style="71"/>
    <col min="8449" max="8449" width="23" style="71" customWidth="1"/>
    <col min="8450" max="8450" width="42" style="71" customWidth="1"/>
    <col min="8451" max="8451" width="54.7109375" style="71" customWidth="1"/>
    <col min="8452" max="8452" width="17.28515625" style="71" bestFit="1" customWidth="1"/>
    <col min="8453" max="8453" width="20.140625" style="71" bestFit="1" customWidth="1"/>
    <col min="8454" max="8454" width="16.5703125" style="71" customWidth="1"/>
    <col min="8455" max="8455" width="18.7109375" style="71" bestFit="1" customWidth="1"/>
    <col min="8456" max="8456" width="17.5703125" style="71" customWidth="1"/>
    <col min="8457" max="8457" width="15.5703125" style="71" bestFit="1" customWidth="1"/>
    <col min="8458" max="8458" width="13.5703125" style="71" customWidth="1"/>
    <col min="8459" max="8459" width="20.5703125" style="71" customWidth="1"/>
    <col min="8460" max="8460" width="12.42578125" style="71" bestFit="1" customWidth="1"/>
    <col min="8461" max="8704" width="9.140625" style="71"/>
    <col min="8705" max="8705" width="23" style="71" customWidth="1"/>
    <col min="8706" max="8706" width="42" style="71" customWidth="1"/>
    <col min="8707" max="8707" width="54.7109375" style="71" customWidth="1"/>
    <col min="8708" max="8708" width="17.28515625" style="71" bestFit="1" customWidth="1"/>
    <col min="8709" max="8709" width="20.140625" style="71" bestFit="1" customWidth="1"/>
    <col min="8710" max="8710" width="16.5703125" style="71" customWidth="1"/>
    <col min="8711" max="8711" width="18.7109375" style="71" bestFit="1" customWidth="1"/>
    <col min="8712" max="8712" width="17.5703125" style="71" customWidth="1"/>
    <col min="8713" max="8713" width="15.5703125" style="71" bestFit="1" customWidth="1"/>
    <col min="8714" max="8714" width="13.5703125" style="71" customWidth="1"/>
    <col min="8715" max="8715" width="20.5703125" style="71" customWidth="1"/>
    <col min="8716" max="8716" width="12.42578125" style="71" bestFit="1" customWidth="1"/>
    <col min="8717" max="8960" width="9.140625" style="71"/>
    <col min="8961" max="8961" width="23" style="71" customWidth="1"/>
    <col min="8962" max="8962" width="42" style="71" customWidth="1"/>
    <col min="8963" max="8963" width="54.7109375" style="71" customWidth="1"/>
    <col min="8964" max="8964" width="17.28515625" style="71" bestFit="1" customWidth="1"/>
    <col min="8965" max="8965" width="20.140625" style="71" bestFit="1" customWidth="1"/>
    <col min="8966" max="8966" width="16.5703125" style="71" customWidth="1"/>
    <col min="8967" max="8967" width="18.7109375" style="71" bestFit="1" customWidth="1"/>
    <col min="8968" max="8968" width="17.5703125" style="71" customWidth="1"/>
    <col min="8969" max="8969" width="15.5703125" style="71" bestFit="1" customWidth="1"/>
    <col min="8970" max="8970" width="13.5703125" style="71" customWidth="1"/>
    <col min="8971" max="8971" width="20.5703125" style="71" customWidth="1"/>
    <col min="8972" max="8972" width="12.42578125" style="71" bestFit="1" customWidth="1"/>
    <col min="8973" max="9216" width="9.140625" style="71"/>
    <col min="9217" max="9217" width="23" style="71" customWidth="1"/>
    <col min="9218" max="9218" width="42" style="71" customWidth="1"/>
    <col min="9219" max="9219" width="54.7109375" style="71" customWidth="1"/>
    <col min="9220" max="9220" width="17.28515625" style="71" bestFit="1" customWidth="1"/>
    <col min="9221" max="9221" width="20.140625" style="71" bestFit="1" customWidth="1"/>
    <col min="9222" max="9222" width="16.5703125" style="71" customWidth="1"/>
    <col min="9223" max="9223" width="18.7109375" style="71" bestFit="1" customWidth="1"/>
    <col min="9224" max="9224" width="17.5703125" style="71" customWidth="1"/>
    <col min="9225" max="9225" width="15.5703125" style="71" bestFit="1" customWidth="1"/>
    <col min="9226" max="9226" width="13.5703125" style="71" customWidth="1"/>
    <col min="9227" max="9227" width="20.5703125" style="71" customWidth="1"/>
    <col min="9228" max="9228" width="12.42578125" style="71" bestFit="1" customWidth="1"/>
    <col min="9229" max="9472" width="9.140625" style="71"/>
    <col min="9473" max="9473" width="23" style="71" customWidth="1"/>
    <col min="9474" max="9474" width="42" style="71" customWidth="1"/>
    <col min="9475" max="9475" width="54.7109375" style="71" customWidth="1"/>
    <col min="9476" max="9476" width="17.28515625" style="71" bestFit="1" customWidth="1"/>
    <col min="9477" max="9477" width="20.140625" style="71" bestFit="1" customWidth="1"/>
    <col min="9478" max="9478" width="16.5703125" style="71" customWidth="1"/>
    <col min="9479" max="9479" width="18.7109375" style="71" bestFit="1" customWidth="1"/>
    <col min="9480" max="9480" width="17.5703125" style="71" customWidth="1"/>
    <col min="9481" max="9481" width="15.5703125" style="71" bestFit="1" customWidth="1"/>
    <col min="9482" max="9482" width="13.5703125" style="71" customWidth="1"/>
    <col min="9483" max="9483" width="20.5703125" style="71" customWidth="1"/>
    <col min="9484" max="9484" width="12.42578125" style="71" bestFit="1" customWidth="1"/>
    <col min="9485" max="9728" width="9.140625" style="71"/>
    <col min="9729" max="9729" width="23" style="71" customWidth="1"/>
    <col min="9730" max="9730" width="42" style="71" customWidth="1"/>
    <col min="9731" max="9731" width="54.7109375" style="71" customWidth="1"/>
    <col min="9732" max="9732" width="17.28515625" style="71" bestFit="1" customWidth="1"/>
    <col min="9733" max="9733" width="20.140625" style="71" bestFit="1" customWidth="1"/>
    <col min="9734" max="9734" width="16.5703125" style="71" customWidth="1"/>
    <col min="9735" max="9735" width="18.7109375" style="71" bestFit="1" customWidth="1"/>
    <col min="9736" max="9736" width="17.5703125" style="71" customWidth="1"/>
    <col min="9737" max="9737" width="15.5703125" style="71" bestFit="1" customWidth="1"/>
    <col min="9738" max="9738" width="13.5703125" style="71" customWidth="1"/>
    <col min="9739" max="9739" width="20.5703125" style="71" customWidth="1"/>
    <col min="9740" max="9740" width="12.42578125" style="71" bestFit="1" customWidth="1"/>
    <col min="9741" max="9984" width="9.140625" style="71"/>
    <col min="9985" max="9985" width="23" style="71" customWidth="1"/>
    <col min="9986" max="9986" width="42" style="71" customWidth="1"/>
    <col min="9987" max="9987" width="54.7109375" style="71" customWidth="1"/>
    <col min="9988" max="9988" width="17.28515625" style="71" bestFit="1" customWidth="1"/>
    <col min="9989" max="9989" width="20.140625" style="71" bestFit="1" customWidth="1"/>
    <col min="9990" max="9990" width="16.5703125" style="71" customWidth="1"/>
    <col min="9991" max="9991" width="18.7109375" style="71" bestFit="1" customWidth="1"/>
    <col min="9992" max="9992" width="17.5703125" style="71" customWidth="1"/>
    <col min="9993" max="9993" width="15.5703125" style="71" bestFit="1" customWidth="1"/>
    <col min="9994" max="9994" width="13.5703125" style="71" customWidth="1"/>
    <col min="9995" max="9995" width="20.5703125" style="71" customWidth="1"/>
    <col min="9996" max="9996" width="12.42578125" style="71" bestFit="1" customWidth="1"/>
    <col min="9997" max="10240" width="9.140625" style="71"/>
    <col min="10241" max="10241" width="23" style="71" customWidth="1"/>
    <col min="10242" max="10242" width="42" style="71" customWidth="1"/>
    <col min="10243" max="10243" width="54.7109375" style="71" customWidth="1"/>
    <col min="10244" max="10244" width="17.28515625" style="71" bestFit="1" customWidth="1"/>
    <col min="10245" max="10245" width="20.140625" style="71" bestFit="1" customWidth="1"/>
    <col min="10246" max="10246" width="16.5703125" style="71" customWidth="1"/>
    <col min="10247" max="10247" width="18.7109375" style="71" bestFit="1" customWidth="1"/>
    <col min="10248" max="10248" width="17.5703125" style="71" customWidth="1"/>
    <col min="10249" max="10249" width="15.5703125" style="71" bestFit="1" customWidth="1"/>
    <col min="10250" max="10250" width="13.5703125" style="71" customWidth="1"/>
    <col min="10251" max="10251" width="20.5703125" style="71" customWidth="1"/>
    <col min="10252" max="10252" width="12.42578125" style="71" bestFit="1" customWidth="1"/>
    <col min="10253" max="10496" width="9.140625" style="71"/>
    <col min="10497" max="10497" width="23" style="71" customWidth="1"/>
    <col min="10498" max="10498" width="42" style="71" customWidth="1"/>
    <col min="10499" max="10499" width="54.7109375" style="71" customWidth="1"/>
    <col min="10500" max="10500" width="17.28515625" style="71" bestFit="1" customWidth="1"/>
    <col min="10501" max="10501" width="20.140625" style="71" bestFit="1" customWidth="1"/>
    <col min="10502" max="10502" width="16.5703125" style="71" customWidth="1"/>
    <col min="10503" max="10503" width="18.7109375" style="71" bestFit="1" customWidth="1"/>
    <col min="10504" max="10504" width="17.5703125" style="71" customWidth="1"/>
    <col min="10505" max="10505" width="15.5703125" style="71" bestFit="1" customWidth="1"/>
    <col min="10506" max="10506" width="13.5703125" style="71" customWidth="1"/>
    <col min="10507" max="10507" width="20.5703125" style="71" customWidth="1"/>
    <col min="10508" max="10508" width="12.42578125" style="71" bestFit="1" customWidth="1"/>
    <col min="10509" max="10752" width="9.140625" style="71"/>
    <col min="10753" max="10753" width="23" style="71" customWidth="1"/>
    <col min="10754" max="10754" width="42" style="71" customWidth="1"/>
    <col min="10755" max="10755" width="54.7109375" style="71" customWidth="1"/>
    <col min="10756" max="10756" width="17.28515625" style="71" bestFit="1" customWidth="1"/>
    <col min="10757" max="10757" width="20.140625" style="71" bestFit="1" customWidth="1"/>
    <col min="10758" max="10758" width="16.5703125" style="71" customWidth="1"/>
    <col min="10759" max="10759" width="18.7109375" style="71" bestFit="1" customWidth="1"/>
    <col min="10760" max="10760" width="17.5703125" style="71" customWidth="1"/>
    <col min="10761" max="10761" width="15.5703125" style="71" bestFit="1" customWidth="1"/>
    <col min="10762" max="10762" width="13.5703125" style="71" customWidth="1"/>
    <col min="10763" max="10763" width="20.5703125" style="71" customWidth="1"/>
    <col min="10764" max="10764" width="12.42578125" style="71" bestFit="1" customWidth="1"/>
    <col min="10765" max="11008" width="9.140625" style="71"/>
    <col min="11009" max="11009" width="23" style="71" customWidth="1"/>
    <col min="11010" max="11010" width="42" style="71" customWidth="1"/>
    <col min="11011" max="11011" width="54.7109375" style="71" customWidth="1"/>
    <col min="11012" max="11012" width="17.28515625" style="71" bestFit="1" customWidth="1"/>
    <col min="11013" max="11013" width="20.140625" style="71" bestFit="1" customWidth="1"/>
    <col min="11014" max="11014" width="16.5703125" style="71" customWidth="1"/>
    <col min="11015" max="11015" width="18.7109375" style="71" bestFit="1" customWidth="1"/>
    <col min="11016" max="11016" width="17.5703125" style="71" customWidth="1"/>
    <col min="11017" max="11017" width="15.5703125" style="71" bestFit="1" customWidth="1"/>
    <col min="11018" max="11018" width="13.5703125" style="71" customWidth="1"/>
    <col min="11019" max="11019" width="20.5703125" style="71" customWidth="1"/>
    <col min="11020" max="11020" width="12.42578125" style="71" bestFit="1" customWidth="1"/>
    <col min="11021" max="11264" width="9.140625" style="71"/>
    <col min="11265" max="11265" width="23" style="71" customWidth="1"/>
    <col min="11266" max="11266" width="42" style="71" customWidth="1"/>
    <col min="11267" max="11267" width="54.7109375" style="71" customWidth="1"/>
    <col min="11268" max="11268" width="17.28515625" style="71" bestFit="1" customWidth="1"/>
    <col min="11269" max="11269" width="20.140625" style="71" bestFit="1" customWidth="1"/>
    <col min="11270" max="11270" width="16.5703125" style="71" customWidth="1"/>
    <col min="11271" max="11271" width="18.7109375" style="71" bestFit="1" customWidth="1"/>
    <col min="11272" max="11272" width="17.5703125" style="71" customWidth="1"/>
    <col min="11273" max="11273" width="15.5703125" style="71" bestFit="1" customWidth="1"/>
    <col min="11274" max="11274" width="13.5703125" style="71" customWidth="1"/>
    <col min="11275" max="11275" width="20.5703125" style="71" customWidth="1"/>
    <col min="11276" max="11276" width="12.42578125" style="71" bestFit="1" customWidth="1"/>
    <col min="11277" max="11520" width="9.140625" style="71"/>
    <col min="11521" max="11521" width="23" style="71" customWidth="1"/>
    <col min="11522" max="11522" width="42" style="71" customWidth="1"/>
    <col min="11523" max="11523" width="54.7109375" style="71" customWidth="1"/>
    <col min="11524" max="11524" width="17.28515625" style="71" bestFit="1" customWidth="1"/>
    <col min="11525" max="11525" width="20.140625" style="71" bestFit="1" customWidth="1"/>
    <col min="11526" max="11526" width="16.5703125" style="71" customWidth="1"/>
    <col min="11527" max="11527" width="18.7109375" style="71" bestFit="1" customWidth="1"/>
    <col min="11528" max="11528" width="17.5703125" style="71" customWidth="1"/>
    <col min="11529" max="11529" width="15.5703125" style="71" bestFit="1" customWidth="1"/>
    <col min="11530" max="11530" width="13.5703125" style="71" customWidth="1"/>
    <col min="11531" max="11531" width="20.5703125" style="71" customWidth="1"/>
    <col min="11532" max="11532" width="12.42578125" style="71" bestFit="1" customWidth="1"/>
    <col min="11533" max="11776" width="9.140625" style="71"/>
    <col min="11777" max="11777" width="23" style="71" customWidth="1"/>
    <col min="11778" max="11778" width="42" style="71" customWidth="1"/>
    <col min="11779" max="11779" width="54.7109375" style="71" customWidth="1"/>
    <col min="11780" max="11780" width="17.28515625" style="71" bestFit="1" customWidth="1"/>
    <col min="11781" max="11781" width="20.140625" style="71" bestFit="1" customWidth="1"/>
    <col min="11782" max="11782" width="16.5703125" style="71" customWidth="1"/>
    <col min="11783" max="11783" width="18.7109375" style="71" bestFit="1" customWidth="1"/>
    <col min="11784" max="11784" width="17.5703125" style="71" customWidth="1"/>
    <col min="11785" max="11785" width="15.5703125" style="71" bestFit="1" customWidth="1"/>
    <col min="11786" max="11786" width="13.5703125" style="71" customWidth="1"/>
    <col min="11787" max="11787" width="20.5703125" style="71" customWidth="1"/>
    <col min="11788" max="11788" width="12.42578125" style="71" bestFit="1" customWidth="1"/>
    <col min="11789" max="12032" width="9.140625" style="71"/>
    <col min="12033" max="12033" width="23" style="71" customWidth="1"/>
    <col min="12034" max="12034" width="42" style="71" customWidth="1"/>
    <col min="12035" max="12035" width="54.7109375" style="71" customWidth="1"/>
    <col min="12036" max="12036" width="17.28515625" style="71" bestFit="1" customWidth="1"/>
    <col min="12037" max="12037" width="20.140625" style="71" bestFit="1" customWidth="1"/>
    <col min="12038" max="12038" width="16.5703125" style="71" customWidth="1"/>
    <col min="12039" max="12039" width="18.7109375" style="71" bestFit="1" customWidth="1"/>
    <col min="12040" max="12040" width="17.5703125" style="71" customWidth="1"/>
    <col min="12041" max="12041" width="15.5703125" style="71" bestFit="1" customWidth="1"/>
    <col min="12042" max="12042" width="13.5703125" style="71" customWidth="1"/>
    <col min="12043" max="12043" width="20.5703125" style="71" customWidth="1"/>
    <col min="12044" max="12044" width="12.42578125" style="71" bestFit="1" customWidth="1"/>
    <col min="12045" max="12288" width="9.140625" style="71"/>
    <col min="12289" max="12289" width="23" style="71" customWidth="1"/>
    <col min="12290" max="12290" width="42" style="71" customWidth="1"/>
    <col min="12291" max="12291" width="54.7109375" style="71" customWidth="1"/>
    <col min="12292" max="12292" width="17.28515625" style="71" bestFit="1" customWidth="1"/>
    <col min="12293" max="12293" width="20.140625" style="71" bestFit="1" customWidth="1"/>
    <col min="12294" max="12294" width="16.5703125" style="71" customWidth="1"/>
    <col min="12295" max="12295" width="18.7109375" style="71" bestFit="1" customWidth="1"/>
    <col min="12296" max="12296" width="17.5703125" style="71" customWidth="1"/>
    <col min="12297" max="12297" width="15.5703125" style="71" bestFit="1" customWidth="1"/>
    <col min="12298" max="12298" width="13.5703125" style="71" customWidth="1"/>
    <col min="12299" max="12299" width="20.5703125" style="71" customWidth="1"/>
    <col min="12300" max="12300" width="12.42578125" style="71" bestFit="1" customWidth="1"/>
    <col min="12301" max="12544" width="9.140625" style="71"/>
    <col min="12545" max="12545" width="23" style="71" customWidth="1"/>
    <col min="12546" max="12546" width="42" style="71" customWidth="1"/>
    <col min="12547" max="12547" width="54.7109375" style="71" customWidth="1"/>
    <col min="12548" max="12548" width="17.28515625" style="71" bestFit="1" customWidth="1"/>
    <col min="12549" max="12549" width="20.140625" style="71" bestFit="1" customWidth="1"/>
    <col min="12550" max="12550" width="16.5703125" style="71" customWidth="1"/>
    <col min="12551" max="12551" width="18.7109375" style="71" bestFit="1" customWidth="1"/>
    <col min="12552" max="12552" width="17.5703125" style="71" customWidth="1"/>
    <col min="12553" max="12553" width="15.5703125" style="71" bestFit="1" customWidth="1"/>
    <col min="12554" max="12554" width="13.5703125" style="71" customWidth="1"/>
    <col min="12555" max="12555" width="20.5703125" style="71" customWidth="1"/>
    <col min="12556" max="12556" width="12.42578125" style="71" bestFit="1" customWidth="1"/>
    <col min="12557" max="12800" width="9.140625" style="71"/>
    <col min="12801" max="12801" width="23" style="71" customWidth="1"/>
    <col min="12802" max="12802" width="42" style="71" customWidth="1"/>
    <col min="12803" max="12803" width="54.7109375" style="71" customWidth="1"/>
    <col min="12804" max="12804" width="17.28515625" style="71" bestFit="1" customWidth="1"/>
    <col min="12805" max="12805" width="20.140625" style="71" bestFit="1" customWidth="1"/>
    <col min="12806" max="12806" width="16.5703125" style="71" customWidth="1"/>
    <col min="12807" max="12807" width="18.7109375" style="71" bestFit="1" customWidth="1"/>
    <col min="12808" max="12808" width="17.5703125" style="71" customWidth="1"/>
    <col min="12809" max="12809" width="15.5703125" style="71" bestFit="1" customWidth="1"/>
    <col min="12810" max="12810" width="13.5703125" style="71" customWidth="1"/>
    <col min="12811" max="12811" width="20.5703125" style="71" customWidth="1"/>
    <col min="12812" max="12812" width="12.42578125" style="71" bestFit="1" customWidth="1"/>
    <col min="12813" max="13056" width="9.140625" style="71"/>
    <col min="13057" max="13057" width="23" style="71" customWidth="1"/>
    <col min="13058" max="13058" width="42" style="71" customWidth="1"/>
    <col min="13059" max="13059" width="54.7109375" style="71" customWidth="1"/>
    <col min="13060" max="13060" width="17.28515625" style="71" bestFit="1" customWidth="1"/>
    <col min="13061" max="13061" width="20.140625" style="71" bestFit="1" customWidth="1"/>
    <col min="13062" max="13062" width="16.5703125" style="71" customWidth="1"/>
    <col min="13063" max="13063" width="18.7109375" style="71" bestFit="1" customWidth="1"/>
    <col min="13064" max="13064" width="17.5703125" style="71" customWidth="1"/>
    <col min="13065" max="13065" width="15.5703125" style="71" bestFit="1" customWidth="1"/>
    <col min="13066" max="13066" width="13.5703125" style="71" customWidth="1"/>
    <col min="13067" max="13067" width="20.5703125" style="71" customWidth="1"/>
    <col min="13068" max="13068" width="12.42578125" style="71" bestFit="1" customWidth="1"/>
    <col min="13069" max="13312" width="9.140625" style="71"/>
    <col min="13313" max="13313" width="23" style="71" customWidth="1"/>
    <col min="13314" max="13314" width="42" style="71" customWidth="1"/>
    <col min="13315" max="13315" width="54.7109375" style="71" customWidth="1"/>
    <col min="13316" max="13316" width="17.28515625" style="71" bestFit="1" customWidth="1"/>
    <col min="13317" max="13317" width="20.140625" style="71" bestFit="1" customWidth="1"/>
    <col min="13318" max="13318" width="16.5703125" style="71" customWidth="1"/>
    <col min="13319" max="13319" width="18.7109375" style="71" bestFit="1" customWidth="1"/>
    <col min="13320" max="13320" width="17.5703125" style="71" customWidth="1"/>
    <col min="13321" max="13321" width="15.5703125" style="71" bestFit="1" customWidth="1"/>
    <col min="13322" max="13322" width="13.5703125" style="71" customWidth="1"/>
    <col min="13323" max="13323" width="20.5703125" style="71" customWidth="1"/>
    <col min="13324" max="13324" width="12.42578125" style="71" bestFit="1" customWidth="1"/>
    <col min="13325" max="13568" width="9.140625" style="71"/>
    <col min="13569" max="13569" width="23" style="71" customWidth="1"/>
    <col min="13570" max="13570" width="42" style="71" customWidth="1"/>
    <col min="13571" max="13571" width="54.7109375" style="71" customWidth="1"/>
    <col min="13572" max="13572" width="17.28515625" style="71" bestFit="1" customWidth="1"/>
    <col min="13573" max="13573" width="20.140625" style="71" bestFit="1" customWidth="1"/>
    <col min="13574" max="13574" width="16.5703125" style="71" customWidth="1"/>
    <col min="13575" max="13575" width="18.7109375" style="71" bestFit="1" customWidth="1"/>
    <col min="13576" max="13576" width="17.5703125" style="71" customWidth="1"/>
    <col min="13577" max="13577" width="15.5703125" style="71" bestFit="1" customWidth="1"/>
    <col min="13578" max="13578" width="13.5703125" style="71" customWidth="1"/>
    <col min="13579" max="13579" width="20.5703125" style="71" customWidth="1"/>
    <col min="13580" max="13580" width="12.42578125" style="71" bestFit="1" customWidth="1"/>
    <col min="13581" max="13824" width="9.140625" style="71"/>
    <col min="13825" max="13825" width="23" style="71" customWidth="1"/>
    <col min="13826" max="13826" width="42" style="71" customWidth="1"/>
    <col min="13827" max="13827" width="54.7109375" style="71" customWidth="1"/>
    <col min="13828" max="13828" width="17.28515625" style="71" bestFit="1" customWidth="1"/>
    <col min="13829" max="13829" width="20.140625" style="71" bestFit="1" customWidth="1"/>
    <col min="13830" max="13830" width="16.5703125" style="71" customWidth="1"/>
    <col min="13831" max="13831" width="18.7109375" style="71" bestFit="1" customWidth="1"/>
    <col min="13832" max="13832" width="17.5703125" style="71" customWidth="1"/>
    <col min="13833" max="13833" width="15.5703125" style="71" bestFit="1" customWidth="1"/>
    <col min="13834" max="13834" width="13.5703125" style="71" customWidth="1"/>
    <col min="13835" max="13835" width="20.5703125" style="71" customWidth="1"/>
    <col min="13836" max="13836" width="12.42578125" style="71" bestFit="1" customWidth="1"/>
    <col min="13837" max="14080" width="9.140625" style="71"/>
    <col min="14081" max="14081" width="23" style="71" customWidth="1"/>
    <col min="14082" max="14082" width="42" style="71" customWidth="1"/>
    <col min="14083" max="14083" width="54.7109375" style="71" customWidth="1"/>
    <col min="14084" max="14084" width="17.28515625" style="71" bestFit="1" customWidth="1"/>
    <col min="14085" max="14085" width="20.140625" style="71" bestFit="1" customWidth="1"/>
    <col min="14086" max="14086" width="16.5703125" style="71" customWidth="1"/>
    <col min="14087" max="14087" width="18.7109375" style="71" bestFit="1" customWidth="1"/>
    <col min="14088" max="14088" width="17.5703125" style="71" customWidth="1"/>
    <col min="14089" max="14089" width="15.5703125" style="71" bestFit="1" customWidth="1"/>
    <col min="14090" max="14090" width="13.5703125" style="71" customWidth="1"/>
    <col min="14091" max="14091" width="20.5703125" style="71" customWidth="1"/>
    <col min="14092" max="14092" width="12.42578125" style="71" bestFit="1" customWidth="1"/>
    <col min="14093" max="14336" width="9.140625" style="71"/>
    <col min="14337" max="14337" width="23" style="71" customWidth="1"/>
    <col min="14338" max="14338" width="42" style="71" customWidth="1"/>
    <col min="14339" max="14339" width="54.7109375" style="71" customWidth="1"/>
    <col min="14340" max="14340" width="17.28515625" style="71" bestFit="1" customWidth="1"/>
    <col min="14341" max="14341" width="20.140625" style="71" bestFit="1" customWidth="1"/>
    <col min="14342" max="14342" width="16.5703125" style="71" customWidth="1"/>
    <col min="14343" max="14343" width="18.7109375" style="71" bestFit="1" customWidth="1"/>
    <col min="14344" max="14344" width="17.5703125" style="71" customWidth="1"/>
    <col min="14345" max="14345" width="15.5703125" style="71" bestFit="1" customWidth="1"/>
    <col min="14346" max="14346" width="13.5703125" style="71" customWidth="1"/>
    <col min="14347" max="14347" width="20.5703125" style="71" customWidth="1"/>
    <col min="14348" max="14348" width="12.42578125" style="71" bestFit="1" customWidth="1"/>
    <col min="14349" max="14592" width="9.140625" style="71"/>
    <col min="14593" max="14593" width="23" style="71" customWidth="1"/>
    <col min="14594" max="14594" width="42" style="71" customWidth="1"/>
    <col min="14595" max="14595" width="54.7109375" style="71" customWidth="1"/>
    <col min="14596" max="14596" width="17.28515625" style="71" bestFit="1" customWidth="1"/>
    <col min="14597" max="14597" width="20.140625" style="71" bestFit="1" customWidth="1"/>
    <col min="14598" max="14598" width="16.5703125" style="71" customWidth="1"/>
    <col min="14599" max="14599" width="18.7109375" style="71" bestFit="1" customWidth="1"/>
    <col min="14600" max="14600" width="17.5703125" style="71" customWidth="1"/>
    <col min="14601" max="14601" width="15.5703125" style="71" bestFit="1" customWidth="1"/>
    <col min="14602" max="14602" width="13.5703125" style="71" customWidth="1"/>
    <col min="14603" max="14603" width="20.5703125" style="71" customWidth="1"/>
    <col min="14604" max="14604" width="12.42578125" style="71" bestFit="1" customWidth="1"/>
    <col min="14605" max="14848" width="9.140625" style="71"/>
    <col min="14849" max="14849" width="23" style="71" customWidth="1"/>
    <col min="14850" max="14850" width="42" style="71" customWidth="1"/>
    <col min="14851" max="14851" width="54.7109375" style="71" customWidth="1"/>
    <col min="14852" max="14852" width="17.28515625" style="71" bestFit="1" customWidth="1"/>
    <col min="14853" max="14853" width="20.140625" style="71" bestFit="1" customWidth="1"/>
    <col min="14854" max="14854" width="16.5703125" style="71" customWidth="1"/>
    <col min="14855" max="14855" width="18.7109375" style="71" bestFit="1" customWidth="1"/>
    <col min="14856" max="14856" width="17.5703125" style="71" customWidth="1"/>
    <col min="14857" max="14857" width="15.5703125" style="71" bestFit="1" customWidth="1"/>
    <col min="14858" max="14858" width="13.5703125" style="71" customWidth="1"/>
    <col min="14859" max="14859" width="20.5703125" style="71" customWidth="1"/>
    <col min="14860" max="14860" width="12.42578125" style="71" bestFit="1" customWidth="1"/>
    <col min="14861" max="15104" width="9.140625" style="71"/>
    <col min="15105" max="15105" width="23" style="71" customWidth="1"/>
    <col min="15106" max="15106" width="42" style="71" customWidth="1"/>
    <col min="15107" max="15107" width="54.7109375" style="71" customWidth="1"/>
    <col min="15108" max="15108" width="17.28515625" style="71" bestFit="1" customWidth="1"/>
    <col min="15109" max="15109" width="20.140625" style="71" bestFit="1" customWidth="1"/>
    <col min="15110" max="15110" width="16.5703125" style="71" customWidth="1"/>
    <col min="15111" max="15111" width="18.7109375" style="71" bestFit="1" customWidth="1"/>
    <col min="15112" max="15112" width="17.5703125" style="71" customWidth="1"/>
    <col min="15113" max="15113" width="15.5703125" style="71" bestFit="1" customWidth="1"/>
    <col min="15114" max="15114" width="13.5703125" style="71" customWidth="1"/>
    <col min="15115" max="15115" width="20.5703125" style="71" customWidth="1"/>
    <col min="15116" max="15116" width="12.42578125" style="71" bestFit="1" customWidth="1"/>
    <col min="15117" max="15360" width="9.140625" style="71"/>
    <col min="15361" max="15361" width="23" style="71" customWidth="1"/>
    <col min="15362" max="15362" width="42" style="71" customWidth="1"/>
    <col min="15363" max="15363" width="54.7109375" style="71" customWidth="1"/>
    <col min="15364" max="15364" width="17.28515625" style="71" bestFit="1" customWidth="1"/>
    <col min="15365" max="15365" width="20.140625" style="71" bestFit="1" customWidth="1"/>
    <col min="15366" max="15366" width="16.5703125" style="71" customWidth="1"/>
    <col min="15367" max="15367" width="18.7109375" style="71" bestFit="1" customWidth="1"/>
    <col min="15368" max="15368" width="17.5703125" style="71" customWidth="1"/>
    <col min="15369" max="15369" width="15.5703125" style="71" bestFit="1" customWidth="1"/>
    <col min="15370" max="15370" width="13.5703125" style="71" customWidth="1"/>
    <col min="15371" max="15371" width="20.5703125" style="71" customWidth="1"/>
    <col min="15372" max="15372" width="12.42578125" style="71" bestFit="1" customWidth="1"/>
    <col min="15373" max="15616" width="9.140625" style="71"/>
    <col min="15617" max="15617" width="23" style="71" customWidth="1"/>
    <col min="15618" max="15618" width="42" style="71" customWidth="1"/>
    <col min="15619" max="15619" width="54.7109375" style="71" customWidth="1"/>
    <col min="15620" max="15620" width="17.28515625" style="71" bestFit="1" customWidth="1"/>
    <col min="15621" max="15621" width="20.140625" style="71" bestFit="1" customWidth="1"/>
    <col min="15622" max="15622" width="16.5703125" style="71" customWidth="1"/>
    <col min="15623" max="15623" width="18.7109375" style="71" bestFit="1" customWidth="1"/>
    <col min="15624" max="15624" width="17.5703125" style="71" customWidth="1"/>
    <col min="15625" max="15625" width="15.5703125" style="71" bestFit="1" customWidth="1"/>
    <col min="15626" max="15626" width="13.5703125" style="71" customWidth="1"/>
    <col min="15627" max="15627" width="20.5703125" style="71" customWidth="1"/>
    <col min="15628" max="15628" width="12.42578125" style="71" bestFit="1" customWidth="1"/>
    <col min="15629" max="15872" width="9.140625" style="71"/>
    <col min="15873" max="15873" width="23" style="71" customWidth="1"/>
    <col min="15874" max="15874" width="42" style="71" customWidth="1"/>
    <col min="15875" max="15875" width="54.7109375" style="71" customWidth="1"/>
    <col min="15876" max="15876" width="17.28515625" style="71" bestFit="1" customWidth="1"/>
    <col min="15877" max="15877" width="20.140625" style="71" bestFit="1" customWidth="1"/>
    <col min="15878" max="15878" width="16.5703125" style="71" customWidth="1"/>
    <col min="15879" max="15879" width="18.7109375" style="71" bestFit="1" customWidth="1"/>
    <col min="15880" max="15880" width="17.5703125" style="71" customWidth="1"/>
    <col min="15881" max="15881" width="15.5703125" style="71" bestFit="1" customWidth="1"/>
    <col min="15882" max="15882" width="13.5703125" style="71" customWidth="1"/>
    <col min="15883" max="15883" width="20.5703125" style="71" customWidth="1"/>
    <col min="15884" max="15884" width="12.42578125" style="71" bestFit="1" customWidth="1"/>
    <col min="15885" max="16128" width="9.140625" style="71"/>
    <col min="16129" max="16129" width="23" style="71" customWidth="1"/>
    <col min="16130" max="16130" width="42" style="71" customWidth="1"/>
    <col min="16131" max="16131" width="54.7109375" style="71" customWidth="1"/>
    <col min="16132" max="16132" width="17.28515625" style="71" bestFit="1" customWidth="1"/>
    <col min="16133" max="16133" width="20.140625" style="71" bestFit="1" customWidth="1"/>
    <col min="16134" max="16134" width="16.5703125" style="71" customWidth="1"/>
    <col min="16135" max="16135" width="18.7109375" style="71" bestFit="1" customWidth="1"/>
    <col min="16136" max="16136" width="17.5703125" style="71" customWidth="1"/>
    <col min="16137" max="16137" width="15.5703125" style="71" bestFit="1" customWidth="1"/>
    <col min="16138" max="16138" width="13.5703125" style="71" customWidth="1"/>
    <col min="16139" max="16139" width="20.5703125" style="71" customWidth="1"/>
    <col min="16140" max="16140" width="12.42578125" style="71" bestFit="1" customWidth="1"/>
    <col min="16141" max="16384" width="9.140625" style="71"/>
  </cols>
  <sheetData>
    <row r="1" spans="2:7" x14ac:dyDescent="0.25">
      <c r="G1" s="72" t="s">
        <v>863</v>
      </c>
    </row>
    <row r="2" spans="2:7" x14ac:dyDescent="0.25">
      <c r="B2" s="314" t="s">
        <v>1073</v>
      </c>
      <c r="C2" s="314"/>
      <c r="D2" s="314"/>
      <c r="E2" s="314"/>
      <c r="F2" s="314"/>
      <c r="G2" s="314"/>
    </row>
    <row r="3" spans="2:7" x14ac:dyDescent="0.25">
      <c r="B3" s="314" t="s">
        <v>1074</v>
      </c>
      <c r="C3" s="314"/>
      <c r="D3" s="314"/>
      <c r="E3" s="314"/>
      <c r="F3" s="314"/>
      <c r="G3" s="314"/>
    </row>
    <row r="4" spans="2:7" x14ac:dyDescent="0.25">
      <c r="B4" s="72"/>
      <c r="C4" s="72"/>
      <c r="D4" s="72"/>
      <c r="E4" s="72"/>
      <c r="F4" s="72"/>
      <c r="G4" s="72"/>
    </row>
    <row r="5" spans="2:7" x14ac:dyDescent="0.25">
      <c r="B5" s="314" t="s">
        <v>1075</v>
      </c>
      <c r="C5" s="314"/>
      <c r="D5" s="314"/>
      <c r="E5" s="314"/>
      <c r="F5" s="314"/>
      <c r="G5" s="314"/>
    </row>
    <row r="6" spans="2:7" x14ac:dyDescent="0.25">
      <c r="B6" s="72" t="s">
        <v>1076</v>
      </c>
    </row>
    <row r="8" spans="2:7" ht="27" x14ac:dyDescent="0.25">
      <c r="B8" s="73" t="s">
        <v>1077</v>
      </c>
      <c r="C8" s="73" t="s">
        <v>1078</v>
      </c>
      <c r="D8" s="73" t="s">
        <v>1079</v>
      </c>
      <c r="E8" s="74" t="s">
        <v>1080</v>
      </c>
      <c r="F8" s="74" t="s">
        <v>1081</v>
      </c>
      <c r="G8" s="74" t="s">
        <v>1082</v>
      </c>
    </row>
    <row r="9" spans="2:7" x14ac:dyDescent="0.25">
      <c r="B9" s="75" t="s">
        <v>496</v>
      </c>
      <c r="C9" s="75" t="s">
        <v>1083</v>
      </c>
      <c r="D9" s="76" t="s">
        <v>1084</v>
      </c>
      <c r="E9" s="77">
        <v>482.61</v>
      </c>
      <c r="F9" s="78">
        <v>487.75</v>
      </c>
      <c r="G9" s="79">
        <v>545.63565600000004</v>
      </c>
    </row>
    <row r="10" spans="2:7" x14ac:dyDescent="0.25">
      <c r="B10" s="73"/>
      <c r="C10" s="73"/>
      <c r="D10" s="73"/>
      <c r="E10" s="80"/>
      <c r="F10" s="80"/>
      <c r="G10" s="74"/>
    </row>
    <row r="11" spans="2:7" x14ac:dyDescent="0.25">
      <c r="B11" s="75" t="s">
        <v>662</v>
      </c>
      <c r="C11" s="75" t="s">
        <v>1085</v>
      </c>
      <c r="D11" s="76" t="s">
        <v>1084</v>
      </c>
      <c r="E11" s="81">
        <v>238.62</v>
      </c>
      <c r="F11" s="82">
        <v>240.05</v>
      </c>
      <c r="G11" s="83">
        <v>8.867110499999999</v>
      </c>
    </row>
    <row r="12" spans="2:7" x14ac:dyDescent="0.25">
      <c r="B12" s="75" t="s">
        <v>662</v>
      </c>
      <c r="C12" s="75" t="s">
        <v>1086</v>
      </c>
      <c r="D12" s="76" t="s">
        <v>1084</v>
      </c>
      <c r="E12" s="81">
        <v>2551.46</v>
      </c>
      <c r="F12" s="82">
        <v>2636.5</v>
      </c>
      <c r="G12" s="83">
        <v>96.020275499999983</v>
      </c>
    </row>
    <row r="13" spans="2:7" x14ac:dyDescent="0.25">
      <c r="B13" s="75" t="s">
        <v>662</v>
      </c>
      <c r="C13" s="75" t="s">
        <v>1087</v>
      </c>
      <c r="D13" s="76" t="s">
        <v>1084</v>
      </c>
      <c r="E13" s="81">
        <v>1228.32</v>
      </c>
      <c r="F13" s="82">
        <v>1215.75</v>
      </c>
      <c r="G13" s="83">
        <v>31.376664000000005</v>
      </c>
    </row>
    <row r="14" spans="2:7" x14ac:dyDescent="0.25">
      <c r="B14" s="75" t="s">
        <v>662</v>
      </c>
      <c r="C14" s="75" t="s">
        <v>1088</v>
      </c>
      <c r="D14" s="76" t="s">
        <v>1084</v>
      </c>
      <c r="E14" s="81">
        <v>1423.23</v>
      </c>
      <c r="F14" s="82">
        <v>1452.35</v>
      </c>
      <c r="G14" s="83">
        <v>148.23024480000001</v>
      </c>
    </row>
    <row r="15" spans="2:7" x14ac:dyDescent="0.25">
      <c r="B15" s="75" t="s">
        <v>662</v>
      </c>
      <c r="C15" s="75" t="s">
        <v>1089</v>
      </c>
      <c r="D15" s="76" t="s">
        <v>1084</v>
      </c>
      <c r="E15" s="81">
        <v>846.23</v>
      </c>
      <c r="F15" s="82">
        <v>828.05</v>
      </c>
      <c r="G15" s="83">
        <v>153.51507599999999</v>
      </c>
    </row>
    <row r="16" spans="2:7" x14ac:dyDescent="0.25">
      <c r="B16" s="75" t="s">
        <v>662</v>
      </c>
      <c r="C16" s="75" t="s">
        <v>1090</v>
      </c>
      <c r="D16" s="76" t="s">
        <v>1084</v>
      </c>
      <c r="E16" s="81">
        <v>669.14</v>
      </c>
      <c r="F16" s="82">
        <v>673</v>
      </c>
      <c r="G16" s="83">
        <v>248.03388799999996</v>
      </c>
    </row>
    <row r="17" spans="2:7" x14ac:dyDescent="0.25">
      <c r="B17" s="75" t="s">
        <v>662</v>
      </c>
      <c r="C17" s="75" t="s">
        <v>1091</v>
      </c>
      <c r="D17" s="76" t="s">
        <v>1084</v>
      </c>
      <c r="E17" s="81">
        <v>1437.25</v>
      </c>
      <c r="F17" s="82">
        <v>1452</v>
      </c>
      <c r="G17" s="83">
        <v>38.537851799999999</v>
      </c>
    </row>
    <row r="18" spans="2:7" x14ac:dyDescent="0.25">
      <c r="B18" s="75" t="s">
        <v>662</v>
      </c>
      <c r="C18" s="75" t="s">
        <v>1092</v>
      </c>
      <c r="D18" s="76" t="s">
        <v>1084</v>
      </c>
      <c r="E18" s="81">
        <v>1659.8</v>
      </c>
      <c r="F18" s="82">
        <v>1694.6</v>
      </c>
      <c r="G18" s="83">
        <v>168.76295999999999</v>
      </c>
    </row>
    <row r="19" spans="2:7" x14ac:dyDescent="0.25">
      <c r="B19" s="75" t="s">
        <v>662</v>
      </c>
      <c r="C19" s="75" t="s">
        <v>1093</v>
      </c>
      <c r="D19" s="76" t="s">
        <v>1084</v>
      </c>
      <c r="E19" s="81">
        <v>2451.4499999999998</v>
      </c>
      <c r="F19" s="82">
        <v>2486.3000000000002</v>
      </c>
      <c r="G19" s="83">
        <v>2.6454376000000002</v>
      </c>
    </row>
    <row r="20" spans="2:7" x14ac:dyDescent="0.25">
      <c r="B20" s="75" t="s">
        <v>662</v>
      </c>
      <c r="C20" s="75" t="s">
        <v>1094</v>
      </c>
      <c r="D20" s="76" t="s">
        <v>1084</v>
      </c>
      <c r="E20" s="81">
        <v>334.42</v>
      </c>
      <c r="F20" s="82">
        <v>377.85</v>
      </c>
      <c r="G20" s="83">
        <v>370.174014</v>
      </c>
    </row>
    <row r="21" spans="2:7" x14ac:dyDescent="0.25">
      <c r="B21" s="75" t="s">
        <v>662</v>
      </c>
      <c r="C21" s="75" t="s">
        <v>1095</v>
      </c>
      <c r="D21" s="76" t="s">
        <v>1084</v>
      </c>
      <c r="E21" s="81">
        <v>423.9</v>
      </c>
      <c r="F21" s="82">
        <v>427.85</v>
      </c>
      <c r="G21" s="83">
        <v>7.2425519999999999</v>
      </c>
    </row>
    <row r="22" spans="2:7" x14ac:dyDescent="0.25">
      <c r="B22" s="75" t="s">
        <v>662</v>
      </c>
      <c r="C22" s="84" t="s">
        <v>1096</v>
      </c>
      <c r="D22" s="76" t="s">
        <v>1084</v>
      </c>
      <c r="E22" s="81">
        <v>1775.37</v>
      </c>
      <c r="F22" s="82">
        <v>1814.9</v>
      </c>
      <c r="G22" s="83">
        <v>28.874798000000002</v>
      </c>
    </row>
    <row r="23" spans="2:7" x14ac:dyDescent="0.25">
      <c r="B23" s="75" t="s">
        <v>662</v>
      </c>
      <c r="C23" s="84" t="s">
        <v>1097</v>
      </c>
      <c r="D23" s="76" t="s">
        <v>1084</v>
      </c>
      <c r="E23" s="81">
        <v>3549.69</v>
      </c>
      <c r="F23" s="82">
        <v>3573.15</v>
      </c>
      <c r="G23" s="83">
        <v>30.022797000000001</v>
      </c>
    </row>
    <row r="24" spans="2:7" x14ac:dyDescent="0.25">
      <c r="B24" s="75" t="s">
        <v>662</v>
      </c>
      <c r="C24" s="84" t="s">
        <v>1098</v>
      </c>
      <c r="D24" s="76" t="s">
        <v>1084</v>
      </c>
      <c r="E24" s="81">
        <v>191.2</v>
      </c>
      <c r="F24" s="82">
        <v>208.95</v>
      </c>
      <c r="G24" s="83">
        <v>132.97346999999999</v>
      </c>
    </row>
    <row r="25" spans="2:7" x14ac:dyDescent="0.25">
      <c r="B25" s="75" t="s">
        <v>662</v>
      </c>
      <c r="C25" s="84" t="s">
        <v>1099</v>
      </c>
      <c r="D25" s="76" t="s">
        <v>1084</v>
      </c>
      <c r="E25" s="81">
        <v>2906.15</v>
      </c>
      <c r="F25" s="82">
        <v>3151.45</v>
      </c>
      <c r="G25" s="83">
        <v>152.673675</v>
      </c>
    </row>
    <row r="26" spans="2:7" x14ac:dyDescent="0.25">
      <c r="B26" s="75" t="s">
        <v>662</v>
      </c>
      <c r="C26" s="84" t="s">
        <v>1100</v>
      </c>
      <c r="D26" s="76" t="s">
        <v>1084</v>
      </c>
      <c r="E26" s="81">
        <v>829.67</v>
      </c>
      <c r="F26" s="82">
        <v>854.85</v>
      </c>
      <c r="G26" s="83">
        <v>21.736619999999998</v>
      </c>
    </row>
    <row r="27" spans="2:7" x14ac:dyDescent="0.25">
      <c r="B27" s="75" t="s">
        <v>662</v>
      </c>
      <c r="C27" s="84" t="s">
        <v>1101</v>
      </c>
      <c r="D27" s="76" t="s">
        <v>1084</v>
      </c>
      <c r="E27" s="81">
        <v>1495.22</v>
      </c>
      <c r="F27" s="82">
        <v>1526.35</v>
      </c>
      <c r="G27" s="83">
        <v>52.961356000000002</v>
      </c>
    </row>
    <row r="28" spans="2:7" x14ac:dyDescent="0.25">
      <c r="B28" s="75" t="s">
        <v>662</v>
      </c>
      <c r="C28" s="84" t="s">
        <v>1102</v>
      </c>
      <c r="D28" s="76" t="s">
        <v>1084</v>
      </c>
      <c r="E28" s="81">
        <v>3841.93</v>
      </c>
      <c r="F28" s="82">
        <v>3921.8</v>
      </c>
      <c r="G28" s="83">
        <v>6.229114</v>
      </c>
    </row>
    <row r="29" spans="2:7" x14ac:dyDescent="0.25">
      <c r="B29" s="75" t="s">
        <v>662</v>
      </c>
      <c r="C29" s="84" t="s">
        <v>1103</v>
      </c>
      <c r="D29" s="76" t="s">
        <v>1084</v>
      </c>
      <c r="E29" s="81">
        <v>445.46</v>
      </c>
      <c r="F29" s="82">
        <v>457.25</v>
      </c>
      <c r="G29" s="83">
        <v>144.21158699999998</v>
      </c>
    </row>
    <row r="30" spans="2:7" x14ac:dyDescent="0.25">
      <c r="B30" s="75" t="s">
        <v>662</v>
      </c>
      <c r="C30" s="84" t="s">
        <v>1104</v>
      </c>
      <c r="D30" s="76" t="s">
        <v>1084</v>
      </c>
      <c r="E30" s="81">
        <v>17.579999999999998</v>
      </c>
      <c r="F30" s="82">
        <v>18</v>
      </c>
      <c r="G30" s="83">
        <v>481.096</v>
      </c>
    </row>
    <row r="31" spans="2:7" x14ac:dyDescent="0.25">
      <c r="B31" s="75"/>
      <c r="C31" s="85"/>
      <c r="D31" s="76"/>
      <c r="E31" s="81"/>
      <c r="F31" s="86"/>
      <c r="G31" s="87"/>
    </row>
    <row r="32" spans="2:7" x14ac:dyDescent="0.25">
      <c r="B32" s="75" t="s">
        <v>680</v>
      </c>
      <c r="C32" s="88" t="s">
        <v>1105</v>
      </c>
      <c r="D32" s="76" t="s">
        <v>1084</v>
      </c>
      <c r="E32" s="81">
        <v>7149.59</v>
      </c>
      <c r="F32" s="82">
        <v>7163.8</v>
      </c>
      <c r="G32" s="83">
        <v>211.85084699999999</v>
      </c>
    </row>
    <row r="33" spans="2:8" x14ac:dyDescent="0.25">
      <c r="B33" s="75" t="s">
        <v>680</v>
      </c>
      <c r="C33" s="88" t="s">
        <v>1106</v>
      </c>
      <c r="D33" s="76" t="s">
        <v>1084</v>
      </c>
      <c r="E33" s="81">
        <v>1606.45</v>
      </c>
      <c r="F33" s="82">
        <v>1594.65</v>
      </c>
      <c r="G33" s="83">
        <v>86.836350600000003</v>
      </c>
    </row>
    <row r="34" spans="2:8" x14ac:dyDescent="0.25">
      <c r="B34" s="75" t="s">
        <v>680</v>
      </c>
      <c r="C34" s="88" t="s">
        <v>1107</v>
      </c>
      <c r="D34" s="76" t="s">
        <v>1084</v>
      </c>
      <c r="E34" s="81">
        <v>282.08</v>
      </c>
      <c r="F34" s="82">
        <v>277.2</v>
      </c>
      <c r="G34" s="83">
        <v>597.54928440000003</v>
      </c>
    </row>
    <row r="35" spans="2:8" x14ac:dyDescent="0.25">
      <c r="B35" s="75" t="s">
        <v>680</v>
      </c>
      <c r="C35" s="88" t="s">
        <v>1108</v>
      </c>
      <c r="D35" s="76" t="s">
        <v>1084</v>
      </c>
      <c r="E35" s="81">
        <v>1690.55</v>
      </c>
      <c r="F35" s="82">
        <v>1672.05</v>
      </c>
      <c r="G35" s="83">
        <v>142.23459249999999</v>
      </c>
    </row>
    <row r="36" spans="2:8" x14ac:dyDescent="0.25">
      <c r="B36" s="75" t="s">
        <v>680</v>
      </c>
      <c r="C36" s="88" t="s">
        <v>1109</v>
      </c>
      <c r="D36" s="76" t="s">
        <v>1084</v>
      </c>
      <c r="E36" s="81">
        <v>118.99</v>
      </c>
      <c r="F36" s="82">
        <v>120.3</v>
      </c>
      <c r="G36" s="83">
        <v>531.63681039999994</v>
      </c>
    </row>
    <row r="37" spans="2:8" x14ac:dyDescent="0.25">
      <c r="B37" s="75" t="s">
        <v>680</v>
      </c>
      <c r="C37" s="88" t="s">
        <v>1110</v>
      </c>
      <c r="D37" s="76" t="s">
        <v>1084</v>
      </c>
      <c r="E37" s="81">
        <v>1493.54</v>
      </c>
      <c r="F37" s="82">
        <v>1491</v>
      </c>
      <c r="G37" s="83">
        <v>339.7811868</v>
      </c>
    </row>
    <row r="38" spans="2:8" x14ac:dyDescent="0.25">
      <c r="B38" s="75" t="s">
        <v>680</v>
      </c>
      <c r="C38" s="88" t="s">
        <v>1092</v>
      </c>
      <c r="D38" s="76" t="s">
        <v>1084</v>
      </c>
      <c r="E38" s="81">
        <v>1705.17</v>
      </c>
      <c r="F38" s="82">
        <v>1694.6</v>
      </c>
      <c r="G38" s="83">
        <v>484.34969519999999</v>
      </c>
    </row>
    <row r="39" spans="2:8" x14ac:dyDescent="0.25">
      <c r="B39" s="75" t="s">
        <v>680</v>
      </c>
      <c r="C39" s="88" t="s">
        <v>1111</v>
      </c>
      <c r="D39" s="76" t="s">
        <v>1084</v>
      </c>
      <c r="E39" s="81">
        <v>1489.94</v>
      </c>
      <c r="F39" s="82">
        <v>1471.3</v>
      </c>
      <c r="G39" s="83">
        <v>111.24679999999999</v>
      </c>
    </row>
    <row r="40" spans="2:8" x14ac:dyDescent="0.25">
      <c r="B40" s="75" t="s">
        <v>680</v>
      </c>
      <c r="C40" s="88" t="s">
        <v>1096</v>
      </c>
      <c r="D40" s="76" t="s">
        <v>1084</v>
      </c>
      <c r="E40" s="81">
        <v>1809.06</v>
      </c>
      <c r="F40" s="82">
        <v>1814.9</v>
      </c>
      <c r="G40" s="83">
        <v>312.60107400000004</v>
      </c>
    </row>
    <row r="41" spans="2:8" x14ac:dyDescent="0.25">
      <c r="B41" s="75" t="s">
        <v>680</v>
      </c>
      <c r="C41" s="88" t="s">
        <v>1112</v>
      </c>
      <c r="D41" s="76" t="s">
        <v>1084</v>
      </c>
      <c r="E41" s="81">
        <v>2820.87</v>
      </c>
      <c r="F41" s="82">
        <v>2865.4</v>
      </c>
      <c r="G41" s="83">
        <v>5.7194498999999999</v>
      </c>
    </row>
    <row r="42" spans="2:8" x14ac:dyDescent="0.25">
      <c r="B42" s="75" t="s">
        <v>680</v>
      </c>
      <c r="C42" s="88" t="s">
        <v>1113</v>
      </c>
      <c r="D42" s="76" t="s">
        <v>1084</v>
      </c>
      <c r="E42" s="81">
        <v>3990.93</v>
      </c>
      <c r="F42" s="82">
        <v>4245.95</v>
      </c>
      <c r="G42" s="83">
        <v>18.624600000000001</v>
      </c>
    </row>
    <row r="43" spans="2:8" x14ac:dyDescent="0.25">
      <c r="B43" s="75" t="s">
        <v>680</v>
      </c>
      <c r="C43" s="88" t="s">
        <v>1114</v>
      </c>
      <c r="D43" s="76" t="s">
        <v>1084</v>
      </c>
      <c r="E43" s="81">
        <v>964.35</v>
      </c>
      <c r="F43" s="82">
        <v>993.25</v>
      </c>
      <c r="G43" s="83">
        <v>304.17389199999997</v>
      </c>
    </row>
    <row r="44" spans="2:8" x14ac:dyDescent="0.25">
      <c r="B44" s="75" t="s">
        <v>680</v>
      </c>
      <c r="C44" s="88" t="s">
        <v>1115</v>
      </c>
      <c r="D44" s="76" t="s">
        <v>1084</v>
      </c>
      <c r="E44" s="81">
        <v>1423.62</v>
      </c>
      <c r="F44" s="82">
        <v>1439.6</v>
      </c>
      <c r="G44" s="83">
        <v>158.27235299999998</v>
      </c>
    </row>
    <row r="45" spans="2:8" x14ac:dyDescent="0.25">
      <c r="B45" s="75" t="s">
        <v>680</v>
      </c>
      <c r="C45" s="88" t="s">
        <v>1103</v>
      </c>
      <c r="D45" s="76" t="s">
        <v>1084</v>
      </c>
      <c r="E45" s="81">
        <v>447.6</v>
      </c>
      <c r="F45" s="82">
        <v>457.25</v>
      </c>
      <c r="G45" s="83">
        <v>3.6977329999999999</v>
      </c>
    </row>
    <row r="46" spans="2:8" x14ac:dyDescent="0.25">
      <c r="B46" s="75" t="s">
        <v>680</v>
      </c>
      <c r="C46" s="88" t="s">
        <v>1116</v>
      </c>
      <c r="D46" s="76" t="s">
        <v>1084</v>
      </c>
      <c r="E46" s="81">
        <v>1079.7</v>
      </c>
      <c r="F46" s="82">
        <v>1081.8499999999999</v>
      </c>
      <c r="G46" s="83">
        <v>86.251275000000007</v>
      </c>
    </row>
    <row r="47" spans="2:8" x14ac:dyDescent="0.25">
      <c r="B47" s="75"/>
      <c r="C47" s="88"/>
      <c r="D47" s="76"/>
      <c r="E47" s="89"/>
      <c r="F47" s="90"/>
      <c r="G47" s="83"/>
    </row>
    <row r="48" spans="2:8" x14ac:dyDescent="0.25">
      <c r="B48" s="75" t="s">
        <v>706</v>
      </c>
      <c r="C48" s="91" t="s">
        <v>1117</v>
      </c>
      <c r="D48" s="76" t="s">
        <v>1084</v>
      </c>
      <c r="E48" s="77">
        <v>3216.43</v>
      </c>
      <c r="F48" s="92">
        <v>3198.55</v>
      </c>
      <c r="G48" s="93">
        <v>131.4700086</v>
      </c>
      <c r="H48" s="94"/>
    </row>
    <row r="49" spans="2:8" x14ac:dyDescent="0.25">
      <c r="B49" s="75" t="s">
        <v>706</v>
      </c>
      <c r="C49" s="91" t="s">
        <v>1118</v>
      </c>
      <c r="D49" s="76" t="s">
        <v>1084</v>
      </c>
      <c r="E49" s="77">
        <v>2909.1</v>
      </c>
      <c r="F49" s="92">
        <v>2925.75</v>
      </c>
      <c r="G49" s="93">
        <v>30.0911975</v>
      </c>
      <c r="H49" s="94"/>
    </row>
    <row r="50" spans="2:8" x14ac:dyDescent="0.25">
      <c r="B50" s="75" t="s">
        <v>706</v>
      </c>
      <c r="C50" s="91" t="s">
        <v>1086</v>
      </c>
      <c r="D50" s="76" t="s">
        <v>1084</v>
      </c>
      <c r="E50" s="77">
        <v>2588.15</v>
      </c>
      <c r="F50" s="92">
        <v>2636.5</v>
      </c>
      <c r="G50" s="93">
        <v>54.599764499999992</v>
      </c>
      <c r="H50" s="94"/>
    </row>
    <row r="51" spans="2:8" x14ac:dyDescent="0.25">
      <c r="B51" s="75" t="s">
        <v>706</v>
      </c>
      <c r="C51" s="91" t="s">
        <v>1087</v>
      </c>
      <c r="D51" s="76" t="s">
        <v>1084</v>
      </c>
      <c r="E51" s="77">
        <v>1263.2</v>
      </c>
      <c r="F51" s="92">
        <v>1215.75</v>
      </c>
      <c r="G51" s="93">
        <v>104.58888</v>
      </c>
      <c r="H51" s="94"/>
    </row>
    <row r="52" spans="2:8" x14ac:dyDescent="0.25">
      <c r="B52" s="75" t="s">
        <v>706</v>
      </c>
      <c r="C52" s="91" t="s">
        <v>1119</v>
      </c>
      <c r="D52" s="76" t="s">
        <v>1084</v>
      </c>
      <c r="E52" s="77">
        <v>1237.95</v>
      </c>
      <c r="F52" s="92">
        <v>1272.3499999999999</v>
      </c>
      <c r="G52" s="93">
        <v>381.93116500000002</v>
      </c>
      <c r="H52" s="94"/>
    </row>
    <row r="53" spans="2:8" x14ac:dyDescent="0.25">
      <c r="B53" s="75" t="s">
        <v>706</v>
      </c>
      <c r="C53" s="91" t="s">
        <v>1105</v>
      </c>
      <c r="D53" s="76" t="s">
        <v>1084</v>
      </c>
      <c r="E53" s="77">
        <v>7136.1</v>
      </c>
      <c r="F53" s="92">
        <v>7163.8</v>
      </c>
      <c r="G53" s="93">
        <v>216.73971269999998</v>
      </c>
      <c r="H53" s="94"/>
    </row>
    <row r="54" spans="2:8" x14ac:dyDescent="0.25">
      <c r="B54" s="75" t="s">
        <v>706</v>
      </c>
      <c r="C54" s="91" t="s">
        <v>1106</v>
      </c>
      <c r="D54" s="76" t="s">
        <v>1084</v>
      </c>
      <c r="E54" s="77">
        <v>1597.2</v>
      </c>
      <c r="F54" s="92">
        <v>1594.65</v>
      </c>
      <c r="G54" s="93">
        <v>35.014657499999998</v>
      </c>
      <c r="H54" s="94"/>
    </row>
    <row r="55" spans="2:8" x14ac:dyDescent="0.25">
      <c r="B55" s="75" t="s">
        <v>706</v>
      </c>
      <c r="C55" s="91" t="s">
        <v>1107</v>
      </c>
      <c r="D55" s="76" t="s">
        <v>1084</v>
      </c>
      <c r="E55" s="77">
        <v>286.63</v>
      </c>
      <c r="F55" s="92">
        <v>277.2</v>
      </c>
      <c r="G55" s="93">
        <v>261.19292619999999</v>
      </c>
      <c r="H55" s="94"/>
    </row>
    <row r="56" spans="2:8" x14ac:dyDescent="0.25">
      <c r="B56" s="75" t="s">
        <v>706</v>
      </c>
      <c r="C56" s="91" t="s">
        <v>1108</v>
      </c>
      <c r="D56" s="76" t="s">
        <v>1084</v>
      </c>
      <c r="E56" s="77">
        <v>1770</v>
      </c>
      <c r="F56" s="92">
        <v>1672.05</v>
      </c>
      <c r="G56" s="93">
        <v>1.8472025000000001</v>
      </c>
      <c r="H56" s="94"/>
    </row>
    <row r="57" spans="2:8" x14ac:dyDescent="0.25">
      <c r="B57" s="75" t="s">
        <v>706</v>
      </c>
      <c r="C57" s="91" t="s">
        <v>1088</v>
      </c>
      <c r="D57" s="76" t="s">
        <v>1084</v>
      </c>
      <c r="E57" s="77">
        <v>1422.1</v>
      </c>
      <c r="F57" s="92">
        <v>1452.35</v>
      </c>
      <c r="G57" s="93">
        <v>389.70209520000003</v>
      </c>
      <c r="H57" s="94"/>
    </row>
    <row r="58" spans="2:8" x14ac:dyDescent="0.25">
      <c r="B58" s="75" t="s">
        <v>706</v>
      </c>
      <c r="C58" s="91" t="s">
        <v>1089</v>
      </c>
      <c r="D58" s="76" t="s">
        <v>1084</v>
      </c>
      <c r="E58" s="77">
        <v>865.59</v>
      </c>
      <c r="F58" s="92">
        <v>828.05</v>
      </c>
      <c r="G58" s="93">
        <v>63.472579500000002</v>
      </c>
      <c r="H58" s="94"/>
    </row>
    <row r="59" spans="2:8" x14ac:dyDescent="0.25">
      <c r="B59" s="75" t="s">
        <v>706</v>
      </c>
      <c r="C59" s="91" t="s">
        <v>1090</v>
      </c>
      <c r="D59" s="76" t="s">
        <v>1084</v>
      </c>
      <c r="E59" s="77">
        <v>667.58</v>
      </c>
      <c r="F59" s="92">
        <v>673</v>
      </c>
      <c r="G59" s="93">
        <v>15.502117999999998</v>
      </c>
      <c r="H59" s="94"/>
    </row>
    <row r="60" spans="2:8" x14ac:dyDescent="0.25">
      <c r="B60" s="75" t="s">
        <v>706</v>
      </c>
      <c r="C60" s="91" t="s">
        <v>1091</v>
      </c>
      <c r="D60" s="76" t="s">
        <v>1084</v>
      </c>
      <c r="E60" s="77">
        <v>1454.11</v>
      </c>
      <c r="F60" s="92">
        <v>1452</v>
      </c>
      <c r="G60" s="93">
        <v>155.98654300000001</v>
      </c>
      <c r="H60" s="94"/>
    </row>
    <row r="61" spans="2:8" x14ac:dyDescent="0.25">
      <c r="B61" s="75" t="s">
        <v>706</v>
      </c>
      <c r="C61" s="91" t="s">
        <v>1092</v>
      </c>
      <c r="D61" s="76" t="s">
        <v>1084</v>
      </c>
      <c r="E61" s="77">
        <v>1660.26</v>
      </c>
      <c r="F61" s="92">
        <v>1694.6</v>
      </c>
      <c r="G61" s="93">
        <v>919.75813200000005</v>
      </c>
      <c r="H61" s="94"/>
    </row>
    <row r="62" spans="2:8" x14ac:dyDescent="0.25">
      <c r="B62" s="75" t="s">
        <v>706</v>
      </c>
      <c r="C62" s="91" t="s">
        <v>1120</v>
      </c>
      <c r="D62" s="76" t="s">
        <v>1084</v>
      </c>
      <c r="E62" s="77">
        <v>586.27</v>
      </c>
      <c r="F62" s="92">
        <v>597.75</v>
      </c>
      <c r="G62" s="93">
        <v>81.692990499999993</v>
      </c>
      <c r="H62" s="94"/>
    </row>
    <row r="63" spans="2:8" x14ac:dyDescent="0.25">
      <c r="B63" s="75" t="s">
        <v>706</v>
      </c>
      <c r="C63" s="91" t="s">
        <v>1121</v>
      </c>
      <c r="D63" s="76" t="s">
        <v>1084</v>
      </c>
      <c r="E63" s="77">
        <v>689.48</v>
      </c>
      <c r="F63" s="92">
        <v>696.25</v>
      </c>
      <c r="G63" s="93">
        <v>201.23299349999996</v>
      </c>
      <c r="H63" s="94"/>
    </row>
    <row r="64" spans="2:8" x14ac:dyDescent="0.25">
      <c r="B64" s="75" t="s">
        <v>706</v>
      </c>
      <c r="C64" s="91" t="s">
        <v>1122</v>
      </c>
      <c r="D64" s="76" t="s">
        <v>1084</v>
      </c>
      <c r="E64" s="77">
        <v>343.74</v>
      </c>
      <c r="F64" s="92">
        <v>333.95</v>
      </c>
      <c r="G64" s="93">
        <v>201.36122099999997</v>
      </c>
      <c r="H64" s="94"/>
    </row>
    <row r="65" spans="2:8" x14ac:dyDescent="0.25">
      <c r="B65" s="75" t="s">
        <v>706</v>
      </c>
      <c r="C65" s="91" t="s">
        <v>1093</v>
      </c>
      <c r="D65" s="76" t="s">
        <v>1084</v>
      </c>
      <c r="E65" s="77">
        <v>2459.84</v>
      </c>
      <c r="F65" s="92">
        <v>2486.3000000000002</v>
      </c>
      <c r="G65" s="93">
        <v>210.31228920000001</v>
      </c>
      <c r="H65" s="94"/>
    </row>
    <row r="66" spans="2:8" x14ac:dyDescent="0.25">
      <c r="B66" s="75" t="s">
        <v>706</v>
      </c>
      <c r="C66" s="91" t="s">
        <v>1111</v>
      </c>
      <c r="D66" s="76" t="s">
        <v>1084</v>
      </c>
      <c r="E66" s="77">
        <v>1490.16</v>
      </c>
      <c r="F66" s="92">
        <v>1471.3</v>
      </c>
      <c r="G66" s="93">
        <v>550.67165999999997</v>
      </c>
      <c r="H66" s="94"/>
    </row>
    <row r="67" spans="2:8" x14ac:dyDescent="0.25">
      <c r="B67" s="75" t="s">
        <v>706</v>
      </c>
      <c r="C67" s="91" t="s">
        <v>1123</v>
      </c>
      <c r="D67" s="76" t="s">
        <v>1084</v>
      </c>
      <c r="E67" s="77">
        <v>1529.99</v>
      </c>
      <c r="F67" s="92">
        <v>1573</v>
      </c>
      <c r="G67" s="93">
        <v>479.20931100000001</v>
      </c>
      <c r="H67" s="94"/>
    </row>
    <row r="68" spans="2:8" x14ac:dyDescent="0.25">
      <c r="B68" s="75" t="s">
        <v>706</v>
      </c>
      <c r="C68" s="91" t="s">
        <v>1124</v>
      </c>
      <c r="D68" s="76" t="s">
        <v>1084</v>
      </c>
      <c r="E68" s="77">
        <v>4340.47</v>
      </c>
      <c r="F68" s="92">
        <v>4257.5</v>
      </c>
      <c r="G68" s="93">
        <v>88.158734999999993</v>
      </c>
      <c r="H68" s="94"/>
    </row>
    <row r="69" spans="2:8" x14ac:dyDescent="0.25">
      <c r="B69" s="75" t="s">
        <v>706</v>
      </c>
      <c r="C69" s="91" t="s">
        <v>1125</v>
      </c>
      <c r="D69" s="76" t="s">
        <v>1084</v>
      </c>
      <c r="E69" s="77">
        <v>935.4</v>
      </c>
      <c r="F69" s="92">
        <v>930.95</v>
      </c>
      <c r="G69" s="93">
        <v>33.449612100000003</v>
      </c>
      <c r="H69" s="94"/>
    </row>
    <row r="70" spans="2:8" x14ac:dyDescent="0.25">
      <c r="B70" s="75" t="s">
        <v>706</v>
      </c>
      <c r="C70" s="91" t="s">
        <v>1112</v>
      </c>
      <c r="D70" s="76" t="s">
        <v>1084</v>
      </c>
      <c r="E70" s="77">
        <v>2872.84</v>
      </c>
      <c r="F70" s="92">
        <v>2865.4</v>
      </c>
      <c r="G70" s="93">
        <v>613.09772299999997</v>
      </c>
      <c r="H70" s="94"/>
    </row>
    <row r="71" spans="2:8" x14ac:dyDescent="0.25">
      <c r="B71" s="75" t="s">
        <v>706</v>
      </c>
      <c r="C71" s="91" t="s">
        <v>1126</v>
      </c>
      <c r="D71" s="76" t="s">
        <v>1084</v>
      </c>
      <c r="E71" s="77">
        <v>12287.8</v>
      </c>
      <c r="F71" s="92">
        <v>12116.15</v>
      </c>
      <c r="G71" s="93">
        <v>48.206792014285718</v>
      </c>
      <c r="H71" s="94"/>
    </row>
    <row r="72" spans="2:8" x14ac:dyDescent="0.25">
      <c r="B72" s="75" t="s">
        <v>706</v>
      </c>
      <c r="C72" s="91" t="s">
        <v>1127</v>
      </c>
      <c r="D72" s="76" t="s">
        <v>1084</v>
      </c>
      <c r="E72" s="77">
        <v>364.36</v>
      </c>
      <c r="F72" s="92">
        <v>381</v>
      </c>
      <c r="G72" s="93">
        <v>68.178854200000004</v>
      </c>
      <c r="H72" s="94"/>
    </row>
    <row r="73" spans="2:8" x14ac:dyDescent="0.25">
      <c r="B73" s="75" t="s">
        <v>706</v>
      </c>
      <c r="C73" s="91" t="s">
        <v>1099</v>
      </c>
      <c r="D73" s="76" t="s">
        <v>1084</v>
      </c>
      <c r="E73" s="77">
        <v>2907.85</v>
      </c>
      <c r="F73" s="92">
        <v>3151.45</v>
      </c>
      <c r="G73" s="93">
        <v>800.84282250000001</v>
      </c>
      <c r="H73" s="94"/>
    </row>
    <row r="74" spans="2:8" x14ac:dyDescent="0.25">
      <c r="B74" s="75" t="s">
        <v>706</v>
      </c>
      <c r="C74" s="91" t="s">
        <v>1101</v>
      </c>
      <c r="D74" s="76" t="s">
        <v>1084</v>
      </c>
      <c r="E74" s="77">
        <v>1494.88</v>
      </c>
      <c r="F74" s="92">
        <v>1526.35</v>
      </c>
      <c r="G74" s="93">
        <v>34.992324500000002</v>
      </c>
      <c r="H74" s="94"/>
    </row>
    <row r="75" spans="2:8" x14ac:dyDescent="0.25">
      <c r="B75" s="75" t="s">
        <v>706</v>
      </c>
      <c r="C75" s="91" t="s">
        <v>1114</v>
      </c>
      <c r="D75" s="76" t="s">
        <v>1084</v>
      </c>
      <c r="E75" s="77">
        <v>970.91</v>
      </c>
      <c r="F75" s="92">
        <v>993.25</v>
      </c>
      <c r="G75" s="93">
        <v>399.74204049999997</v>
      </c>
      <c r="H75" s="94"/>
    </row>
    <row r="76" spans="2:8" x14ac:dyDescent="0.25">
      <c r="B76" s="75" t="s">
        <v>706</v>
      </c>
      <c r="C76" s="91" t="s">
        <v>1128</v>
      </c>
      <c r="D76" s="76" t="s">
        <v>1084</v>
      </c>
      <c r="E76" s="77">
        <v>1261.47</v>
      </c>
      <c r="F76" s="92">
        <v>1280.25</v>
      </c>
      <c r="G76" s="93">
        <v>41.1308638</v>
      </c>
      <c r="H76" s="94"/>
    </row>
    <row r="77" spans="2:8" x14ac:dyDescent="0.25">
      <c r="B77" s="75" t="s">
        <v>706</v>
      </c>
      <c r="C77" s="91" t="s">
        <v>1103</v>
      </c>
      <c r="D77" s="76" t="s">
        <v>1084</v>
      </c>
      <c r="E77" s="77">
        <v>475.25</v>
      </c>
      <c r="F77" s="92">
        <v>457.25</v>
      </c>
      <c r="G77" s="93">
        <v>103.536524</v>
      </c>
      <c r="H77" s="94"/>
    </row>
    <row r="78" spans="2:8" x14ac:dyDescent="0.25">
      <c r="B78" s="75"/>
      <c r="C78" s="91"/>
      <c r="D78" s="76"/>
      <c r="E78" s="77"/>
      <c r="F78" s="92"/>
      <c r="G78" s="93"/>
      <c r="H78" s="94"/>
    </row>
    <row r="79" spans="2:8" x14ac:dyDescent="0.25">
      <c r="B79" s="75" t="s">
        <v>1129</v>
      </c>
      <c r="C79" s="91" t="s">
        <v>1083</v>
      </c>
      <c r="D79" s="76" t="s">
        <v>1084</v>
      </c>
      <c r="E79" s="77">
        <v>482.64</v>
      </c>
      <c r="F79" s="92">
        <v>487.75</v>
      </c>
      <c r="G79" s="93">
        <v>565.84438399999999</v>
      </c>
      <c r="H79" s="94"/>
    </row>
    <row r="80" spans="2:8" x14ac:dyDescent="0.25">
      <c r="B80" s="75"/>
      <c r="C80" s="91"/>
      <c r="D80" s="76"/>
      <c r="E80" s="77"/>
      <c r="F80" s="92"/>
      <c r="G80" s="93"/>
      <c r="H80" s="94"/>
    </row>
    <row r="81" spans="2:8" x14ac:dyDescent="0.25">
      <c r="B81" s="75" t="s">
        <v>1130</v>
      </c>
      <c r="C81" s="91" t="s">
        <v>1083</v>
      </c>
      <c r="D81" s="76" t="s">
        <v>1084</v>
      </c>
      <c r="E81" s="77">
        <v>482.68</v>
      </c>
      <c r="F81" s="92">
        <v>487.75</v>
      </c>
      <c r="G81" s="95">
        <v>222.296008</v>
      </c>
      <c r="H81" s="94"/>
    </row>
    <row r="82" spans="2:8" x14ac:dyDescent="0.25">
      <c r="B82" s="75"/>
      <c r="C82" s="91"/>
      <c r="D82" s="76"/>
      <c r="E82" s="77"/>
      <c r="F82" s="92"/>
      <c r="G82" s="95"/>
      <c r="H82" s="94"/>
    </row>
    <row r="83" spans="2:8" x14ac:dyDescent="0.25">
      <c r="B83" s="75" t="s">
        <v>824</v>
      </c>
      <c r="C83" s="91" t="s">
        <v>1119</v>
      </c>
      <c r="D83" s="76" t="s">
        <v>1084</v>
      </c>
      <c r="E83" s="77">
        <v>1236.98</v>
      </c>
      <c r="F83" s="96">
        <v>1272.3499999999999</v>
      </c>
      <c r="G83" s="97">
        <v>155.5501472</v>
      </c>
      <c r="H83" s="94"/>
    </row>
    <row r="84" spans="2:8" x14ac:dyDescent="0.25">
      <c r="B84" s="75" t="s">
        <v>824</v>
      </c>
      <c r="C84" s="91" t="s">
        <v>1105</v>
      </c>
      <c r="D84" s="76" t="s">
        <v>1084</v>
      </c>
      <c r="E84" s="77">
        <v>7123.49</v>
      </c>
      <c r="F84" s="96">
        <v>7163.8</v>
      </c>
      <c r="G84" s="97">
        <v>133.62899580000001</v>
      </c>
      <c r="H84" s="94"/>
    </row>
    <row r="85" spans="2:8" x14ac:dyDescent="0.25">
      <c r="B85" s="75" t="s">
        <v>824</v>
      </c>
      <c r="C85" s="91" t="s">
        <v>1088</v>
      </c>
      <c r="D85" s="76" t="s">
        <v>1084</v>
      </c>
      <c r="E85" s="77">
        <v>1422.65</v>
      </c>
      <c r="F85" s="96">
        <v>1452.35</v>
      </c>
      <c r="G85" s="97">
        <v>169.7475384</v>
      </c>
      <c r="H85" s="94"/>
    </row>
    <row r="86" spans="2:8" x14ac:dyDescent="0.25">
      <c r="B86" s="75" t="s">
        <v>824</v>
      </c>
      <c r="C86" s="91" t="s">
        <v>1092</v>
      </c>
      <c r="D86" s="76" t="s">
        <v>1084</v>
      </c>
      <c r="E86" s="77">
        <v>1659.35</v>
      </c>
      <c r="F86" s="96">
        <v>1694.6</v>
      </c>
      <c r="G86" s="97">
        <v>222.7671072</v>
      </c>
      <c r="H86" s="94"/>
    </row>
    <row r="87" spans="2:8" x14ac:dyDescent="0.25">
      <c r="B87" s="75" t="s">
        <v>824</v>
      </c>
      <c r="C87" s="91" t="s">
        <v>1131</v>
      </c>
      <c r="D87" s="76" t="s">
        <v>1084</v>
      </c>
      <c r="E87" s="77">
        <v>5463.53</v>
      </c>
      <c r="F87" s="96">
        <v>5300.1</v>
      </c>
      <c r="G87" s="83">
        <v>391.2869025</v>
      </c>
      <c r="H87" s="94"/>
    </row>
    <row r="88" spans="2:8" x14ac:dyDescent="0.25">
      <c r="B88" s="75" t="s">
        <v>824</v>
      </c>
      <c r="C88" s="91" t="s">
        <v>1132</v>
      </c>
      <c r="D88" s="76" t="s">
        <v>1084</v>
      </c>
      <c r="E88" s="77">
        <v>6534.43</v>
      </c>
      <c r="F88" s="96">
        <v>6817.7</v>
      </c>
      <c r="G88" s="83">
        <v>149.71948560000001</v>
      </c>
      <c r="H88" s="94"/>
    </row>
    <row r="89" spans="2:8" x14ac:dyDescent="0.25">
      <c r="B89" s="75" t="s">
        <v>824</v>
      </c>
      <c r="C89" s="91" t="s">
        <v>1123</v>
      </c>
      <c r="D89" s="76" t="s">
        <v>1084</v>
      </c>
      <c r="E89" s="77">
        <v>1529.8</v>
      </c>
      <c r="F89" s="96">
        <v>1573</v>
      </c>
      <c r="G89" s="83">
        <v>4.5967320000000003</v>
      </c>
      <c r="H89" s="94"/>
    </row>
    <row r="90" spans="2:8" x14ac:dyDescent="0.25">
      <c r="B90" s="75" t="s">
        <v>824</v>
      </c>
      <c r="C90" s="91" t="s">
        <v>1097</v>
      </c>
      <c r="D90" s="76" t="s">
        <v>1084</v>
      </c>
      <c r="E90" s="77">
        <v>3579.67</v>
      </c>
      <c r="F90" s="96">
        <v>3573.15</v>
      </c>
      <c r="G90" s="83">
        <v>395.30016050000006</v>
      </c>
      <c r="H90" s="94"/>
    </row>
    <row r="91" spans="2:8" x14ac:dyDescent="0.25">
      <c r="B91" s="75" t="s">
        <v>824</v>
      </c>
      <c r="C91" s="91" t="s">
        <v>1112</v>
      </c>
      <c r="D91" s="76" t="s">
        <v>1084</v>
      </c>
      <c r="E91" s="77">
        <v>2875.84</v>
      </c>
      <c r="F91" s="96">
        <v>2865.4</v>
      </c>
      <c r="G91" s="83">
        <v>1000.9037325000002</v>
      </c>
      <c r="H91" s="94"/>
    </row>
    <row r="92" spans="2:8" x14ac:dyDescent="0.25">
      <c r="B92" s="75" t="s">
        <v>824</v>
      </c>
      <c r="C92" s="91" t="s">
        <v>1133</v>
      </c>
      <c r="D92" s="76" t="s">
        <v>1084</v>
      </c>
      <c r="E92" s="77">
        <v>2843.76</v>
      </c>
      <c r="F92" s="96">
        <v>2917.75</v>
      </c>
      <c r="G92" s="83">
        <v>122.27636200000001</v>
      </c>
      <c r="H92" s="94"/>
    </row>
    <row r="93" spans="2:8" x14ac:dyDescent="0.25">
      <c r="B93" s="75" t="s">
        <v>824</v>
      </c>
      <c r="C93" s="91" t="s">
        <v>1134</v>
      </c>
      <c r="D93" s="76" t="s">
        <v>1084</v>
      </c>
      <c r="E93" s="77">
        <v>179.19</v>
      </c>
      <c r="F93" s="96">
        <v>175.3</v>
      </c>
      <c r="G93" s="83">
        <v>126.5407</v>
      </c>
      <c r="H93" s="94"/>
    </row>
    <row r="94" spans="2:8" x14ac:dyDescent="0.25">
      <c r="B94" s="75" t="s">
        <v>824</v>
      </c>
      <c r="C94" s="91" t="s">
        <v>1135</v>
      </c>
      <c r="D94" s="76" t="s">
        <v>1084</v>
      </c>
      <c r="E94" s="77">
        <v>2457.0700000000002</v>
      </c>
      <c r="F94" s="96">
        <v>2374.5</v>
      </c>
      <c r="G94" s="83">
        <v>277.16561990000002</v>
      </c>
      <c r="H94" s="94"/>
    </row>
    <row r="95" spans="2:8" x14ac:dyDescent="0.25">
      <c r="B95" s="75"/>
      <c r="C95" s="91"/>
      <c r="D95" s="76"/>
      <c r="E95" s="77"/>
      <c r="F95" s="96"/>
      <c r="G95" s="83"/>
      <c r="H95" s="94"/>
    </row>
    <row r="97" spans="2:12" x14ac:dyDescent="0.25">
      <c r="B97" s="72" t="s">
        <v>1136</v>
      </c>
      <c r="E97" s="98"/>
      <c r="F97" s="98"/>
      <c r="G97" s="98"/>
    </row>
    <row r="99" spans="2:12" x14ac:dyDescent="0.25">
      <c r="B99" s="99" t="s">
        <v>1077</v>
      </c>
      <c r="C99" s="99" t="s">
        <v>1137</v>
      </c>
    </row>
    <row r="100" spans="2:12" x14ac:dyDescent="0.25">
      <c r="B100" s="100" t="s">
        <v>496</v>
      </c>
      <c r="C100" s="101">
        <v>0.51</v>
      </c>
    </row>
    <row r="101" spans="2:12" x14ac:dyDescent="0.25">
      <c r="B101" s="75" t="s">
        <v>662</v>
      </c>
      <c r="C101" s="102">
        <v>73.69</v>
      </c>
    </row>
    <row r="102" spans="2:12" x14ac:dyDescent="0.25">
      <c r="B102" s="75" t="s">
        <v>680</v>
      </c>
      <c r="C102" s="102">
        <v>11.19</v>
      </c>
    </row>
    <row r="103" spans="2:12" x14ac:dyDescent="0.25">
      <c r="B103" s="103" t="s">
        <v>706</v>
      </c>
      <c r="C103" s="102">
        <v>40.159999999999997</v>
      </c>
    </row>
    <row r="104" spans="2:12" x14ac:dyDescent="0.25">
      <c r="B104" s="103" t="str">
        <f>+B79</f>
        <v>Sundaram Service Fund</v>
      </c>
      <c r="C104" s="102">
        <v>0.49</v>
      </c>
    </row>
    <row r="105" spans="2:12" x14ac:dyDescent="0.25">
      <c r="B105" s="103" t="str">
        <f>+B81</f>
        <v>Sundaram Financial Opp Fund</v>
      </c>
      <c r="C105" s="102">
        <v>0.5</v>
      </c>
    </row>
    <row r="106" spans="2:12" x14ac:dyDescent="0.25">
      <c r="B106" s="75" t="s">
        <v>824</v>
      </c>
      <c r="C106" s="102">
        <v>7.22</v>
      </c>
    </row>
    <row r="108" spans="2:12" x14ac:dyDescent="0.25">
      <c r="B108" s="72" t="s">
        <v>1138</v>
      </c>
    </row>
    <row r="109" spans="2:12" x14ac:dyDescent="0.25">
      <c r="B109" s="72"/>
    </row>
    <row r="110" spans="2:12" ht="67.5" x14ac:dyDescent="0.25">
      <c r="B110" s="73" t="s">
        <v>1077</v>
      </c>
      <c r="C110" s="74" t="s">
        <v>1139</v>
      </c>
      <c r="D110" s="74" t="s">
        <v>1140</v>
      </c>
      <c r="E110" s="74" t="s">
        <v>1141</v>
      </c>
      <c r="F110" s="74" t="s">
        <v>1142</v>
      </c>
      <c r="G110" s="74" t="s">
        <v>1143</v>
      </c>
    </row>
    <row r="111" spans="2:12" x14ac:dyDescent="0.25">
      <c r="B111" s="75" t="s">
        <v>662</v>
      </c>
      <c r="C111" s="104">
        <f>912+1103+1186</f>
        <v>3201</v>
      </c>
      <c r="D111" s="104">
        <f>912+828+1186</f>
        <v>2926</v>
      </c>
      <c r="E111" s="105">
        <f>8477.8731052+7835.06+8411.01</f>
        <v>24723.9431052</v>
      </c>
      <c r="F111" s="105">
        <f>8115.8591468+7688.55+8255.85</f>
        <v>24060.259146800003</v>
      </c>
      <c r="G111" s="106">
        <f>+F111-E111-1.24</f>
        <v>-664.92395839999722</v>
      </c>
      <c r="H111" s="107"/>
      <c r="I111" s="108"/>
      <c r="J111" s="109"/>
      <c r="K111" s="109"/>
      <c r="L111" s="109"/>
    </row>
    <row r="112" spans="2:12" hidden="1" x14ac:dyDescent="0.25">
      <c r="B112" s="103" t="s">
        <v>197</v>
      </c>
      <c r="C112" s="104"/>
      <c r="D112" s="104"/>
      <c r="E112" s="105"/>
      <c r="F112" s="105"/>
      <c r="G112" s="106">
        <f t="shared" ref="G112:G118" si="0">+F112-E112</f>
        <v>0</v>
      </c>
      <c r="H112" s="107"/>
      <c r="I112" s="108"/>
      <c r="J112" s="109"/>
      <c r="K112" s="109"/>
      <c r="L112" s="109"/>
    </row>
    <row r="113" spans="2:12" x14ac:dyDescent="0.25">
      <c r="B113" s="75" t="s">
        <v>680</v>
      </c>
      <c r="C113" s="110">
        <f>3245+3155+2924</f>
        <v>9324</v>
      </c>
      <c r="D113" s="110">
        <f>3245+2998+2924</f>
        <v>9167</v>
      </c>
      <c r="E113" s="111">
        <f>23251.216376+23062.4+21744.09</f>
        <v>68057.706376000002</v>
      </c>
      <c r="F113" s="111">
        <f>23019.2019576+23214.46+21076.82</f>
        <v>67310.481957599986</v>
      </c>
      <c r="G113" s="106">
        <f>+F113-E113-132.42</f>
        <v>-879.64441840001552</v>
      </c>
      <c r="H113" s="107"/>
      <c r="I113" s="108"/>
      <c r="J113" s="109"/>
      <c r="K113" s="109"/>
      <c r="L113" s="109"/>
    </row>
    <row r="114" spans="2:12" x14ac:dyDescent="0.25">
      <c r="B114" s="103" t="s">
        <v>706</v>
      </c>
      <c r="C114" s="104">
        <f>3089+4164+4870</f>
        <v>12123</v>
      </c>
      <c r="D114" s="104">
        <f>3089+3947+4908</f>
        <v>11944</v>
      </c>
      <c r="E114" s="105">
        <f>24138.034131+30739.91+37416.97</f>
        <v>92294.914130999998</v>
      </c>
      <c r="F114" s="105">
        <f>24403.3776278+29771.72+36515.77</f>
        <v>90690.867627800006</v>
      </c>
      <c r="G114" s="106">
        <f>+F114-E114-48.32</f>
        <v>-1652.3665031999919</v>
      </c>
      <c r="H114" s="107"/>
      <c r="I114" s="108"/>
      <c r="J114" s="109"/>
      <c r="K114" s="109"/>
      <c r="L114" s="109"/>
    </row>
    <row r="115" spans="2:12" x14ac:dyDescent="0.25">
      <c r="B115" s="75" t="s">
        <v>824</v>
      </c>
      <c r="C115" s="104">
        <f>4959+5302+4294+476</f>
        <v>15031</v>
      </c>
      <c r="D115" s="104">
        <f>4959+4664+4294+476</f>
        <v>14393</v>
      </c>
      <c r="E115" s="105">
        <f>40992.0946058+39677.53+34589.48+4020.61</f>
        <v>119279.71460580001</v>
      </c>
      <c r="F115" s="105">
        <f>39810.9031062+37471.77+33066.64+3901.15</f>
        <v>114250.4631062</v>
      </c>
      <c r="G115" s="106">
        <f>+F115-E115-33.858</f>
        <v>-5063.1094996000102</v>
      </c>
      <c r="H115" s="107"/>
      <c r="I115" s="108"/>
      <c r="J115" s="109"/>
      <c r="K115" s="109"/>
      <c r="L115" s="109"/>
    </row>
    <row r="116" spans="2:12" x14ac:dyDescent="0.25">
      <c r="B116" s="75" t="s">
        <v>549</v>
      </c>
      <c r="C116" s="110">
        <f>483+890+807</f>
        <v>2180</v>
      </c>
      <c r="D116" s="110">
        <f>483+890+807</f>
        <v>2180</v>
      </c>
      <c r="E116" s="111">
        <f>4091.83035+6117.58+5527.23</f>
        <v>15736.64035</v>
      </c>
      <c r="F116" s="111">
        <f>4034.4795033+6049.53+5215.07</f>
        <v>15299.079503299999</v>
      </c>
      <c r="G116" s="106">
        <f>+F116-E116-5.43</f>
        <v>-442.99084670000019</v>
      </c>
      <c r="H116" s="107"/>
      <c r="I116" s="108"/>
      <c r="J116" s="109"/>
      <c r="K116" s="109"/>
      <c r="L116" s="109"/>
    </row>
    <row r="117" spans="2:12" hidden="1" x14ac:dyDescent="0.25">
      <c r="B117" s="75" t="s">
        <v>809</v>
      </c>
      <c r="C117" s="110"/>
      <c r="D117" s="110"/>
      <c r="E117" s="112"/>
      <c r="F117" s="111"/>
      <c r="G117" s="113">
        <f t="shared" si="0"/>
        <v>0</v>
      </c>
      <c r="H117" s="107"/>
      <c r="I117" s="108"/>
      <c r="J117" s="109"/>
      <c r="K117" s="109"/>
      <c r="L117" s="109"/>
    </row>
    <row r="118" spans="2:12" hidden="1" x14ac:dyDescent="0.25">
      <c r="B118" s="103" t="s">
        <v>822</v>
      </c>
      <c r="C118" s="114"/>
      <c r="D118" s="114"/>
      <c r="E118" s="115"/>
      <c r="F118" s="115"/>
      <c r="G118" s="113">
        <f t="shared" si="0"/>
        <v>0</v>
      </c>
      <c r="H118" s="107"/>
      <c r="I118" s="108"/>
      <c r="J118" s="109"/>
    </row>
    <row r="119" spans="2:12" x14ac:dyDescent="0.25">
      <c r="H119" s="107"/>
      <c r="I119" s="108"/>
      <c r="J119" s="109"/>
    </row>
    <row r="120" spans="2:12" x14ac:dyDescent="0.25">
      <c r="E120" s="109"/>
      <c r="F120" s="109"/>
      <c r="H120" s="107"/>
      <c r="I120" s="108"/>
      <c r="J120" s="109"/>
    </row>
    <row r="121" spans="2:12" x14ac:dyDescent="0.25">
      <c r="B121" s="72" t="s">
        <v>1144</v>
      </c>
      <c r="F121" s="109"/>
      <c r="G121" s="108"/>
      <c r="H121" s="107"/>
      <c r="I121" s="108"/>
      <c r="L121" s="107"/>
    </row>
    <row r="122" spans="2:12" x14ac:dyDescent="0.25">
      <c r="H122" s="116"/>
      <c r="L122" s="108"/>
    </row>
    <row r="123" spans="2:12" ht="27" x14ac:dyDescent="0.25">
      <c r="B123" s="73" t="s">
        <v>1077</v>
      </c>
      <c r="C123" s="73" t="s">
        <v>1078</v>
      </c>
      <c r="D123" s="73" t="s">
        <v>1079</v>
      </c>
      <c r="E123" s="74" t="s">
        <v>1080</v>
      </c>
      <c r="F123" s="74" t="s">
        <v>1081</v>
      </c>
      <c r="G123" s="74" t="s">
        <v>1145</v>
      </c>
    </row>
    <row r="124" spans="2:12" x14ac:dyDescent="0.25">
      <c r="B124" s="75"/>
      <c r="C124" s="91"/>
      <c r="D124" s="76" t="s">
        <v>1146</v>
      </c>
      <c r="E124" s="77"/>
      <c r="F124" s="96"/>
      <c r="G124" s="83"/>
    </row>
    <row r="125" spans="2:12" hidden="1" x14ac:dyDescent="0.25">
      <c r="B125" s="75"/>
      <c r="C125" s="91"/>
      <c r="D125" s="76" t="s">
        <v>1146</v>
      </c>
      <c r="E125" s="77"/>
      <c r="F125" s="96"/>
      <c r="G125" s="83"/>
    </row>
    <row r="126" spans="2:12" hidden="1" x14ac:dyDescent="0.25">
      <c r="B126" s="75"/>
      <c r="C126" s="91"/>
      <c r="D126" s="76" t="s">
        <v>1146</v>
      </c>
      <c r="E126" s="77"/>
      <c r="F126" s="96"/>
      <c r="G126" s="83"/>
    </row>
    <row r="127" spans="2:12" hidden="1" x14ac:dyDescent="0.25">
      <c r="B127" s="75"/>
      <c r="C127" s="91"/>
      <c r="D127" s="76" t="s">
        <v>1146</v>
      </c>
      <c r="E127" s="77"/>
      <c r="F127" s="96"/>
      <c r="G127" s="83"/>
    </row>
    <row r="128" spans="2:12" hidden="1" x14ac:dyDescent="0.25">
      <c r="B128" s="75"/>
      <c r="C128" s="91"/>
      <c r="D128" s="76" t="s">
        <v>1146</v>
      </c>
      <c r="E128" s="77"/>
      <c r="F128" s="96"/>
      <c r="G128" s="83"/>
    </row>
    <row r="129" spans="2:12" hidden="1" x14ac:dyDescent="0.25">
      <c r="B129" s="75"/>
      <c r="C129" s="91"/>
      <c r="D129" s="76" t="s">
        <v>1146</v>
      </c>
      <c r="E129" s="77"/>
      <c r="F129" s="96"/>
      <c r="G129" s="83"/>
    </row>
    <row r="130" spans="2:12" x14ac:dyDescent="0.25">
      <c r="C130" s="117"/>
      <c r="D130" s="118"/>
      <c r="E130" s="119"/>
      <c r="F130" s="120"/>
      <c r="G130" s="120"/>
      <c r="I130" s="108"/>
    </row>
    <row r="131" spans="2:12" x14ac:dyDescent="0.25">
      <c r="B131" s="72" t="s">
        <v>1147</v>
      </c>
      <c r="I131" s="108"/>
    </row>
    <row r="132" spans="2:12" x14ac:dyDescent="0.25">
      <c r="I132" s="108"/>
      <c r="L132" s="109"/>
    </row>
    <row r="133" spans="2:12" x14ac:dyDescent="0.25">
      <c r="B133" s="99" t="s">
        <v>1077</v>
      </c>
      <c r="C133" s="99" t="s">
        <v>1137</v>
      </c>
    </row>
    <row r="134" spans="2:12" x14ac:dyDescent="0.25">
      <c r="B134" s="75"/>
      <c r="C134" s="121"/>
    </row>
    <row r="135" spans="2:12" x14ac:dyDescent="0.25">
      <c r="B135" s="75"/>
      <c r="C135" s="122"/>
    </row>
    <row r="136" spans="2:12" x14ac:dyDescent="0.25">
      <c r="B136" s="75"/>
      <c r="C136" s="123"/>
    </row>
    <row r="137" spans="2:12" hidden="1" x14ac:dyDescent="0.25">
      <c r="B137" s="75"/>
      <c r="C137" s="123"/>
    </row>
    <row r="138" spans="2:12" hidden="1" x14ac:dyDescent="0.25">
      <c r="B138" s="75"/>
      <c r="C138" s="123"/>
    </row>
    <row r="139" spans="2:12" x14ac:dyDescent="0.25">
      <c r="B139" s="124"/>
      <c r="C139" s="125"/>
    </row>
    <row r="140" spans="2:12" x14ac:dyDescent="0.25">
      <c r="B140" s="72" t="s">
        <v>1148</v>
      </c>
    </row>
    <row r="141" spans="2:12" x14ac:dyDescent="0.25">
      <c r="B141" s="72"/>
    </row>
    <row r="142" spans="2:12" ht="54" x14ac:dyDescent="0.25">
      <c r="B142" s="73" t="s">
        <v>1077</v>
      </c>
      <c r="C142" s="74" t="s">
        <v>1139</v>
      </c>
      <c r="D142" s="74" t="s">
        <v>1140</v>
      </c>
      <c r="E142" s="74" t="s">
        <v>1141</v>
      </c>
      <c r="F142" s="74" t="s">
        <v>1149</v>
      </c>
      <c r="G142" s="74" t="s">
        <v>1150</v>
      </c>
    </row>
    <row r="143" spans="2:12" x14ac:dyDescent="0.25">
      <c r="B143" s="75" t="s">
        <v>680</v>
      </c>
      <c r="C143" s="110">
        <f>40+45+142</f>
        <v>227</v>
      </c>
      <c r="D143" s="110">
        <f>40+45+142</f>
        <v>227</v>
      </c>
      <c r="E143" s="111">
        <f>361.4+420.93+1363.34</f>
        <v>2145.67</v>
      </c>
      <c r="F143" s="111">
        <f>361.08+406.27+1552.43</f>
        <v>2319.7799999999997</v>
      </c>
      <c r="G143" s="126">
        <f t="shared" ref="G143:G152" si="1">+F143-E143</f>
        <v>174.10999999999967</v>
      </c>
      <c r="H143" s="107"/>
      <c r="I143" s="108">
        <f>+C143-D143</f>
        <v>0</v>
      </c>
    </row>
    <row r="144" spans="2:12" x14ac:dyDescent="0.25">
      <c r="B144" s="103" t="s">
        <v>197</v>
      </c>
      <c r="C144" s="101">
        <f>391+1139</f>
        <v>1530</v>
      </c>
      <c r="D144" s="101">
        <f>391+1139</f>
        <v>1530</v>
      </c>
      <c r="E144" s="115">
        <f>4455.76011+7301.72</f>
        <v>11757.48011</v>
      </c>
      <c r="F144" s="115">
        <f>4461.37606+7701.07</f>
        <v>12162.446059999998</v>
      </c>
      <c r="G144" s="126">
        <f t="shared" si="1"/>
        <v>404.96594999999797</v>
      </c>
      <c r="H144" s="127"/>
      <c r="I144" s="108">
        <f>+C144-D144</f>
        <v>0</v>
      </c>
    </row>
    <row r="145" spans="2:9" hidden="1" x14ac:dyDescent="0.25">
      <c r="B145" s="103" t="s">
        <v>1151</v>
      </c>
      <c r="C145" s="101"/>
      <c r="D145" s="101"/>
      <c r="E145" s="115"/>
      <c r="F145" s="115"/>
      <c r="G145" s="126">
        <f t="shared" si="1"/>
        <v>0</v>
      </c>
      <c r="I145" s="108">
        <f>+C145-D145</f>
        <v>0</v>
      </c>
    </row>
    <row r="146" spans="2:9" hidden="1" x14ac:dyDescent="0.25">
      <c r="B146" s="75" t="s">
        <v>824</v>
      </c>
      <c r="C146" s="114"/>
      <c r="D146" s="114"/>
      <c r="E146" s="115"/>
      <c r="F146" s="115"/>
      <c r="G146" s="126">
        <f t="shared" si="1"/>
        <v>0</v>
      </c>
      <c r="H146" s="128"/>
      <c r="I146" s="108">
        <f>+C146-D146</f>
        <v>0</v>
      </c>
    </row>
    <row r="147" spans="2:9" x14ac:dyDescent="0.25">
      <c r="B147" s="75" t="s">
        <v>1152</v>
      </c>
      <c r="C147" s="114">
        <f>195+743+378</f>
        <v>1316</v>
      </c>
      <c r="D147" s="114">
        <f>195+743+378</f>
        <v>1316</v>
      </c>
      <c r="E147" s="115">
        <f>1270.8968768+6369.19+2606.56</f>
        <v>10246.6468768</v>
      </c>
      <c r="F147" s="115">
        <f>1484.0392128+6919.27+2767.79</f>
        <v>11171.0992128</v>
      </c>
      <c r="G147" s="126">
        <f t="shared" si="1"/>
        <v>924.45233600000029</v>
      </c>
      <c r="H147" s="128"/>
      <c r="I147" s="108"/>
    </row>
    <row r="148" spans="2:9" x14ac:dyDescent="0.25">
      <c r="B148" s="75" t="s">
        <v>824</v>
      </c>
      <c r="C148" s="114">
        <v>60</v>
      </c>
      <c r="D148" s="114">
        <v>60</v>
      </c>
      <c r="E148" s="115">
        <v>621.71165069999995</v>
      </c>
      <c r="F148" s="115">
        <v>686.31184439999993</v>
      </c>
      <c r="G148" s="126">
        <f t="shared" si="1"/>
        <v>64.600193699999977</v>
      </c>
      <c r="H148" s="128"/>
      <c r="I148" s="108"/>
    </row>
    <row r="149" spans="2:9" x14ac:dyDescent="0.25">
      <c r="B149" s="75" t="s">
        <v>809</v>
      </c>
      <c r="C149" s="110">
        <f>1800+1818</f>
        <v>3618</v>
      </c>
      <c r="D149" s="110">
        <f>1800+1818</f>
        <v>3618</v>
      </c>
      <c r="E149" s="111">
        <f>10398.53+10825.91</f>
        <v>21224.440000000002</v>
      </c>
      <c r="F149" s="111">
        <f>11332.17+11195.48</f>
        <v>22527.65</v>
      </c>
      <c r="G149" s="106">
        <f t="shared" si="1"/>
        <v>1303.2099999999991</v>
      </c>
      <c r="H149" s="128"/>
      <c r="I149" s="108"/>
    </row>
    <row r="150" spans="2:9" x14ac:dyDescent="0.25">
      <c r="B150" s="75" t="s">
        <v>549</v>
      </c>
      <c r="C150" s="114">
        <f>120+216+964</f>
        <v>1300</v>
      </c>
      <c r="D150" s="114">
        <f>120+216+964</f>
        <v>1300</v>
      </c>
      <c r="E150" s="115">
        <f>1084.24392+1751.03+7741.11</f>
        <v>10576.38392</v>
      </c>
      <c r="F150" s="115">
        <f>1083.24+1668.12+8697.72</f>
        <v>11449.079999999998</v>
      </c>
      <c r="G150" s="126">
        <f t="shared" si="1"/>
        <v>872.69607999999789</v>
      </c>
      <c r="H150" s="128"/>
      <c r="I150" s="108">
        <f>+C150-D150</f>
        <v>0</v>
      </c>
    </row>
    <row r="151" spans="2:9" hidden="1" x14ac:dyDescent="0.25">
      <c r="B151" s="75" t="s">
        <v>1153</v>
      </c>
      <c r="C151" s="114"/>
      <c r="D151" s="114"/>
      <c r="E151" s="115"/>
      <c r="F151" s="115"/>
      <c r="G151" s="126">
        <f t="shared" si="1"/>
        <v>0</v>
      </c>
      <c r="H151" s="128"/>
      <c r="I151" s="108"/>
    </row>
    <row r="152" spans="2:9" hidden="1" x14ac:dyDescent="0.25">
      <c r="B152" s="129" t="s">
        <v>339</v>
      </c>
      <c r="C152" s="110"/>
      <c r="D152" s="110"/>
      <c r="E152" s="111"/>
      <c r="F152" s="111"/>
      <c r="G152" s="126">
        <f t="shared" si="1"/>
        <v>0</v>
      </c>
      <c r="H152" s="107"/>
      <c r="I152" s="108"/>
    </row>
    <row r="153" spans="2:9" x14ac:dyDescent="0.25">
      <c r="H153" s="107"/>
      <c r="I153" s="108"/>
    </row>
    <row r="154" spans="2:9" x14ac:dyDescent="0.25">
      <c r="B154" s="130"/>
      <c r="C154" s="131"/>
      <c r="D154" s="131"/>
      <c r="E154" s="132"/>
      <c r="F154" s="132"/>
      <c r="G154" s="132"/>
      <c r="H154" s="108"/>
    </row>
    <row r="155" spans="2:9" x14ac:dyDescent="0.25">
      <c r="B155" s="72" t="s">
        <v>1154</v>
      </c>
      <c r="D155" s="133"/>
    </row>
    <row r="157" spans="2:9" ht="27" x14ac:dyDescent="0.25">
      <c r="B157" s="74" t="s">
        <v>1077</v>
      </c>
      <c r="C157" s="74" t="s">
        <v>1078</v>
      </c>
      <c r="D157" s="74" t="s">
        <v>1155</v>
      </c>
      <c r="E157" s="74" t="s">
        <v>1156</v>
      </c>
      <c r="F157" s="74" t="s">
        <v>1157</v>
      </c>
      <c r="G157" s="74" t="s">
        <v>1158</v>
      </c>
    </row>
    <row r="158" spans="2:9" x14ac:dyDescent="0.25">
      <c r="B158" s="134" t="s">
        <v>688</v>
      </c>
      <c r="C158" s="134" t="s">
        <v>688</v>
      </c>
      <c r="D158" s="134" t="s">
        <v>688</v>
      </c>
      <c r="E158" s="134" t="s">
        <v>688</v>
      </c>
      <c r="F158" s="134" t="s">
        <v>688</v>
      </c>
      <c r="G158" s="134" t="s">
        <v>688</v>
      </c>
    </row>
    <row r="159" spans="2:9" x14ac:dyDescent="0.25">
      <c r="D159" s="133"/>
      <c r="E159" s="133"/>
      <c r="F159" s="135"/>
      <c r="G159" s="135"/>
    </row>
    <row r="160" spans="2:9" x14ac:dyDescent="0.25">
      <c r="D160" s="133"/>
      <c r="E160" s="133"/>
      <c r="F160" s="135"/>
      <c r="G160" s="135"/>
    </row>
    <row r="161" spans="2:7" x14ac:dyDescent="0.25">
      <c r="B161" s="72" t="s">
        <v>1159</v>
      </c>
      <c r="G161" s="71" t="s">
        <v>1160</v>
      </c>
    </row>
    <row r="162" spans="2:7" x14ac:dyDescent="0.25">
      <c r="B162" s="72"/>
    </row>
    <row r="163" spans="2:7" x14ac:dyDescent="0.25">
      <c r="B163" s="99" t="s">
        <v>1077</v>
      </c>
      <c r="C163" s="99" t="s">
        <v>1137</v>
      </c>
    </row>
    <row r="164" spans="2:7" x14ac:dyDescent="0.25">
      <c r="B164" s="134" t="s">
        <v>688</v>
      </c>
      <c r="C164" s="134" t="s">
        <v>688</v>
      </c>
    </row>
    <row r="165" spans="2:7" x14ac:dyDescent="0.25">
      <c r="C165" s="136"/>
      <c r="D165" s="125"/>
    </row>
    <row r="166" spans="2:7" x14ac:dyDescent="0.25">
      <c r="B166" s="72" t="s">
        <v>1161</v>
      </c>
    </row>
    <row r="168" spans="2:7" ht="40.5" x14ac:dyDescent="0.25">
      <c r="B168" s="73" t="s">
        <v>1077</v>
      </c>
      <c r="C168" s="74" t="s">
        <v>1162</v>
      </c>
      <c r="D168" s="74" t="s">
        <v>1163</v>
      </c>
      <c r="E168" s="74" t="s">
        <v>1164</v>
      </c>
      <c r="F168" s="74" t="s">
        <v>1165</v>
      </c>
    </row>
    <row r="169" spans="2:7" x14ac:dyDescent="0.25">
      <c r="B169" s="100"/>
      <c r="C169" s="134"/>
      <c r="D169" s="137"/>
      <c r="E169" s="126"/>
      <c r="F169" s="126">
        <f>+E169-D169</f>
        <v>0</v>
      </c>
    </row>
    <row r="170" spans="2:7" x14ac:dyDescent="0.25">
      <c r="B170" s="138"/>
      <c r="C170" s="139"/>
      <c r="D170" s="140"/>
      <c r="E170" s="140"/>
      <c r="F170" s="141"/>
    </row>
    <row r="171" spans="2:7" x14ac:dyDescent="0.25">
      <c r="B171" s="138"/>
      <c r="C171" s="139"/>
      <c r="D171" s="140"/>
      <c r="E171" s="140"/>
      <c r="F171" s="141"/>
    </row>
    <row r="173" spans="2:7" x14ac:dyDescent="0.25">
      <c r="B173" s="72" t="s">
        <v>1166</v>
      </c>
    </row>
    <row r="175" spans="2:7" ht="27" x14ac:dyDescent="0.25">
      <c r="B175" s="74" t="s">
        <v>1077</v>
      </c>
      <c r="C175" s="74" t="s">
        <v>1078</v>
      </c>
      <c r="D175" s="74" t="s">
        <v>1155</v>
      </c>
      <c r="E175" s="74" t="s">
        <v>1156</v>
      </c>
      <c r="F175" s="74" t="s">
        <v>1157</v>
      </c>
      <c r="G175" s="74" t="s">
        <v>1158</v>
      </c>
    </row>
    <row r="176" spans="2:7" x14ac:dyDescent="0.25">
      <c r="B176" s="75" t="s">
        <v>688</v>
      </c>
      <c r="C176" s="75" t="s">
        <v>688</v>
      </c>
      <c r="D176" s="75" t="s">
        <v>688</v>
      </c>
      <c r="E176" s="75" t="s">
        <v>688</v>
      </c>
      <c r="F176" s="75" t="s">
        <v>688</v>
      </c>
      <c r="G176" s="75" t="s">
        <v>688</v>
      </c>
    </row>
    <row r="177" spans="2:7" x14ac:dyDescent="0.25">
      <c r="C177" s="117"/>
      <c r="D177" s="142"/>
      <c r="E177" s="143"/>
      <c r="F177" s="135"/>
      <c r="G177" s="135"/>
    </row>
    <row r="178" spans="2:7" x14ac:dyDescent="0.25">
      <c r="B178" s="72" t="s">
        <v>1167</v>
      </c>
    </row>
    <row r="179" spans="2:7" x14ac:dyDescent="0.25">
      <c r="B179" s="72"/>
    </row>
    <row r="180" spans="2:7" x14ac:dyDescent="0.25">
      <c r="B180" s="99" t="s">
        <v>1077</v>
      </c>
      <c r="C180" s="99" t="s">
        <v>1137</v>
      </c>
    </row>
    <row r="181" spans="2:7" x14ac:dyDescent="0.25">
      <c r="B181" s="75" t="s">
        <v>688</v>
      </c>
      <c r="C181" s="75" t="s">
        <v>688</v>
      </c>
    </row>
    <row r="182" spans="2:7" x14ac:dyDescent="0.25">
      <c r="B182" s="124"/>
      <c r="C182" s="125"/>
    </row>
    <row r="183" spans="2:7" x14ac:dyDescent="0.25">
      <c r="B183" s="72" t="s">
        <v>1168</v>
      </c>
    </row>
    <row r="185" spans="2:7" ht="40.5" x14ac:dyDescent="0.25">
      <c r="B185" s="73" t="s">
        <v>1077</v>
      </c>
      <c r="C185" s="74" t="s">
        <v>1162</v>
      </c>
      <c r="D185" s="74" t="s">
        <v>1169</v>
      </c>
      <c r="E185" s="74" t="s">
        <v>1170</v>
      </c>
      <c r="F185" s="74" t="s">
        <v>1165</v>
      </c>
    </row>
    <row r="186" spans="2:7" x14ac:dyDescent="0.25">
      <c r="B186" s="75"/>
      <c r="C186" s="134"/>
      <c r="D186" s="137"/>
      <c r="E186" s="134"/>
      <c r="F186" s="134"/>
    </row>
    <row r="187" spans="2:7" x14ac:dyDescent="0.25">
      <c r="G187" s="144"/>
    </row>
    <row r="188" spans="2:7" x14ac:dyDescent="0.25">
      <c r="F188" s="145"/>
      <c r="G188" s="109"/>
    </row>
    <row r="189" spans="2:7" x14ac:dyDescent="0.25">
      <c r="B189" s="72" t="s">
        <v>1171</v>
      </c>
    </row>
    <row r="190" spans="2:7" x14ac:dyDescent="0.25">
      <c r="B190" s="72"/>
    </row>
    <row r="191" spans="2:7" x14ac:dyDescent="0.25">
      <c r="E191" s="109"/>
    </row>
    <row r="192" spans="2:7" x14ac:dyDescent="0.25">
      <c r="B192" s="72" t="s">
        <v>1172</v>
      </c>
      <c r="E192" s="109"/>
    </row>
    <row r="193" spans="2:10" x14ac:dyDescent="0.25">
      <c r="E193" s="109"/>
    </row>
    <row r="194" spans="2:10" ht="27" x14ac:dyDescent="0.25">
      <c r="B194" s="73" t="s">
        <v>1077</v>
      </c>
      <c r="C194" s="74" t="s">
        <v>1078</v>
      </c>
      <c r="D194" s="74" t="s">
        <v>1079</v>
      </c>
      <c r="E194" s="74" t="s">
        <v>1173</v>
      </c>
      <c r="F194" s="74" t="s">
        <v>1174</v>
      </c>
      <c r="G194" s="74" t="s">
        <v>1175</v>
      </c>
    </row>
    <row r="195" spans="2:10" x14ac:dyDescent="0.25">
      <c r="B195" s="103" t="s">
        <v>688</v>
      </c>
      <c r="C195" s="146" t="s">
        <v>688</v>
      </c>
      <c r="D195" s="147" t="s">
        <v>688</v>
      </c>
      <c r="E195" s="148" t="s">
        <v>688</v>
      </c>
      <c r="F195" s="148" t="s">
        <v>688</v>
      </c>
      <c r="G195" s="148" t="s">
        <v>688</v>
      </c>
    </row>
    <row r="196" spans="2:10" x14ac:dyDescent="0.25">
      <c r="E196" s="109"/>
    </row>
    <row r="197" spans="2:10" x14ac:dyDescent="0.25">
      <c r="B197" s="72" t="s">
        <v>1176</v>
      </c>
      <c r="E197" s="109"/>
    </row>
    <row r="198" spans="2:10" x14ac:dyDescent="0.25">
      <c r="B198" s="72"/>
      <c r="E198" s="109"/>
    </row>
    <row r="199" spans="2:10" x14ac:dyDescent="0.25">
      <c r="B199" s="99" t="s">
        <v>1077</v>
      </c>
      <c r="C199" s="99" t="s">
        <v>1137</v>
      </c>
      <c r="E199" s="109"/>
    </row>
    <row r="200" spans="2:10" x14ac:dyDescent="0.25">
      <c r="B200" s="134" t="s">
        <v>688</v>
      </c>
      <c r="C200" s="101" t="s">
        <v>688</v>
      </c>
      <c r="E200" s="109"/>
    </row>
    <row r="201" spans="2:10" x14ac:dyDescent="0.25">
      <c r="E201" s="109"/>
    </row>
    <row r="202" spans="2:10" x14ac:dyDescent="0.25">
      <c r="B202" s="72" t="s">
        <v>1177</v>
      </c>
      <c r="E202" s="109"/>
    </row>
    <row r="203" spans="2:10" x14ac:dyDescent="0.25">
      <c r="E203" s="109"/>
    </row>
    <row r="204" spans="2:10" ht="67.5" x14ac:dyDescent="0.25">
      <c r="B204" s="73" t="s">
        <v>1077</v>
      </c>
      <c r="C204" s="74" t="s">
        <v>1139</v>
      </c>
      <c r="D204" s="74" t="s">
        <v>1140</v>
      </c>
      <c r="E204" s="74" t="s">
        <v>1141</v>
      </c>
      <c r="F204" s="74" t="s">
        <v>1142</v>
      </c>
      <c r="G204" s="74" t="s">
        <v>1143</v>
      </c>
    </row>
    <row r="205" spans="2:10" x14ac:dyDescent="0.25">
      <c r="B205" s="101"/>
      <c r="C205" s="101"/>
      <c r="D205" s="104"/>
      <c r="E205" s="149"/>
      <c r="F205" s="150"/>
      <c r="G205" s="151"/>
      <c r="I205" s="108"/>
      <c r="J205" s="109"/>
    </row>
    <row r="206" spans="2:10" x14ac:dyDescent="0.25">
      <c r="E206" s="109"/>
    </row>
    <row r="207" spans="2:10" x14ac:dyDescent="0.25">
      <c r="E207" s="109"/>
    </row>
    <row r="208" spans="2:10" x14ac:dyDescent="0.25">
      <c r="B208" s="72" t="s">
        <v>1178</v>
      </c>
      <c r="E208" s="109"/>
    </row>
    <row r="209" spans="2:7" x14ac:dyDescent="0.25">
      <c r="E209" s="109"/>
    </row>
    <row r="210" spans="2:7" ht="67.5" x14ac:dyDescent="0.25">
      <c r="B210" s="73" t="s">
        <v>1077</v>
      </c>
      <c r="C210" s="74" t="s">
        <v>1139</v>
      </c>
      <c r="D210" s="74" t="s">
        <v>1140</v>
      </c>
      <c r="E210" s="74" t="s">
        <v>1141</v>
      </c>
      <c r="F210" s="74" t="s">
        <v>1142</v>
      </c>
      <c r="G210" s="74" t="s">
        <v>1143</v>
      </c>
    </row>
    <row r="211" spans="2:7" x14ac:dyDescent="0.25">
      <c r="B211" s="76"/>
      <c r="C211" s="134"/>
      <c r="D211" s="134"/>
      <c r="E211" s="152"/>
      <c r="F211" s="152"/>
      <c r="G211" s="152"/>
    </row>
    <row r="212" spans="2:7" x14ac:dyDescent="0.25">
      <c r="E212" s="109"/>
    </row>
    <row r="213" spans="2:7" x14ac:dyDescent="0.25">
      <c r="E213" s="109"/>
    </row>
    <row r="214" spans="2:7" x14ac:dyDescent="0.25">
      <c r="E214" s="109"/>
    </row>
    <row r="215" spans="2:7" x14ac:dyDescent="0.25">
      <c r="B215" s="71" t="s">
        <v>1179</v>
      </c>
    </row>
  </sheetData>
  <mergeCells count="3">
    <mergeCell ref="B2:G2"/>
    <mergeCell ref="B3:G3"/>
    <mergeCell ref="B5:G5"/>
  </mergeCells>
  <printOptions horizontalCentered="1"/>
  <pageMargins left="0.17" right="0.15748031496062992" top="0.43307086614173229" bottom="0.47244094488188981" header="0.31496062992125984" footer="0.31496062992125984"/>
  <pageSetup paperSize="9" scale="48" fitToHeight="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09819-2F83-4051-AC3B-BFC2092DDF1D}">
  <sheetPr>
    <outlinePr summaryBelow="0" summaryRight="0"/>
  </sheetPr>
  <dimension ref="A1:Q172"/>
  <sheetViews>
    <sheetView showGridLines="0" workbookViewId="0">
      <selection activeCell="H117" sqref="A1:H1048576"/>
    </sheetView>
  </sheetViews>
  <sheetFormatPr defaultRowHeight="12.75" x14ac:dyDescent="0.2"/>
  <cols>
    <col min="1" max="1" width="5.85546875" bestFit="1" customWidth="1"/>
    <col min="2" max="2" width="19.7109375" bestFit="1" customWidth="1"/>
    <col min="3" max="3" width="39.140625" bestFit="1" customWidth="1"/>
    <col min="4" max="4" width="17.7109375" bestFit="1" customWidth="1"/>
    <col min="5" max="5" width="11.42578125" bestFit="1" customWidth="1"/>
    <col min="6" max="6" width="10.42578125" bestFit="1" customWidth="1"/>
    <col min="7" max="7" width="14" bestFit="1" customWidth="1"/>
    <col min="8" max="8" width="8.42578125" bestFit="1" customWidth="1"/>
    <col min="9" max="9" width="5.42578125" bestFit="1" customWidth="1"/>
    <col min="10" max="10" width="50.7109375" style="47" customWidth="1"/>
  </cols>
  <sheetData>
    <row r="1" spans="1:10" ht="15" x14ac:dyDescent="0.2">
      <c r="A1" s="278" t="s">
        <v>0</v>
      </c>
      <c r="B1" s="278"/>
      <c r="C1" s="278"/>
      <c r="D1" s="278"/>
      <c r="E1" s="278"/>
      <c r="F1" s="278"/>
      <c r="G1" s="278"/>
      <c r="H1" s="278"/>
      <c r="I1" s="64" t="s">
        <v>1027</v>
      </c>
      <c r="J1" s="32"/>
    </row>
    <row r="2" spans="1:10" ht="15" x14ac:dyDescent="0.2">
      <c r="A2" s="278" t="s">
        <v>197</v>
      </c>
      <c r="B2" s="278"/>
      <c r="C2" s="278"/>
      <c r="D2" s="278"/>
      <c r="E2" s="278"/>
      <c r="F2" s="278"/>
      <c r="G2" s="278"/>
      <c r="H2" s="278"/>
      <c r="J2" s="33" t="s">
        <v>1028</v>
      </c>
    </row>
    <row r="3" spans="1:10" ht="15" x14ac:dyDescent="0.2">
      <c r="A3" s="278" t="s">
        <v>835</v>
      </c>
      <c r="B3" s="278"/>
      <c r="C3" s="278"/>
      <c r="D3" s="278"/>
      <c r="E3" s="278"/>
      <c r="F3" s="278"/>
      <c r="G3" s="278"/>
      <c r="H3" s="278"/>
      <c r="J3" s="32"/>
    </row>
    <row r="4" spans="1:10" s="34" customFormat="1" ht="30" x14ac:dyDescent="0.2">
      <c r="A4" s="29" t="s">
        <v>2</v>
      </c>
      <c r="B4" s="29" t="s">
        <v>3</v>
      </c>
      <c r="C4" s="29" t="s">
        <v>4</v>
      </c>
      <c r="D4" s="29" t="s">
        <v>5</v>
      </c>
      <c r="E4" s="29" t="s">
        <v>6</v>
      </c>
      <c r="F4" s="29" t="s">
        <v>7</v>
      </c>
      <c r="G4" s="29" t="s">
        <v>8</v>
      </c>
      <c r="H4" s="29" t="s">
        <v>839</v>
      </c>
      <c r="J4" s="32"/>
    </row>
    <row r="5" spans="1:10" x14ac:dyDescent="0.2">
      <c r="A5" s="153"/>
      <c r="B5" s="153"/>
      <c r="C5" s="154" t="s">
        <v>9</v>
      </c>
      <c r="D5" s="153"/>
      <c r="E5" s="153"/>
      <c r="F5" s="153"/>
      <c r="G5" s="153"/>
      <c r="H5" s="35" t="s">
        <v>153</v>
      </c>
      <c r="J5" s="32"/>
    </row>
    <row r="6" spans="1:10" x14ac:dyDescent="0.2">
      <c r="A6" s="153"/>
      <c r="B6" s="153"/>
      <c r="C6" s="154" t="s">
        <v>10</v>
      </c>
      <c r="D6" s="153"/>
      <c r="E6" s="153"/>
      <c r="F6" s="153"/>
      <c r="G6" s="153"/>
      <c r="H6" s="35" t="s">
        <v>153</v>
      </c>
      <c r="J6" s="32"/>
    </row>
    <row r="7" spans="1:10" x14ac:dyDescent="0.2">
      <c r="A7" s="155">
        <v>1</v>
      </c>
      <c r="B7" s="156" t="s">
        <v>74</v>
      </c>
      <c r="C7" s="156" t="s">
        <v>75</v>
      </c>
      <c r="D7" s="156" t="s">
        <v>36</v>
      </c>
      <c r="E7" s="157">
        <v>1239180</v>
      </c>
      <c r="F7" s="35">
        <v>49156.411829999997</v>
      </c>
      <c r="G7" s="158">
        <v>4.1584459999999997E-2</v>
      </c>
      <c r="H7" s="35" t="s">
        <v>153</v>
      </c>
      <c r="J7" s="32"/>
    </row>
    <row r="8" spans="1:10" x14ac:dyDescent="0.2">
      <c r="A8" s="155">
        <v>2</v>
      </c>
      <c r="B8" s="156" t="s">
        <v>198</v>
      </c>
      <c r="C8" s="156" t="s">
        <v>199</v>
      </c>
      <c r="D8" s="156" t="s">
        <v>47</v>
      </c>
      <c r="E8" s="157">
        <v>8339782</v>
      </c>
      <c r="F8" s="35">
        <v>41794.817493000002</v>
      </c>
      <c r="G8" s="158">
        <v>3.5356829999999999E-2</v>
      </c>
      <c r="H8" s="35" t="s">
        <v>153</v>
      </c>
      <c r="J8" s="32"/>
    </row>
    <row r="9" spans="1:10" x14ac:dyDescent="0.2">
      <c r="A9" s="155">
        <v>3</v>
      </c>
      <c r="B9" s="156" t="s">
        <v>200</v>
      </c>
      <c r="C9" s="156" t="s">
        <v>201</v>
      </c>
      <c r="D9" s="156" t="s">
        <v>90</v>
      </c>
      <c r="E9" s="157">
        <v>906576</v>
      </c>
      <c r="F9" s="35">
        <v>38613.338280000004</v>
      </c>
      <c r="G9" s="158">
        <v>3.2665420000000001E-2</v>
      </c>
      <c r="H9" s="35" t="s">
        <v>153</v>
      </c>
      <c r="J9" s="32"/>
    </row>
    <row r="10" spans="1:10" x14ac:dyDescent="0.2">
      <c r="A10" s="155">
        <v>4</v>
      </c>
      <c r="B10" s="156" t="s">
        <v>202</v>
      </c>
      <c r="C10" s="156" t="s">
        <v>203</v>
      </c>
      <c r="D10" s="156" t="s">
        <v>204</v>
      </c>
      <c r="E10" s="157">
        <v>654127</v>
      </c>
      <c r="F10" s="35">
        <v>35845.178409499997</v>
      </c>
      <c r="G10" s="158">
        <v>3.032367E-2</v>
      </c>
      <c r="H10" s="35" t="s">
        <v>153</v>
      </c>
      <c r="J10" s="32"/>
    </row>
    <row r="11" spans="1:10" x14ac:dyDescent="0.2">
      <c r="A11" s="155">
        <v>5</v>
      </c>
      <c r="B11" s="156" t="s">
        <v>205</v>
      </c>
      <c r="C11" s="156" t="s">
        <v>206</v>
      </c>
      <c r="D11" s="156" t="s">
        <v>50</v>
      </c>
      <c r="E11" s="157">
        <v>20011397</v>
      </c>
      <c r="F11" s="35">
        <v>35470.201182500001</v>
      </c>
      <c r="G11" s="158">
        <v>3.000645E-2</v>
      </c>
      <c r="H11" s="35" t="s">
        <v>153</v>
      </c>
      <c r="J11" s="32"/>
    </row>
    <row r="12" spans="1:10" ht="25.5" x14ac:dyDescent="0.2">
      <c r="A12" s="155">
        <v>6</v>
      </c>
      <c r="B12" s="156" t="s">
        <v>207</v>
      </c>
      <c r="C12" s="156" t="s">
        <v>208</v>
      </c>
      <c r="D12" s="156" t="s">
        <v>209</v>
      </c>
      <c r="E12" s="157">
        <v>1777263</v>
      </c>
      <c r="F12" s="35">
        <v>28451.3147355</v>
      </c>
      <c r="G12" s="158">
        <v>2.4068740000000002E-2</v>
      </c>
      <c r="H12" s="35" t="s">
        <v>153</v>
      </c>
      <c r="J12" s="48"/>
    </row>
    <row r="13" spans="1:10" x14ac:dyDescent="0.2">
      <c r="A13" s="155">
        <v>7</v>
      </c>
      <c r="B13" s="156" t="s">
        <v>110</v>
      </c>
      <c r="C13" s="156" t="s">
        <v>111</v>
      </c>
      <c r="D13" s="156" t="s">
        <v>112</v>
      </c>
      <c r="E13" s="157">
        <v>5470000</v>
      </c>
      <c r="F13" s="35">
        <v>26534.97</v>
      </c>
      <c r="G13" s="158">
        <v>2.2447580000000002E-2</v>
      </c>
      <c r="H13" s="35" t="s">
        <v>153</v>
      </c>
      <c r="J13" s="32"/>
    </row>
    <row r="14" spans="1:10" x14ac:dyDescent="0.2">
      <c r="A14" s="155">
        <v>8</v>
      </c>
      <c r="B14" s="156" t="s">
        <v>210</v>
      </c>
      <c r="C14" s="156" t="s">
        <v>211</v>
      </c>
      <c r="D14" s="156" t="s">
        <v>53</v>
      </c>
      <c r="E14" s="157">
        <v>1410000</v>
      </c>
      <c r="F14" s="35">
        <v>24897.075000000001</v>
      </c>
      <c r="G14" s="158">
        <v>2.1061980000000001E-2</v>
      </c>
      <c r="H14" s="35" t="s">
        <v>153</v>
      </c>
      <c r="J14" s="32" t="s">
        <v>1031</v>
      </c>
    </row>
    <row r="15" spans="1:10" x14ac:dyDescent="0.2">
      <c r="A15" s="155">
        <v>9</v>
      </c>
      <c r="B15" s="156" t="s">
        <v>212</v>
      </c>
      <c r="C15" s="156" t="s">
        <v>213</v>
      </c>
      <c r="D15" s="156" t="s">
        <v>214</v>
      </c>
      <c r="E15" s="157">
        <v>5207843</v>
      </c>
      <c r="F15" s="35">
        <v>24755.4817005</v>
      </c>
      <c r="G15" s="158">
        <v>2.0942200000000001E-2</v>
      </c>
      <c r="H15" s="35" t="s">
        <v>153</v>
      </c>
      <c r="J15" s="32"/>
    </row>
    <row r="16" spans="1:10" x14ac:dyDescent="0.2">
      <c r="A16" s="155">
        <v>10</v>
      </c>
      <c r="B16" s="156" t="s">
        <v>215</v>
      </c>
      <c r="C16" s="156" t="s">
        <v>216</v>
      </c>
      <c r="D16" s="156" t="s">
        <v>50</v>
      </c>
      <c r="E16" s="157">
        <v>4457411</v>
      </c>
      <c r="F16" s="35">
        <v>24315.177005000001</v>
      </c>
      <c r="G16" s="158">
        <v>2.056972E-2</v>
      </c>
      <c r="H16" s="35" t="s">
        <v>153</v>
      </c>
      <c r="J16" s="32"/>
    </row>
    <row r="17" spans="1:10" ht="25.5" x14ac:dyDescent="0.2">
      <c r="A17" s="155">
        <v>11</v>
      </c>
      <c r="B17" s="156" t="s">
        <v>217</v>
      </c>
      <c r="C17" s="156" t="s">
        <v>218</v>
      </c>
      <c r="D17" s="156" t="s">
        <v>219</v>
      </c>
      <c r="E17" s="157">
        <v>2208459</v>
      </c>
      <c r="F17" s="35">
        <v>23717.745430499999</v>
      </c>
      <c r="G17" s="158">
        <v>2.006432E-2</v>
      </c>
      <c r="H17" s="35" t="s">
        <v>153</v>
      </c>
      <c r="J17" s="32"/>
    </row>
    <row r="18" spans="1:10" x14ac:dyDescent="0.2">
      <c r="A18" s="155">
        <v>12</v>
      </c>
      <c r="B18" s="156" t="s">
        <v>67</v>
      </c>
      <c r="C18" s="156" t="s">
        <v>68</v>
      </c>
      <c r="D18" s="156" t="s">
        <v>36</v>
      </c>
      <c r="E18" s="157">
        <v>841486</v>
      </c>
      <c r="F18" s="35">
        <v>23002.861295999999</v>
      </c>
      <c r="G18" s="158">
        <v>1.9459549999999999E-2</v>
      </c>
      <c r="H18" s="35" t="s">
        <v>153</v>
      </c>
      <c r="J18" s="32"/>
    </row>
    <row r="19" spans="1:10" x14ac:dyDescent="0.2">
      <c r="A19" s="155">
        <v>13</v>
      </c>
      <c r="B19" s="156" t="s">
        <v>220</v>
      </c>
      <c r="C19" s="156" t="s">
        <v>221</v>
      </c>
      <c r="D19" s="156" t="s">
        <v>222</v>
      </c>
      <c r="E19" s="157">
        <v>540000</v>
      </c>
      <c r="F19" s="35">
        <v>22903.83</v>
      </c>
      <c r="G19" s="158">
        <v>1.937577E-2</v>
      </c>
      <c r="H19" s="35" t="s">
        <v>153</v>
      </c>
      <c r="J19" s="32"/>
    </row>
    <row r="20" spans="1:10" x14ac:dyDescent="0.2">
      <c r="A20" s="155">
        <v>14</v>
      </c>
      <c r="B20" s="156" t="s">
        <v>223</v>
      </c>
      <c r="C20" s="156" t="s">
        <v>224</v>
      </c>
      <c r="D20" s="156" t="s">
        <v>112</v>
      </c>
      <c r="E20" s="157">
        <v>170931</v>
      </c>
      <c r="F20" s="35">
        <v>22634.768485500001</v>
      </c>
      <c r="G20" s="158">
        <v>1.9148160000000001E-2</v>
      </c>
      <c r="H20" s="35" t="s">
        <v>153</v>
      </c>
      <c r="J20" s="32"/>
    </row>
    <row r="21" spans="1:10" ht="25.5" x14ac:dyDescent="0.2">
      <c r="A21" s="155">
        <v>15</v>
      </c>
      <c r="B21" s="156" t="s">
        <v>225</v>
      </c>
      <c r="C21" s="156" t="s">
        <v>226</v>
      </c>
      <c r="D21" s="156" t="s">
        <v>219</v>
      </c>
      <c r="E21" s="157">
        <v>1388200</v>
      </c>
      <c r="F21" s="35">
        <v>22507.580699999999</v>
      </c>
      <c r="G21" s="158">
        <v>1.9040560000000002E-2</v>
      </c>
      <c r="H21" s="35" t="s">
        <v>153</v>
      </c>
      <c r="J21" s="32"/>
    </row>
    <row r="22" spans="1:10" ht="15" x14ac:dyDescent="0.2">
      <c r="A22" s="155">
        <v>16</v>
      </c>
      <c r="B22" s="156" t="s">
        <v>227</v>
      </c>
      <c r="C22" s="156" t="s">
        <v>228</v>
      </c>
      <c r="D22" s="156" t="s">
        <v>112</v>
      </c>
      <c r="E22" s="157">
        <v>741094</v>
      </c>
      <c r="F22" s="35">
        <v>21576.951809999999</v>
      </c>
      <c r="G22" s="158">
        <v>1.8253289999999998E-2</v>
      </c>
      <c r="H22" s="35" t="s">
        <v>153</v>
      </c>
      <c r="J22" s="48"/>
    </row>
    <row r="23" spans="1:10" x14ac:dyDescent="0.2">
      <c r="A23" s="155">
        <v>17</v>
      </c>
      <c r="B23" s="156" t="s">
        <v>229</v>
      </c>
      <c r="C23" s="156" t="s">
        <v>230</v>
      </c>
      <c r="D23" s="156" t="s">
        <v>47</v>
      </c>
      <c r="E23" s="157">
        <v>1445958</v>
      </c>
      <c r="F23" s="35">
        <v>21287.393676</v>
      </c>
      <c r="G23" s="158">
        <v>1.8008329999999999E-2</v>
      </c>
      <c r="H23" s="35" t="s">
        <v>153</v>
      </c>
      <c r="J23" s="32"/>
    </row>
    <row r="24" spans="1:10" x14ac:dyDescent="0.2">
      <c r="A24" s="155">
        <v>18</v>
      </c>
      <c r="B24" s="156" t="s">
        <v>231</v>
      </c>
      <c r="C24" s="156" t="s">
        <v>232</v>
      </c>
      <c r="D24" s="156" t="s">
        <v>22</v>
      </c>
      <c r="E24" s="157">
        <v>1341316</v>
      </c>
      <c r="F24" s="35">
        <v>20098.278944000002</v>
      </c>
      <c r="G24" s="158">
        <v>1.7002380000000001E-2</v>
      </c>
      <c r="H24" s="35" t="s">
        <v>153</v>
      </c>
      <c r="J24" s="32"/>
    </row>
    <row r="25" spans="1:10" x14ac:dyDescent="0.2">
      <c r="A25" s="155">
        <v>19</v>
      </c>
      <c r="B25" s="156" t="s">
        <v>28</v>
      </c>
      <c r="C25" s="156" t="s">
        <v>29</v>
      </c>
      <c r="D25" s="156" t="s">
        <v>30</v>
      </c>
      <c r="E25" s="157">
        <v>5546767</v>
      </c>
      <c r="F25" s="35">
        <v>16967.560253</v>
      </c>
      <c r="G25" s="158">
        <v>1.4353909999999999E-2</v>
      </c>
      <c r="H25" s="35" t="s">
        <v>153</v>
      </c>
      <c r="J25" s="32" t="s">
        <v>1032</v>
      </c>
    </row>
    <row r="26" spans="1:10" ht="25.5" x14ac:dyDescent="0.2">
      <c r="A26" s="155">
        <v>20</v>
      </c>
      <c r="B26" s="156" t="s">
        <v>233</v>
      </c>
      <c r="C26" s="156" t="s">
        <v>234</v>
      </c>
      <c r="D26" s="156" t="s">
        <v>235</v>
      </c>
      <c r="E26" s="157">
        <v>1211495</v>
      </c>
      <c r="F26" s="35">
        <v>16927.6138875</v>
      </c>
      <c r="G26" s="158">
        <v>1.432012E-2</v>
      </c>
      <c r="H26" s="35" t="s">
        <v>153</v>
      </c>
      <c r="J26" s="32"/>
    </row>
    <row r="27" spans="1:10" ht="25.5" x14ac:dyDescent="0.2">
      <c r="A27" s="155">
        <v>21</v>
      </c>
      <c r="B27" s="156" t="s">
        <v>236</v>
      </c>
      <c r="C27" s="156" t="s">
        <v>237</v>
      </c>
      <c r="D27" s="156" t="s">
        <v>219</v>
      </c>
      <c r="E27" s="157">
        <v>329521</v>
      </c>
      <c r="F27" s="35">
        <v>16447.5464335</v>
      </c>
      <c r="G27" s="158">
        <v>1.3913999999999999E-2</v>
      </c>
      <c r="H27" s="35" t="s">
        <v>153</v>
      </c>
      <c r="J27" s="32"/>
    </row>
    <row r="28" spans="1:10" x14ac:dyDescent="0.2">
      <c r="A28" s="155">
        <v>22</v>
      </c>
      <c r="B28" s="156" t="s">
        <v>238</v>
      </c>
      <c r="C28" s="156" t="s">
        <v>239</v>
      </c>
      <c r="D28" s="156" t="s">
        <v>240</v>
      </c>
      <c r="E28" s="157">
        <v>2857330</v>
      </c>
      <c r="F28" s="35">
        <v>16093.911225</v>
      </c>
      <c r="G28" s="158">
        <v>1.361484E-2</v>
      </c>
      <c r="H28" s="35" t="s">
        <v>153</v>
      </c>
      <c r="J28" s="32"/>
    </row>
    <row r="29" spans="1:10" x14ac:dyDescent="0.2">
      <c r="A29" s="155">
        <v>23</v>
      </c>
      <c r="B29" s="156" t="s">
        <v>241</v>
      </c>
      <c r="C29" s="156" t="s">
        <v>242</v>
      </c>
      <c r="D29" s="156" t="s">
        <v>50</v>
      </c>
      <c r="E29" s="157">
        <v>2332816</v>
      </c>
      <c r="F29" s="35">
        <v>15677.689928</v>
      </c>
      <c r="G29" s="158">
        <v>1.326273E-2</v>
      </c>
      <c r="H29" s="35" t="s">
        <v>153</v>
      </c>
      <c r="J29" s="32"/>
    </row>
    <row r="30" spans="1:10" x14ac:dyDescent="0.2">
      <c r="A30" s="155">
        <v>24</v>
      </c>
      <c r="B30" s="156" t="s">
        <v>115</v>
      </c>
      <c r="C30" s="156" t="s">
        <v>116</v>
      </c>
      <c r="D30" s="156" t="s">
        <v>117</v>
      </c>
      <c r="E30" s="157">
        <v>1500000</v>
      </c>
      <c r="F30" s="35">
        <v>15666</v>
      </c>
      <c r="G30" s="158">
        <v>1.325284E-2</v>
      </c>
      <c r="H30" s="35" t="s">
        <v>153</v>
      </c>
      <c r="J30" s="32"/>
    </row>
    <row r="31" spans="1:10" x14ac:dyDescent="0.2">
      <c r="A31" s="155">
        <v>25</v>
      </c>
      <c r="B31" s="156" t="s">
        <v>243</v>
      </c>
      <c r="C31" s="156" t="s">
        <v>244</v>
      </c>
      <c r="D31" s="156" t="s">
        <v>245</v>
      </c>
      <c r="E31" s="157">
        <v>1601013</v>
      </c>
      <c r="F31" s="35">
        <v>15557.043320999999</v>
      </c>
      <c r="G31" s="158">
        <v>1.3160669999999999E-2</v>
      </c>
      <c r="H31" s="35" t="s">
        <v>153</v>
      </c>
      <c r="J31" s="32"/>
    </row>
    <row r="32" spans="1:10" x14ac:dyDescent="0.2">
      <c r="A32" s="155">
        <v>26</v>
      </c>
      <c r="B32" s="156" t="s">
        <v>246</v>
      </c>
      <c r="C32" s="156" t="s">
        <v>247</v>
      </c>
      <c r="D32" s="156" t="s">
        <v>214</v>
      </c>
      <c r="E32" s="157">
        <v>1603545</v>
      </c>
      <c r="F32" s="35">
        <v>15083.746042500001</v>
      </c>
      <c r="G32" s="158">
        <v>1.2760280000000001E-2</v>
      </c>
      <c r="H32" s="35" t="s">
        <v>153</v>
      </c>
      <c r="J32" s="32"/>
    </row>
    <row r="33" spans="1:10" x14ac:dyDescent="0.2">
      <c r="A33" s="155">
        <v>27</v>
      </c>
      <c r="B33" s="156" t="s">
        <v>123</v>
      </c>
      <c r="C33" s="156" t="s">
        <v>124</v>
      </c>
      <c r="D33" s="156" t="s">
        <v>83</v>
      </c>
      <c r="E33" s="157">
        <v>3723986</v>
      </c>
      <c r="F33" s="35">
        <v>14901.529979000001</v>
      </c>
      <c r="G33" s="158">
        <v>1.260613E-2</v>
      </c>
      <c r="H33" s="35" t="s">
        <v>153</v>
      </c>
      <c r="J33" s="32"/>
    </row>
    <row r="34" spans="1:10" x14ac:dyDescent="0.2">
      <c r="A34" s="155">
        <v>28</v>
      </c>
      <c r="B34" s="156" t="s">
        <v>96</v>
      </c>
      <c r="C34" s="156" t="s">
        <v>97</v>
      </c>
      <c r="D34" s="156" t="s">
        <v>90</v>
      </c>
      <c r="E34" s="157">
        <v>313672</v>
      </c>
      <c r="F34" s="35">
        <v>14869.621160000001</v>
      </c>
      <c r="G34" s="158">
        <v>1.2579140000000001E-2</v>
      </c>
      <c r="H34" s="35" t="s">
        <v>153</v>
      </c>
      <c r="J34" s="32"/>
    </row>
    <row r="35" spans="1:10" x14ac:dyDescent="0.2">
      <c r="A35" s="155">
        <v>29</v>
      </c>
      <c r="B35" s="156" t="s">
        <v>248</v>
      </c>
      <c r="C35" s="156" t="s">
        <v>249</v>
      </c>
      <c r="D35" s="156" t="s">
        <v>16</v>
      </c>
      <c r="E35" s="157">
        <v>4437333</v>
      </c>
      <c r="F35" s="35">
        <v>14736.382893</v>
      </c>
      <c r="G35" s="158">
        <v>1.2466420000000001E-2</v>
      </c>
      <c r="H35" s="35" t="s">
        <v>153</v>
      </c>
      <c r="J35" s="32"/>
    </row>
    <row r="36" spans="1:10" x14ac:dyDescent="0.2">
      <c r="A36" s="155">
        <v>30</v>
      </c>
      <c r="B36" s="156" t="s">
        <v>250</v>
      </c>
      <c r="C36" s="156" t="s">
        <v>251</v>
      </c>
      <c r="D36" s="156" t="s">
        <v>252</v>
      </c>
      <c r="E36" s="157">
        <v>403395</v>
      </c>
      <c r="F36" s="35">
        <v>14573.652862499999</v>
      </c>
      <c r="G36" s="158">
        <v>1.2328759999999999E-2</v>
      </c>
      <c r="H36" s="35" t="s">
        <v>153</v>
      </c>
      <c r="J36" s="32"/>
    </row>
    <row r="37" spans="1:10" x14ac:dyDescent="0.2">
      <c r="A37" s="155">
        <v>31</v>
      </c>
      <c r="B37" s="156" t="s">
        <v>253</v>
      </c>
      <c r="C37" s="156" t="s">
        <v>254</v>
      </c>
      <c r="D37" s="156" t="s">
        <v>204</v>
      </c>
      <c r="E37" s="157">
        <v>213372</v>
      </c>
      <c r="F37" s="35">
        <v>14479.103862</v>
      </c>
      <c r="G37" s="158">
        <v>1.2248770000000001E-2</v>
      </c>
      <c r="H37" s="35" t="s">
        <v>153</v>
      </c>
      <c r="J37" s="32"/>
    </row>
    <row r="38" spans="1:10" x14ac:dyDescent="0.2">
      <c r="A38" s="155">
        <v>32</v>
      </c>
      <c r="B38" s="156" t="s">
        <v>255</v>
      </c>
      <c r="C38" s="156" t="s">
        <v>256</v>
      </c>
      <c r="D38" s="156" t="s">
        <v>240</v>
      </c>
      <c r="E38" s="157">
        <v>1791031</v>
      </c>
      <c r="F38" s="35">
        <v>14388.2475385</v>
      </c>
      <c r="G38" s="158">
        <v>1.2171909999999999E-2</v>
      </c>
      <c r="H38" s="35" t="s">
        <v>153</v>
      </c>
      <c r="J38" s="32"/>
    </row>
    <row r="39" spans="1:10" x14ac:dyDescent="0.2">
      <c r="A39" s="155">
        <v>33</v>
      </c>
      <c r="B39" s="156" t="s">
        <v>257</v>
      </c>
      <c r="C39" s="156" t="s">
        <v>258</v>
      </c>
      <c r="D39" s="156" t="s">
        <v>90</v>
      </c>
      <c r="E39" s="157">
        <v>91595</v>
      </c>
      <c r="F39" s="35">
        <v>14244.121639999999</v>
      </c>
      <c r="G39" s="158">
        <v>1.204999E-2</v>
      </c>
      <c r="H39" s="35" t="s">
        <v>153</v>
      </c>
      <c r="J39" s="32"/>
    </row>
    <row r="40" spans="1:10" x14ac:dyDescent="0.2">
      <c r="A40" s="155">
        <v>34</v>
      </c>
      <c r="B40" s="156" t="s">
        <v>81</v>
      </c>
      <c r="C40" s="156" t="s">
        <v>82</v>
      </c>
      <c r="D40" s="156" t="s">
        <v>83</v>
      </c>
      <c r="E40" s="157">
        <v>1346768</v>
      </c>
      <c r="F40" s="35">
        <v>14038.709632</v>
      </c>
      <c r="G40" s="158">
        <v>1.187622E-2</v>
      </c>
      <c r="H40" s="35" t="s">
        <v>153</v>
      </c>
      <c r="J40" s="32"/>
    </row>
    <row r="41" spans="1:10" x14ac:dyDescent="0.2">
      <c r="A41" s="155">
        <v>35</v>
      </c>
      <c r="B41" s="156" t="s">
        <v>259</v>
      </c>
      <c r="C41" s="156" t="s">
        <v>260</v>
      </c>
      <c r="D41" s="156" t="s">
        <v>112</v>
      </c>
      <c r="E41" s="157">
        <v>4662523</v>
      </c>
      <c r="F41" s="35">
        <v>14015.544137999999</v>
      </c>
      <c r="G41" s="158">
        <v>1.185662E-2</v>
      </c>
      <c r="H41" s="35" t="s">
        <v>153</v>
      </c>
      <c r="J41" s="32"/>
    </row>
    <row r="42" spans="1:10" ht="25.5" x14ac:dyDescent="0.2">
      <c r="A42" s="155">
        <v>36</v>
      </c>
      <c r="B42" s="156" t="s">
        <v>261</v>
      </c>
      <c r="C42" s="156" t="s">
        <v>262</v>
      </c>
      <c r="D42" s="156" t="s">
        <v>25</v>
      </c>
      <c r="E42" s="157">
        <v>744255</v>
      </c>
      <c r="F42" s="35">
        <v>13496.6922975</v>
      </c>
      <c r="G42" s="158">
        <v>1.1417689999999999E-2</v>
      </c>
      <c r="H42" s="35" t="s">
        <v>153</v>
      </c>
      <c r="J42" s="32"/>
    </row>
    <row r="43" spans="1:10" x14ac:dyDescent="0.2">
      <c r="A43" s="155">
        <v>37</v>
      </c>
      <c r="B43" s="156" t="s">
        <v>263</v>
      </c>
      <c r="C43" s="156" t="s">
        <v>264</v>
      </c>
      <c r="D43" s="156" t="s">
        <v>36</v>
      </c>
      <c r="E43" s="157">
        <v>200075</v>
      </c>
      <c r="F43" s="35">
        <v>13484.054625000001</v>
      </c>
      <c r="G43" s="158">
        <v>1.1407E-2</v>
      </c>
      <c r="H43" s="35" t="s">
        <v>153</v>
      </c>
      <c r="J43" s="32"/>
    </row>
    <row r="44" spans="1:10" x14ac:dyDescent="0.2">
      <c r="A44" s="155">
        <v>38</v>
      </c>
      <c r="B44" s="156" t="s">
        <v>265</v>
      </c>
      <c r="C44" s="156" t="s">
        <v>266</v>
      </c>
      <c r="D44" s="156" t="s">
        <v>267</v>
      </c>
      <c r="E44" s="157">
        <v>671936</v>
      </c>
      <c r="F44" s="35">
        <v>13344.984928</v>
      </c>
      <c r="G44" s="158">
        <v>1.128935E-2</v>
      </c>
      <c r="H44" s="35" t="s">
        <v>153</v>
      </c>
      <c r="J44" s="32"/>
    </row>
    <row r="45" spans="1:10" x14ac:dyDescent="0.2">
      <c r="A45" s="155">
        <v>39</v>
      </c>
      <c r="B45" s="156" t="s">
        <v>268</v>
      </c>
      <c r="C45" s="156" t="s">
        <v>269</v>
      </c>
      <c r="D45" s="156" t="s">
        <v>112</v>
      </c>
      <c r="E45" s="157">
        <v>917251</v>
      </c>
      <c r="F45" s="35">
        <v>13332.243285</v>
      </c>
      <c r="G45" s="158">
        <v>1.127857E-2</v>
      </c>
      <c r="H45" s="35" t="s">
        <v>153</v>
      </c>
      <c r="J45" s="32"/>
    </row>
    <row r="46" spans="1:10" x14ac:dyDescent="0.2">
      <c r="A46" s="155">
        <v>40</v>
      </c>
      <c r="B46" s="156" t="s">
        <v>270</v>
      </c>
      <c r="C46" s="156" t="s">
        <v>271</v>
      </c>
      <c r="D46" s="156" t="s">
        <v>222</v>
      </c>
      <c r="E46" s="157">
        <v>528688</v>
      </c>
      <c r="F46" s="35">
        <v>12987.485064</v>
      </c>
      <c r="G46" s="158">
        <v>1.0986920000000001E-2</v>
      </c>
      <c r="H46" s="35" t="s">
        <v>153</v>
      </c>
      <c r="J46" s="32"/>
    </row>
    <row r="47" spans="1:10" ht="25.5" x14ac:dyDescent="0.2">
      <c r="A47" s="155">
        <v>41</v>
      </c>
      <c r="B47" s="156" t="s">
        <v>272</v>
      </c>
      <c r="C47" s="156" t="s">
        <v>273</v>
      </c>
      <c r="D47" s="156" t="s">
        <v>274</v>
      </c>
      <c r="E47" s="157">
        <v>517174</v>
      </c>
      <c r="F47" s="35">
        <v>12939.434893</v>
      </c>
      <c r="G47" s="158">
        <v>1.0946269999999999E-2</v>
      </c>
      <c r="H47" s="35" t="s">
        <v>153</v>
      </c>
      <c r="J47" s="32"/>
    </row>
    <row r="48" spans="1:10" ht="25.5" x14ac:dyDescent="0.2">
      <c r="A48" s="155">
        <v>42</v>
      </c>
      <c r="B48" s="156" t="s">
        <v>275</v>
      </c>
      <c r="C48" s="156" t="s">
        <v>276</v>
      </c>
      <c r="D48" s="156" t="s">
        <v>112</v>
      </c>
      <c r="E48" s="157">
        <v>880653</v>
      </c>
      <c r="F48" s="35">
        <v>12536.095455000001</v>
      </c>
      <c r="G48" s="158">
        <v>1.0605059999999999E-2</v>
      </c>
      <c r="H48" s="35" t="s">
        <v>153</v>
      </c>
      <c r="J48" s="32"/>
    </row>
    <row r="49" spans="1:10" x14ac:dyDescent="0.2">
      <c r="A49" s="155">
        <v>43</v>
      </c>
      <c r="B49" s="156" t="s">
        <v>277</v>
      </c>
      <c r="C49" s="156" t="s">
        <v>278</v>
      </c>
      <c r="D49" s="156" t="s">
        <v>50</v>
      </c>
      <c r="E49" s="157">
        <v>9169846</v>
      </c>
      <c r="F49" s="35">
        <v>12534.262497399999</v>
      </c>
      <c r="G49" s="158">
        <v>1.060351E-2</v>
      </c>
      <c r="H49" s="35" t="s">
        <v>153</v>
      </c>
      <c r="J49" s="32"/>
    </row>
    <row r="50" spans="1:10" x14ac:dyDescent="0.2">
      <c r="A50" s="155">
        <v>44</v>
      </c>
      <c r="B50" s="156" t="s">
        <v>279</v>
      </c>
      <c r="C50" s="156" t="s">
        <v>280</v>
      </c>
      <c r="D50" s="156" t="s">
        <v>90</v>
      </c>
      <c r="E50" s="157">
        <v>1118982</v>
      </c>
      <c r="F50" s="35">
        <v>12219.842930999999</v>
      </c>
      <c r="G50" s="158">
        <v>1.0337529999999999E-2</v>
      </c>
      <c r="H50" s="35" t="s">
        <v>153</v>
      </c>
      <c r="J50" s="32"/>
    </row>
    <row r="51" spans="1:10" x14ac:dyDescent="0.2">
      <c r="A51" s="155">
        <v>45</v>
      </c>
      <c r="B51" s="156" t="s">
        <v>281</v>
      </c>
      <c r="C51" s="156" t="s">
        <v>282</v>
      </c>
      <c r="D51" s="156" t="s">
        <v>90</v>
      </c>
      <c r="E51" s="157">
        <v>2234123</v>
      </c>
      <c r="F51" s="35">
        <v>12106.712536999999</v>
      </c>
      <c r="G51" s="158">
        <v>1.024182E-2</v>
      </c>
      <c r="H51" s="35" t="s">
        <v>153</v>
      </c>
      <c r="J51" s="32"/>
    </row>
    <row r="52" spans="1:10" x14ac:dyDescent="0.2">
      <c r="A52" s="155">
        <v>46</v>
      </c>
      <c r="B52" s="156" t="s">
        <v>283</v>
      </c>
      <c r="C52" s="156" t="s">
        <v>284</v>
      </c>
      <c r="D52" s="156" t="s">
        <v>36</v>
      </c>
      <c r="E52" s="157">
        <v>505581</v>
      </c>
      <c r="F52" s="35">
        <v>12036.872448</v>
      </c>
      <c r="G52" s="158">
        <v>1.0182739999999999E-2</v>
      </c>
      <c r="H52" s="35" t="s">
        <v>153</v>
      </c>
      <c r="J52" s="32"/>
    </row>
    <row r="53" spans="1:10" x14ac:dyDescent="0.2">
      <c r="A53" s="155">
        <v>47</v>
      </c>
      <c r="B53" s="156" t="s">
        <v>127</v>
      </c>
      <c r="C53" s="156" t="s">
        <v>128</v>
      </c>
      <c r="D53" s="156" t="s">
        <v>33</v>
      </c>
      <c r="E53" s="157">
        <v>4000000</v>
      </c>
      <c r="F53" s="35">
        <v>12034</v>
      </c>
      <c r="G53" s="158">
        <v>1.018031E-2</v>
      </c>
      <c r="H53" s="35" t="s">
        <v>153</v>
      </c>
      <c r="J53" s="32"/>
    </row>
    <row r="54" spans="1:10" x14ac:dyDescent="0.2">
      <c r="A54" s="155">
        <v>48</v>
      </c>
      <c r="B54" s="156" t="s">
        <v>285</v>
      </c>
      <c r="C54" s="156" t="s">
        <v>286</v>
      </c>
      <c r="D54" s="156" t="s">
        <v>222</v>
      </c>
      <c r="E54" s="157">
        <v>220166</v>
      </c>
      <c r="F54" s="35">
        <v>12018.421608000001</v>
      </c>
      <c r="G54" s="158">
        <v>1.016713E-2</v>
      </c>
      <c r="H54" s="35" t="s">
        <v>153</v>
      </c>
      <c r="J54" s="32"/>
    </row>
    <row r="55" spans="1:10" x14ac:dyDescent="0.2">
      <c r="A55" s="155">
        <v>49</v>
      </c>
      <c r="B55" s="156" t="s">
        <v>287</v>
      </c>
      <c r="C55" s="156" t="s">
        <v>288</v>
      </c>
      <c r="D55" s="156" t="s">
        <v>33</v>
      </c>
      <c r="E55" s="157">
        <v>1622229</v>
      </c>
      <c r="F55" s="35">
        <v>11431.847763</v>
      </c>
      <c r="G55" s="158">
        <v>9.6709099999999996E-3</v>
      </c>
      <c r="H55" s="35" t="s">
        <v>153</v>
      </c>
      <c r="J55" s="32"/>
    </row>
    <row r="56" spans="1:10" x14ac:dyDescent="0.2">
      <c r="A56" s="155">
        <v>50</v>
      </c>
      <c r="B56" s="156" t="s">
        <v>289</v>
      </c>
      <c r="C56" s="156" t="s">
        <v>290</v>
      </c>
      <c r="D56" s="156" t="s">
        <v>112</v>
      </c>
      <c r="E56" s="157">
        <v>611549</v>
      </c>
      <c r="F56" s="35">
        <v>11332.614519000001</v>
      </c>
      <c r="G56" s="158">
        <v>9.5869600000000003E-3</v>
      </c>
      <c r="H56" s="35" t="s">
        <v>153</v>
      </c>
      <c r="J56" s="32"/>
    </row>
    <row r="57" spans="1:10" x14ac:dyDescent="0.2">
      <c r="A57" s="155">
        <v>51</v>
      </c>
      <c r="B57" s="156" t="s">
        <v>291</v>
      </c>
      <c r="C57" s="156" t="s">
        <v>292</v>
      </c>
      <c r="D57" s="156" t="s">
        <v>293</v>
      </c>
      <c r="E57" s="157">
        <v>474240</v>
      </c>
      <c r="F57" s="35">
        <v>11215.064640000001</v>
      </c>
      <c r="G57" s="158">
        <v>9.4875199999999993E-3</v>
      </c>
      <c r="H57" s="35" t="s">
        <v>153</v>
      </c>
      <c r="J57" s="32"/>
    </row>
    <row r="58" spans="1:10" ht="25.5" x14ac:dyDescent="0.2">
      <c r="A58" s="155">
        <v>52</v>
      </c>
      <c r="B58" s="156" t="s">
        <v>84</v>
      </c>
      <c r="C58" s="156" t="s">
        <v>85</v>
      </c>
      <c r="D58" s="156" t="s">
        <v>25</v>
      </c>
      <c r="E58" s="157">
        <v>254491</v>
      </c>
      <c r="F58" s="35">
        <v>11169.609990000001</v>
      </c>
      <c r="G58" s="158">
        <v>9.4490700000000004E-3</v>
      </c>
      <c r="H58" s="35" t="s">
        <v>153</v>
      </c>
      <c r="J58" s="32"/>
    </row>
    <row r="59" spans="1:10" x14ac:dyDescent="0.2">
      <c r="A59" s="155">
        <v>53</v>
      </c>
      <c r="B59" s="156" t="s">
        <v>294</v>
      </c>
      <c r="C59" s="156" t="s">
        <v>295</v>
      </c>
      <c r="D59" s="156" t="s">
        <v>36</v>
      </c>
      <c r="E59" s="157">
        <v>181135</v>
      </c>
      <c r="F59" s="35">
        <v>10788.219465</v>
      </c>
      <c r="G59" s="158">
        <v>9.1264299999999996E-3</v>
      </c>
      <c r="H59" s="35" t="s">
        <v>153</v>
      </c>
      <c r="J59" s="32"/>
    </row>
    <row r="60" spans="1:10" x14ac:dyDescent="0.2">
      <c r="A60" s="155">
        <v>54</v>
      </c>
      <c r="B60" s="156" t="s">
        <v>296</v>
      </c>
      <c r="C60" s="156" t="s">
        <v>297</v>
      </c>
      <c r="D60" s="156" t="s">
        <v>298</v>
      </c>
      <c r="E60" s="157">
        <v>1001424</v>
      </c>
      <c r="F60" s="35">
        <v>10274.61024</v>
      </c>
      <c r="G60" s="158">
        <v>8.6919300000000005E-3</v>
      </c>
      <c r="H60" s="35" t="s">
        <v>153</v>
      </c>
      <c r="J60" s="32"/>
    </row>
    <row r="61" spans="1:10" x14ac:dyDescent="0.2">
      <c r="A61" s="155">
        <v>55</v>
      </c>
      <c r="B61" s="156" t="s">
        <v>299</v>
      </c>
      <c r="C61" s="156" t="s">
        <v>300</v>
      </c>
      <c r="D61" s="156" t="s">
        <v>80</v>
      </c>
      <c r="E61" s="157">
        <v>3408122</v>
      </c>
      <c r="F61" s="35">
        <v>10106.785791</v>
      </c>
      <c r="G61" s="158">
        <v>8.5499600000000005E-3</v>
      </c>
      <c r="H61" s="35" t="s">
        <v>153</v>
      </c>
      <c r="J61" s="32"/>
    </row>
    <row r="62" spans="1:10" x14ac:dyDescent="0.2">
      <c r="A62" s="155">
        <v>56</v>
      </c>
      <c r="B62" s="156" t="s">
        <v>113</v>
      </c>
      <c r="C62" s="156" t="s">
        <v>114</v>
      </c>
      <c r="D62" s="156" t="s">
        <v>112</v>
      </c>
      <c r="E62" s="157">
        <v>1785000</v>
      </c>
      <c r="F62" s="35">
        <v>9378.39</v>
      </c>
      <c r="G62" s="158">
        <v>7.9337599999999998E-3</v>
      </c>
      <c r="H62" s="35" t="s">
        <v>153</v>
      </c>
      <c r="J62" s="32"/>
    </row>
    <row r="63" spans="1:10" ht="25.5" x14ac:dyDescent="0.2">
      <c r="A63" s="155">
        <v>57</v>
      </c>
      <c r="B63" s="156" t="s">
        <v>301</v>
      </c>
      <c r="C63" s="156" t="s">
        <v>302</v>
      </c>
      <c r="D63" s="156" t="s">
        <v>219</v>
      </c>
      <c r="E63" s="157">
        <v>2119699</v>
      </c>
      <c r="F63" s="35">
        <v>8999.1821044999997</v>
      </c>
      <c r="G63" s="158">
        <v>7.6129700000000002E-3</v>
      </c>
      <c r="H63" s="35" t="s">
        <v>153</v>
      </c>
      <c r="J63" s="32"/>
    </row>
    <row r="64" spans="1:10" x14ac:dyDescent="0.2">
      <c r="A64" s="155">
        <v>58</v>
      </c>
      <c r="B64" s="156" t="s">
        <v>303</v>
      </c>
      <c r="C64" s="156" t="s">
        <v>304</v>
      </c>
      <c r="D64" s="156" t="s">
        <v>240</v>
      </c>
      <c r="E64" s="157">
        <v>5147346</v>
      </c>
      <c r="F64" s="35">
        <v>8478.1935966000001</v>
      </c>
      <c r="G64" s="158">
        <v>7.1722299999999999E-3</v>
      </c>
      <c r="H64" s="35" t="s">
        <v>153</v>
      </c>
      <c r="J64" s="32"/>
    </row>
    <row r="65" spans="1:10" x14ac:dyDescent="0.2">
      <c r="A65" s="155">
        <v>59</v>
      </c>
      <c r="B65" s="156" t="s">
        <v>305</v>
      </c>
      <c r="C65" s="156" t="s">
        <v>306</v>
      </c>
      <c r="D65" s="156" t="s">
        <v>47</v>
      </c>
      <c r="E65" s="157">
        <v>586728</v>
      </c>
      <c r="F65" s="35">
        <v>8262.0103319999998</v>
      </c>
      <c r="G65" s="158">
        <v>6.9893500000000001E-3</v>
      </c>
      <c r="H65" s="35" t="s">
        <v>153</v>
      </c>
      <c r="J65" s="32"/>
    </row>
    <row r="66" spans="1:10" ht="25.5" x14ac:dyDescent="0.2">
      <c r="A66" s="155">
        <v>60</v>
      </c>
      <c r="B66" s="156" t="s">
        <v>307</v>
      </c>
      <c r="C66" s="156" t="s">
        <v>308</v>
      </c>
      <c r="D66" s="156" t="s">
        <v>219</v>
      </c>
      <c r="E66" s="157">
        <v>2241733</v>
      </c>
      <c r="F66" s="35">
        <v>7870.7245629999998</v>
      </c>
      <c r="G66" s="158">
        <v>6.6583399999999996E-3</v>
      </c>
      <c r="H66" s="35" t="s">
        <v>153</v>
      </c>
      <c r="J66" s="32"/>
    </row>
    <row r="67" spans="1:10" ht="25.5" x14ac:dyDescent="0.2">
      <c r="A67" s="155">
        <v>61</v>
      </c>
      <c r="B67" s="156" t="s">
        <v>309</v>
      </c>
      <c r="C67" s="156" t="s">
        <v>310</v>
      </c>
      <c r="D67" s="156" t="s">
        <v>209</v>
      </c>
      <c r="E67" s="157">
        <v>206644</v>
      </c>
      <c r="F67" s="35">
        <v>7849.8889499999996</v>
      </c>
      <c r="G67" s="158">
        <v>6.6407100000000002E-3</v>
      </c>
      <c r="H67" s="35" t="s">
        <v>153</v>
      </c>
      <c r="J67" s="32"/>
    </row>
    <row r="68" spans="1:10" x14ac:dyDescent="0.2">
      <c r="A68" s="155">
        <v>62</v>
      </c>
      <c r="B68" s="156" t="s">
        <v>311</v>
      </c>
      <c r="C68" s="156" t="s">
        <v>312</v>
      </c>
      <c r="D68" s="156" t="s">
        <v>90</v>
      </c>
      <c r="E68" s="157">
        <v>1112556</v>
      </c>
      <c r="F68" s="35">
        <v>7131.4839599999996</v>
      </c>
      <c r="G68" s="158">
        <v>6.0329700000000003E-3</v>
      </c>
      <c r="H68" s="35" t="s">
        <v>153</v>
      </c>
      <c r="J68" s="32"/>
    </row>
    <row r="69" spans="1:10" x14ac:dyDescent="0.2">
      <c r="A69" s="155">
        <v>63</v>
      </c>
      <c r="B69" s="156" t="s">
        <v>118</v>
      </c>
      <c r="C69" s="156" t="s">
        <v>119</v>
      </c>
      <c r="D69" s="156" t="s">
        <v>36</v>
      </c>
      <c r="E69" s="157">
        <v>404954</v>
      </c>
      <c r="F69" s="35">
        <v>6298.249562</v>
      </c>
      <c r="G69" s="158">
        <v>5.3280799999999998E-3</v>
      </c>
      <c r="H69" s="35" t="s">
        <v>153</v>
      </c>
      <c r="J69" s="32"/>
    </row>
    <row r="70" spans="1:10" x14ac:dyDescent="0.2">
      <c r="A70" s="155">
        <v>64</v>
      </c>
      <c r="B70" s="156" t="s">
        <v>313</v>
      </c>
      <c r="C70" s="156" t="s">
        <v>314</v>
      </c>
      <c r="D70" s="156" t="s">
        <v>214</v>
      </c>
      <c r="E70" s="157">
        <v>219508</v>
      </c>
      <c r="F70" s="35">
        <v>6103.858956</v>
      </c>
      <c r="G70" s="158">
        <v>5.1636299999999998E-3</v>
      </c>
      <c r="H70" s="35" t="s">
        <v>153</v>
      </c>
      <c r="J70" s="32"/>
    </row>
    <row r="71" spans="1:10" x14ac:dyDescent="0.2">
      <c r="A71" s="155">
        <v>65</v>
      </c>
      <c r="B71" s="156" t="s">
        <v>315</v>
      </c>
      <c r="C71" s="156" t="s">
        <v>316</v>
      </c>
      <c r="D71" s="156" t="s">
        <v>47</v>
      </c>
      <c r="E71" s="157">
        <v>2130968</v>
      </c>
      <c r="F71" s="35">
        <v>5755.7445680000001</v>
      </c>
      <c r="G71" s="158">
        <v>4.8691400000000001E-3</v>
      </c>
      <c r="H71" s="35" t="s">
        <v>153</v>
      </c>
      <c r="J71" s="32"/>
    </row>
    <row r="72" spans="1:10" ht="25.5" x14ac:dyDescent="0.2">
      <c r="A72" s="155">
        <v>66</v>
      </c>
      <c r="B72" s="156" t="s">
        <v>317</v>
      </c>
      <c r="C72" s="156" t="s">
        <v>318</v>
      </c>
      <c r="D72" s="156" t="s">
        <v>274</v>
      </c>
      <c r="E72" s="157">
        <v>160000</v>
      </c>
      <c r="F72" s="35">
        <v>5718.8</v>
      </c>
      <c r="G72" s="158">
        <v>4.8378900000000001E-3</v>
      </c>
      <c r="H72" s="35" t="s">
        <v>153</v>
      </c>
      <c r="J72" s="32"/>
    </row>
    <row r="73" spans="1:10" x14ac:dyDescent="0.2">
      <c r="A73" s="155">
        <v>67</v>
      </c>
      <c r="B73" s="156" t="s">
        <v>319</v>
      </c>
      <c r="C73" s="156" t="s">
        <v>320</v>
      </c>
      <c r="D73" s="156" t="s">
        <v>222</v>
      </c>
      <c r="E73" s="157">
        <v>66786</v>
      </c>
      <c r="F73" s="35">
        <v>4675.9550040000004</v>
      </c>
      <c r="G73" s="158">
        <v>3.9556799999999996E-3</v>
      </c>
      <c r="H73" s="35" t="s">
        <v>153</v>
      </c>
      <c r="J73" s="32"/>
    </row>
    <row r="74" spans="1:10" x14ac:dyDescent="0.2">
      <c r="A74" s="155">
        <v>68</v>
      </c>
      <c r="B74" s="156" t="s">
        <v>321</v>
      </c>
      <c r="C74" s="156" t="s">
        <v>322</v>
      </c>
      <c r="D74" s="156" t="s">
        <v>252</v>
      </c>
      <c r="E74" s="157">
        <v>175238</v>
      </c>
      <c r="F74" s="35">
        <v>4525.6089689999999</v>
      </c>
      <c r="G74" s="158">
        <v>3.8284899999999999E-3</v>
      </c>
      <c r="H74" s="35" t="s">
        <v>153</v>
      </c>
      <c r="J74" s="32"/>
    </row>
    <row r="75" spans="1:10" x14ac:dyDescent="0.2">
      <c r="A75" s="155">
        <v>69</v>
      </c>
      <c r="B75" s="156" t="s">
        <v>323</v>
      </c>
      <c r="C75" s="156" t="s">
        <v>324</v>
      </c>
      <c r="D75" s="156" t="s">
        <v>47</v>
      </c>
      <c r="E75" s="157">
        <v>99886</v>
      </c>
      <c r="F75" s="35">
        <v>4516.5952049999996</v>
      </c>
      <c r="G75" s="158">
        <v>3.8208700000000001E-3</v>
      </c>
      <c r="H75" s="35" t="s">
        <v>153</v>
      </c>
      <c r="J75" s="32"/>
    </row>
    <row r="76" spans="1:10" ht="25.5" x14ac:dyDescent="0.2">
      <c r="A76" s="155">
        <v>70</v>
      </c>
      <c r="B76" s="156" t="s">
        <v>325</v>
      </c>
      <c r="C76" s="156" t="s">
        <v>326</v>
      </c>
      <c r="D76" s="156" t="s">
        <v>327</v>
      </c>
      <c r="E76" s="157">
        <v>657202</v>
      </c>
      <c r="F76" s="35">
        <v>4028.6482599999999</v>
      </c>
      <c r="G76" s="158">
        <v>3.40808E-3</v>
      </c>
      <c r="H76" s="35" t="s">
        <v>153</v>
      </c>
      <c r="J76" s="32"/>
    </row>
    <row r="77" spans="1:10" ht="25.5" x14ac:dyDescent="0.2">
      <c r="A77" s="155">
        <v>71</v>
      </c>
      <c r="B77" s="156" t="s">
        <v>328</v>
      </c>
      <c r="C77" s="156" t="s">
        <v>329</v>
      </c>
      <c r="D77" s="156" t="s">
        <v>219</v>
      </c>
      <c r="E77" s="157">
        <v>60062</v>
      </c>
      <c r="F77" s="35">
        <v>3904.03</v>
      </c>
      <c r="G77" s="158">
        <v>3.3026599999999998E-3</v>
      </c>
      <c r="H77" s="35" t="s">
        <v>153</v>
      </c>
      <c r="J77" s="32"/>
    </row>
    <row r="78" spans="1:10" x14ac:dyDescent="0.2">
      <c r="A78" s="155">
        <v>72</v>
      </c>
      <c r="B78" s="156" t="s">
        <v>330</v>
      </c>
      <c r="C78" s="156" t="s">
        <v>331</v>
      </c>
      <c r="D78" s="156" t="s">
        <v>240</v>
      </c>
      <c r="E78" s="157">
        <v>604722</v>
      </c>
      <c r="F78" s="35">
        <v>3779.8148609999998</v>
      </c>
      <c r="G78" s="158">
        <v>3.1975800000000002E-3</v>
      </c>
      <c r="H78" s="35" t="s">
        <v>153</v>
      </c>
      <c r="J78" s="32"/>
    </row>
    <row r="79" spans="1:10" x14ac:dyDescent="0.2">
      <c r="A79" s="155">
        <v>73</v>
      </c>
      <c r="B79" s="156" t="s">
        <v>63</v>
      </c>
      <c r="C79" s="156" t="s">
        <v>64</v>
      </c>
      <c r="D79" s="156" t="s">
        <v>19</v>
      </c>
      <c r="E79" s="157">
        <v>328662</v>
      </c>
      <c r="F79" s="35">
        <v>3670.6615470000002</v>
      </c>
      <c r="G79" s="158">
        <v>3.10524E-3</v>
      </c>
      <c r="H79" s="35" t="s">
        <v>153</v>
      </c>
      <c r="J79" s="32"/>
    </row>
    <row r="80" spans="1:10" x14ac:dyDescent="0.2">
      <c r="A80" s="155">
        <v>74</v>
      </c>
      <c r="B80" s="156" t="s">
        <v>125</v>
      </c>
      <c r="C80" s="156" t="s">
        <v>126</v>
      </c>
      <c r="D80" s="156" t="s">
        <v>19</v>
      </c>
      <c r="E80" s="157">
        <v>705992</v>
      </c>
      <c r="F80" s="35">
        <v>2649.5879759999998</v>
      </c>
      <c r="G80" s="158">
        <v>2.2414499999999999E-3</v>
      </c>
      <c r="H80" s="35" t="s">
        <v>153</v>
      </c>
      <c r="J80" s="32"/>
    </row>
    <row r="81" spans="1:10" x14ac:dyDescent="0.2">
      <c r="A81" s="155">
        <v>75</v>
      </c>
      <c r="B81" s="156" t="s">
        <v>332</v>
      </c>
      <c r="C81" s="156" t="s">
        <v>333</v>
      </c>
      <c r="D81" s="156" t="s">
        <v>214</v>
      </c>
      <c r="E81" s="157">
        <v>60062</v>
      </c>
      <c r="F81" s="35">
        <v>2265.9290430000001</v>
      </c>
      <c r="G81" s="158">
        <v>1.9168900000000001E-3</v>
      </c>
      <c r="H81" s="35" t="s">
        <v>153</v>
      </c>
      <c r="J81" s="32"/>
    </row>
    <row r="82" spans="1:10" x14ac:dyDescent="0.2">
      <c r="A82" s="155">
        <v>76</v>
      </c>
      <c r="B82" s="156" t="s">
        <v>334</v>
      </c>
      <c r="C82" s="156" t="s">
        <v>335</v>
      </c>
      <c r="D82" s="156" t="s">
        <v>53</v>
      </c>
      <c r="E82" s="157">
        <v>84931</v>
      </c>
      <c r="F82" s="35">
        <v>1607.404106</v>
      </c>
      <c r="G82" s="158">
        <v>1.3598E-3</v>
      </c>
      <c r="H82" s="35" t="s">
        <v>153</v>
      </c>
      <c r="J82" s="32"/>
    </row>
    <row r="83" spans="1:10" x14ac:dyDescent="0.2">
      <c r="A83" s="155">
        <v>77</v>
      </c>
      <c r="B83" s="156" t="s">
        <v>336</v>
      </c>
      <c r="C83" s="156" t="s">
        <v>337</v>
      </c>
      <c r="D83" s="156" t="s">
        <v>80</v>
      </c>
      <c r="E83" s="157">
        <v>246842</v>
      </c>
      <c r="F83" s="35">
        <v>1551.2785490000001</v>
      </c>
      <c r="G83" s="158">
        <v>1.3123200000000001E-3</v>
      </c>
      <c r="H83" s="35" t="s">
        <v>153</v>
      </c>
      <c r="J83" s="32"/>
    </row>
    <row r="84" spans="1:10" x14ac:dyDescent="0.2">
      <c r="A84" s="153"/>
      <c r="B84" s="153"/>
      <c r="C84" s="154" t="s">
        <v>152</v>
      </c>
      <c r="D84" s="153"/>
      <c r="E84" s="153" t="s">
        <v>153</v>
      </c>
      <c r="F84" s="159">
        <v>1126643.2958625001</v>
      </c>
      <c r="G84" s="160">
        <v>0.95309756999999995</v>
      </c>
      <c r="H84" s="35" t="s">
        <v>153</v>
      </c>
      <c r="J84" s="32"/>
    </row>
    <row r="85" spans="1:10" x14ac:dyDescent="0.2">
      <c r="A85" s="153"/>
      <c r="B85" s="153"/>
      <c r="C85" s="161"/>
      <c r="D85" s="153"/>
      <c r="E85" s="153"/>
      <c r="F85" s="162"/>
      <c r="G85" s="162"/>
      <c r="H85" s="35" t="s">
        <v>153</v>
      </c>
      <c r="J85" s="32"/>
    </row>
    <row r="86" spans="1:10" x14ac:dyDescent="0.2">
      <c r="A86" s="153"/>
      <c r="B86" s="153"/>
      <c r="C86" s="154" t="s">
        <v>154</v>
      </c>
      <c r="D86" s="153"/>
      <c r="E86" s="153"/>
      <c r="F86" s="153"/>
      <c r="G86" s="153"/>
      <c r="H86" s="35" t="s">
        <v>153</v>
      </c>
      <c r="J86" s="32"/>
    </row>
    <row r="87" spans="1:10" x14ac:dyDescent="0.2">
      <c r="A87" s="153"/>
      <c r="B87" s="153"/>
      <c r="C87" s="154" t="s">
        <v>152</v>
      </c>
      <c r="D87" s="153"/>
      <c r="E87" s="153" t="s">
        <v>153</v>
      </c>
      <c r="F87" s="163" t="s">
        <v>155</v>
      </c>
      <c r="G87" s="160">
        <v>0</v>
      </c>
      <c r="H87" s="35" t="s">
        <v>153</v>
      </c>
      <c r="J87" s="32"/>
    </row>
    <row r="88" spans="1:10" x14ac:dyDescent="0.2">
      <c r="A88" s="153"/>
      <c r="B88" s="153"/>
      <c r="C88" s="161"/>
      <c r="D88" s="153"/>
      <c r="E88" s="153"/>
      <c r="F88" s="162"/>
      <c r="G88" s="162"/>
      <c r="H88" s="35" t="s">
        <v>153</v>
      </c>
      <c r="J88" s="32"/>
    </row>
    <row r="89" spans="1:10" x14ac:dyDescent="0.2">
      <c r="A89" s="153"/>
      <c r="B89" s="153"/>
      <c r="C89" s="154" t="s">
        <v>156</v>
      </c>
      <c r="D89" s="153"/>
      <c r="E89" s="153"/>
      <c r="F89" s="153"/>
      <c r="G89" s="153"/>
      <c r="H89" s="35" t="s">
        <v>153</v>
      </c>
      <c r="J89" s="32"/>
    </row>
    <row r="90" spans="1:10" x14ac:dyDescent="0.2">
      <c r="A90" s="153"/>
      <c r="B90" s="153"/>
      <c r="C90" s="154" t="s">
        <v>152</v>
      </c>
      <c r="D90" s="153"/>
      <c r="E90" s="153" t="s">
        <v>153</v>
      </c>
      <c r="F90" s="163" t="s">
        <v>155</v>
      </c>
      <c r="G90" s="160">
        <v>0</v>
      </c>
      <c r="H90" s="35" t="s">
        <v>153</v>
      </c>
      <c r="J90" s="32"/>
    </row>
    <row r="91" spans="1:10" x14ac:dyDescent="0.2">
      <c r="A91" s="153"/>
      <c r="B91" s="153"/>
      <c r="C91" s="161"/>
      <c r="D91" s="153"/>
      <c r="E91" s="153"/>
      <c r="F91" s="162"/>
      <c r="G91" s="162"/>
      <c r="H91" s="35" t="s">
        <v>153</v>
      </c>
      <c r="J91" s="32"/>
    </row>
    <row r="92" spans="1:10" x14ac:dyDescent="0.2">
      <c r="A92" s="153"/>
      <c r="B92" s="153"/>
      <c r="C92" s="154" t="s">
        <v>157</v>
      </c>
      <c r="D92" s="153"/>
      <c r="E92" s="153"/>
      <c r="F92" s="153"/>
      <c r="G92" s="153"/>
      <c r="H92" s="35" t="s">
        <v>153</v>
      </c>
      <c r="J92" s="32"/>
    </row>
    <row r="93" spans="1:10" ht="25.5" x14ac:dyDescent="0.2">
      <c r="A93" s="155">
        <v>1</v>
      </c>
      <c r="B93" s="156" t="s">
        <v>338</v>
      </c>
      <c r="C93" s="166" t="s">
        <v>853</v>
      </c>
      <c r="D93" s="156" t="s">
        <v>36</v>
      </c>
      <c r="E93" s="157">
        <v>25352</v>
      </c>
      <c r="F93" s="35">
        <v>2.5359352080000002</v>
      </c>
      <c r="G93" s="241" t="s">
        <v>151</v>
      </c>
      <c r="H93" s="35" t="s">
        <v>153</v>
      </c>
      <c r="J93" s="32"/>
    </row>
    <row r="94" spans="1:10" x14ac:dyDescent="0.2">
      <c r="A94" s="153"/>
      <c r="B94" s="153"/>
      <c r="C94" s="154" t="s">
        <v>152</v>
      </c>
      <c r="D94" s="153"/>
      <c r="E94" s="153" t="s">
        <v>153</v>
      </c>
      <c r="F94" s="159">
        <v>2.5359352080000002</v>
      </c>
      <c r="G94" s="160">
        <v>2.1500000000000002E-6</v>
      </c>
      <c r="H94" s="35" t="s">
        <v>153</v>
      </c>
      <c r="J94" s="32"/>
    </row>
    <row r="95" spans="1:10" x14ac:dyDescent="0.2">
      <c r="A95" s="153"/>
      <c r="B95" s="153"/>
      <c r="C95" s="161"/>
      <c r="D95" s="153"/>
      <c r="E95" s="153"/>
      <c r="F95" s="162"/>
      <c r="G95" s="162"/>
      <c r="H95" s="35" t="s">
        <v>153</v>
      </c>
      <c r="J95" s="32"/>
    </row>
    <row r="96" spans="1:10" x14ac:dyDescent="0.2">
      <c r="A96" s="153"/>
      <c r="B96" s="153"/>
      <c r="C96" s="154" t="s">
        <v>158</v>
      </c>
      <c r="D96" s="153"/>
      <c r="E96" s="153"/>
      <c r="F96" s="162"/>
      <c r="G96" s="162"/>
      <c r="H96" s="35" t="s">
        <v>153</v>
      </c>
      <c r="J96" s="32"/>
    </row>
    <row r="97" spans="1:10" x14ac:dyDescent="0.2">
      <c r="A97" s="153"/>
      <c r="B97" s="153"/>
      <c r="C97" s="154" t="s">
        <v>152</v>
      </c>
      <c r="D97" s="153"/>
      <c r="E97" s="153" t="s">
        <v>153</v>
      </c>
      <c r="F97" s="163" t="s">
        <v>155</v>
      </c>
      <c r="G97" s="160">
        <v>0</v>
      </c>
      <c r="H97" s="35" t="s">
        <v>153</v>
      </c>
      <c r="J97" s="32"/>
    </row>
    <row r="98" spans="1:10" x14ac:dyDescent="0.2">
      <c r="A98" s="153"/>
      <c r="B98" s="153"/>
      <c r="C98" s="161"/>
      <c r="D98" s="153"/>
      <c r="E98" s="153"/>
      <c r="F98" s="162"/>
      <c r="G98" s="162"/>
      <c r="H98" s="35" t="s">
        <v>153</v>
      </c>
      <c r="J98" s="32"/>
    </row>
    <row r="99" spans="1:10" x14ac:dyDescent="0.2">
      <c r="A99" s="153"/>
      <c r="B99" s="153"/>
      <c r="C99" s="154" t="s">
        <v>159</v>
      </c>
      <c r="D99" s="153"/>
      <c r="E99" s="153"/>
      <c r="F99" s="162"/>
      <c r="G99" s="162"/>
      <c r="H99" s="35" t="s">
        <v>153</v>
      </c>
      <c r="J99" s="32"/>
    </row>
    <row r="100" spans="1:10" x14ac:dyDescent="0.2">
      <c r="A100" s="153"/>
      <c r="B100" s="153"/>
      <c r="C100" s="154" t="s">
        <v>152</v>
      </c>
      <c r="D100" s="153"/>
      <c r="E100" s="153" t="s">
        <v>153</v>
      </c>
      <c r="F100" s="163" t="s">
        <v>155</v>
      </c>
      <c r="G100" s="160">
        <v>0</v>
      </c>
      <c r="H100" s="35" t="s">
        <v>153</v>
      </c>
      <c r="J100" s="32"/>
    </row>
    <row r="101" spans="1:10" x14ac:dyDescent="0.2">
      <c r="A101" s="153"/>
      <c r="B101" s="153"/>
      <c r="C101" s="161"/>
      <c r="D101" s="153"/>
      <c r="E101" s="153"/>
      <c r="F101" s="162"/>
      <c r="G101" s="162"/>
      <c r="H101" s="35" t="s">
        <v>153</v>
      </c>
      <c r="J101" s="32"/>
    </row>
    <row r="102" spans="1:10" x14ac:dyDescent="0.2">
      <c r="A102" s="153"/>
      <c r="B102" s="153"/>
      <c r="C102" s="154" t="s">
        <v>160</v>
      </c>
      <c r="D102" s="153"/>
      <c r="E102" s="153"/>
      <c r="F102" s="159">
        <v>1126645.8317977081</v>
      </c>
      <c r="G102" s="160">
        <v>0.95309971999999998</v>
      </c>
      <c r="H102" s="35" t="s">
        <v>153</v>
      </c>
      <c r="J102" s="32"/>
    </row>
    <row r="103" spans="1:10" x14ac:dyDescent="0.2">
      <c r="A103" s="153"/>
      <c r="B103" s="153"/>
      <c r="C103" s="161"/>
      <c r="D103" s="153"/>
      <c r="E103" s="153"/>
      <c r="F103" s="162"/>
      <c r="G103" s="162"/>
      <c r="H103" s="35" t="s">
        <v>153</v>
      </c>
      <c r="J103" s="32"/>
    </row>
    <row r="104" spans="1:10" x14ac:dyDescent="0.2">
      <c r="A104" s="153"/>
      <c r="B104" s="153"/>
      <c r="C104" s="154" t="s">
        <v>161</v>
      </c>
      <c r="D104" s="153"/>
      <c r="E104" s="153"/>
      <c r="F104" s="162"/>
      <c r="G104" s="162"/>
      <c r="H104" s="35" t="s">
        <v>153</v>
      </c>
      <c r="J104" s="32"/>
    </row>
    <row r="105" spans="1:10" x14ac:dyDescent="0.2">
      <c r="A105" s="153"/>
      <c r="B105" s="153"/>
      <c r="C105" s="154" t="s">
        <v>10</v>
      </c>
      <c r="D105" s="153"/>
      <c r="E105" s="153"/>
      <c r="F105" s="162"/>
      <c r="G105" s="162"/>
      <c r="H105" s="35" t="s">
        <v>153</v>
      </c>
      <c r="J105" s="32"/>
    </row>
    <row r="106" spans="1:10" x14ac:dyDescent="0.2">
      <c r="A106" s="153"/>
      <c r="B106" s="153"/>
      <c r="C106" s="154" t="s">
        <v>152</v>
      </c>
      <c r="D106" s="153"/>
      <c r="E106" s="153" t="s">
        <v>153</v>
      </c>
      <c r="F106" s="163" t="s">
        <v>155</v>
      </c>
      <c r="G106" s="160">
        <v>0</v>
      </c>
      <c r="H106" s="35" t="s">
        <v>153</v>
      </c>
      <c r="J106" s="32"/>
    </row>
    <row r="107" spans="1:10" x14ac:dyDescent="0.2">
      <c r="A107" s="153"/>
      <c r="B107" s="153"/>
      <c r="C107" s="161"/>
      <c r="D107" s="153"/>
      <c r="E107" s="153"/>
      <c r="F107" s="162"/>
      <c r="G107" s="162"/>
      <c r="H107" s="35" t="s">
        <v>153</v>
      </c>
      <c r="J107" s="32"/>
    </row>
    <row r="108" spans="1:10" x14ac:dyDescent="0.2">
      <c r="A108" s="153"/>
      <c r="B108" s="153"/>
      <c r="C108" s="154" t="s">
        <v>162</v>
      </c>
      <c r="D108" s="153"/>
      <c r="E108" s="153"/>
      <c r="F108" s="153"/>
      <c r="G108" s="153"/>
      <c r="H108" s="35" t="s">
        <v>153</v>
      </c>
      <c r="J108" s="32"/>
    </row>
    <row r="109" spans="1:10" x14ac:dyDescent="0.2">
      <c r="A109" s="153"/>
      <c r="B109" s="153"/>
      <c r="C109" s="154" t="s">
        <v>152</v>
      </c>
      <c r="D109" s="153"/>
      <c r="E109" s="153" t="s">
        <v>153</v>
      </c>
      <c r="F109" s="163" t="s">
        <v>155</v>
      </c>
      <c r="G109" s="160">
        <v>0</v>
      </c>
      <c r="H109" s="35" t="s">
        <v>153</v>
      </c>
      <c r="J109" s="32"/>
    </row>
    <row r="110" spans="1:10" x14ac:dyDescent="0.2">
      <c r="A110" s="153"/>
      <c r="B110" s="153"/>
      <c r="C110" s="161"/>
      <c r="D110" s="153"/>
      <c r="E110" s="153"/>
      <c r="F110" s="162"/>
      <c r="G110" s="162"/>
      <c r="H110" s="35" t="s">
        <v>153</v>
      </c>
      <c r="J110" s="32"/>
    </row>
    <row r="111" spans="1:10" x14ac:dyDescent="0.2">
      <c r="A111" s="153"/>
      <c r="B111" s="153"/>
      <c r="C111" s="154" t="s">
        <v>163</v>
      </c>
      <c r="D111" s="153"/>
      <c r="E111" s="153"/>
      <c r="F111" s="153"/>
      <c r="G111" s="153"/>
      <c r="H111" s="35" t="s">
        <v>153</v>
      </c>
      <c r="J111" s="32"/>
    </row>
    <row r="112" spans="1:10" x14ac:dyDescent="0.2">
      <c r="A112" s="153"/>
      <c r="B112" s="153"/>
      <c r="C112" s="154" t="s">
        <v>152</v>
      </c>
      <c r="D112" s="153"/>
      <c r="E112" s="153" t="s">
        <v>153</v>
      </c>
      <c r="F112" s="163" t="s">
        <v>155</v>
      </c>
      <c r="G112" s="160">
        <v>0</v>
      </c>
      <c r="H112" s="35" t="s">
        <v>153</v>
      </c>
      <c r="J112" s="32"/>
    </row>
    <row r="113" spans="1:10" x14ac:dyDescent="0.2">
      <c r="A113" s="153"/>
      <c r="B113" s="153"/>
      <c r="C113" s="161"/>
      <c r="D113" s="153"/>
      <c r="E113" s="153"/>
      <c r="F113" s="162"/>
      <c r="G113" s="162"/>
      <c r="H113" s="35" t="s">
        <v>153</v>
      </c>
      <c r="J113" s="32"/>
    </row>
    <row r="114" spans="1:10" x14ac:dyDescent="0.2">
      <c r="A114" s="153"/>
      <c r="B114" s="153"/>
      <c r="C114" s="154" t="s">
        <v>164</v>
      </c>
      <c r="D114" s="153"/>
      <c r="E114" s="153"/>
      <c r="F114" s="162"/>
      <c r="G114" s="162"/>
      <c r="H114" s="35" t="s">
        <v>153</v>
      </c>
      <c r="J114" s="32"/>
    </row>
    <row r="115" spans="1:10" x14ac:dyDescent="0.2">
      <c r="A115" s="153"/>
      <c r="B115" s="153"/>
      <c r="C115" s="154" t="s">
        <v>152</v>
      </c>
      <c r="D115" s="153"/>
      <c r="E115" s="153" t="s">
        <v>153</v>
      </c>
      <c r="F115" s="163" t="s">
        <v>155</v>
      </c>
      <c r="G115" s="160">
        <v>0</v>
      </c>
      <c r="H115" s="35" t="s">
        <v>153</v>
      </c>
      <c r="J115" s="32"/>
    </row>
    <row r="116" spans="1:10" x14ac:dyDescent="0.2">
      <c r="A116" s="153"/>
      <c r="B116" s="153"/>
      <c r="C116" s="161"/>
      <c r="D116" s="153"/>
      <c r="E116" s="153"/>
      <c r="F116" s="162"/>
      <c r="G116" s="162"/>
      <c r="H116" s="35" t="s">
        <v>153</v>
      </c>
      <c r="J116" s="32"/>
    </row>
    <row r="117" spans="1:10" x14ac:dyDescent="0.2">
      <c r="A117" s="153"/>
      <c r="B117" s="153"/>
      <c r="C117" s="154" t="s">
        <v>165</v>
      </c>
      <c r="D117" s="153"/>
      <c r="E117" s="153"/>
      <c r="F117" s="159">
        <v>0</v>
      </c>
      <c r="G117" s="160">
        <v>0</v>
      </c>
      <c r="H117" s="35" t="s">
        <v>153</v>
      </c>
      <c r="J117" s="32"/>
    </row>
    <row r="118" spans="1:10" x14ac:dyDescent="0.2">
      <c r="A118" s="153"/>
      <c r="B118" s="153"/>
      <c r="C118" s="161"/>
      <c r="D118" s="153"/>
      <c r="E118" s="153"/>
      <c r="F118" s="162"/>
      <c r="G118" s="162"/>
      <c r="H118" s="35" t="s">
        <v>153</v>
      </c>
      <c r="J118" s="32"/>
    </row>
    <row r="119" spans="1:10" x14ac:dyDescent="0.2">
      <c r="A119" s="153"/>
      <c r="B119" s="153"/>
      <c r="C119" s="154" t="s">
        <v>166</v>
      </c>
      <c r="D119" s="153"/>
      <c r="E119" s="153"/>
      <c r="F119" s="162"/>
      <c r="G119" s="162"/>
      <c r="H119" s="35" t="s">
        <v>153</v>
      </c>
      <c r="J119" s="32"/>
    </row>
    <row r="120" spans="1:10" x14ac:dyDescent="0.2">
      <c r="A120" s="153"/>
      <c r="B120" s="153"/>
      <c r="C120" s="154" t="s">
        <v>167</v>
      </c>
      <c r="D120" s="153"/>
      <c r="E120" s="153"/>
      <c r="F120" s="162"/>
      <c r="G120" s="162"/>
      <c r="H120" s="35" t="s">
        <v>153</v>
      </c>
      <c r="J120" s="32"/>
    </row>
    <row r="121" spans="1:10" x14ac:dyDescent="0.2">
      <c r="A121" s="153"/>
      <c r="B121" s="153"/>
      <c r="C121" s="154" t="s">
        <v>152</v>
      </c>
      <c r="D121" s="153"/>
      <c r="E121" s="153" t="s">
        <v>153</v>
      </c>
      <c r="F121" s="163" t="s">
        <v>155</v>
      </c>
      <c r="G121" s="160">
        <v>0</v>
      </c>
      <c r="H121" s="35" t="s">
        <v>153</v>
      </c>
      <c r="J121" s="32"/>
    </row>
    <row r="122" spans="1:10" x14ac:dyDescent="0.2">
      <c r="A122" s="153"/>
      <c r="B122" s="153"/>
      <c r="C122" s="161"/>
      <c r="D122" s="153"/>
      <c r="E122" s="153"/>
      <c r="F122" s="162"/>
      <c r="G122" s="162"/>
      <c r="H122" s="35" t="s">
        <v>153</v>
      </c>
      <c r="J122" s="32"/>
    </row>
    <row r="123" spans="1:10" x14ac:dyDescent="0.2">
      <c r="A123" s="153"/>
      <c r="B123" s="153"/>
      <c r="C123" s="154" t="s">
        <v>168</v>
      </c>
      <c r="D123" s="153"/>
      <c r="E123" s="153"/>
      <c r="F123" s="162"/>
      <c r="G123" s="162"/>
      <c r="H123" s="35" t="s">
        <v>153</v>
      </c>
      <c r="J123" s="32"/>
    </row>
    <row r="124" spans="1:10" x14ac:dyDescent="0.2">
      <c r="A124" s="153"/>
      <c r="B124" s="153"/>
      <c r="C124" s="154" t="s">
        <v>152</v>
      </c>
      <c r="D124" s="153"/>
      <c r="E124" s="153" t="s">
        <v>153</v>
      </c>
      <c r="F124" s="163" t="s">
        <v>155</v>
      </c>
      <c r="G124" s="160">
        <v>0</v>
      </c>
      <c r="H124" s="35" t="s">
        <v>153</v>
      </c>
      <c r="J124" s="32"/>
    </row>
    <row r="125" spans="1:10" x14ac:dyDescent="0.2">
      <c r="A125" s="153"/>
      <c r="B125" s="153"/>
      <c r="C125" s="161"/>
      <c r="D125" s="153"/>
      <c r="E125" s="153"/>
      <c r="F125" s="162"/>
      <c r="G125" s="162"/>
      <c r="H125" s="35" t="s">
        <v>153</v>
      </c>
      <c r="J125" s="32"/>
    </row>
    <row r="126" spans="1:10" x14ac:dyDescent="0.2">
      <c r="A126" s="153"/>
      <c r="B126" s="153"/>
      <c r="C126" s="154" t="s">
        <v>169</v>
      </c>
      <c r="D126" s="153"/>
      <c r="E126" s="153"/>
      <c r="F126" s="162"/>
      <c r="G126" s="162"/>
      <c r="H126" s="35" t="s">
        <v>153</v>
      </c>
      <c r="J126" s="32"/>
    </row>
    <row r="127" spans="1:10" x14ac:dyDescent="0.2">
      <c r="A127" s="153"/>
      <c r="B127" s="153"/>
      <c r="C127" s="154" t="s">
        <v>152</v>
      </c>
      <c r="D127" s="153"/>
      <c r="E127" s="153" t="s">
        <v>153</v>
      </c>
      <c r="F127" s="163" t="s">
        <v>155</v>
      </c>
      <c r="G127" s="160">
        <v>0</v>
      </c>
      <c r="H127" s="35" t="s">
        <v>153</v>
      </c>
      <c r="J127" s="32"/>
    </row>
    <row r="128" spans="1:10" x14ac:dyDescent="0.2">
      <c r="A128" s="153"/>
      <c r="B128" s="153"/>
      <c r="C128" s="161"/>
      <c r="D128" s="153"/>
      <c r="E128" s="153"/>
      <c r="F128" s="162"/>
      <c r="G128" s="162"/>
      <c r="H128" s="35" t="s">
        <v>153</v>
      </c>
      <c r="J128" s="32"/>
    </row>
    <row r="129" spans="1:10" x14ac:dyDescent="0.2">
      <c r="A129" s="153"/>
      <c r="B129" s="153"/>
      <c r="C129" s="154" t="s">
        <v>170</v>
      </c>
      <c r="D129" s="153"/>
      <c r="E129" s="153"/>
      <c r="F129" s="162"/>
      <c r="G129" s="162"/>
      <c r="H129" s="35" t="s">
        <v>153</v>
      </c>
      <c r="J129" s="32"/>
    </row>
    <row r="130" spans="1:10" x14ac:dyDescent="0.2">
      <c r="A130" s="155">
        <v>1</v>
      </c>
      <c r="B130" s="156"/>
      <c r="C130" s="156" t="s">
        <v>171</v>
      </c>
      <c r="D130" s="156"/>
      <c r="E130" s="164"/>
      <c r="F130" s="35">
        <v>50033.908726018002</v>
      </c>
      <c r="G130" s="158">
        <v>4.2326790000000003E-2</v>
      </c>
      <c r="H130" s="35" t="s">
        <v>1026</v>
      </c>
      <c r="J130" s="32"/>
    </row>
    <row r="131" spans="1:10" x14ac:dyDescent="0.2">
      <c r="A131" s="153"/>
      <c r="B131" s="153"/>
      <c r="C131" s="154" t="s">
        <v>152</v>
      </c>
      <c r="D131" s="153"/>
      <c r="E131" s="153" t="s">
        <v>153</v>
      </c>
      <c r="F131" s="159">
        <v>50033.908726018002</v>
      </c>
      <c r="G131" s="160">
        <v>4.2326790000000003E-2</v>
      </c>
      <c r="H131" s="35" t="s">
        <v>153</v>
      </c>
      <c r="J131" s="32"/>
    </row>
    <row r="132" spans="1:10" x14ac:dyDescent="0.2">
      <c r="A132" s="153"/>
      <c r="B132" s="153"/>
      <c r="C132" s="161"/>
      <c r="D132" s="153"/>
      <c r="E132" s="153"/>
      <c r="F132" s="162"/>
      <c r="G132" s="162"/>
      <c r="H132" s="35" t="s">
        <v>153</v>
      </c>
      <c r="J132" s="32"/>
    </row>
    <row r="133" spans="1:10" x14ac:dyDescent="0.2">
      <c r="A133" s="153"/>
      <c r="B133" s="153"/>
      <c r="C133" s="154" t="s">
        <v>172</v>
      </c>
      <c r="D133" s="153"/>
      <c r="E133" s="153"/>
      <c r="F133" s="159">
        <v>50033.908726018002</v>
      </c>
      <c r="G133" s="160">
        <v>4.2326790000000003E-2</v>
      </c>
      <c r="H133" s="35" t="s">
        <v>153</v>
      </c>
      <c r="J133" s="32"/>
    </row>
    <row r="134" spans="1:10" x14ac:dyDescent="0.2">
      <c r="A134" s="153"/>
      <c r="B134" s="153"/>
      <c r="C134" s="162"/>
      <c r="D134" s="153"/>
      <c r="E134" s="153"/>
      <c r="F134" s="153"/>
      <c r="G134" s="153"/>
      <c r="H134" s="35" t="s">
        <v>153</v>
      </c>
      <c r="J134" s="32"/>
    </row>
    <row r="135" spans="1:10" x14ac:dyDescent="0.2">
      <c r="A135" s="153"/>
      <c r="B135" s="153"/>
      <c r="C135" s="154" t="s">
        <v>173</v>
      </c>
      <c r="D135" s="153"/>
      <c r="E135" s="153"/>
      <c r="F135" s="153"/>
      <c r="G135" s="153"/>
      <c r="H135" s="35" t="s">
        <v>153</v>
      </c>
      <c r="J135" s="32"/>
    </row>
    <row r="136" spans="1:10" x14ac:dyDescent="0.2">
      <c r="A136" s="153"/>
      <c r="B136" s="153"/>
      <c r="C136" s="154" t="s">
        <v>174</v>
      </c>
      <c r="D136" s="153"/>
      <c r="E136" s="153"/>
      <c r="F136" s="153"/>
      <c r="G136" s="153"/>
      <c r="H136" s="35" t="s">
        <v>153</v>
      </c>
      <c r="J136" s="32"/>
    </row>
    <row r="137" spans="1:10" x14ac:dyDescent="0.2">
      <c r="A137" s="155">
        <v>1</v>
      </c>
      <c r="B137" s="156" t="s">
        <v>175</v>
      </c>
      <c r="C137" s="156" t="s">
        <v>176</v>
      </c>
      <c r="D137" s="156"/>
      <c r="E137" s="165">
        <v>231364.02679999999</v>
      </c>
      <c r="F137" s="35">
        <v>5023.6034120840004</v>
      </c>
      <c r="G137" s="158">
        <v>4.2497799999999999E-3</v>
      </c>
      <c r="H137" s="35" t="s">
        <v>153</v>
      </c>
      <c r="J137" s="32"/>
    </row>
    <row r="138" spans="1:10" x14ac:dyDescent="0.2">
      <c r="A138" s="153"/>
      <c r="B138" s="153"/>
      <c r="C138" s="154" t="s">
        <v>152</v>
      </c>
      <c r="D138" s="153"/>
      <c r="E138" s="153" t="s">
        <v>153</v>
      </c>
      <c r="F138" s="159">
        <v>5023.6034120840004</v>
      </c>
      <c r="G138" s="160">
        <v>4.2497799999999999E-3</v>
      </c>
      <c r="H138" s="35" t="s">
        <v>153</v>
      </c>
      <c r="J138" s="32"/>
    </row>
    <row r="139" spans="1:10" x14ac:dyDescent="0.2">
      <c r="A139" s="153"/>
      <c r="B139" s="153"/>
      <c r="C139" s="161"/>
      <c r="D139" s="153"/>
      <c r="E139" s="153"/>
      <c r="F139" s="162"/>
      <c r="G139" s="162"/>
      <c r="H139" s="35" t="s">
        <v>153</v>
      </c>
      <c r="J139" s="32"/>
    </row>
    <row r="140" spans="1:10" x14ac:dyDescent="0.2">
      <c r="A140" s="153"/>
      <c r="B140" s="153"/>
      <c r="C140" s="154" t="s">
        <v>177</v>
      </c>
      <c r="D140" s="153"/>
      <c r="E140" s="153"/>
      <c r="F140" s="153"/>
      <c r="G140" s="153"/>
      <c r="H140" s="35" t="s">
        <v>153</v>
      </c>
      <c r="J140" s="32"/>
    </row>
    <row r="141" spans="1:10" x14ac:dyDescent="0.2">
      <c r="A141" s="153"/>
      <c r="B141" s="153"/>
      <c r="C141" s="154" t="s">
        <v>178</v>
      </c>
      <c r="D141" s="153"/>
      <c r="E141" s="153"/>
      <c r="F141" s="153"/>
      <c r="G141" s="153"/>
      <c r="H141" s="35" t="s">
        <v>153</v>
      </c>
      <c r="J141" s="32"/>
    </row>
    <row r="142" spans="1:10" x14ac:dyDescent="0.2">
      <c r="A142" s="153"/>
      <c r="B142" s="153"/>
      <c r="C142" s="154" t="s">
        <v>152</v>
      </c>
      <c r="D142" s="153"/>
      <c r="E142" s="153" t="s">
        <v>153</v>
      </c>
      <c r="F142" s="163" t="s">
        <v>155</v>
      </c>
      <c r="G142" s="160">
        <v>0</v>
      </c>
      <c r="H142" s="35" t="s">
        <v>153</v>
      </c>
      <c r="J142" s="32"/>
    </row>
    <row r="143" spans="1:10" x14ac:dyDescent="0.2">
      <c r="A143" s="153"/>
      <c r="B143" s="153"/>
      <c r="C143" s="161"/>
      <c r="D143" s="153"/>
      <c r="E143" s="153"/>
      <c r="F143" s="162"/>
      <c r="G143" s="162"/>
      <c r="H143" s="35" t="s">
        <v>153</v>
      </c>
      <c r="J143" s="32"/>
    </row>
    <row r="144" spans="1:10" x14ac:dyDescent="0.2">
      <c r="A144" s="153"/>
      <c r="B144" s="153"/>
      <c r="C144" s="154" t="s">
        <v>179</v>
      </c>
      <c r="D144" s="153"/>
      <c r="E144" s="153"/>
      <c r="F144" s="162"/>
      <c r="G144" s="162"/>
      <c r="H144" s="35" t="s">
        <v>153</v>
      </c>
      <c r="J144" s="32"/>
    </row>
    <row r="145" spans="1:17" x14ac:dyDescent="0.2">
      <c r="A145" s="153"/>
      <c r="B145" s="153"/>
      <c r="C145" s="154" t="s">
        <v>152</v>
      </c>
      <c r="D145" s="153"/>
      <c r="E145" s="153" t="s">
        <v>153</v>
      </c>
      <c r="F145" s="163" t="s">
        <v>155</v>
      </c>
      <c r="G145" s="160">
        <v>0</v>
      </c>
      <c r="H145" s="35" t="s">
        <v>153</v>
      </c>
      <c r="J145" s="32"/>
    </row>
    <row r="146" spans="1:17" x14ac:dyDescent="0.2">
      <c r="A146" s="153"/>
      <c r="B146" s="153"/>
      <c r="C146" s="161"/>
      <c r="D146" s="153"/>
      <c r="E146" s="153"/>
      <c r="F146" s="162"/>
      <c r="G146" s="162"/>
      <c r="H146" s="35" t="s">
        <v>153</v>
      </c>
      <c r="J146" s="32"/>
    </row>
    <row r="147" spans="1:17" x14ac:dyDescent="0.2">
      <c r="A147" s="164"/>
      <c r="B147" s="156"/>
      <c r="C147" s="156" t="s">
        <v>180</v>
      </c>
      <c r="D147" s="156"/>
      <c r="E147" s="164"/>
      <c r="F147" s="35">
        <v>382.62534439000001</v>
      </c>
      <c r="G147" s="158">
        <v>3.2369000000000001E-4</v>
      </c>
      <c r="H147" s="35" t="s">
        <v>153</v>
      </c>
      <c r="J147" s="32"/>
    </row>
    <row r="148" spans="1:17" x14ac:dyDescent="0.2">
      <c r="A148" s="161"/>
      <c r="B148" s="161"/>
      <c r="C148" s="154" t="s">
        <v>181</v>
      </c>
      <c r="D148" s="162"/>
      <c r="E148" s="162"/>
      <c r="F148" s="159">
        <v>1182085.9692802001</v>
      </c>
      <c r="G148" s="167">
        <v>0.99999998000000001</v>
      </c>
      <c r="H148" s="35" t="s">
        <v>153</v>
      </c>
      <c r="J148" s="32"/>
    </row>
    <row r="149" spans="1:17" x14ac:dyDescent="0.2">
      <c r="A149" s="168"/>
      <c r="B149" s="168"/>
      <c r="C149" s="168"/>
      <c r="D149" s="169"/>
      <c r="E149" s="169"/>
      <c r="F149" s="169"/>
      <c r="G149" s="169"/>
      <c r="J149" s="32"/>
    </row>
    <row r="150" spans="1:17" ht="12.75" customHeight="1" x14ac:dyDescent="0.2">
      <c r="A150" s="36"/>
      <c r="B150" s="279" t="s">
        <v>843</v>
      </c>
      <c r="C150" s="279"/>
      <c r="D150" s="279"/>
      <c r="E150" s="279"/>
      <c r="F150" s="279"/>
      <c r="G150" s="279"/>
      <c r="H150" s="279"/>
      <c r="J150" s="32"/>
    </row>
    <row r="151" spans="1:17" ht="14.1" customHeight="1" x14ac:dyDescent="0.2">
      <c r="A151" s="36"/>
      <c r="B151" s="279" t="s">
        <v>844</v>
      </c>
      <c r="C151" s="279"/>
      <c r="D151" s="279"/>
      <c r="E151" s="279"/>
      <c r="F151" s="279"/>
      <c r="G151" s="279"/>
      <c r="H151" s="279"/>
      <c r="J151" s="32"/>
    </row>
    <row r="152" spans="1:17" ht="17.100000000000001" customHeight="1" x14ac:dyDescent="0.2">
      <c r="A152" s="36"/>
      <c r="B152" s="279" t="s">
        <v>845</v>
      </c>
      <c r="C152" s="279"/>
      <c r="D152" s="279"/>
      <c r="E152" s="279"/>
      <c r="F152" s="279"/>
      <c r="G152" s="279"/>
      <c r="H152" s="279"/>
      <c r="J152" s="32"/>
    </row>
    <row r="153" spans="1:17" s="38" customFormat="1" ht="65.25" customHeight="1" x14ac:dyDescent="0.25">
      <c r="A153" s="37"/>
      <c r="B153" s="280" t="s">
        <v>846</v>
      </c>
      <c r="C153" s="280"/>
      <c r="D153" s="280"/>
      <c r="E153" s="280"/>
      <c r="F153" s="280"/>
      <c r="G153" s="280"/>
      <c r="H153" s="280"/>
      <c r="I153"/>
      <c r="J153" s="32"/>
      <c r="K153"/>
      <c r="L153"/>
      <c r="M153"/>
      <c r="N153"/>
      <c r="O153"/>
      <c r="P153"/>
      <c r="Q153"/>
    </row>
    <row r="154" spans="1:17" ht="12.75" customHeight="1" x14ac:dyDescent="0.2">
      <c r="A154" s="36"/>
      <c r="B154" s="279" t="s">
        <v>847</v>
      </c>
      <c r="C154" s="279"/>
      <c r="D154" s="279"/>
      <c r="E154" s="279"/>
      <c r="F154" s="279"/>
      <c r="G154" s="279"/>
      <c r="H154" s="279"/>
      <c r="J154" s="32"/>
    </row>
    <row r="155" spans="1:17" x14ac:dyDescent="0.2">
      <c r="A155" s="36"/>
      <c r="B155" s="36"/>
      <c r="C155" s="36"/>
      <c r="D155" s="170"/>
      <c r="E155" s="170"/>
      <c r="F155" s="170"/>
      <c r="G155" s="170"/>
      <c r="J155" s="32"/>
    </row>
    <row r="156" spans="1:17" x14ac:dyDescent="0.2">
      <c r="A156" s="36"/>
      <c r="B156" s="275" t="s">
        <v>182</v>
      </c>
      <c r="C156" s="276"/>
      <c r="D156" s="277"/>
      <c r="E156" s="171"/>
      <c r="F156" s="170"/>
      <c r="G156" s="170"/>
      <c r="J156" s="32"/>
    </row>
    <row r="157" spans="1:17" ht="27.75" customHeight="1" x14ac:dyDescent="0.2">
      <c r="A157" s="36"/>
      <c r="B157" s="273" t="s">
        <v>183</v>
      </c>
      <c r="C157" s="274"/>
      <c r="D157" s="154" t="s">
        <v>184</v>
      </c>
      <c r="E157" s="171"/>
      <c r="F157" s="170"/>
      <c r="G157" s="170"/>
      <c r="J157" s="32"/>
    </row>
    <row r="158" spans="1:17" ht="12.75" customHeight="1" x14ac:dyDescent="0.2">
      <c r="A158" s="36"/>
      <c r="B158" s="273" t="s">
        <v>852</v>
      </c>
      <c r="C158" s="274"/>
      <c r="D158" s="154" t="s">
        <v>1188</v>
      </c>
      <c r="E158" s="171"/>
      <c r="F158" s="170"/>
      <c r="G158" s="170"/>
      <c r="J158" s="32"/>
    </row>
    <row r="159" spans="1:17" x14ac:dyDescent="0.2">
      <c r="A159" s="36"/>
      <c r="B159" s="273" t="s">
        <v>186</v>
      </c>
      <c r="C159" s="274"/>
      <c r="D159" s="162" t="s">
        <v>153</v>
      </c>
      <c r="E159" s="171"/>
      <c r="F159" s="170"/>
      <c r="G159" s="170"/>
      <c r="J159" s="32"/>
    </row>
    <row r="160" spans="1:17" x14ac:dyDescent="0.2">
      <c r="A160" s="39"/>
      <c r="B160" s="40" t="s">
        <v>153</v>
      </c>
      <c r="C160" s="40" t="s">
        <v>851</v>
      </c>
      <c r="D160" s="40" t="s">
        <v>187</v>
      </c>
      <c r="E160" s="39"/>
      <c r="F160" s="39"/>
      <c r="G160" s="39"/>
      <c r="H160" s="39"/>
      <c r="J160" s="32"/>
    </row>
    <row r="161" spans="1:10" x14ac:dyDescent="0.2">
      <c r="A161" s="39"/>
      <c r="B161" s="172" t="s">
        <v>188</v>
      </c>
      <c r="C161" s="40" t="s">
        <v>189</v>
      </c>
      <c r="D161" s="40" t="s">
        <v>190</v>
      </c>
      <c r="E161" s="39"/>
      <c r="F161" s="39"/>
      <c r="G161" s="39"/>
      <c r="J161" s="32"/>
    </row>
    <row r="162" spans="1:10" x14ac:dyDescent="0.2">
      <c r="A162" s="39"/>
      <c r="B162" s="156" t="s">
        <v>191</v>
      </c>
      <c r="C162" s="173">
        <v>1283.5011</v>
      </c>
      <c r="D162" s="173">
        <v>1383.3452</v>
      </c>
      <c r="E162" s="39"/>
      <c r="F162" s="70"/>
      <c r="G162" s="174"/>
      <c r="J162" s="32"/>
    </row>
    <row r="163" spans="1:10" x14ac:dyDescent="0.2">
      <c r="A163" s="39"/>
      <c r="B163" s="156" t="s">
        <v>1045</v>
      </c>
      <c r="C163" s="173">
        <v>69.644499999999994</v>
      </c>
      <c r="D163" s="173">
        <v>75.062100000000001</v>
      </c>
      <c r="E163" s="39"/>
      <c r="F163" s="70"/>
      <c r="G163" s="174"/>
      <c r="J163" s="32"/>
    </row>
    <row r="164" spans="1:10" x14ac:dyDescent="0.2">
      <c r="A164" s="39"/>
      <c r="B164" s="156" t="s">
        <v>192</v>
      </c>
      <c r="C164" s="173">
        <v>1186.6492000000001</v>
      </c>
      <c r="D164" s="173">
        <v>1278.0764999999999</v>
      </c>
      <c r="E164" s="39"/>
      <c r="F164" s="70"/>
      <c r="G164" s="174"/>
      <c r="J164" s="32"/>
    </row>
    <row r="165" spans="1:10" x14ac:dyDescent="0.2">
      <c r="A165" s="39"/>
      <c r="B165" s="156" t="s">
        <v>1046</v>
      </c>
      <c r="C165" s="173">
        <v>63.489199999999997</v>
      </c>
      <c r="D165" s="173">
        <v>68.380700000000004</v>
      </c>
      <c r="E165" s="39"/>
      <c r="F165" s="70"/>
      <c r="G165" s="174"/>
      <c r="J165" s="32"/>
    </row>
    <row r="166" spans="1:10" x14ac:dyDescent="0.2">
      <c r="A166" s="39"/>
      <c r="B166" s="39"/>
      <c r="C166" s="39"/>
      <c r="D166" s="39"/>
      <c r="E166" s="39"/>
      <c r="F166" s="39"/>
      <c r="G166" s="39"/>
      <c r="J166" s="32"/>
    </row>
    <row r="167" spans="1:10" x14ac:dyDescent="0.2">
      <c r="A167" s="39"/>
      <c r="B167" s="273" t="s">
        <v>1047</v>
      </c>
      <c r="C167" s="274"/>
      <c r="D167" s="154" t="s">
        <v>184</v>
      </c>
      <c r="E167" s="39"/>
      <c r="F167" s="39"/>
      <c r="G167" s="39"/>
      <c r="J167" s="32"/>
    </row>
    <row r="168" spans="1:10" x14ac:dyDescent="0.2">
      <c r="A168" s="39"/>
      <c r="B168" s="175"/>
      <c r="C168" s="175"/>
      <c r="D168" s="175"/>
      <c r="E168" s="39"/>
      <c r="F168" s="39"/>
      <c r="G168" s="39"/>
      <c r="J168" s="32"/>
    </row>
    <row r="169" spans="1:10" x14ac:dyDescent="0.2">
      <c r="A169" s="39"/>
      <c r="B169" s="273" t="s">
        <v>193</v>
      </c>
      <c r="C169" s="274"/>
      <c r="D169" s="154" t="s">
        <v>184</v>
      </c>
      <c r="E169" s="175"/>
      <c r="F169" s="175"/>
      <c r="G169" s="175"/>
    </row>
    <row r="170" spans="1:10" x14ac:dyDescent="0.2">
      <c r="A170" s="39"/>
      <c r="B170" s="273" t="s">
        <v>194</v>
      </c>
      <c r="C170" s="274"/>
      <c r="D170" s="154" t="s">
        <v>184</v>
      </c>
      <c r="E170" s="39"/>
      <c r="F170" s="39"/>
      <c r="G170" s="39"/>
    </row>
    <row r="171" spans="1:10" ht="12.75" customHeight="1" x14ac:dyDescent="0.2">
      <c r="A171" s="39"/>
      <c r="B171" s="273" t="s">
        <v>195</v>
      </c>
      <c r="C171" s="274"/>
      <c r="D171" s="154" t="s">
        <v>184</v>
      </c>
      <c r="E171" s="176"/>
      <c r="F171" s="39"/>
      <c r="G171" s="39"/>
    </row>
    <row r="172" spans="1:10" ht="12.75" customHeight="1" x14ac:dyDescent="0.2">
      <c r="A172" s="39"/>
      <c r="B172" s="273" t="s">
        <v>196</v>
      </c>
      <c r="C172" s="274"/>
      <c r="D172" s="177">
        <v>0.41457327611556449</v>
      </c>
      <c r="E172" s="176"/>
      <c r="F172" s="39"/>
      <c r="G172" s="39"/>
    </row>
  </sheetData>
  <mergeCells count="17">
    <mergeCell ref="A1:H1"/>
    <mergeCell ref="A2:H2"/>
    <mergeCell ref="A3:H3"/>
    <mergeCell ref="B158:C158"/>
    <mergeCell ref="B159:C159"/>
    <mergeCell ref="B150:H150"/>
    <mergeCell ref="B151:H151"/>
    <mergeCell ref="B152:H152"/>
    <mergeCell ref="B153:H153"/>
    <mergeCell ref="B154:H154"/>
    <mergeCell ref="B156:D156"/>
    <mergeCell ref="B157:C157"/>
    <mergeCell ref="B167:C167"/>
    <mergeCell ref="B171:C171"/>
    <mergeCell ref="B172:C172"/>
    <mergeCell ref="B169:C169"/>
    <mergeCell ref="B170:C170"/>
  </mergeCells>
  <hyperlinks>
    <hyperlink ref="I1" location="Index!B4" display="Index" xr:uid="{BC6E1333-A4F7-40D9-B543-D2658D937880}"/>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CD0376-7ECB-4D3A-8F72-87777062DC2B}">
  <sheetPr>
    <outlinePr summaryBelow="0" summaryRight="0"/>
  </sheetPr>
  <dimension ref="A1:Q176"/>
  <sheetViews>
    <sheetView showGridLines="0" workbookViewId="0">
      <selection activeCell="H121" sqref="A1:H1048576"/>
    </sheetView>
  </sheetViews>
  <sheetFormatPr defaultRowHeight="12.75" x14ac:dyDescent="0.2"/>
  <cols>
    <col min="1" max="1" width="5.85546875" bestFit="1" customWidth="1"/>
    <col min="2" max="2" width="19.7109375" bestFit="1" customWidth="1"/>
    <col min="3" max="3" width="39.140625" bestFit="1" customWidth="1"/>
    <col min="4" max="4" width="17.7109375" bestFit="1" customWidth="1"/>
    <col min="5" max="5" width="11.42578125" bestFit="1" customWidth="1"/>
    <col min="6" max="6" width="10.140625" bestFit="1" customWidth="1"/>
    <col min="7" max="7" width="14" bestFit="1" customWidth="1"/>
    <col min="8" max="8" width="8.42578125" bestFit="1" customWidth="1"/>
    <col min="9" max="9" width="5.7109375" bestFit="1" customWidth="1"/>
    <col min="10" max="10" width="50.7109375" style="47" customWidth="1"/>
  </cols>
  <sheetData>
    <row r="1" spans="1:10" ht="15" x14ac:dyDescent="0.2">
      <c r="A1" s="278" t="s">
        <v>0</v>
      </c>
      <c r="B1" s="278"/>
      <c r="C1" s="278"/>
      <c r="D1" s="278"/>
      <c r="E1" s="278"/>
      <c r="F1" s="278"/>
      <c r="G1" s="278"/>
      <c r="H1" s="278"/>
      <c r="I1" s="62" t="s">
        <v>1027</v>
      </c>
      <c r="J1" s="32"/>
    </row>
    <row r="2" spans="1:10" ht="15" x14ac:dyDescent="0.2">
      <c r="A2" s="278" t="s">
        <v>339</v>
      </c>
      <c r="B2" s="278"/>
      <c r="C2" s="278"/>
      <c r="D2" s="278"/>
      <c r="E2" s="278"/>
      <c r="F2" s="278"/>
      <c r="G2" s="278"/>
      <c r="H2" s="278"/>
      <c r="J2" s="33" t="s">
        <v>1028</v>
      </c>
    </row>
    <row r="3" spans="1:10" ht="15" x14ac:dyDescent="0.2">
      <c r="A3" s="278" t="s">
        <v>835</v>
      </c>
      <c r="B3" s="278"/>
      <c r="C3" s="278"/>
      <c r="D3" s="278"/>
      <c r="E3" s="278"/>
      <c r="F3" s="278"/>
      <c r="G3" s="278"/>
      <c r="H3" s="278"/>
      <c r="J3" s="32"/>
    </row>
    <row r="4" spans="1:10" s="34" customFormat="1" ht="30" x14ac:dyDescent="0.2">
      <c r="A4" s="29" t="s">
        <v>2</v>
      </c>
      <c r="B4" s="29" t="s">
        <v>3</v>
      </c>
      <c r="C4" s="29" t="s">
        <v>4</v>
      </c>
      <c r="D4" s="29" t="s">
        <v>5</v>
      </c>
      <c r="E4" s="29" t="s">
        <v>6</v>
      </c>
      <c r="F4" s="29" t="s">
        <v>7</v>
      </c>
      <c r="G4" s="29" t="s">
        <v>8</v>
      </c>
      <c r="H4" s="29" t="s">
        <v>839</v>
      </c>
      <c r="J4" s="32"/>
    </row>
    <row r="5" spans="1:10" x14ac:dyDescent="0.2">
      <c r="A5" s="153"/>
      <c r="B5" s="153"/>
      <c r="C5" s="154" t="s">
        <v>9</v>
      </c>
      <c r="D5" s="153"/>
      <c r="E5" s="153"/>
      <c r="F5" s="153"/>
      <c r="G5" s="153"/>
      <c r="H5" s="35" t="s">
        <v>153</v>
      </c>
      <c r="J5" s="32"/>
    </row>
    <row r="6" spans="1:10" x14ac:dyDescent="0.2">
      <c r="A6" s="153"/>
      <c r="B6" s="153"/>
      <c r="C6" s="154" t="s">
        <v>10</v>
      </c>
      <c r="D6" s="153"/>
      <c r="E6" s="153"/>
      <c r="F6" s="153"/>
      <c r="G6" s="153"/>
      <c r="H6" s="35" t="s">
        <v>153</v>
      </c>
      <c r="J6" s="32"/>
    </row>
    <row r="7" spans="1:10" x14ac:dyDescent="0.2">
      <c r="A7" s="155">
        <v>1</v>
      </c>
      <c r="B7" s="156" t="s">
        <v>340</v>
      </c>
      <c r="C7" s="156" t="s">
        <v>341</v>
      </c>
      <c r="D7" s="156" t="s">
        <v>50</v>
      </c>
      <c r="E7" s="157">
        <v>1875000</v>
      </c>
      <c r="F7" s="35">
        <v>31571.25</v>
      </c>
      <c r="G7" s="158">
        <v>4.6026600000000001E-2</v>
      </c>
      <c r="H7" s="35" t="s">
        <v>153</v>
      </c>
      <c r="J7" s="32"/>
    </row>
    <row r="8" spans="1:10" x14ac:dyDescent="0.2">
      <c r="A8" s="155">
        <v>2</v>
      </c>
      <c r="B8" s="156" t="s">
        <v>48</v>
      </c>
      <c r="C8" s="156" t="s">
        <v>49</v>
      </c>
      <c r="D8" s="156" t="s">
        <v>50</v>
      </c>
      <c r="E8" s="157">
        <v>2225000</v>
      </c>
      <c r="F8" s="35">
        <v>26691.1</v>
      </c>
      <c r="G8" s="158">
        <v>3.8912000000000002E-2</v>
      </c>
      <c r="H8" s="35" t="s">
        <v>153</v>
      </c>
      <c r="J8" s="32"/>
    </row>
    <row r="9" spans="1:10" x14ac:dyDescent="0.2">
      <c r="A9" s="155">
        <v>3</v>
      </c>
      <c r="B9" s="156" t="s">
        <v>14</v>
      </c>
      <c r="C9" s="156" t="s">
        <v>15</v>
      </c>
      <c r="D9" s="156" t="s">
        <v>16</v>
      </c>
      <c r="E9" s="157">
        <v>765000</v>
      </c>
      <c r="F9" s="35">
        <v>23950.62</v>
      </c>
      <c r="G9" s="158">
        <v>3.4916759999999998E-2</v>
      </c>
      <c r="H9" s="35" t="s">
        <v>153</v>
      </c>
      <c r="J9" s="32"/>
    </row>
    <row r="10" spans="1:10" x14ac:dyDescent="0.2">
      <c r="A10" s="155">
        <v>4</v>
      </c>
      <c r="B10" s="156" t="s">
        <v>76</v>
      </c>
      <c r="C10" s="156" t="s">
        <v>77</v>
      </c>
      <c r="D10" s="156" t="s">
        <v>50</v>
      </c>
      <c r="E10" s="157">
        <v>2300000</v>
      </c>
      <c r="F10" s="35">
        <v>19525.849999999999</v>
      </c>
      <c r="G10" s="158">
        <v>2.8466040000000001E-2</v>
      </c>
      <c r="H10" s="35" t="s">
        <v>153</v>
      </c>
      <c r="J10" s="32"/>
    </row>
    <row r="11" spans="1:10" x14ac:dyDescent="0.2">
      <c r="A11" s="155">
        <v>5</v>
      </c>
      <c r="B11" s="156" t="s">
        <v>11</v>
      </c>
      <c r="C11" s="156" t="s">
        <v>12</v>
      </c>
      <c r="D11" s="156" t="s">
        <v>13</v>
      </c>
      <c r="E11" s="157">
        <v>415000</v>
      </c>
      <c r="F11" s="35">
        <v>14726.067499999999</v>
      </c>
      <c r="G11" s="158">
        <v>2.1468609999999999E-2</v>
      </c>
      <c r="H11" s="35" t="s">
        <v>153</v>
      </c>
      <c r="J11" s="32"/>
    </row>
    <row r="12" spans="1:10" ht="15" x14ac:dyDescent="0.2">
      <c r="A12" s="155">
        <v>6</v>
      </c>
      <c r="B12" s="156" t="s">
        <v>342</v>
      </c>
      <c r="C12" s="156" t="s">
        <v>343</v>
      </c>
      <c r="D12" s="156" t="s">
        <v>204</v>
      </c>
      <c r="E12" s="157">
        <v>6943496</v>
      </c>
      <c r="F12" s="35">
        <v>13925.8755776</v>
      </c>
      <c r="G12" s="158">
        <v>2.030204E-2</v>
      </c>
      <c r="H12" s="35" t="s">
        <v>153</v>
      </c>
      <c r="J12" s="48"/>
    </row>
    <row r="13" spans="1:10" x14ac:dyDescent="0.2">
      <c r="A13" s="155">
        <v>7</v>
      </c>
      <c r="B13" s="156" t="s">
        <v>279</v>
      </c>
      <c r="C13" s="156" t="s">
        <v>280</v>
      </c>
      <c r="D13" s="156" t="s">
        <v>90</v>
      </c>
      <c r="E13" s="157">
        <v>1220000</v>
      </c>
      <c r="F13" s="35">
        <v>13323.01</v>
      </c>
      <c r="G13" s="158">
        <v>1.9423139999999998E-2</v>
      </c>
      <c r="H13" s="35" t="s">
        <v>153</v>
      </c>
      <c r="J13" s="32"/>
    </row>
    <row r="14" spans="1:10" ht="25.5" x14ac:dyDescent="0.2">
      <c r="A14" s="155">
        <v>8</v>
      </c>
      <c r="B14" s="156" t="s">
        <v>45</v>
      </c>
      <c r="C14" s="156" t="s">
        <v>46</v>
      </c>
      <c r="D14" s="156" t="s">
        <v>47</v>
      </c>
      <c r="E14" s="157">
        <v>110000</v>
      </c>
      <c r="F14" s="35">
        <v>13168.43</v>
      </c>
      <c r="G14" s="158">
        <v>1.9197789999999999E-2</v>
      </c>
      <c r="H14" s="35" t="s">
        <v>153</v>
      </c>
      <c r="J14" s="32" t="s">
        <v>1033</v>
      </c>
    </row>
    <row r="15" spans="1:10" x14ac:dyDescent="0.2">
      <c r="A15" s="155">
        <v>9</v>
      </c>
      <c r="B15" s="156" t="s">
        <v>17</v>
      </c>
      <c r="C15" s="156" t="s">
        <v>18</v>
      </c>
      <c r="D15" s="156" t="s">
        <v>19</v>
      </c>
      <c r="E15" s="157">
        <v>900000</v>
      </c>
      <c r="F15" s="35">
        <v>12996.45</v>
      </c>
      <c r="G15" s="158">
        <v>1.8947060000000002E-2</v>
      </c>
      <c r="H15" s="35" t="s">
        <v>153</v>
      </c>
      <c r="J15" s="32"/>
    </row>
    <row r="16" spans="1:10" x14ac:dyDescent="0.2">
      <c r="A16" s="155">
        <v>10</v>
      </c>
      <c r="B16" s="156" t="s">
        <v>344</v>
      </c>
      <c r="C16" s="156" t="s">
        <v>345</v>
      </c>
      <c r="D16" s="156" t="s">
        <v>50</v>
      </c>
      <c r="E16" s="157">
        <v>1000000</v>
      </c>
      <c r="F16" s="35">
        <v>12652.5</v>
      </c>
      <c r="G16" s="158">
        <v>1.8445630000000001E-2</v>
      </c>
      <c r="H16" s="35" t="s">
        <v>153</v>
      </c>
      <c r="J16" s="32"/>
    </row>
    <row r="17" spans="1:10" x14ac:dyDescent="0.2">
      <c r="A17" s="155">
        <v>11</v>
      </c>
      <c r="B17" s="156" t="s">
        <v>346</v>
      </c>
      <c r="C17" s="156" t="s">
        <v>347</v>
      </c>
      <c r="D17" s="156" t="s">
        <v>222</v>
      </c>
      <c r="E17" s="157">
        <v>800000</v>
      </c>
      <c r="F17" s="35">
        <v>12534</v>
      </c>
      <c r="G17" s="158">
        <v>1.827287E-2</v>
      </c>
      <c r="H17" s="35" t="s">
        <v>153</v>
      </c>
      <c r="J17" s="32"/>
    </row>
    <row r="18" spans="1:10" x14ac:dyDescent="0.2">
      <c r="A18" s="155">
        <v>12</v>
      </c>
      <c r="B18" s="156" t="s">
        <v>210</v>
      </c>
      <c r="C18" s="156" t="s">
        <v>211</v>
      </c>
      <c r="D18" s="156" t="s">
        <v>53</v>
      </c>
      <c r="E18" s="157">
        <v>675000</v>
      </c>
      <c r="F18" s="35">
        <v>11918.8125</v>
      </c>
      <c r="G18" s="158">
        <v>1.7376010000000001E-2</v>
      </c>
      <c r="H18" s="35" t="s">
        <v>153</v>
      </c>
      <c r="J18" s="32"/>
    </row>
    <row r="19" spans="1:10" x14ac:dyDescent="0.2">
      <c r="A19" s="155">
        <v>13</v>
      </c>
      <c r="B19" s="156" t="s">
        <v>81</v>
      </c>
      <c r="C19" s="156" t="s">
        <v>82</v>
      </c>
      <c r="D19" s="156" t="s">
        <v>83</v>
      </c>
      <c r="E19" s="157">
        <v>1105000</v>
      </c>
      <c r="F19" s="35">
        <v>11518.52</v>
      </c>
      <c r="G19" s="158">
        <v>1.6792439999999999E-2</v>
      </c>
      <c r="H19" s="35" t="s">
        <v>153</v>
      </c>
      <c r="J19" s="32"/>
    </row>
    <row r="20" spans="1:10" x14ac:dyDescent="0.2">
      <c r="A20" s="155">
        <v>14</v>
      </c>
      <c r="B20" s="156" t="s">
        <v>39</v>
      </c>
      <c r="C20" s="156" t="s">
        <v>40</v>
      </c>
      <c r="D20" s="156" t="s">
        <v>33</v>
      </c>
      <c r="E20" s="157">
        <v>130000</v>
      </c>
      <c r="F20" s="35">
        <v>11038.17</v>
      </c>
      <c r="G20" s="158">
        <v>1.6092160000000001E-2</v>
      </c>
      <c r="H20" s="35" t="s">
        <v>153</v>
      </c>
      <c r="J20" s="32"/>
    </row>
    <row r="21" spans="1:10" x14ac:dyDescent="0.2">
      <c r="A21" s="155">
        <v>15</v>
      </c>
      <c r="B21" s="156" t="s">
        <v>348</v>
      </c>
      <c r="C21" s="156" t="s">
        <v>349</v>
      </c>
      <c r="D21" s="156" t="s">
        <v>267</v>
      </c>
      <c r="E21" s="157">
        <v>675000</v>
      </c>
      <c r="F21" s="35">
        <v>10999.125</v>
      </c>
      <c r="G21" s="158">
        <v>1.6035230000000001E-2</v>
      </c>
      <c r="H21" s="35" t="s">
        <v>153</v>
      </c>
      <c r="J21" s="32"/>
    </row>
    <row r="22" spans="1:10" ht="15" x14ac:dyDescent="0.2">
      <c r="A22" s="155">
        <v>16</v>
      </c>
      <c r="B22" s="156" t="s">
        <v>20</v>
      </c>
      <c r="C22" s="156" t="s">
        <v>21</v>
      </c>
      <c r="D22" s="156" t="s">
        <v>22</v>
      </c>
      <c r="E22" s="157">
        <v>2775000</v>
      </c>
      <c r="F22" s="35">
        <v>10499.2125</v>
      </c>
      <c r="G22" s="158">
        <v>1.5306429999999999E-2</v>
      </c>
      <c r="H22" s="35" t="s">
        <v>153</v>
      </c>
      <c r="J22" s="48"/>
    </row>
    <row r="23" spans="1:10" x14ac:dyDescent="0.2">
      <c r="A23" s="155">
        <v>17</v>
      </c>
      <c r="B23" s="156" t="s">
        <v>350</v>
      </c>
      <c r="C23" s="156" t="s">
        <v>351</v>
      </c>
      <c r="D23" s="156" t="s">
        <v>222</v>
      </c>
      <c r="E23" s="157">
        <v>265000</v>
      </c>
      <c r="F23" s="35">
        <v>10345.997499999999</v>
      </c>
      <c r="G23" s="158">
        <v>1.5083060000000001E-2</v>
      </c>
      <c r="H23" s="35" t="s">
        <v>153</v>
      </c>
      <c r="J23" s="32"/>
    </row>
    <row r="24" spans="1:10" x14ac:dyDescent="0.2">
      <c r="A24" s="155">
        <v>18</v>
      </c>
      <c r="B24" s="156" t="s">
        <v>352</v>
      </c>
      <c r="C24" s="156" t="s">
        <v>353</v>
      </c>
      <c r="D24" s="156" t="s">
        <v>354</v>
      </c>
      <c r="E24" s="157">
        <v>1450000</v>
      </c>
      <c r="F24" s="35">
        <v>10056.475</v>
      </c>
      <c r="G24" s="158">
        <v>1.4660980000000001E-2</v>
      </c>
      <c r="H24" s="35" t="s">
        <v>153</v>
      </c>
      <c r="J24" s="32"/>
    </row>
    <row r="25" spans="1:10" x14ac:dyDescent="0.2">
      <c r="A25" s="155">
        <v>19</v>
      </c>
      <c r="B25" s="156" t="s">
        <v>253</v>
      </c>
      <c r="C25" s="156" t="s">
        <v>254</v>
      </c>
      <c r="D25" s="156" t="s">
        <v>204</v>
      </c>
      <c r="E25" s="157">
        <v>140000</v>
      </c>
      <c r="F25" s="35">
        <v>9500.19</v>
      </c>
      <c r="G25" s="158">
        <v>1.384999E-2</v>
      </c>
      <c r="H25" s="35" t="s">
        <v>153</v>
      </c>
      <c r="J25" s="32"/>
    </row>
    <row r="26" spans="1:10" x14ac:dyDescent="0.2">
      <c r="A26" s="155">
        <v>20</v>
      </c>
      <c r="B26" s="156" t="s">
        <v>74</v>
      </c>
      <c r="C26" s="156" t="s">
        <v>75</v>
      </c>
      <c r="D26" s="156" t="s">
        <v>36</v>
      </c>
      <c r="E26" s="157">
        <v>231328</v>
      </c>
      <c r="F26" s="35">
        <v>9176.4347679999992</v>
      </c>
      <c r="G26" s="158">
        <v>1.3377999999999999E-2</v>
      </c>
      <c r="H26" s="35" t="s">
        <v>153</v>
      </c>
      <c r="J26" s="32"/>
    </row>
    <row r="27" spans="1:10" ht="25.5" x14ac:dyDescent="0.2">
      <c r="A27" s="155">
        <v>21</v>
      </c>
      <c r="B27" s="156" t="s">
        <v>355</v>
      </c>
      <c r="C27" s="156" t="s">
        <v>356</v>
      </c>
      <c r="D27" s="156" t="s">
        <v>219</v>
      </c>
      <c r="E27" s="157">
        <v>600000</v>
      </c>
      <c r="F27" s="35">
        <v>9125.1</v>
      </c>
      <c r="G27" s="158">
        <v>1.330316E-2</v>
      </c>
      <c r="H27" s="35" t="s">
        <v>153</v>
      </c>
      <c r="J27" s="32" t="s">
        <v>1034</v>
      </c>
    </row>
    <row r="28" spans="1:10" x14ac:dyDescent="0.2">
      <c r="A28" s="155">
        <v>22</v>
      </c>
      <c r="B28" s="156" t="s">
        <v>61</v>
      </c>
      <c r="C28" s="156" t="s">
        <v>62</v>
      </c>
      <c r="D28" s="156" t="s">
        <v>30</v>
      </c>
      <c r="E28" s="157">
        <v>170000</v>
      </c>
      <c r="F28" s="35">
        <v>8949.2250000000004</v>
      </c>
      <c r="G28" s="158">
        <v>1.3046759999999999E-2</v>
      </c>
      <c r="H28" s="35" t="s">
        <v>153</v>
      </c>
      <c r="J28" s="32"/>
    </row>
    <row r="29" spans="1:10" x14ac:dyDescent="0.2">
      <c r="A29" s="155">
        <v>23</v>
      </c>
      <c r="B29" s="156" t="s">
        <v>220</v>
      </c>
      <c r="C29" s="156" t="s">
        <v>221</v>
      </c>
      <c r="D29" s="156" t="s">
        <v>222</v>
      </c>
      <c r="E29" s="157">
        <v>207000</v>
      </c>
      <c r="F29" s="35">
        <v>8779.8014999999996</v>
      </c>
      <c r="G29" s="158">
        <v>1.279976E-2</v>
      </c>
      <c r="H29" s="35" t="s">
        <v>153</v>
      </c>
      <c r="J29" s="32"/>
    </row>
    <row r="30" spans="1:10" ht="25.5" x14ac:dyDescent="0.2">
      <c r="A30" s="155">
        <v>24</v>
      </c>
      <c r="B30" s="156" t="s">
        <v>225</v>
      </c>
      <c r="C30" s="156" t="s">
        <v>226</v>
      </c>
      <c r="D30" s="156" t="s">
        <v>219</v>
      </c>
      <c r="E30" s="157">
        <v>540541</v>
      </c>
      <c r="F30" s="35">
        <v>8764.0615034999992</v>
      </c>
      <c r="G30" s="158">
        <v>1.277681E-2</v>
      </c>
      <c r="H30" s="35" t="s">
        <v>153</v>
      </c>
      <c r="J30" s="32"/>
    </row>
    <row r="31" spans="1:10" ht="25.5" x14ac:dyDescent="0.2">
      <c r="A31" s="155">
        <v>25</v>
      </c>
      <c r="B31" s="156" t="s">
        <v>23</v>
      </c>
      <c r="C31" s="156" t="s">
        <v>24</v>
      </c>
      <c r="D31" s="156" t="s">
        <v>25</v>
      </c>
      <c r="E31" s="157">
        <v>75000</v>
      </c>
      <c r="F31" s="35">
        <v>8750.9249999999993</v>
      </c>
      <c r="G31" s="158">
        <v>1.2757660000000001E-2</v>
      </c>
      <c r="H31" s="35" t="s">
        <v>153</v>
      </c>
      <c r="J31" s="32"/>
    </row>
    <row r="32" spans="1:10" x14ac:dyDescent="0.2">
      <c r="A32" s="155">
        <v>26</v>
      </c>
      <c r="B32" s="156" t="s">
        <v>110</v>
      </c>
      <c r="C32" s="156" t="s">
        <v>111</v>
      </c>
      <c r="D32" s="156" t="s">
        <v>112</v>
      </c>
      <c r="E32" s="157">
        <v>1800000</v>
      </c>
      <c r="F32" s="35">
        <v>8731.7999999999993</v>
      </c>
      <c r="G32" s="158">
        <v>1.272978E-2</v>
      </c>
      <c r="H32" s="35" t="s">
        <v>153</v>
      </c>
      <c r="J32" s="32"/>
    </row>
    <row r="33" spans="1:10" x14ac:dyDescent="0.2">
      <c r="A33" s="155">
        <v>27</v>
      </c>
      <c r="B33" s="156" t="s">
        <v>265</v>
      </c>
      <c r="C33" s="156" t="s">
        <v>266</v>
      </c>
      <c r="D33" s="156" t="s">
        <v>267</v>
      </c>
      <c r="E33" s="157">
        <v>427342</v>
      </c>
      <c r="F33" s="35">
        <v>8487.2257910000008</v>
      </c>
      <c r="G33" s="158">
        <v>1.2373220000000001E-2</v>
      </c>
      <c r="H33" s="35" t="s">
        <v>153</v>
      </c>
      <c r="J33" s="32"/>
    </row>
    <row r="34" spans="1:10" x14ac:dyDescent="0.2">
      <c r="A34" s="155">
        <v>28</v>
      </c>
      <c r="B34" s="156" t="s">
        <v>127</v>
      </c>
      <c r="C34" s="156" t="s">
        <v>128</v>
      </c>
      <c r="D34" s="156" t="s">
        <v>33</v>
      </c>
      <c r="E34" s="157">
        <v>2800000</v>
      </c>
      <c r="F34" s="35">
        <v>8423.7999999999993</v>
      </c>
      <c r="G34" s="158">
        <v>1.228076E-2</v>
      </c>
      <c r="H34" s="35" t="s">
        <v>153</v>
      </c>
      <c r="J34" s="32"/>
    </row>
    <row r="35" spans="1:10" x14ac:dyDescent="0.2">
      <c r="A35" s="155">
        <v>29</v>
      </c>
      <c r="B35" s="156" t="s">
        <v>357</v>
      </c>
      <c r="C35" s="156" t="s">
        <v>358</v>
      </c>
      <c r="D35" s="156" t="s">
        <v>293</v>
      </c>
      <c r="E35" s="157">
        <v>850000</v>
      </c>
      <c r="F35" s="35">
        <v>8412.875</v>
      </c>
      <c r="G35" s="158">
        <v>1.2264829999999999E-2</v>
      </c>
      <c r="H35" s="35" t="s">
        <v>153</v>
      </c>
      <c r="J35" s="32"/>
    </row>
    <row r="36" spans="1:10" x14ac:dyDescent="0.2">
      <c r="A36" s="155">
        <v>30</v>
      </c>
      <c r="B36" s="156" t="s">
        <v>96</v>
      </c>
      <c r="C36" s="156" t="s">
        <v>97</v>
      </c>
      <c r="D36" s="156" t="s">
        <v>90</v>
      </c>
      <c r="E36" s="157">
        <v>176000</v>
      </c>
      <c r="F36" s="35">
        <v>8343.2800000000007</v>
      </c>
      <c r="G36" s="158">
        <v>1.216337E-2</v>
      </c>
      <c r="H36" s="35" t="s">
        <v>153</v>
      </c>
      <c r="J36" s="32"/>
    </row>
    <row r="37" spans="1:10" x14ac:dyDescent="0.2">
      <c r="A37" s="155">
        <v>31</v>
      </c>
      <c r="B37" s="156" t="s">
        <v>263</v>
      </c>
      <c r="C37" s="156" t="s">
        <v>264</v>
      </c>
      <c r="D37" s="156" t="s">
        <v>36</v>
      </c>
      <c r="E37" s="157">
        <v>120000</v>
      </c>
      <c r="F37" s="35">
        <v>8087.4</v>
      </c>
      <c r="G37" s="158">
        <v>1.179033E-2</v>
      </c>
      <c r="H37" s="35" t="s">
        <v>153</v>
      </c>
      <c r="J37" s="32"/>
    </row>
    <row r="38" spans="1:10" x14ac:dyDescent="0.2">
      <c r="A38" s="155">
        <v>32</v>
      </c>
      <c r="B38" s="156" t="s">
        <v>246</v>
      </c>
      <c r="C38" s="156" t="s">
        <v>247</v>
      </c>
      <c r="D38" s="156" t="s">
        <v>214</v>
      </c>
      <c r="E38" s="157">
        <v>850000</v>
      </c>
      <c r="F38" s="35">
        <v>7995.5249999999996</v>
      </c>
      <c r="G38" s="158">
        <v>1.1656390000000001E-2</v>
      </c>
      <c r="H38" s="35" t="s">
        <v>153</v>
      </c>
      <c r="J38" s="32"/>
    </row>
    <row r="39" spans="1:10" ht="25.5" x14ac:dyDescent="0.2">
      <c r="A39" s="155">
        <v>33</v>
      </c>
      <c r="B39" s="156" t="s">
        <v>275</v>
      </c>
      <c r="C39" s="156" t="s">
        <v>276</v>
      </c>
      <c r="D39" s="156" t="s">
        <v>112</v>
      </c>
      <c r="E39" s="157">
        <v>550000</v>
      </c>
      <c r="F39" s="35">
        <v>7829.25</v>
      </c>
      <c r="G39" s="158">
        <v>1.1413990000000001E-2</v>
      </c>
      <c r="H39" s="35" t="s">
        <v>153</v>
      </c>
      <c r="J39" s="32"/>
    </row>
    <row r="40" spans="1:10" x14ac:dyDescent="0.2">
      <c r="A40" s="155">
        <v>34</v>
      </c>
      <c r="B40" s="156" t="s">
        <v>54</v>
      </c>
      <c r="C40" s="156" t="s">
        <v>55</v>
      </c>
      <c r="D40" s="156" t="s">
        <v>36</v>
      </c>
      <c r="E40" s="157">
        <v>550300</v>
      </c>
      <c r="F40" s="35">
        <v>7667.0547500000002</v>
      </c>
      <c r="G40" s="158">
        <v>1.117753E-2</v>
      </c>
      <c r="H40" s="35" t="s">
        <v>153</v>
      </c>
      <c r="J40" s="32"/>
    </row>
    <row r="41" spans="1:10" x14ac:dyDescent="0.2">
      <c r="A41" s="155">
        <v>35</v>
      </c>
      <c r="B41" s="156" t="s">
        <v>330</v>
      </c>
      <c r="C41" s="156" t="s">
        <v>331</v>
      </c>
      <c r="D41" s="156" t="s">
        <v>240</v>
      </c>
      <c r="E41" s="157">
        <v>1200000</v>
      </c>
      <c r="F41" s="35">
        <v>7500.6</v>
      </c>
      <c r="G41" s="158">
        <v>1.0934859999999999E-2</v>
      </c>
      <c r="H41" s="35" t="s">
        <v>153</v>
      </c>
      <c r="J41" s="32"/>
    </row>
    <row r="42" spans="1:10" x14ac:dyDescent="0.2">
      <c r="A42" s="155">
        <v>36</v>
      </c>
      <c r="B42" s="156" t="s">
        <v>205</v>
      </c>
      <c r="C42" s="156" t="s">
        <v>206</v>
      </c>
      <c r="D42" s="156" t="s">
        <v>50</v>
      </c>
      <c r="E42" s="157">
        <v>4200000</v>
      </c>
      <c r="F42" s="35">
        <v>7444.5</v>
      </c>
      <c r="G42" s="158">
        <v>1.0853069999999999E-2</v>
      </c>
      <c r="H42" s="35" t="s">
        <v>153</v>
      </c>
      <c r="J42" s="32"/>
    </row>
    <row r="43" spans="1:10" ht="25.5" x14ac:dyDescent="0.2">
      <c r="A43" s="155">
        <v>37</v>
      </c>
      <c r="B43" s="156" t="s">
        <v>359</v>
      </c>
      <c r="C43" s="156" t="s">
        <v>360</v>
      </c>
      <c r="D43" s="156" t="s">
        <v>219</v>
      </c>
      <c r="E43" s="157">
        <v>115000</v>
      </c>
      <c r="F43" s="35">
        <v>7362.7025000000003</v>
      </c>
      <c r="G43" s="158">
        <v>1.073382E-2</v>
      </c>
      <c r="H43" s="35" t="s">
        <v>153</v>
      </c>
      <c r="J43" s="32"/>
    </row>
    <row r="44" spans="1:10" x14ac:dyDescent="0.2">
      <c r="A44" s="155">
        <v>38</v>
      </c>
      <c r="B44" s="156" t="s">
        <v>361</v>
      </c>
      <c r="C44" s="156" t="s">
        <v>362</v>
      </c>
      <c r="D44" s="156" t="s">
        <v>293</v>
      </c>
      <c r="E44" s="157">
        <v>130000</v>
      </c>
      <c r="F44" s="35">
        <v>7253.48</v>
      </c>
      <c r="G44" s="158">
        <v>1.057459E-2</v>
      </c>
      <c r="H44" s="35" t="s">
        <v>153</v>
      </c>
      <c r="J44" s="32"/>
    </row>
    <row r="45" spans="1:10" x14ac:dyDescent="0.2">
      <c r="A45" s="155">
        <v>39</v>
      </c>
      <c r="B45" s="156" t="s">
        <v>270</v>
      </c>
      <c r="C45" s="156" t="s">
        <v>271</v>
      </c>
      <c r="D45" s="156" t="s">
        <v>222</v>
      </c>
      <c r="E45" s="157">
        <v>295000</v>
      </c>
      <c r="F45" s="35">
        <v>7246.8225000000002</v>
      </c>
      <c r="G45" s="158">
        <v>1.056488E-2</v>
      </c>
      <c r="H45" s="35" t="s">
        <v>153</v>
      </c>
      <c r="J45" s="32"/>
    </row>
    <row r="46" spans="1:10" ht="25.5" x14ac:dyDescent="0.2">
      <c r="A46" s="155">
        <v>40</v>
      </c>
      <c r="B46" s="156" t="s">
        <v>363</v>
      </c>
      <c r="C46" s="156" t="s">
        <v>364</v>
      </c>
      <c r="D46" s="156" t="s">
        <v>219</v>
      </c>
      <c r="E46" s="157">
        <v>600000</v>
      </c>
      <c r="F46" s="35">
        <v>7245.6</v>
      </c>
      <c r="G46" s="158">
        <v>1.0563100000000001E-2</v>
      </c>
      <c r="H46" s="35" t="s">
        <v>153</v>
      </c>
      <c r="J46" s="32"/>
    </row>
    <row r="47" spans="1:10" x14ac:dyDescent="0.2">
      <c r="A47" s="155">
        <v>41</v>
      </c>
      <c r="B47" s="156" t="s">
        <v>200</v>
      </c>
      <c r="C47" s="156" t="s">
        <v>201</v>
      </c>
      <c r="D47" s="156" t="s">
        <v>90</v>
      </c>
      <c r="E47" s="157">
        <v>169137</v>
      </c>
      <c r="F47" s="35">
        <v>7203.9676724999999</v>
      </c>
      <c r="G47" s="158">
        <v>1.050241E-2</v>
      </c>
      <c r="H47" s="35" t="s">
        <v>153</v>
      </c>
      <c r="J47" s="32"/>
    </row>
    <row r="48" spans="1:10" x14ac:dyDescent="0.2">
      <c r="A48" s="155">
        <v>42</v>
      </c>
      <c r="B48" s="156" t="s">
        <v>365</v>
      </c>
      <c r="C48" s="156" t="s">
        <v>366</v>
      </c>
      <c r="D48" s="156" t="s">
        <v>117</v>
      </c>
      <c r="E48" s="157">
        <v>4000000</v>
      </c>
      <c r="F48" s="35">
        <v>6960.4</v>
      </c>
      <c r="G48" s="158">
        <v>1.014732E-2</v>
      </c>
      <c r="H48" s="35" t="s">
        <v>153</v>
      </c>
      <c r="J48" s="32"/>
    </row>
    <row r="49" spans="1:10" x14ac:dyDescent="0.2">
      <c r="A49" s="155">
        <v>43</v>
      </c>
      <c r="B49" s="156" t="s">
        <v>367</v>
      </c>
      <c r="C49" s="156" t="s">
        <v>368</v>
      </c>
      <c r="D49" s="156" t="s">
        <v>252</v>
      </c>
      <c r="E49" s="157">
        <v>175000</v>
      </c>
      <c r="F49" s="35">
        <v>6866.8249999999998</v>
      </c>
      <c r="G49" s="158">
        <v>1.00109E-2</v>
      </c>
      <c r="H49" s="35" t="s">
        <v>153</v>
      </c>
      <c r="J49" s="32"/>
    </row>
    <row r="50" spans="1:10" x14ac:dyDescent="0.2">
      <c r="A50" s="155">
        <v>44</v>
      </c>
      <c r="B50" s="156" t="s">
        <v>63</v>
      </c>
      <c r="C50" s="156" t="s">
        <v>64</v>
      </c>
      <c r="D50" s="156" t="s">
        <v>19</v>
      </c>
      <c r="E50" s="157">
        <v>600000</v>
      </c>
      <c r="F50" s="35">
        <v>6701.1</v>
      </c>
      <c r="G50" s="158">
        <v>9.7692999999999999E-3</v>
      </c>
      <c r="H50" s="35" t="s">
        <v>153</v>
      </c>
      <c r="J50" s="32"/>
    </row>
    <row r="51" spans="1:10" ht="25.5" x14ac:dyDescent="0.2">
      <c r="A51" s="155">
        <v>45</v>
      </c>
      <c r="B51" s="156" t="s">
        <v>309</v>
      </c>
      <c r="C51" s="156" t="s">
        <v>310</v>
      </c>
      <c r="D51" s="156" t="s">
        <v>209</v>
      </c>
      <c r="E51" s="157">
        <v>174000</v>
      </c>
      <c r="F51" s="35">
        <v>6609.8249999999998</v>
      </c>
      <c r="G51" s="158">
        <v>9.6362300000000008E-3</v>
      </c>
      <c r="H51" s="35" t="s">
        <v>153</v>
      </c>
      <c r="J51" s="32"/>
    </row>
    <row r="52" spans="1:10" x14ac:dyDescent="0.2">
      <c r="A52" s="155">
        <v>46</v>
      </c>
      <c r="B52" s="156" t="s">
        <v>311</v>
      </c>
      <c r="C52" s="156" t="s">
        <v>312</v>
      </c>
      <c r="D52" s="156" t="s">
        <v>90</v>
      </c>
      <c r="E52" s="157">
        <v>1030000</v>
      </c>
      <c r="F52" s="35">
        <v>6602.3</v>
      </c>
      <c r="G52" s="158">
        <v>9.6252600000000001E-3</v>
      </c>
      <c r="H52" s="35" t="s">
        <v>153</v>
      </c>
      <c r="J52" s="32"/>
    </row>
    <row r="53" spans="1:10" x14ac:dyDescent="0.2">
      <c r="A53" s="155">
        <v>47</v>
      </c>
      <c r="B53" s="156" t="s">
        <v>369</v>
      </c>
      <c r="C53" s="156" t="s">
        <v>370</v>
      </c>
      <c r="D53" s="156" t="s">
        <v>50</v>
      </c>
      <c r="E53" s="157">
        <v>5500000</v>
      </c>
      <c r="F53" s="35">
        <v>6570.85</v>
      </c>
      <c r="G53" s="158">
        <v>9.57941E-3</v>
      </c>
      <c r="H53" s="35" t="s">
        <v>153</v>
      </c>
      <c r="J53" s="32"/>
    </row>
    <row r="54" spans="1:10" x14ac:dyDescent="0.2">
      <c r="A54" s="155">
        <v>48</v>
      </c>
      <c r="B54" s="156" t="s">
        <v>371</v>
      </c>
      <c r="C54" s="156" t="s">
        <v>372</v>
      </c>
      <c r="D54" s="156" t="s">
        <v>373</v>
      </c>
      <c r="E54" s="157">
        <v>1545000</v>
      </c>
      <c r="F54" s="35">
        <v>6564.7049999999999</v>
      </c>
      <c r="G54" s="158">
        <v>9.5704499999999994E-3</v>
      </c>
      <c r="H54" s="35" t="s">
        <v>153</v>
      </c>
      <c r="J54" s="32"/>
    </row>
    <row r="55" spans="1:10" x14ac:dyDescent="0.2">
      <c r="A55" s="155">
        <v>49</v>
      </c>
      <c r="B55" s="156" t="s">
        <v>283</v>
      </c>
      <c r="C55" s="156" t="s">
        <v>284</v>
      </c>
      <c r="D55" s="156" t="s">
        <v>36</v>
      </c>
      <c r="E55" s="157">
        <v>275000</v>
      </c>
      <c r="F55" s="35">
        <v>6547.2</v>
      </c>
      <c r="G55" s="158">
        <v>9.5449300000000001E-3</v>
      </c>
      <c r="H55" s="35" t="s">
        <v>153</v>
      </c>
      <c r="J55" s="32"/>
    </row>
    <row r="56" spans="1:10" x14ac:dyDescent="0.2">
      <c r="A56" s="155">
        <v>50</v>
      </c>
      <c r="B56" s="156" t="s">
        <v>374</v>
      </c>
      <c r="C56" s="156" t="s">
        <v>375</v>
      </c>
      <c r="D56" s="156" t="s">
        <v>376</v>
      </c>
      <c r="E56" s="157">
        <v>320000</v>
      </c>
      <c r="F56" s="35">
        <v>6528.64</v>
      </c>
      <c r="G56" s="158">
        <v>9.5178699999999995E-3</v>
      </c>
      <c r="H56" s="35" t="s">
        <v>153</v>
      </c>
      <c r="J56" s="32"/>
    </row>
    <row r="57" spans="1:10" x14ac:dyDescent="0.2">
      <c r="A57" s="155">
        <v>51</v>
      </c>
      <c r="B57" s="156" t="s">
        <v>281</v>
      </c>
      <c r="C57" s="156" t="s">
        <v>282</v>
      </c>
      <c r="D57" s="156" t="s">
        <v>90</v>
      </c>
      <c r="E57" s="157">
        <v>1200000</v>
      </c>
      <c r="F57" s="35">
        <v>6502.8</v>
      </c>
      <c r="G57" s="158">
        <v>9.4801999999999994E-3</v>
      </c>
      <c r="H57" s="35" t="s">
        <v>153</v>
      </c>
      <c r="J57" s="32"/>
    </row>
    <row r="58" spans="1:10" x14ac:dyDescent="0.2">
      <c r="A58" s="155">
        <v>52</v>
      </c>
      <c r="B58" s="156" t="s">
        <v>248</v>
      </c>
      <c r="C58" s="156" t="s">
        <v>249</v>
      </c>
      <c r="D58" s="156" t="s">
        <v>16</v>
      </c>
      <c r="E58" s="157">
        <v>1950000</v>
      </c>
      <c r="F58" s="35">
        <v>6475.95</v>
      </c>
      <c r="G58" s="158">
        <v>9.4410599999999994E-3</v>
      </c>
      <c r="H58" s="35" t="s">
        <v>153</v>
      </c>
      <c r="J58" s="32"/>
    </row>
    <row r="59" spans="1:10" x14ac:dyDescent="0.2">
      <c r="A59" s="155">
        <v>53</v>
      </c>
      <c r="B59" s="156" t="s">
        <v>377</v>
      </c>
      <c r="C59" s="156" t="s">
        <v>378</v>
      </c>
      <c r="D59" s="156" t="s">
        <v>47</v>
      </c>
      <c r="E59" s="157">
        <v>509000</v>
      </c>
      <c r="F59" s="35">
        <v>6253.0649999999996</v>
      </c>
      <c r="G59" s="158">
        <v>9.1161200000000001E-3</v>
      </c>
      <c r="H59" s="35" t="s">
        <v>153</v>
      </c>
      <c r="J59" s="32"/>
    </row>
    <row r="60" spans="1:10" ht="25.5" x14ac:dyDescent="0.2">
      <c r="A60" s="155">
        <v>54</v>
      </c>
      <c r="B60" s="156" t="s">
        <v>379</v>
      </c>
      <c r="C60" s="156" t="s">
        <v>380</v>
      </c>
      <c r="D60" s="156" t="s">
        <v>219</v>
      </c>
      <c r="E60" s="157">
        <v>135000</v>
      </c>
      <c r="F60" s="35">
        <v>6205.2075000000004</v>
      </c>
      <c r="G60" s="158">
        <v>9.0463499999999999E-3</v>
      </c>
      <c r="H60" s="35" t="s">
        <v>153</v>
      </c>
      <c r="J60" s="32"/>
    </row>
    <row r="61" spans="1:10" x14ac:dyDescent="0.2">
      <c r="A61" s="155">
        <v>55</v>
      </c>
      <c r="B61" s="156" t="s">
        <v>381</v>
      </c>
      <c r="C61" s="156" t="s">
        <v>382</v>
      </c>
      <c r="D61" s="156" t="s">
        <v>373</v>
      </c>
      <c r="E61" s="157">
        <v>250000</v>
      </c>
      <c r="F61" s="35">
        <v>6182.625</v>
      </c>
      <c r="G61" s="158">
        <v>9.0134299999999994E-3</v>
      </c>
      <c r="H61" s="35" t="s">
        <v>153</v>
      </c>
      <c r="J61" s="32"/>
    </row>
    <row r="62" spans="1:10" x14ac:dyDescent="0.2">
      <c r="A62" s="155">
        <v>56</v>
      </c>
      <c r="B62" s="156" t="s">
        <v>383</v>
      </c>
      <c r="C62" s="156" t="s">
        <v>384</v>
      </c>
      <c r="D62" s="156" t="s">
        <v>90</v>
      </c>
      <c r="E62" s="157">
        <v>370000</v>
      </c>
      <c r="F62" s="35">
        <v>6180.2950000000001</v>
      </c>
      <c r="G62" s="158">
        <v>9.0100300000000005E-3</v>
      </c>
      <c r="H62" s="35" t="s">
        <v>153</v>
      </c>
      <c r="J62" s="32"/>
    </row>
    <row r="63" spans="1:10" x14ac:dyDescent="0.2">
      <c r="A63" s="155">
        <v>57</v>
      </c>
      <c r="B63" s="156" t="s">
        <v>212</v>
      </c>
      <c r="C63" s="156" t="s">
        <v>213</v>
      </c>
      <c r="D63" s="156" t="s">
        <v>214</v>
      </c>
      <c r="E63" s="157">
        <v>1300000</v>
      </c>
      <c r="F63" s="35">
        <v>6179.55</v>
      </c>
      <c r="G63" s="158">
        <v>9.0089499999999999E-3</v>
      </c>
      <c r="H63" s="35" t="s">
        <v>153</v>
      </c>
      <c r="J63" s="32"/>
    </row>
    <row r="64" spans="1:10" x14ac:dyDescent="0.2">
      <c r="A64" s="155">
        <v>58</v>
      </c>
      <c r="B64" s="156" t="s">
        <v>385</v>
      </c>
      <c r="C64" s="156" t="s">
        <v>386</v>
      </c>
      <c r="D64" s="156" t="s">
        <v>204</v>
      </c>
      <c r="E64" s="157">
        <v>123000</v>
      </c>
      <c r="F64" s="35">
        <v>5801.6025</v>
      </c>
      <c r="G64" s="158">
        <v>8.4579500000000005E-3</v>
      </c>
      <c r="H64" s="35" t="s">
        <v>153</v>
      </c>
      <c r="J64" s="32"/>
    </row>
    <row r="65" spans="1:10" x14ac:dyDescent="0.2">
      <c r="A65" s="155">
        <v>59</v>
      </c>
      <c r="B65" s="156" t="s">
        <v>113</v>
      </c>
      <c r="C65" s="156" t="s">
        <v>114</v>
      </c>
      <c r="D65" s="156" t="s">
        <v>112</v>
      </c>
      <c r="E65" s="157">
        <v>1100000</v>
      </c>
      <c r="F65" s="35">
        <v>5779.4</v>
      </c>
      <c r="G65" s="158">
        <v>8.4255800000000002E-3</v>
      </c>
      <c r="H65" s="35" t="s">
        <v>153</v>
      </c>
      <c r="J65" s="32"/>
    </row>
    <row r="66" spans="1:10" x14ac:dyDescent="0.2">
      <c r="A66" s="155">
        <v>60</v>
      </c>
      <c r="B66" s="156" t="s">
        <v>387</v>
      </c>
      <c r="C66" s="156" t="s">
        <v>388</v>
      </c>
      <c r="D66" s="156" t="s">
        <v>36</v>
      </c>
      <c r="E66" s="157">
        <v>710928</v>
      </c>
      <c r="F66" s="35">
        <v>5700.2207040000003</v>
      </c>
      <c r="G66" s="158">
        <v>8.3101500000000005E-3</v>
      </c>
      <c r="H66" s="35" t="s">
        <v>153</v>
      </c>
      <c r="J66" s="32"/>
    </row>
    <row r="67" spans="1:10" x14ac:dyDescent="0.2">
      <c r="A67" s="155">
        <v>61</v>
      </c>
      <c r="B67" s="156" t="s">
        <v>123</v>
      </c>
      <c r="C67" s="156" t="s">
        <v>124</v>
      </c>
      <c r="D67" s="156" t="s">
        <v>83</v>
      </c>
      <c r="E67" s="157">
        <v>1400000</v>
      </c>
      <c r="F67" s="35">
        <v>5602.1</v>
      </c>
      <c r="G67" s="158">
        <v>8.1671000000000001E-3</v>
      </c>
      <c r="H67" s="35" t="s">
        <v>153</v>
      </c>
      <c r="J67" s="32"/>
    </row>
    <row r="68" spans="1:10" ht="25.5" x14ac:dyDescent="0.2">
      <c r="A68" s="155">
        <v>62</v>
      </c>
      <c r="B68" s="156" t="s">
        <v>145</v>
      </c>
      <c r="C68" s="156" t="s">
        <v>146</v>
      </c>
      <c r="D68" s="156" t="s">
        <v>93</v>
      </c>
      <c r="E68" s="157">
        <v>1700000</v>
      </c>
      <c r="F68" s="35">
        <v>5582.8</v>
      </c>
      <c r="G68" s="158">
        <v>8.1389700000000006E-3</v>
      </c>
      <c r="H68" s="35" t="s">
        <v>153</v>
      </c>
      <c r="J68" s="32"/>
    </row>
    <row r="69" spans="1:10" x14ac:dyDescent="0.2">
      <c r="A69" s="155">
        <v>63</v>
      </c>
      <c r="B69" s="156" t="s">
        <v>98</v>
      </c>
      <c r="C69" s="156" t="s">
        <v>99</v>
      </c>
      <c r="D69" s="156" t="s">
        <v>33</v>
      </c>
      <c r="E69" s="157">
        <v>881341</v>
      </c>
      <c r="F69" s="35">
        <v>5468.7209050000001</v>
      </c>
      <c r="G69" s="158">
        <v>7.9726499999999995E-3</v>
      </c>
      <c r="H69" s="35" t="s">
        <v>153</v>
      </c>
      <c r="J69" s="32"/>
    </row>
    <row r="70" spans="1:10" x14ac:dyDescent="0.2">
      <c r="A70" s="155">
        <v>64</v>
      </c>
      <c r="B70" s="156" t="s">
        <v>389</v>
      </c>
      <c r="C70" s="156" t="s">
        <v>390</v>
      </c>
      <c r="D70" s="156" t="s">
        <v>50</v>
      </c>
      <c r="E70" s="157">
        <v>300000</v>
      </c>
      <c r="F70" s="35">
        <v>5407.5</v>
      </c>
      <c r="G70" s="158">
        <v>7.8834000000000005E-3</v>
      </c>
      <c r="H70" s="35" t="s">
        <v>153</v>
      </c>
      <c r="J70" s="32"/>
    </row>
    <row r="71" spans="1:10" x14ac:dyDescent="0.2">
      <c r="A71" s="155">
        <v>65</v>
      </c>
      <c r="B71" s="156" t="s">
        <v>391</v>
      </c>
      <c r="C71" s="156" t="s">
        <v>392</v>
      </c>
      <c r="D71" s="156" t="s">
        <v>50</v>
      </c>
      <c r="E71" s="157">
        <v>350000</v>
      </c>
      <c r="F71" s="35">
        <v>5125.75</v>
      </c>
      <c r="G71" s="158">
        <v>7.47265E-3</v>
      </c>
      <c r="H71" s="35" t="s">
        <v>153</v>
      </c>
      <c r="J71" s="32"/>
    </row>
    <row r="72" spans="1:10" ht="51" x14ac:dyDescent="0.2">
      <c r="A72" s="155">
        <v>66</v>
      </c>
      <c r="B72" s="156" t="s">
        <v>393</v>
      </c>
      <c r="C72" s="156" t="s">
        <v>394</v>
      </c>
      <c r="D72" s="156" t="s">
        <v>395</v>
      </c>
      <c r="E72" s="157">
        <v>2100000</v>
      </c>
      <c r="F72" s="35">
        <v>5079.6899999999996</v>
      </c>
      <c r="G72" s="158">
        <v>7.4054999999999998E-3</v>
      </c>
      <c r="H72" s="35" t="s">
        <v>153</v>
      </c>
      <c r="J72" s="32"/>
    </row>
    <row r="73" spans="1:10" x14ac:dyDescent="0.2">
      <c r="A73" s="155">
        <v>67</v>
      </c>
      <c r="B73" s="156" t="s">
        <v>396</v>
      </c>
      <c r="C73" s="156" t="s">
        <v>397</v>
      </c>
      <c r="D73" s="156" t="s">
        <v>47</v>
      </c>
      <c r="E73" s="157">
        <v>146498</v>
      </c>
      <c r="F73" s="35">
        <v>4987.0849159999998</v>
      </c>
      <c r="G73" s="158">
        <v>7.2704900000000001E-3</v>
      </c>
      <c r="H73" s="35" t="s">
        <v>153</v>
      </c>
      <c r="J73" s="32"/>
    </row>
    <row r="74" spans="1:10" x14ac:dyDescent="0.2">
      <c r="A74" s="155">
        <v>68</v>
      </c>
      <c r="B74" s="156" t="s">
        <v>305</v>
      </c>
      <c r="C74" s="156" t="s">
        <v>306</v>
      </c>
      <c r="D74" s="156" t="s">
        <v>47</v>
      </c>
      <c r="E74" s="157">
        <v>346000</v>
      </c>
      <c r="F74" s="35">
        <v>4872.1989999999996</v>
      </c>
      <c r="G74" s="158">
        <v>7.1030099999999999E-3</v>
      </c>
      <c r="H74" s="35" t="s">
        <v>153</v>
      </c>
      <c r="J74" s="32"/>
    </row>
    <row r="75" spans="1:10" x14ac:dyDescent="0.2">
      <c r="A75" s="155">
        <v>69</v>
      </c>
      <c r="B75" s="156" t="s">
        <v>243</v>
      </c>
      <c r="C75" s="156" t="s">
        <v>244</v>
      </c>
      <c r="D75" s="156" t="s">
        <v>245</v>
      </c>
      <c r="E75" s="157">
        <v>501344</v>
      </c>
      <c r="F75" s="35">
        <v>4871.5596480000004</v>
      </c>
      <c r="G75" s="158">
        <v>7.1020700000000003E-3</v>
      </c>
      <c r="H75" s="35" t="s">
        <v>153</v>
      </c>
      <c r="J75" s="32"/>
    </row>
    <row r="76" spans="1:10" ht="25.5" x14ac:dyDescent="0.2">
      <c r="A76" s="155">
        <v>70</v>
      </c>
      <c r="B76" s="156" t="s">
        <v>261</v>
      </c>
      <c r="C76" s="156" t="s">
        <v>262</v>
      </c>
      <c r="D76" s="156" t="s">
        <v>25</v>
      </c>
      <c r="E76" s="157">
        <v>250000</v>
      </c>
      <c r="F76" s="35">
        <v>4533.625</v>
      </c>
      <c r="G76" s="158">
        <v>6.6094099999999996E-3</v>
      </c>
      <c r="H76" s="35" t="s">
        <v>153</v>
      </c>
      <c r="J76" s="32"/>
    </row>
    <row r="77" spans="1:10" ht="25.5" x14ac:dyDescent="0.2">
      <c r="A77" s="155">
        <v>71</v>
      </c>
      <c r="B77" s="156" t="s">
        <v>236</v>
      </c>
      <c r="C77" s="156" t="s">
        <v>237</v>
      </c>
      <c r="D77" s="156" t="s">
        <v>219</v>
      </c>
      <c r="E77" s="157">
        <v>90000</v>
      </c>
      <c r="F77" s="35">
        <v>4492.2150000000001</v>
      </c>
      <c r="G77" s="158">
        <v>6.5490399999999999E-3</v>
      </c>
      <c r="H77" s="35" t="s">
        <v>153</v>
      </c>
      <c r="J77" s="32"/>
    </row>
    <row r="78" spans="1:10" x14ac:dyDescent="0.2">
      <c r="A78" s="155">
        <v>72</v>
      </c>
      <c r="B78" s="156" t="s">
        <v>398</v>
      </c>
      <c r="C78" s="156" t="s">
        <v>399</v>
      </c>
      <c r="D78" s="156" t="s">
        <v>90</v>
      </c>
      <c r="E78" s="157">
        <v>328185</v>
      </c>
      <c r="F78" s="35">
        <v>4440.5071424999996</v>
      </c>
      <c r="G78" s="158">
        <v>6.47366E-3</v>
      </c>
      <c r="H78" s="35" t="s">
        <v>153</v>
      </c>
      <c r="J78" s="32"/>
    </row>
    <row r="79" spans="1:10" x14ac:dyDescent="0.2">
      <c r="A79" s="155">
        <v>73</v>
      </c>
      <c r="B79" s="156" t="s">
        <v>400</v>
      </c>
      <c r="C79" s="156" t="s">
        <v>401</v>
      </c>
      <c r="D79" s="156" t="s">
        <v>402</v>
      </c>
      <c r="E79" s="157">
        <v>11000</v>
      </c>
      <c r="F79" s="35">
        <v>4300.9285</v>
      </c>
      <c r="G79" s="158">
        <v>6.2701700000000003E-3</v>
      </c>
      <c r="H79" s="35" t="s">
        <v>153</v>
      </c>
      <c r="J79" s="32"/>
    </row>
    <row r="80" spans="1:10" x14ac:dyDescent="0.2">
      <c r="A80" s="155">
        <v>74</v>
      </c>
      <c r="B80" s="156" t="s">
        <v>403</v>
      </c>
      <c r="C80" s="156" t="s">
        <v>404</v>
      </c>
      <c r="D80" s="156" t="s">
        <v>112</v>
      </c>
      <c r="E80" s="157">
        <v>57000</v>
      </c>
      <c r="F80" s="35">
        <v>4055.8634999999999</v>
      </c>
      <c r="G80" s="158">
        <v>5.9128999999999996E-3</v>
      </c>
      <c r="H80" s="35" t="s">
        <v>153</v>
      </c>
      <c r="J80" s="32"/>
    </row>
    <row r="81" spans="1:10" x14ac:dyDescent="0.2">
      <c r="A81" s="155">
        <v>75</v>
      </c>
      <c r="B81" s="156" t="s">
        <v>405</v>
      </c>
      <c r="C81" s="156" t="s">
        <v>406</v>
      </c>
      <c r="D81" s="156" t="s">
        <v>90</v>
      </c>
      <c r="E81" s="157">
        <v>120000</v>
      </c>
      <c r="F81" s="35">
        <v>3874.8</v>
      </c>
      <c r="G81" s="158">
        <v>5.6489299999999999E-3</v>
      </c>
      <c r="H81" s="35" t="s">
        <v>153</v>
      </c>
      <c r="J81" s="32"/>
    </row>
    <row r="82" spans="1:10" x14ac:dyDescent="0.2">
      <c r="A82" s="155">
        <v>76</v>
      </c>
      <c r="B82" s="156" t="s">
        <v>407</v>
      </c>
      <c r="C82" s="156" t="s">
        <v>408</v>
      </c>
      <c r="D82" s="156" t="s">
        <v>50</v>
      </c>
      <c r="E82" s="157">
        <v>3200000</v>
      </c>
      <c r="F82" s="35">
        <v>3856.32</v>
      </c>
      <c r="G82" s="158">
        <v>5.6219900000000003E-3</v>
      </c>
      <c r="H82" s="35" t="s">
        <v>153</v>
      </c>
      <c r="J82" s="32"/>
    </row>
    <row r="83" spans="1:10" x14ac:dyDescent="0.2">
      <c r="A83" s="155">
        <v>77</v>
      </c>
      <c r="B83" s="156" t="s">
        <v>231</v>
      </c>
      <c r="C83" s="156" t="s">
        <v>232</v>
      </c>
      <c r="D83" s="156" t="s">
        <v>22</v>
      </c>
      <c r="E83" s="157">
        <v>235000</v>
      </c>
      <c r="F83" s="35">
        <v>3521.24</v>
      </c>
      <c r="G83" s="158">
        <v>5.1334900000000001E-3</v>
      </c>
      <c r="H83" s="35" t="s">
        <v>153</v>
      </c>
      <c r="J83" s="32"/>
    </row>
    <row r="84" spans="1:10" x14ac:dyDescent="0.2">
      <c r="A84" s="155">
        <v>78</v>
      </c>
      <c r="B84" s="156" t="s">
        <v>409</v>
      </c>
      <c r="C84" s="156" t="s">
        <v>410</v>
      </c>
      <c r="D84" s="156" t="s">
        <v>112</v>
      </c>
      <c r="E84" s="157">
        <v>220000</v>
      </c>
      <c r="F84" s="35">
        <v>3493.93</v>
      </c>
      <c r="G84" s="158">
        <v>5.0936799999999997E-3</v>
      </c>
      <c r="H84" s="35" t="s">
        <v>153</v>
      </c>
      <c r="J84" s="32"/>
    </row>
    <row r="85" spans="1:10" x14ac:dyDescent="0.2">
      <c r="A85" s="155">
        <v>79</v>
      </c>
      <c r="B85" s="156" t="s">
        <v>411</v>
      </c>
      <c r="C85" s="156" t="s">
        <v>412</v>
      </c>
      <c r="D85" s="156" t="s">
        <v>47</v>
      </c>
      <c r="E85" s="157">
        <v>348399</v>
      </c>
      <c r="F85" s="35">
        <v>2882.3049270000001</v>
      </c>
      <c r="G85" s="158">
        <v>4.2020099999999999E-3</v>
      </c>
      <c r="H85" s="35" t="s">
        <v>153</v>
      </c>
      <c r="J85" s="32"/>
    </row>
    <row r="86" spans="1:10" x14ac:dyDescent="0.2">
      <c r="A86" s="155">
        <v>80</v>
      </c>
      <c r="B86" s="156" t="s">
        <v>65</v>
      </c>
      <c r="C86" s="156" t="s">
        <v>66</v>
      </c>
      <c r="D86" s="156" t="s">
        <v>22</v>
      </c>
      <c r="E86" s="157">
        <v>650000</v>
      </c>
      <c r="F86" s="35">
        <v>2863.9</v>
      </c>
      <c r="G86" s="158">
        <v>4.1751799999999997E-3</v>
      </c>
      <c r="H86" s="35" t="s">
        <v>153</v>
      </c>
      <c r="J86" s="32"/>
    </row>
    <row r="87" spans="1:10" x14ac:dyDescent="0.2">
      <c r="A87" s="155">
        <v>81</v>
      </c>
      <c r="B87" s="156" t="s">
        <v>120</v>
      </c>
      <c r="C87" s="156" t="s">
        <v>121</v>
      </c>
      <c r="D87" s="156" t="s">
        <v>122</v>
      </c>
      <c r="E87" s="157">
        <v>500000</v>
      </c>
      <c r="F87" s="35">
        <v>2365.75</v>
      </c>
      <c r="G87" s="158">
        <v>3.4489400000000002E-3</v>
      </c>
      <c r="H87" s="35" t="s">
        <v>153</v>
      </c>
      <c r="J87" s="32"/>
    </row>
    <row r="88" spans="1:10" ht="25.5" x14ac:dyDescent="0.2">
      <c r="A88" s="155">
        <v>82</v>
      </c>
      <c r="B88" s="156" t="s">
        <v>413</v>
      </c>
      <c r="C88" s="156" t="s">
        <v>414</v>
      </c>
      <c r="D88" s="156" t="s">
        <v>219</v>
      </c>
      <c r="E88" s="157">
        <v>110000</v>
      </c>
      <c r="F88" s="35">
        <v>2342.12</v>
      </c>
      <c r="G88" s="158">
        <v>3.4144900000000001E-3</v>
      </c>
      <c r="H88" s="35" t="s">
        <v>153</v>
      </c>
      <c r="J88" s="32"/>
    </row>
    <row r="89" spans="1:10" x14ac:dyDescent="0.2">
      <c r="A89" s="153"/>
      <c r="B89" s="153"/>
      <c r="C89" s="154" t="s">
        <v>152</v>
      </c>
      <c r="D89" s="153"/>
      <c r="E89" s="153" t="s">
        <v>153</v>
      </c>
      <c r="F89" s="159">
        <v>674956.55580510001</v>
      </c>
      <c r="G89" s="160">
        <v>0.98399513999999999</v>
      </c>
      <c r="H89" s="35" t="s">
        <v>153</v>
      </c>
      <c r="J89" s="32"/>
    </row>
    <row r="90" spans="1:10" x14ac:dyDescent="0.2">
      <c r="A90" s="153"/>
      <c r="B90" s="153"/>
      <c r="C90" s="161"/>
      <c r="D90" s="153"/>
      <c r="E90" s="153"/>
      <c r="F90" s="162"/>
      <c r="G90" s="162"/>
      <c r="H90" s="35" t="s">
        <v>153</v>
      </c>
      <c r="J90" s="32"/>
    </row>
    <row r="91" spans="1:10" x14ac:dyDescent="0.2">
      <c r="A91" s="153"/>
      <c r="B91" s="153"/>
      <c r="C91" s="154" t="s">
        <v>154</v>
      </c>
      <c r="D91" s="153"/>
      <c r="E91" s="153"/>
      <c r="F91" s="153"/>
      <c r="G91" s="153"/>
      <c r="H91" s="35" t="s">
        <v>153</v>
      </c>
      <c r="J91" s="32"/>
    </row>
    <row r="92" spans="1:10" x14ac:dyDescent="0.2">
      <c r="A92" s="153"/>
      <c r="B92" s="153"/>
      <c r="C92" s="154" t="s">
        <v>152</v>
      </c>
      <c r="D92" s="153"/>
      <c r="E92" s="153" t="s">
        <v>153</v>
      </c>
      <c r="F92" s="163" t="s">
        <v>155</v>
      </c>
      <c r="G92" s="160">
        <v>0</v>
      </c>
      <c r="H92" s="35" t="s">
        <v>153</v>
      </c>
      <c r="J92" s="32"/>
    </row>
    <row r="93" spans="1:10" x14ac:dyDescent="0.2">
      <c r="A93" s="153"/>
      <c r="B93" s="153"/>
      <c r="C93" s="161"/>
      <c r="D93" s="153"/>
      <c r="E93" s="153"/>
      <c r="F93" s="162"/>
      <c r="G93" s="162"/>
      <c r="H93" s="35" t="s">
        <v>153</v>
      </c>
      <c r="J93" s="32"/>
    </row>
    <row r="94" spans="1:10" x14ac:dyDescent="0.2">
      <c r="A94" s="153"/>
      <c r="B94" s="153"/>
      <c r="C94" s="154" t="s">
        <v>156</v>
      </c>
      <c r="D94" s="153"/>
      <c r="E94" s="153"/>
      <c r="F94" s="153"/>
      <c r="G94" s="153"/>
      <c r="H94" s="35" t="s">
        <v>153</v>
      </c>
      <c r="J94" s="32"/>
    </row>
    <row r="95" spans="1:10" x14ac:dyDescent="0.2">
      <c r="A95" s="153"/>
      <c r="B95" s="153"/>
      <c r="C95" s="154" t="s">
        <v>152</v>
      </c>
      <c r="D95" s="153"/>
      <c r="E95" s="153" t="s">
        <v>153</v>
      </c>
      <c r="F95" s="163" t="s">
        <v>155</v>
      </c>
      <c r="G95" s="160">
        <v>0</v>
      </c>
      <c r="H95" s="35" t="s">
        <v>153</v>
      </c>
      <c r="J95" s="32"/>
    </row>
    <row r="96" spans="1:10" x14ac:dyDescent="0.2">
      <c r="A96" s="153"/>
      <c r="B96" s="153"/>
      <c r="C96" s="161"/>
      <c r="D96" s="153"/>
      <c r="E96" s="153"/>
      <c r="F96" s="162"/>
      <c r="G96" s="162"/>
      <c r="H96" s="35" t="s">
        <v>153</v>
      </c>
      <c r="J96" s="32"/>
    </row>
    <row r="97" spans="1:10" x14ac:dyDescent="0.2">
      <c r="A97" s="153"/>
      <c r="B97" s="153"/>
      <c r="C97" s="154" t="s">
        <v>157</v>
      </c>
      <c r="D97" s="153"/>
      <c r="E97" s="153"/>
      <c r="F97" s="153"/>
      <c r="G97" s="153"/>
      <c r="H97" s="35" t="s">
        <v>153</v>
      </c>
      <c r="J97" s="32"/>
    </row>
    <row r="98" spans="1:10" x14ac:dyDescent="0.2">
      <c r="A98" s="153"/>
      <c r="B98" s="153"/>
      <c r="C98" s="154" t="s">
        <v>152</v>
      </c>
      <c r="D98" s="153"/>
      <c r="E98" s="153" t="s">
        <v>153</v>
      </c>
      <c r="F98" s="163" t="s">
        <v>155</v>
      </c>
      <c r="G98" s="160">
        <v>0</v>
      </c>
      <c r="H98" s="35" t="s">
        <v>153</v>
      </c>
      <c r="J98" s="32"/>
    </row>
    <row r="99" spans="1:10" x14ac:dyDescent="0.2">
      <c r="A99" s="153"/>
      <c r="B99" s="153"/>
      <c r="C99" s="161"/>
      <c r="D99" s="153"/>
      <c r="E99" s="153"/>
      <c r="F99" s="162"/>
      <c r="G99" s="162"/>
      <c r="H99" s="35" t="s">
        <v>153</v>
      </c>
      <c r="J99" s="32"/>
    </row>
    <row r="100" spans="1:10" x14ac:dyDescent="0.2">
      <c r="A100" s="153"/>
      <c r="B100" s="153"/>
      <c r="C100" s="154" t="s">
        <v>158</v>
      </c>
      <c r="D100" s="153"/>
      <c r="E100" s="153"/>
      <c r="F100" s="162"/>
      <c r="G100" s="162"/>
      <c r="H100" s="35" t="s">
        <v>153</v>
      </c>
      <c r="J100" s="32"/>
    </row>
    <row r="101" spans="1:10" x14ac:dyDescent="0.2">
      <c r="A101" s="153"/>
      <c r="B101" s="153"/>
      <c r="C101" s="154" t="s">
        <v>152</v>
      </c>
      <c r="D101" s="153"/>
      <c r="E101" s="153" t="s">
        <v>153</v>
      </c>
      <c r="F101" s="163" t="s">
        <v>155</v>
      </c>
      <c r="G101" s="160">
        <v>0</v>
      </c>
      <c r="H101" s="35" t="s">
        <v>153</v>
      </c>
      <c r="J101" s="32"/>
    </row>
    <row r="102" spans="1:10" x14ac:dyDescent="0.2">
      <c r="A102" s="153"/>
      <c r="B102" s="153"/>
      <c r="C102" s="161"/>
      <c r="D102" s="153"/>
      <c r="E102" s="153"/>
      <c r="F102" s="162"/>
      <c r="G102" s="162"/>
      <c r="H102" s="35" t="s">
        <v>153</v>
      </c>
      <c r="J102" s="32"/>
    </row>
    <row r="103" spans="1:10" x14ac:dyDescent="0.2">
      <c r="A103" s="153"/>
      <c r="B103" s="153"/>
      <c r="C103" s="154" t="s">
        <v>159</v>
      </c>
      <c r="D103" s="153"/>
      <c r="E103" s="153"/>
      <c r="F103" s="162"/>
      <c r="G103" s="162"/>
      <c r="H103" s="35" t="s">
        <v>153</v>
      </c>
      <c r="J103" s="32"/>
    </row>
    <row r="104" spans="1:10" x14ac:dyDescent="0.2">
      <c r="A104" s="153"/>
      <c r="B104" s="153"/>
      <c r="C104" s="154" t="s">
        <v>152</v>
      </c>
      <c r="D104" s="153"/>
      <c r="E104" s="153" t="s">
        <v>153</v>
      </c>
      <c r="F104" s="163" t="s">
        <v>155</v>
      </c>
      <c r="G104" s="160">
        <v>0</v>
      </c>
      <c r="H104" s="35" t="s">
        <v>153</v>
      </c>
      <c r="J104" s="32"/>
    </row>
    <row r="105" spans="1:10" x14ac:dyDescent="0.2">
      <c r="A105" s="153"/>
      <c r="B105" s="153"/>
      <c r="C105" s="161"/>
      <c r="D105" s="153"/>
      <c r="E105" s="153"/>
      <c r="F105" s="162"/>
      <c r="G105" s="162"/>
      <c r="H105" s="35" t="s">
        <v>153</v>
      </c>
      <c r="J105" s="32"/>
    </row>
    <row r="106" spans="1:10" x14ac:dyDescent="0.2">
      <c r="A106" s="153"/>
      <c r="B106" s="153"/>
      <c r="C106" s="154" t="s">
        <v>160</v>
      </c>
      <c r="D106" s="153"/>
      <c r="E106" s="153"/>
      <c r="F106" s="159">
        <v>674956.55580510001</v>
      </c>
      <c r="G106" s="160">
        <v>0.98399513999999999</v>
      </c>
      <c r="H106" s="35" t="s">
        <v>153</v>
      </c>
      <c r="J106" s="32"/>
    </row>
    <row r="107" spans="1:10" x14ac:dyDescent="0.2">
      <c r="A107" s="153"/>
      <c r="B107" s="153"/>
      <c r="C107" s="161"/>
      <c r="D107" s="153"/>
      <c r="E107" s="153"/>
      <c r="F107" s="162"/>
      <c r="G107" s="162"/>
      <c r="H107" s="35" t="s">
        <v>153</v>
      </c>
      <c r="J107" s="32"/>
    </row>
    <row r="108" spans="1:10" x14ac:dyDescent="0.2">
      <c r="A108" s="153"/>
      <c r="B108" s="153"/>
      <c r="C108" s="154" t="s">
        <v>161</v>
      </c>
      <c r="D108" s="153"/>
      <c r="E108" s="153"/>
      <c r="F108" s="162"/>
      <c r="G108" s="162"/>
      <c r="H108" s="35" t="s">
        <v>153</v>
      </c>
      <c r="J108" s="32"/>
    </row>
    <row r="109" spans="1:10" x14ac:dyDescent="0.2">
      <c r="A109" s="153"/>
      <c r="B109" s="153"/>
      <c r="C109" s="154" t="s">
        <v>10</v>
      </c>
      <c r="D109" s="153"/>
      <c r="E109" s="153"/>
      <c r="F109" s="162"/>
      <c r="G109" s="162"/>
      <c r="H109" s="35" t="s">
        <v>153</v>
      </c>
      <c r="J109" s="32"/>
    </row>
    <row r="110" spans="1:10" x14ac:dyDescent="0.2">
      <c r="A110" s="153"/>
      <c r="B110" s="153"/>
      <c r="C110" s="154" t="s">
        <v>152</v>
      </c>
      <c r="D110" s="153"/>
      <c r="E110" s="153" t="s">
        <v>153</v>
      </c>
      <c r="F110" s="163" t="s">
        <v>155</v>
      </c>
      <c r="G110" s="160">
        <v>0</v>
      </c>
      <c r="H110" s="35" t="s">
        <v>153</v>
      </c>
      <c r="J110" s="32"/>
    </row>
    <row r="111" spans="1:10" x14ac:dyDescent="0.2">
      <c r="A111" s="153"/>
      <c r="B111" s="153"/>
      <c r="C111" s="161"/>
      <c r="D111" s="153"/>
      <c r="E111" s="153"/>
      <c r="F111" s="162"/>
      <c r="G111" s="162"/>
      <c r="H111" s="35" t="s">
        <v>153</v>
      </c>
      <c r="J111" s="32"/>
    </row>
    <row r="112" spans="1:10" x14ac:dyDescent="0.2">
      <c r="A112" s="153"/>
      <c r="B112" s="153"/>
      <c r="C112" s="154" t="s">
        <v>162</v>
      </c>
      <c r="D112" s="153"/>
      <c r="E112" s="153"/>
      <c r="F112" s="153"/>
      <c r="G112" s="153"/>
      <c r="H112" s="35" t="s">
        <v>153</v>
      </c>
      <c r="J112" s="32"/>
    </row>
    <row r="113" spans="1:10" x14ac:dyDescent="0.2">
      <c r="A113" s="153"/>
      <c r="B113" s="153"/>
      <c r="C113" s="154" t="s">
        <v>152</v>
      </c>
      <c r="D113" s="153"/>
      <c r="E113" s="153" t="s">
        <v>153</v>
      </c>
      <c r="F113" s="163" t="s">
        <v>155</v>
      </c>
      <c r="G113" s="160">
        <v>0</v>
      </c>
      <c r="H113" s="35" t="s">
        <v>153</v>
      </c>
      <c r="J113" s="32"/>
    </row>
    <row r="114" spans="1:10" x14ac:dyDescent="0.2">
      <c r="A114" s="153"/>
      <c r="B114" s="153"/>
      <c r="C114" s="161"/>
      <c r="D114" s="153"/>
      <c r="E114" s="153"/>
      <c r="F114" s="162"/>
      <c r="G114" s="162"/>
      <c r="H114" s="35" t="s">
        <v>153</v>
      </c>
      <c r="J114" s="32"/>
    </row>
    <row r="115" spans="1:10" x14ac:dyDescent="0.2">
      <c r="A115" s="153"/>
      <c r="B115" s="153"/>
      <c r="C115" s="154" t="s">
        <v>163</v>
      </c>
      <c r="D115" s="153"/>
      <c r="E115" s="153"/>
      <c r="F115" s="153"/>
      <c r="G115" s="153"/>
      <c r="H115" s="35" t="s">
        <v>153</v>
      </c>
      <c r="J115" s="32"/>
    </row>
    <row r="116" spans="1:10" x14ac:dyDescent="0.2">
      <c r="A116" s="153"/>
      <c r="B116" s="153"/>
      <c r="C116" s="154" t="s">
        <v>152</v>
      </c>
      <c r="D116" s="153"/>
      <c r="E116" s="153" t="s">
        <v>153</v>
      </c>
      <c r="F116" s="163" t="s">
        <v>155</v>
      </c>
      <c r="G116" s="160">
        <v>0</v>
      </c>
      <c r="H116" s="35" t="s">
        <v>153</v>
      </c>
      <c r="J116" s="32"/>
    </row>
    <row r="117" spans="1:10" x14ac:dyDescent="0.2">
      <c r="A117" s="153"/>
      <c r="B117" s="153"/>
      <c r="C117" s="161"/>
      <c r="D117" s="153"/>
      <c r="E117" s="153"/>
      <c r="F117" s="162"/>
      <c r="G117" s="162"/>
      <c r="H117" s="35" t="s">
        <v>153</v>
      </c>
      <c r="J117" s="32"/>
    </row>
    <row r="118" spans="1:10" x14ac:dyDescent="0.2">
      <c r="A118" s="153"/>
      <c r="B118" s="153"/>
      <c r="C118" s="154" t="s">
        <v>164</v>
      </c>
      <c r="D118" s="153"/>
      <c r="E118" s="153"/>
      <c r="F118" s="162"/>
      <c r="G118" s="162"/>
      <c r="H118" s="35" t="s">
        <v>153</v>
      </c>
      <c r="J118" s="32"/>
    </row>
    <row r="119" spans="1:10" x14ac:dyDescent="0.2">
      <c r="A119" s="153"/>
      <c r="B119" s="153"/>
      <c r="C119" s="154" t="s">
        <v>152</v>
      </c>
      <c r="D119" s="153"/>
      <c r="E119" s="153" t="s">
        <v>153</v>
      </c>
      <c r="F119" s="163" t="s">
        <v>155</v>
      </c>
      <c r="G119" s="160">
        <v>0</v>
      </c>
      <c r="H119" s="35" t="s">
        <v>153</v>
      </c>
      <c r="J119" s="32"/>
    </row>
    <row r="120" spans="1:10" x14ac:dyDescent="0.2">
      <c r="A120" s="153"/>
      <c r="B120" s="153"/>
      <c r="C120" s="161"/>
      <c r="D120" s="153"/>
      <c r="E120" s="153"/>
      <c r="F120" s="162"/>
      <c r="G120" s="162"/>
      <c r="H120" s="35" t="s">
        <v>153</v>
      </c>
      <c r="J120" s="32"/>
    </row>
    <row r="121" spans="1:10" x14ac:dyDescent="0.2">
      <c r="A121" s="153"/>
      <c r="B121" s="153"/>
      <c r="C121" s="154" t="s">
        <v>165</v>
      </c>
      <c r="D121" s="153"/>
      <c r="E121" s="153"/>
      <c r="F121" s="159">
        <v>0</v>
      </c>
      <c r="G121" s="160">
        <v>0</v>
      </c>
      <c r="H121" s="35" t="s">
        <v>153</v>
      </c>
      <c r="J121" s="32"/>
    </row>
    <row r="122" spans="1:10" x14ac:dyDescent="0.2">
      <c r="A122" s="153"/>
      <c r="B122" s="153"/>
      <c r="C122" s="161"/>
      <c r="D122" s="153"/>
      <c r="E122" s="153"/>
      <c r="F122" s="162"/>
      <c r="G122" s="162"/>
      <c r="H122" s="35" t="s">
        <v>153</v>
      </c>
      <c r="J122" s="32"/>
    </row>
    <row r="123" spans="1:10" x14ac:dyDescent="0.2">
      <c r="A123" s="153"/>
      <c r="B123" s="153"/>
      <c r="C123" s="154" t="s">
        <v>166</v>
      </c>
      <c r="D123" s="153"/>
      <c r="E123" s="153"/>
      <c r="F123" s="162"/>
      <c r="G123" s="162"/>
      <c r="H123" s="35" t="s">
        <v>153</v>
      </c>
      <c r="J123" s="32"/>
    </row>
    <row r="124" spans="1:10" x14ac:dyDescent="0.2">
      <c r="A124" s="153"/>
      <c r="B124" s="153"/>
      <c r="C124" s="154" t="s">
        <v>167</v>
      </c>
      <c r="D124" s="153"/>
      <c r="E124" s="153"/>
      <c r="F124" s="162"/>
      <c r="G124" s="162"/>
      <c r="H124" s="35" t="s">
        <v>153</v>
      </c>
      <c r="J124" s="32"/>
    </row>
    <row r="125" spans="1:10" x14ac:dyDescent="0.2">
      <c r="A125" s="153"/>
      <c r="B125" s="153"/>
      <c r="C125" s="154" t="s">
        <v>152</v>
      </c>
      <c r="D125" s="153"/>
      <c r="E125" s="153" t="s">
        <v>153</v>
      </c>
      <c r="F125" s="163" t="s">
        <v>155</v>
      </c>
      <c r="G125" s="160">
        <v>0</v>
      </c>
      <c r="H125" s="35" t="s">
        <v>153</v>
      </c>
      <c r="J125" s="32"/>
    </row>
    <row r="126" spans="1:10" x14ac:dyDescent="0.2">
      <c r="A126" s="153"/>
      <c r="B126" s="153"/>
      <c r="C126" s="161"/>
      <c r="D126" s="153"/>
      <c r="E126" s="153"/>
      <c r="F126" s="162"/>
      <c r="G126" s="162"/>
      <c r="H126" s="35" t="s">
        <v>153</v>
      </c>
      <c r="J126" s="32"/>
    </row>
    <row r="127" spans="1:10" x14ac:dyDescent="0.2">
      <c r="A127" s="153"/>
      <c r="B127" s="153"/>
      <c r="C127" s="154" t="s">
        <v>168</v>
      </c>
      <c r="D127" s="153"/>
      <c r="E127" s="153"/>
      <c r="F127" s="162"/>
      <c r="G127" s="162"/>
      <c r="H127" s="35" t="s">
        <v>153</v>
      </c>
      <c r="J127" s="32"/>
    </row>
    <row r="128" spans="1:10" x14ac:dyDescent="0.2">
      <c r="A128" s="153"/>
      <c r="B128" s="153"/>
      <c r="C128" s="154" t="s">
        <v>152</v>
      </c>
      <c r="D128" s="153"/>
      <c r="E128" s="153" t="s">
        <v>153</v>
      </c>
      <c r="F128" s="163" t="s">
        <v>155</v>
      </c>
      <c r="G128" s="160">
        <v>0</v>
      </c>
      <c r="H128" s="35" t="s">
        <v>153</v>
      </c>
      <c r="J128" s="32"/>
    </row>
    <row r="129" spans="1:10" x14ac:dyDescent="0.2">
      <c r="A129" s="153"/>
      <c r="B129" s="153"/>
      <c r="C129" s="161"/>
      <c r="D129" s="153"/>
      <c r="E129" s="153"/>
      <c r="F129" s="162"/>
      <c r="G129" s="162"/>
      <c r="H129" s="35" t="s">
        <v>153</v>
      </c>
      <c r="J129" s="32"/>
    </row>
    <row r="130" spans="1:10" x14ac:dyDescent="0.2">
      <c r="A130" s="153"/>
      <c r="B130" s="153"/>
      <c r="C130" s="154" t="s">
        <v>169</v>
      </c>
      <c r="D130" s="153"/>
      <c r="E130" s="153"/>
      <c r="F130" s="162"/>
      <c r="G130" s="162"/>
      <c r="H130" s="35" t="s">
        <v>153</v>
      </c>
      <c r="J130" s="32"/>
    </row>
    <row r="131" spans="1:10" x14ac:dyDescent="0.2">
      <c r="A131" s="153"/>
      <c r="B131" s="153"/>
      <c r="C131" s="154" t="s">
        <v>152</v>
      </c>
      <c r="D131" s="153"/>
      <c r="E131" s="153" t="s">
        <v>153</v>
      </c>
      <c r="F131" s="163" t="s">
        <v>155</v>
      </c>
      <c r="G131" s="160">
        <v>0</v>
      </c>
      <c r="H131" s="35" t="s">
        <v>153</v>
      </c>
      <c r="J131" s="32"/>
    </row>
    <row r="132" spans="1:10" x14ac:dyDescent="0.2">
      <c r="A132" s="153"/>
      <c r="B132" s="153"/>
      <c r="C132" s="161"/>
      <c r="D132" s="153"/>
      <c r="E132" s="153"/>
      <c r="F132" s="162"/>
      <c r="G132" s="162"/>
      <c r="H132" s="35" t="s">
        <v>153</v>
      </c>
      <c r="J132" s="32"/>
    </row>
    <row r="133" spans="1:10" x14ac:dyDescent="0.2">
      <c r="A133" s="153"/>
      <c r="B133" s="153"/>
      <c r="C133" s="154" t="s">
        <v>170</v>
      </c>
      <c r="D133" s="153"/>
      <c r="E133" s="153"/>
      <c r="F133" s="162"/>
      <c r="G133" s="162"/>
      <c r="H133" s="35" t="s">
        <v>153</v>
      </c>
      <c r="J133" s="32"/>
    </row>
    <row r="134" spans="1:10" x14ac:dyDescent="0.2">
      <c r="A134" s="155">
        <v>1</v>
      </c>
      <c r="B134" s="166"/>
      <c r="C134" s="156" t="s">
        <v>171</v>
      </c>
      <c r="D134" s="156"/>
      <c r="E134" s="164"/>
      <c r="F134" s="35">
        <v>3080.8512890010002</v>
      </c>
      <c r="G134" s="158">
        <v>4.4914600000000001E-3</v>
      </c>
      <c r="H134" s="35" t="s">
        <v>1026</v>
      </c>
      <c r="J134" s="32"/>
    </row>
    <row r="135" spans="1:10" x14ac:dyDescent="0.2">
      <c r="A135" s="153"/>
      <c r="B135" s="153"/>
      <c r="C135" s="154" t="s">
        <v>152</v>
      </c>
      <c r="D135" s="153"/>
      <c r="E135" s="153" t="s">
        <v>153</v>
      </c>
      <c r="F135" s="159">
        <v>3080.8512890010002</v>
      </c>
      <c r="G135" s="160">
        <v>4.4914600000000001E-3</v>
      </c>
      <c r="H135" s="35" t="s">
        <v>153</v>
      </c>
      <c r="J135" s="32"/>
    </row>
    <row r="136" spans="1:10" x14ac:dyDescent="0.2">
      <c r="A136" s="153"/>
      <c r="B136" s="153"/>
      <c r="C136" s="161"/>
      <c r="D136" s="153"/>
      <c r="E136" s="153"/>
      <c r="F136" s="162"/>
      <c r="G136" s="162"/>
      <c r="H136" s="35" t="s">
        <v>153</v>
      </c>
      <c r="J136" s="32"/>
    </row>
    <row r="137" spans="1:10" x14ac:dyDescent="0.2">
      <c r="A137" s="153"/>
      <c r="B137" s="153"/>
      <c r="C137" s="154" t="s">
        <v>172</v>
      </c>
      <c r="D137" s="153"/>
      <c r="E137" s="153"/>
      <c r="F137" s="159">
        <v>3080.8512890010002</v>
      </c>
      <c r="G137" s="160">
        <v>4.4914600000000001E-3</v>
      </c>
      <c r="H137" s="35" t="s">
        <v>153</v>
      </c>
      <c r="J137" s="32"/>
    </row>
    <row r="138" spans="1:10" x14ac:dyDescent="0.2">
      <c r="A138" s="153"/>
      <c r="B138" s="153"/>
      <c r="C138" s="162"/>
      <c r="D138" s="153"/>
      <c r="E138" s="153"/>
      <c r="F138" s="153"/>
      <c r="G138" s="153"/>
      <c r="H138" s="35" t="s">
        <v>153</v>
      </c>
      <c r="J138" s="32"/>
    </row>
    <row r="139" spans="1:10" x14ac:dyDescent="0.2">
      <c r="A139" s="153"/>
      <c r="B139" s="153"/>
      <c r="C139" s="154" t="s">
        <v>173</v>
      </c>
      <c r="D139" s="153"/>
      <c r="E139" s="153"/>
      <c r="F139" s="153"/>
      <c r="G139" s="153"/>
      <c r="H139" s="35" t="s">
        <v>153</v>
      </c>
      <c r="J139" s="32"/>
    </row>
    <row r="140" spans="1:10" x14ac:dyDescent="0.2">
      <c r="A140" s="153"/>
      <c r="B140" s="153"/>
      <c r="C140" s="154" t="s">
        <v>174</v>
      </c>
      <c r="D140" s="153"/>
      <c r="E140" s="153"/>
      <c r="F140" s="153"/>
      <c r="G140" s="153"/>
      <c r="H140" s="35" t="s">
        <v>153</v>
      </c>
      <c r="J140" s="32"/>
    </row>
    <row r="141" spans="1:10" x14ac:dyDescent="0.2">
      <c r="A141" s="155">
        <v>1</v>
      </c>
      <c r="B141" s="156" t="s">
        <v>175</v>
      </c>
      <c r="C141" s="156" t="s">
        <v>1010</v>
      </c>
      <c r="D141" s="156"/>
      <c r="E141" s="165">
        <v>322580.08110000001</v>
      </c>
      <c r="F141" s="35">
        <v>7004.1761396430002</v>
      </c>
      <c r="G141" s="158">
        <v>1.021114E-2</v>
      </c>
      <c r="H141" s="35" t="s">
        <v>153</v>
      </c>
      <c r="J141" s="32"/>
    </row>
    <row r="142" spans="1:10" x14ac:dyDescent="0.2">
      <c r="A142" s="153"/>
      <c r="B142" s="153"/>
      <c r="C142" s="154" t="s">
        <v>152</v>
      </c>
      <c r="D142" s="153"/>
      <c r="E142" s="153" t="s">
        <v>153</v>
      </c>
      <c r="F142" s="159">
        <v>7004.1761396430002</v>
      </c>
      <c r="G142" s="160">
        <v>1.021114E-2</v>
      </c>
      <c r="H142" s="35" t="s">
        <v>153</v>
      </c>
      <c r="J142" s="32"/>
    </row>
    <row r="143" spans="1:10" x14ac:dyDescent="0.2">
      <c r="A143" s="153"/>
      <c r="B143" s="153"/>
      <c r="C143" s="161"/>
      <c r="D143" s="153"/>
      <c r="E143" s="153"/>
      <c r="F143" s="162"/>
      <c r="G143" s="162"/>
      <c r="H143" s="35" t="s">
        <v>153</v>
      </c>
      <c r="J143" s="32"/>
    </row>
    <row r="144" spans="1:10" x14ac:dyDescent="0.2">
      <c r="A144" s="153"/>
      <c r="B144" s="153"/>
      <c r="C144" s="154" t="s">
        <v>177</v>
      </c>
      <c r="D144" s="153"/>
      <c r="E144" s="153"/>
      <c r="F144" s="153"/>
      <c r="G144" s="153"/>
      <c r="H144" s="35" t="s">
        <v>153</v>
      </c>
      <c r="J144" s="32"/>
    </row>
    <row r="145" spans="1:17" x14ac:dyDescent="0.2">
      <c r="A145" s="153"/>
      <c r="B145" s="153"/>
      <c r="C145" s="154" t="s">
        <v>178</v>
      </c>
      <c r="D145" s="153"/>
      <c r="E145" s="153"/>
      <c r="F145" s="153"/>
      <c r="G145" s="153"/>
      <c r="H145" s="35" t="s">
        <v>153</v>
      </c>
      <c r="J145" s="32"/>
    </row>
    <row r="146" spans="1:17" x14ac:dyDescent="0.2">
      <c r="A146" s="153"/>
      <c r="B146" s="153"/>
      <c r="C146" s="154" t="s">
        <v>152</v>
      </c>
      <c r="D146" s="153"/>
      <c r="E146" s="153" t="s">
        <v>153</v>
      </c>
      <c r="F146" s="163" t="s">
        <v>155</v>
      </c>
      <c r="G146" s="160">
        <v>0</v>
      </c>
      <c r="H146" s="35" t="s">
        <v>153</v>
      </c>
      <c r="J146" s="32"/>
    </row>
    <row r="147" spans="1:17" x14ac:dyDescent="0.2">
      <c r="A147" s="153"/>
      <c r="B147" s="153"/>
      <c r="C147" s="161"/>
      <c r="D147" s="153"/>
      <c r="E147" s="153"/>
      <c r="F147" s="162"/>
      <c r="G147" s="162"/>
      <c r="H147" s="35" t="s">
        <v>153</v>
      </c>
      <c r="J147" s="32"/>
    </row>
    <row r="148" spans="1:17" x14ac:dyDescent="0.2">
      <c r="A148" s="153"/>
      <c r="B148" s="153"/>
      <c r="C148" s="154" t="s">
        <v>179</v>
      </c>
      <c r="D148" s="153"/>
      <c r="E148" s="153"/>
      <c r="F148" s="162"/>
      <c r="G148" s="162"/>
      <c r="H148" s="35" t="s">
        <v>153</v>
      </c>
      <c r="J148" s="32"/>
    </row>
    <row r="149" spans="1:17" x14ac:dyDescent="0.2">
      <c r="A149" s="153"/>
      <c r="B149" s="153"/>
      <c r="C149" s="154" t="s">
        <v>152</v>
      </c>
      <c r="D149" s="153"/>
      <c r="E149" s="153" t="s">
        <v>153</v>
      </c>
      <c r="F149" s="163" t="s">
        <v>155</v>
      </c>
      <c r="G149" s="160">
        <v>0</v>
      </c>
      <c r="H149" s="35" t="s">
        <v>153</v>
      </c>
      <c r="J149" s="32"/>
    </row>
    <row r="150" spans="1:17" x14ac:dyDescent="0.2">
      <c r="A150" s="153"/>
      <c r="B150" s="156"/>
      <c r="C150" s="156"/>
      <c r="D150" s="154"/>
      <c r="E150" s="153"/>
      <c r="F150" s="156"/>
      <c r="G150" s="164"/>
      <c r="H150" s="35" t="s">
        <v>153</v>
      </c>
      <c r="J150" s="32"/>
    </row>
    <row r="151" spans="1:17" x14ac:dyDescent="0.2">
      <c r="A151" s="164"/>
      <c r="B151" s="156"/>
      <c r="C151" s="156" t="s">
        <v>180</v>
      </c>
      <c r="D151" s="156"/>
      <c r="E151" s="164"/>
      <c r="F151" s="35">
        <v>893.28272104999996</v>
      </c>
      <c r="G151" s="158">
        <v>1.30229E-3</v>
      </c>
      <c r="H151" s="35" t="s">
        <v>153</v>
      </c>
      <c r="J151" s="32"/>
    </row>
    <row r="152" spans="1:17" x14ac:dyDescent="0.2">
      <c r="A152" s="161"/>
      <c r="B152" s="161"/>
      <c r="C152" s="154" t="s">
        <v>181</v>
      </c>
      <c r="D152" s="162"/>
      <c r="E152" s="162"/>
      <c r="F152" s="159">
        <v>685934.86595479399</v>
      </c>
      <c r="G152" s="167">
        <v>1.00000003</v>
      </c>
      <c r="H152" s="35" t="s">
        <v>153</v>
      </c>
      <c r="J152" s="32"/>
    </row>
    <row r="153" spans="1:17" x14ac:dyDescent="0.2">
      <c r="A153" s="168"/>
      <c r="B153" s="168"/>
      <c r="C153" s="168"/>
      <c r="D153" s="169"/>
      <c r="E153" s="169"/>
      <c r="F153" s="169"/>
      <c r="G153" s="169"/>
      <c r="J153" s="32"/>
    </row>
    <row r="154" spans="1:17" ht="12.75" customHeight="1" x14ac:dyDescent="0.2">
      <c r="A154" s="36"/>
      <c r="B154" s="279" t="s">
        <v>843</v>
      </c>
      <c r="C154" s="279"/>
      <c r="D154" s="279"/>
      <c r="E154" s="279"/>
      <c r="F154" s="279"/>
      <c r="G154" s="279"/>
      <c r="H154" s="279"/>
      <c r="J154" s="32"/>
    </row>
    <row r="155" spans="1:17" ht="14.1" customHeight="1" x14ac:dyDescent="0.2">
      <c r="A155" s="36"/>
      <c r="B155" s="279" t="s">
        <v>844</v>
      </c>
      <c r="C155" s="279"/>
      <c r="D155" s="279"/>
      <c r="E155" s="279"/>
      <c r="F155" s="279"/>
      <c r="G155" s="279"/>
      <c r="H155" s="279"/>
      <c r="J155" s="32"/>
    </row>
    <row r="156" spans="1:17" ht="17.100000000000001" customHeight="1" x14ac:dyDescent="0.2">
      <c r="A156" s="36"/>
      <c r="B156" s="279" t="s">
        <v>845</v>
      </c>
      <c r="C156" s="279"/>
      <c r="D156" s="279"/>
      <c r="E156" s="279"/>
      <c r="F156" s="279"/>
      <c r="G156" s="279"/>
      <c r="H156" s="279"/>
      <c r="J156" s="32"/>
    </row>
    <row r="157" spans="1:17" s="38" customFormat="1" ht="63.75" customHeight="1" x14ac:dyDescent="0.25">
      <c r="A157" s="37"/>
      <c r="B157" s="280" t="s">
        <v>846</v>
      </c>
      <c r="C157" s="280"/>
      <c r="D157" s="280"/>
      <c r="E157" s="280"/>
      <c r="F157" s="280"/>
      <c r="G157" s="280"/>
      <c r="H157" s="280"/>
      <c r="I157"/>
      <c r="J157" s="32"/>
      <c r="K157"/>
      <c r="L157"/>
      <c r="M157"/>
      <c r="N157"/>
      <c r="O157"/>
      <c r="P157"/>
      <c r="Q157"/>
    </row>
    <row r="158" spans="1:17" ht="12.75" customHeight="1" x14ac:dyDescent="0.2">
      <c r="A158" s="36"/>
      <c r="B158" s="279" t="s">
        <v>847</v>
      </c>
      <c r="C158" s="279"/>
      <c r="D158" s="279"/>
      <c r="E158" s="279"/>
      <c r="F158" s="279"/>
      <c r="G158" s="279"/>
      <c r="H158" s="279"/>
      <c r="J158" s="32"/>
    </row>
    <row r="159" spans="1:17" x14ac:dyDescent="0.2">
      <c r="A159" s="36"/>
      <c r="B159" s="36"/>
      <c r="C159" s="36"/>
      <c r="D159" s="170"/>
      <c r="E159" s="170"/>
      <c r="F159" s="170"/>
      <c r="G159" s="170"/>
      <c r="J159" s="32"/>
    </row>
    <row r="160" spans="1:17" x14ac:dyDescent="0.2">
      <c r="A160" s="36"/>
      <c r="B160" s="275" t="s">
        <v>182</v>
      </c>
      <c r="C160" s="276"/>
      <c r="D160" s="277"/>
      <c r="E160" s="171"/>
      <c r="F160" s="170"/>
      <c r="G160" s="170"/>
      <c r="J160" s="32"/>
    </row>
    <row r="161" spans="1:10" ht="25.5" customHeight="1" x14ac:dyDescent="0.2">
      <c r="A161" s="36"/>
      <c r="B161" s="273" t="s">
        <v>183</v>
      </c>
      <c r="C161" s="274"/>
      <c r="D161" s="154" t="s">
        <v>184</v>
      </c>
      <c r="E161" s="171"/>
      <c r="F161" s="170"/>
      <c r="G161" s="170"/>
      <c r="J161" s="32"/>
    </row>
    <row r="162" spans="1:10" x14ac:dyDescent="0.2">
      <c r="A162" s="36"/>
      <c r="B162" s="273" t="s">
        <v>185</v>
      </c>
      <c r="C162" s="274"/>
      <c r="D162" s="154" t="s">
        <v>184</v>
      </c>
      <c r="E162" s="171"/>
      <c r="F162" s="170"/>
      <c r="G162" s="170"/>
      <c r="J162" s="32"/>
    </row>
    <row r="163" spans="1:10" x14ac:dyDescent="0.2">
      <c r="A163" s="36"/>
      <c r="B163" s="273" t="s">
        <v>186</v>
      </c>
      <c r="C163" s="274"/>
      <c r="D163" s="162" t="s">
        <v>153</v>
      </c>
      <c r="E163" s="171"/>
      <c r="F163" s="170"/>
      <c r="G163" s="170"/>
      <c r="J163" s="32"/>
    </row>
    <row r="164" spans="1:10" x14ac:dyDescent="0.2">
      <c r="A164" s="39"/>
      <c r="B164" s="40" t="s">
        <v>153</v>
      </c>
      <c r="C164" s="40" t="s">
        <v>851</v>
      </c>
      <c r="D164" s="40" t="s">
        <v>187</v>
      </c>
      <c r="E164" s="39"/>
      <c r="F164" s="39"/>
      <c r="G164" s="39"/>
      <c r="H164" s="39"/>
      <c r="J164" s="32"/>
    </row>
    <row r="165" spans="1:10" x14ac:dyDescent="0.2">
      <c r="A165" s="39"/>
      <c r="B165" s="172" t="s">
        <v>188</v>
      </c>
      <c r="C165" s="40" t="s">
        <v>189</v>
      </c>
      <c r="D165" s="40" t="s">
        <v>190</v>
      </c>
      <c r="E165" s="39"/>
      <c r="F165" s="39"/>
      <c r="G165" s="39"/>
      <c r="J165" s="32"/>
    </row>
    <row r="166" spans="1:10" x14ac:dyDescent="0.2">
      <c r="A166" s="39"/>
      <c r="B166" s="156" t="s">
        <v>191</v>
      </c>
      <c r="C166" s="173">
        <v>85.800700000000006</v>
      </c>
      <c r="D166" s="173">
        <v>91.983599999999996</v>
      </c>
      <c r="E166" s="39"/>
      <c r="F166" s="70"/>
      <c r="G166" s="174"/>
      <c r="J166" s="32"/>
    </row>
    <row r="167" spans="1:10" x14ac:dyDescent="0.2">
      <c r="A167" s="39"/>
      <c r="B167" s="156" t="s">
        <v>1045</v>
      </c>
      <c r="C167" s="173">
        <v>34.265599999999999</v>
      </c>
      <c r="D167" s="173">
        <v>36.7348</v>
      </c>
      <c r="E167" s="39"/>
      <c r="F167" s="70"/>
      <c r="G167" s="174"/>
      <c r="J167" s="32"/>
    </row>
    <row r="168" spans="1:10" x14ac:dyDescent="0.2">
      <c r="A168" s="39"/>
      <c r="B168" s="156" t="s">
        <v>192</v>
      </c>
      <c r="C168" s="173">
        <v>77.195400000000006</v>
      </c>
      <c r="D168" s="173">
        <v>82.683300000000003</v>
      </c>
      <c r="E168" s="39"/>
      <c r="F168" s="70"/>
      <c r="G168" s="174"/>
      <c r="J168" s="32"/>
    </row>
    <row r="169" spans="1:10" x14ac:dyDescent="0.2">
      <c r="A169" s="39"/>
      <c r="B169" s="156" t="s">
        <v>1046</v>
      </c>
      <c r="C169" s="173">
        <v>30.178599999999999</v>
      </c>
      <c r="D169" s="173">
        <v>32.324100000000001</v>
      </c>
      <c r="E169" s="39"/>
      <c r="F169" s="70"/>
      <c r="G169" s="174"/>
      <c r="J169" s="32"/>
    </row>
    <row r="170" spans="1:10" x14ac:dyDescent="0.2">
      <c r="A170" s="39"/>
      <c r="B170" s="39"/>
      <c r="C170" s="39"/>
      <c r="D170" s="39"/>
      <c r="E170" s="39"/>
      <c r="F170" s="39"/>
      <c r="G170" s="39"/>
      <c r="J170" s="32"/>
    </row>
    <row r="171" spans="1:10" x14ac:dyDescent="0.2">
      <c r="A171" s="39"/>
      <c r="B171" s="273" t="s">
        <v>1047</v>
      </c>
      <c r="C171" s="274"/>
      <c r="D171" s="154" t="s">
        <v>184</v>
      </c>
      <c r="E171" s="39"/>
      <c r="F171" s="39"/>
      <c r="G171" s="39"/>
      <c r="J171" s="32"/>
    </row>
    <row r="172" spans="1:10" x14ac:dyDescent="0.2">
      <c r="A172" s="39"/>
      <c r="B172" s="175"/>
      <c r="C172" s="175"/>
      <c r="D172" s="175"/>
      <c r="E172" s="39"/>
      <c r="F172" s="39"/>
      <c r="G172" s="39"/>
      <c r="J172" s="32"/>
    </row>
    <row r="173" spans="1:10" x14ac:dyDescent="0.2">
      <c r="A173" s="39"/>
      <c r="B173" s="273" t="s">
        <v>193</v>
      </c>
      <c r="C173" s="274"/>
      <c r="D173" s="154" t="s">
        <v>184</v>
      </c>
      <c r="E173" s="175"/>
      <c r="F173" s="175"/>
      <c r="G173" s="175"/>
      <c r="J173" s="32"/>
    </row>
    <row r="174" spans="1:10" x14ac:dyDescent="0.2">
      <c r="A174" s="39"/>
      <c r="B174" s="273" t="s">
        <v>194</v>
      </c>
      <c r="C174" s="274"/>
      <c r="D174" s="154" t="s">
        <v>184</v>
      </c>
      <c r="E174" s="39"/>
      <c r="F174" s="39"/>
      <c r="G174" s="39"/>
      <c r="J174" s="32"/>
    </row>
    <row r="175" spans="1:10" ht="12.75" customHeight="1" x14ac:dyDescent="0.2">
      <c r="A175" s="39"/>
      <c r="B175" s="273" t="s">
        <v>195</v>
      </c>
      <c r="C175" s="274"/>
      <c r="D175" s="154" t="s">
        <v>184</v>
      </c>
      <c r="E175" s="176"/>
      <c r="F175" s="39"/>
      <c r="G175" s="39"/>
      <c r="J175" s="32"/>
    </row>
    <row r="176" spans="1:10" ht="12.75" customHeight="1" x14ac:dyDescent="0.2">
      <c r="A176" s="39"/>
      <c r="B176" s="273" t="s">
        <v>196</v>
      </c>
      <c r="C176" s="274"/>
      <c r="D176" s="177">
        <v>0.28404215522751253</v>
      </c>
      <c r="E176" s="176"/>
      <c r="F176" s="39"/>
      <c r="G176" s="39"/>
    </row>
  </sheetData>
  <mergeCells count="17">
    <mergeCell ref="A1:H1"/>
    <mergeCell ref="A2:H2"/>
    <mergeCell ref="A3:H3"/>
    <mergeCell ref="B162:C162"/>
    <mergeCell ref="B163:C163"/>
    <mergeCell ref="B154:H154"/>
    <mergeCell ref="B155:H155"/>
    <mergeCell ref="B156:H156"/>
    <mergeCell ref="B157:H157"/>
    <mergeCell ref="B158:H158"/>
    <mergeCell ref="B160:D160"/>
    <mergeCell ref="B161:C161"/>
    <mergeCell ref="B171:C171"/>
    <mergeCell ref="B175:C175"/>
    <mergeCell ref="B176:C176"/>
    <mergeCell ref="B173:C173"/>
    <mergeCell ref="B174:C174"/>
  </mergeCells>
  <hyperlinks>
    <hyperlink ref="I1" location="Index!B5" display="Index" xr:uid="{BB826F6F-49E2-4A68-90EE-AE3537DFB6CD}"/>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557BAC-FF79-48CA-86B9-5106A60A7B10}">
  <sheetPr>
    <outlinePr summaryBelow="0" summaryRight="0"/>
  </sheetPr>
  <dimension ref="A1:Q141"/>
  <sheetViews>
    <sheetView showGridLines="0" workbookViewId="0">
      <selection activeCell="H110" sqref="A1:H1048576"/>
    </sheetView>
  </sheetViews>
  <sheetFormatPr defaultRowHeight="12.75" x14ac:dyDescent="0.2"/>
  <cols>
    <col min="1" max="1" width="5.85546875" bestFit="1" customWidth="1"/>
    <col min="2" max="2" width="19.7109375" bestFit="1" customWidth="1"/>
    <col min="3" max="3" width="39.140625" bestFit="1" customWidth="1"/>
    <col min="4" max="4" width="17.5703125" bestFit="1" customWidth="1"/>
    <col min="5" max="5" width="8.7109375" bestFit="1" customWidth="1"/>
    <col min="6" max="6" width="10.140625" bestFit="1" customWidth="1"/>
    <col min="7" max="7" width="14" bestFit="1" customWidth="1"/>
    <col min="8" max="8" width="8.42578125" bestFit="1" customWidth="1"/>
    <col min="9" max="9" width="5.7109375" bestFit="1" customWidth="1"/>
    <col min="10" max="10" width="50.7109375" style="47" customWidth="1"/>
  </cols>
  <sheetData>
    <row r="1" spans="1:10" ht="15" x14ac:dyDescent="0.2">
      <c r="A1" s="278" t="s">
        <v>0</v>
      </c>
      <c r="B1" s="278"/>
      <c r="C1" s="278"/>
      <c r="D1" s="278"/>
      <c r="E1" s="278"/>
      <c r="F1" s="278"/>
      <c r="G1" s="278"/>
      <c r="H1" s="278"/>
      <c r="I1" s="62" t="s">
        <v>1027</v>
      </c>
      <c r="J1" s="32"/>
    </row>
    <row r="2" spans="1:10" ht="15" x14ac:dyDescent="0.2">
      <c r="A2" s="278" t="s">
        <v>415</v>
      </c>
      <c r="B2" s="278"/>
      <c r="C2" s="278"/>
      <c r="D2" s="278"/>
      <c r="E2" s="278"/>
      <c r="F2" s="278"/>
      <c r="G2" s="278"/>
      <c r="H2" s="278"/>
      <c r="J2" s="33" t="s">
        <v>1028</v>
      </c>
    </row>
    <row r="3" spans="1:10" ht="15" x14ac:dyDescent="0.2">
      <c r="A3" s="278" t="s">
        <v>835</v>
      </c>
      <c r="B3" s="278"/>
      <c r="C3" s="278"/>
      <c r="D3" s="278"/>
      <c r="E3" s="278"/>
      <c r="F3" s="278"/>
      <c r="G3" s="278"/>
      <c r="H3" s="278"/>
      <c r="J3" s="32"/>
    </row>
    <row r="4" spans="1:10" s="34" customFormat="1" ht="30" x14ac:dyDescent="0.2">
      <c r="A4" s="29" t="s">
        <v>2</v>
      </c>
      <c r="B4" s="29" t="s">
        <v>3</v>
      </c>
      <c r="C4" s="29" t="s">
        <v>4</v>
      </c>
      <c r="D4" s="29" t="s">
        <v>5</v>
      </c>
      <c r="E4" s="29" t="s">
        <v>6</v>
      </c>
      <c r="F4" s="29" t="s">
        <v>7</v>
      </c>
      <c r="G4" s="29" t="s">
        <v>8</v>
      </c>
      <c r="H4" s="29" t="s">
        <v>839</v>
      </c>
      <c r="J4" s="32"/>
    </row>
    <row r="5" spans="1:10" x14ac:dyDescent="0.2">
      <c r="A5" s="153"/>
      <c r="B5" s="153"/>
      <c r="C5" s="154" t="s">
        <v>9</v>
      </c>
      <c r="D5" s="153"/>
      <c r="E5" s="153"/>
      <c r="F5" s="153"/>
      <c r="G5" s="153"/>
      <c r="H5" s="35" t="s">
        <v>153</v>
      </c>
      <c r="J5" s="32"/>
    </row>
    <row r="6" spans="1:10" x14ac:dyDescent="0.2">
      <c r="A6" s="153"/>
      <c r="B6" s="153"/>
      <c r="C6" s="154" t="s">
        <v>10</v>
      </c>
      <c r="D6" s="153"/>
      <c r="E6" s="153"/>
      <c r="F6" s="153"/>
      <c r="G6" s="153"/>
      <c r="H6" s="35" t="s">
        <v>153</v>
      </c>
      <c r="J6" s="32"/>
    </row>
    <row r="7" spans="1:10" x14ac:dyDescent="0.2">
      <c r="A7" s="155">
        <v>1</v>
      </c>
      <c r="B7" s="156" t="s">
        <v>106</v>
      </c>
      <c r="C7" s="156" t="s">
        <v>107</v>
      </c>
      <c r="D7" s="156" t="s">
        <v>36</v>
      </c>
      <c r="E7" s="157">
        <v>4013</v>
      </c>
      <c r="F7" s="35">
        <v>177.370587</v>
      </c>
      <c r="G7" s="158">
        <v>4.6232090000000003E-2</v>
      </c>
      <c r="H7" s="35" t="s">
        <v>153</v>
      </c>
      <c r="J7" s="32"/>
    </row>
    <row r="8" spans="1:10" x14ac:dyDescent="0.2">
      <c r="A8" s="155">
        <v>2</v>
      </c>
      <c r="B8" s="156" t="s">
        <v>34</v>
      </c>
      <c r="C8" s="156" t="s">
        <v>35</v>
      </c>
      <c r="D8" s="156" t="s">
        <v>36</v>
      </c>
      <c r="E8" s="157">
        <v>3708</v>
      </c>
      <c r="F8" s="35">
        <v>174.15363600000001</v>
      </c>
      <c r="G8" s="158">
        <v>4.5393580000000003E-2</v>
      </c>
      <c r="H8" s="35" t="s">
        <v>153</v>
      </c>
      <c r="J8" s="32"/>
    </row>
    <row r="9" spans="1:10" x14ac:dyDescent="0.2">
      <c r="A9" s="155">
        <v>3</v>
      </c>
      <c r="B9" s="156" t="s">
        <v>367</v>
      </c>
      <c r="C9" s="156" t="s">
        <v>368</v>
      </c>
      <c r="D9" s="156" t="s">
        <v>252</v>
      </c>
      <c r="E9" s="157">
        <v>4353</v>
      </c>
      <c r="F9" s="35">
        <v>170.807367</v>
      </c>
      <c r="G9" s="158">
        <v>4.4521369999999998E-2</v>
      </c>
      <c r="H9" s="35" t="s">
        <v>153</v>
      </c>
      <c r="J9" s="32"/>
    </row>
    <row r="10" spans="1:10" x14ac:dyDescent="0.2">
      <c r="A10" s="155">
        <v>4</v>
      </c>
      <c r="B10" s="156" t="s">
        <v>223</v>
      </c>
      <c r="C10" s="156" t="s">
        <v>224</v>
      </c>
      <c r="D10" s="156" t="s">
        <v>112</v>
      </c>
      <c r="E10" s="157">
        <v>1151</v>
      </c>
      <c r="F10" s="35">
        <v>152.41599550000001</v>
      </c>
      <c r="G10" s="158">
        <v>3.9727609999999997E-2</v>
      </c>
      <c r="H10" s="35" t="s">
        <v>153</v>
      </c>
      <c r="J10" s="32"/>
    </row>
    <row r="11" spans="1:10" x14ac:dyDescent="0.2">
      <c r="A11" s="155">
        <v>5</v>
      </c>
      <c r="B11" s="156" t="s">
        <v>416</v>
      </c>
      <c r="C11" s="156" t="s">
        <v>417</v>
      </c>
      <c r="D11" s="156" t="s">
        <v>47</v>
      </c>
      <c r="E11" s="157">
        <v>7210</v>
      </c>
      <c r="F11" s="35">
        <v>146.96143000000001</v>
      </c>
      <c r="G11" s="158">
        <v>3.8305869999999999E-2</v>
      </c>
      <c r="H11" s="35" t="s">
        <v>153</v>
      </c>
      <c r="J11" s="32"/>
    </row>
    <row r="12" spans="1:10" ht="15" x14ac:dyDescent="0.2">
      <c r="A12" s="155">
        <v>6</v>
      </c>
      <c r="B12" s="156" t="s">
        <v>418</v>
      </c>
      <c r="C12" s="156" t="s">
        <v>419</v>
      </c>
      <c r="D12" s="156" t="s">
        <v>50</v>
      </c>
      <c r="E12" s="157">
        <v>149355</v>
      </c>
      <c r="F12" s="35">
        <v>145.11331799999999</v>
      </c>
      <c r="G12" s="158">
        <v>3.7824150000000001E-2</v>
      </c>
      <c r="H12" s="35" t="s">
        <v>153</v>
      </c>
      <c r="J12" s="48"/>
    </row>
    <row r="13" spans="1:10" x14ac:dyDescent="0.2">
      <c r="A13" s="155">
        <v>7</v>
      </c>
      <c r="B13" s="156" t="s">
        <v>147</v>
      </c>
      <c r="C13" s="156" t="s">
        <v>148</v>
      </c>
      <c r="D13" s="156" t="s">
        <v>47</v>
      </c>
      <c r="E13" s="157">
        <v>43192</v>
      </c>
      <c r="F13" s="35">
        <v>141.10826399999999</v>
      </c>
      <c r="G13" s="158">
        <v>3.6780220000000002E-2</v>
      </c>
      <c r="H13" s="35" t="s">
        <v>153</v>
      </c>
    </row>
    <row r="14" spans="1:10" x14ac:dyDescent="0.2">
      <c r="A14" s="155">
        <v>8</v>
      </c>
      <c r="B14" s="156" t="s">
        <v>420</v>
      </c>
      <c r="C14" s="156" t="s">
        <v>421</v>
      </c>
      <c r="D14" s="156" t="s">
        <v>240</v>
      </c>
      <c r="E14" s="157">
        <v>8970</v>
      </c>
      <c r="F14" s="35">
        <v>140.58681000000001</v>
      </c>
      <c r="G14" s="158">
        <v>3.6644299999999998E-2</v>
      </c>
      <c r="H14" s="35" t="s">
        <v>153</v>
      </c>
      <c r="J14" s="32"/>
    </row>
    <row r="15" spans="1:10" x14ac:dyDescent="0.2">
      <c r="A15" s="155">
        <v>9</v>
      </c>
      <c r="B15" s="156" t="s">
        <v>422</v>
      </c>
      <c r="C15" s="156" t="s">
        <v>423</v>
      </c>
      <c r="D15" s="156" t="s">
        <v>424</v>
      </c>
      <c r="E15" s="157">
        <v>9566</v>
      </c>
      <c r="F15" s="35">
        <v>128.538342</v>
      </c>
      <c r="G15" s="158">
        <v>3.350384E-2</v>
      </c>
      <c r="H15" s="35" t="s">
        <v>153</v>
      </c>
      <c r="J15" s="32"/>
    </row>
    <row r="16" spans="1:10" x14ac:dyDescent="0.2">
      <c r="A16" s="155">
        <v>10</v>
      </c>
      <c r="B16" s="156" t="s">
        <v>425</v>
      </c>
      <c r="C16" s="156" t="s">
        <v>426</v>
      </c>
      <c r="D16" s="156" t="s">
        <v>50</v>
      </c>
      <c r="E16" s="157">
        <v>33313</v>
      </c>
      <c r="F16" s="35">
        <v>125.97310950000001</v>
      </c>
      <c r="G16" s="158">
        <v>3.2835209999999997E-2</v>
      </c>
      <c r="H16" s="35" t="s">
        <v>153</v>
      </c>
      <c r="J16" s="32"/>
    </row>
    <row r="17" spans="1:10" x14ac:dyDescent="0.2">
      <c r="A17" s="155">
        <v>11</v>
      </c>
      <c r="B17" s="156" t="s">
        <v>427</v>
      </c>
      <c r="C17" s="156" t="s">
        <v>428</v>
      </c>
      <c r="D17" s="156" t="s">
        <v>50</v>
      </c>
      <c r="E17" s="157">
        <v>268914</v>
      </c>
      <c r="F17" s="35">
        <v>121.145757</v>
      </c>
      <c r="G17" s="158">
        <v>3.1576949999999999E-2</v>
      </c>
      <c r="H17" s="35" t="s">
        <v>153</v>
      </c>
      <c r="J17" s="32" t="s">
        <v>1035</v>
      </c>
    </row>
    <row r="18" spans="1:10" x14ac:dyDescent="0.2">
      <c r="A18" s="155">
        <v>12</v>
      </c>
      <c r="B18" s="156" t="s">
        <v>429</v>
      </c>
      <c r="C18" s="156" t="s">
        <v>430</v>
      </c>
      <c r="D18" s="156" t="s">
        <v>36</v>
      </c>
      <c r="E18" s="157">
        <v>8019</v>
      </c>
      <c r="F18" s="35">
        <v>113.20823249999999</v>
      </c>
      <c r="G18" s="158">
        <v>2.9508010000000001E-2</v>
      </c>
      <c r="H18" s="35" t="s">
        <v>153</v>
      </c>
      <c r="J18" s="32"/>
    </row>
    <row r="19" spans="1:10" x14ac:dyDescent="0.2">
      <c r="A19" s="155">
        <v>13</v>
      </c>
      <c r="B19" s="156" t="s">
        <v>431</v>
      </c>
      <c r="C19" s="156" t="s">
        <v>432</v>
      </c>
      <c r="D19" s="156" t="s">
        <v>214</v>
      </c>
      <c r="E19" s="157">
        <v>31964</v>
      </c>
      <c r="F19" s="35">
        <v>110.803206</v>
      </c>
      <c r="G19" s="158">
        <v>2.8881130000000001E-2</v>
      </c>
      <c r="H19" s="35" t="s">
        <v>153</v>
      </c>
      <c r="J19" s="32"/>
    </row>
    <row r="20" spans="1:10" x14ac:dyDescent="0.2">
      <c r="A20" s="155">
        <v>14</v>
      </c>
      <c r="B20" s="156" t="s">
        <v>433</v>
      </c>
      <c r="C20" s="156" t="s">
        <v>434</v>
      </c>
      <c r="D20" s="156" t="s">
        <v>222</v>
      </c>
      <c r="E20" s="157">
        <v>14636</v>
      </c>
      <c r="F20" s="35">
        <v>109.22114999999999</v>
      </c>
      <c r="G20" s="158">
        <v>2.8468770000000001E-2</v>
      </c>
      <c r="H20" s="35" t="s">
        <v>153</v>
      </c>
      <c r="J20" s="32"/>
    </row>
    <row r="21" spans="1:10" ht="25.5" x14ac:dyDescent="0.2">
      <c r="A21" s="155">
        <v>15</v>
      </c>
      <c r="B21" s="156" t="s">
        <v>317</v>
      </c>
      <c r="C21" s="156" t="s">
        <v>318</v>
      </c>
      <c r="D21" s="156" t="s">
        <v>274</v>
      </c>
      <c r="E21" s="157">
        <v>2940</v>
      </c>
      <c r="F21" s="35">
        <v>105.08295</v>
      </c>
      <c r="G21" s="158">
        <v>2.7390129999999999E-2</v>
      </c>
      <c r="H21" s="35" t="s">
        <v>153</v>
      </c>
      <c r="J21" s="32"/>
    </row>
    <row r="22" spans="1:10" ht="15" x14ac:dyDescent="0.2">
      <c r="A22" s="155">
        <v>16</v>
      </c>
      <c r="B22" s="156" t="s">
        <v>435</v>
      </c>
      <c r="C22" s="156" t="s">
        <v>436</v>
      </c>
      <c r="D22" s="156" t="s">
        <v>112</v>
      </c>
      <c r="E22" s="157">
        <v>11094</v>
      </c>
      <c r="F22" s="35">
        <v>101.53228799999999</v>
      </c>
      <c r="G22" s="158">
        <v>2.6464649999999999E-2</v>
      </c>
      <c r="H22" s="35" t="s">
        <v>153</v>
      </c>
      <c r="J22" s="48"/>
    </row>
    <row r="23" spans="1:10" ht="25.5" x14ac:dyDescent="0.2">
      <c r="A23" s="155">
        <v>17</v>
      </c>
      <c r="B23" s="156" t="s">
        <v>437</v>
      </c>
      <c r="C23" s="156" t="s">
        <v>438</v>
      </c>
      <c r="D23" s="156" t="s">
        <v>439</v>
      </c>
      <c r="E23" s="157">
        <v>22120</v>
      </c>
      <c r="F23" s="35">
        <v>99.739080000000001</v>
      </c>
      <c r="G23" s="158">
        <v>2.5997240000000001E-2</v>
      </c>
      <c r="H23" s="35" t="s">
        <v>153</v>
      </c>
      <c r="J23" s="32"/>
    </row>
    <row r="24" spans="1:10" x14ac:dyDescent="0.2">
      <c r="A24" s="155">
        <v>18</v>
      </c>
      <c r="B24" s="156" t="s">
        <v>440</v>
      </c>
      <c r="C24" s="156" t="s">
        <v>441</v>
      </c>
      <c r="D24" s="156" t="s">
        <v>442</v>
      </c>
      <c r="E24" s="157">
        <v>6861</v>
      </c>
      <c r="F24" s="35">
        <v>97.930483499999994</v>
      </c>
      <c r="G24" s="158">
        <v>2.5525829999999999E-2</v>
      </c>
      <c r="H24" s="35" t="s">
        <v>153</v>
      </c>
      <c r="J24" s="32"/>
    </row>
    <row r="25" spans="1:10" x14ac:dyDescent="0.2">
      <c r="A25" s="155">
        <v>19</v>
      </c>
      <c r="B25" s="156" t="s">
        <v>51</v>
      </c>
      <c r="C25" s="156" t="s">
        <v>52</v>
      </c>
      <c r="D25" s="156" t="s">
        <v>53</v>
      </c>
      <c r="E25" s="157">
        <v>7207</v>
      </c>
      <c r="F25" s="35">
        <v>97.179187999999996</v>
      </c>
      <c r="G25" s="158">
        <v>2.5329999999999998E-2</v>
      </c>
      <c r="H25" s="35" t="s">
        <v>153</v>
      </c>
      <c r="J25" s="32"/>
    </row>
    <row r="26" spans="1:10" x14ac:dyDescent="0.2">
      <c r="A26" s="155">
        <v>20</v>
      </c>
      <c r="B26" s="156" t="s">
        <v>443</v>
      </c>
      <c r="C26" s="156" t="s">
        <v>444</v>
      </c>
      <c r="D26" s="156" t="s">
        <v>252</v>
      </c>
      <c r="E26" s="157">
        <v>3672</v>
      </c>
      <c r="F26" s="35">
        <v>95.545439999999999</v>
      </c>
      <c r="G26" s="158">
        <v>2.4904160000000002E-2</v>
      </c>
      <c r="H26" s="35" t="s">
        <v>153</v>
      </c>
      <c r="J26" s="32"/>
    </row>
    <row r="27" spans="1:10" ht="25.5" x14ac:dyDescent="0.2">
      <c r="A27" s="155">
        <v>21</v>
      </c>
      <c r="B27" s="156" t="s">
        <v>445</v>
      </c>
      <c r="C27" s="156" t="s">
        <v>446</v>
      </c>
      <c r="D27" s="156" t="s">
        <v>219</v>
      </c>
      <c r="E27" s="157">
        <v>5362</v>
      </c>
      <c r="F27" s="35">
        <v>94.084333000000001</v>
      </c>
      <c r="G27" s="158">
        <v>2.4523320000000001E-2</v>
      </c>
      <c r="H27" s="35" t="s">
        <v>153</v>
      </c>
      <c r="J27" s="32"/>
    </row>
    <row r="28" spans="1:10" ht="25.5" x14ac:dyDescent="0.2">
      <c r="A28" s="155">
        <v>22</v>
      </c>
      <c r="B28" s="156" t="s">
        <v>447</v>
      </c>
      <c r="C28" s="156" t="s">
        <v>448</v>
      </c>
      <c r="D28" s="156" t="s">
        <v>219</v>
      </c>
      <c r="E28" s="157">
        <v>1748</v>
      </c>
      <c r="F28" s="35">
        <v>88.276622000000003</v>
      </c>
      <c r="G28" s="158">
        <v>2.3009519999999999E-2</v>
      </c>
      <c r="H28" s="35" t="s">
        <v>153</v>
      </c>
      <c r="J28" s="32"/>
    </row>
    <row r="29" spans="1:10" x14ac:dyDescent="0.2">
      <c r="A29" s="155">
        <v>23</v>
      </c>
      <c r="B29" s="156" t="s">
        <v>141</v>
      </c>
      <c r="C29" s="156" t="s">
        <v>142</v>
      </c>
      <c r="D29" s="156" t="s">
        <v>36</v>
      </c>
      <c r="E29" s="157">
        <v>12724</v>
      </c>
      <c r="F29" s="35">
        <v>81.070965999999999</v>
      </c>
      <c r="G29" s="158">
        <v>2.113135E-2</v>
      </c>
      <c r="H29" s="35" t="s">
        <v>153</v>
      </c>
      <c r="J29" s="32"/>
    </row>
    <row r="30" spans="1:10" x14ac:dyDescent="0.2">
      <c r="A30" s="155">
        <v>24</v>
      </c>
      <c r="B30" s="156" t="s">
        <v>449</v>
      </c>
      <c r="C30" s="156" t="s">
        <v>450</v>
      </c>
      <c r="D30" s="156" t="s">
        <v>222</v>
      </c>
      <c r="E30" s="157">
        <v>11397</v>
      </c>
      <c r="F30" s="35">
        <v>78.673490999999999</v>
      </c>
      <c r="G30" s="158">
        <v>2.0506440000000001E-2</v>
      </c>
      <c r="H30" s="35" t="s">
        <v>153</v>
      </c>
      <c r="J30" s="32"/>
    </row>
    <row r="31" spans="1:10" ht="25.5" x14ac:dyDescent="0.2">
      <c r="A31" s="155">
        <v>25</v>
      </c>
      <c r="B31" s="156" t="s">
        <v>84</v>
      </c>
      <c r="C31" s="156" t="s">
        <v>85</v>
      </c>
      <c r="D31" s="156" t="s">
        <v>25</v>
      </c>
      <c r="E31" s="157">
        <v>1736</v>
      </c>
      <c r="F31" s="35">
        <v>76.193039999999996</v>
      </c>
      <c r="G31" s="158">
        <v>1.9859910000000001E-2</v>
      </c>
      <c r="H31" s="35" t="s">
        <v>153</v>
      </c>
      <c r="J31" s="32"/>
    </row>
    <row r="32" spans="1:10" ht="25.5" x14ac:dyDescent="0.2">
      <c r="A32" s="155">
        <v>26</v>
      </c>
      <c r="B32" s="156" t="s">
        <v>301</v>
      </c>
      <c r="C32" s="156" t="s">
        <v>302</v>
      </c>
      <c r="D32" s="156" t="s">
        <v>219</v>
      </c>
      <c r="E32" s="157">
        <v>16491</v>
      </c>
      <c r="F32" s="35">
        <v>70.0125405</v>
      </c>
      <c r="G32" s="158">
        <v>1.8248940000000002E-2</v>
      </c>
      <c r="H32" s="35" t="s">
        <v>153</v>
      </c>
      <c r="J32" s="32"/>
    </row>
    <row r="33" spans="1:10" x14ac:dyDescent="0.2">
      <c r="A33" s="155">
        <v>27</v>
      </c>
      <c r="B33" s="156" t="s">
        <v>451</v>
      </c>
      <c r="C33" s="156" t="s">
        <v>452</v>
      </c>
      <c r="D33" s="156" t="s">
        <v>53</v>
      </c>
      <c r="E33" s="157">
        <v>1936</v>
      </c>
      <c r="F33" s="35">
        <v>69.469487999999998</v>
      </c>
      <c r="G33" s="158">
        <v>1.8107399999999999E-2</v>
      </c>
      <c r="H33" s="35" t="s">
        <v>153</v>
      </c>
      <c r="J33" s="32"/>
    </row>
    <row r="34" spans="1:10" x14ac:dyDescent="0.2">
      <c r="A34" s="155">
        <v>28</v>
      </c>
      <c r="B34" s="156" t="s">
        <v>453</v>
      </c>
      <c r="C34" s="156" t="s">
        <v>454</v>
      </c>
      <c r="D34" s="156" t="s">
        <v>240</v>
      </c>
      <c r="E34" s="157">
        <v>8151</v>
      </c>
      <c r="F34" s="35">
        <v>68.448022499999993</v>
      </c>
      <c r="G34" s="158">
        <v>1.784115E-2</v>
      </c>
      <c r="H34" s="35" t="s">
        <v>153</v>
      </c>
      <c r="J34" s="32"/>
    </row>
    <row r="35" spans="1:10" x14ac:dyDescent="0.2">
      <c r="A35" s="155">
        <v>29</v>
      </c>
      <c r="B35" s="156" t="s">
        <v>67</v>
      </c>
      <c r="C35" s="156" t="s">
        <v>68</v>
      </c>
      <c r="D35" s="156" t="s">
        <v>36</v>
      </c>
      <c r="E35" s="157">
        <v>2356</v>
      </c>
      <c r="F35" s="35">
        <v>64.403616</v>
      </c>
      <c r="G35" s="158">
        <v>1.678696E-2</v>
      </c>
      <c r="H35" s="35" t="s">
        <v>153</v>
      </c>
      <c r="J35" s="32"/>
    </row>
    <row r="36" spans="1:10" x14ac:dyDescent="0.2">
      <c r="A36" s="155">
        <v>30</v>
      </c>
      <c r="B36" s="156" t="s">
        <v>455</v>
      </c>
      <c r="C36" s="156" t="s">
        <v>456</v>
      </c>
      <c r="D36" s="156" t="s">
        <v>47</v>
      </c>
      <c r="E36" s="157">
        <v>8402</v>
      </c>
      <c r="F36" s="35">
        <v>64.153470999999996</v>
      </c>
      <c r="G36" s="158">
        <v>1.6721759999999999E-2</v>
      </c>
      <c r="H36" s="35" t="s">
        <v>153</v>
      </c>
      <c r="J36" s="32"/>
    </row>
    <row r="37" spans="1:10" x14ac:dyDescent="0.2">
      <c r="A37" s="155">
        <v>31</v>
      </c>
      <c r="B37" s="156" t="s">
        <v>457</v>
      </c>
      <c r="C37" s="156" t="s">
        <v>458</v>
      </c>
      <c r="D37" s="156" t="s">
        <v>112</v>
      </c>
      <c r="E37" s="157">
        <v>4638</v>
      </c>
      <c r="F37" s="35">
        <v>61.318998000000001</v>
      </c>
      <c r="G37" s="158">
        <v>1.5982949999999999E-2</v>
      </c>
      <c r="H37" s="35" t="s">
        <v>153</v>
      </c>
      <c r="J37" s="32"/>
    </row>
    <row r="38" spans="1:10" x14ac:dyDescent="0.2">
      <c r="A38" s="155">
        <v>32</v>
      </c>
      <c r="B38" s="156" t="s">
        <v>268</v>
      </c>
      <c r="C38" s="156" t="s">
        <v>269</v>
      </c>
      <c r="D38" s="156" t="s">
        <v>112</v>
      </c>
      <c r="E38" s="157">
        <v>3675</v>
      </c>
      <c r="F38" s="35">
        <v>53.416125000000001</v>
      </c>
      <c r="G38" s="158">
        <v>1.3923049999999999E-2</v>
      </c>
      <c r="H38" s="35" t="s">
        <v>153</v>
      </c>
      <c r="J38" s="32"/>
    </row>
    <row r="39" spans="1:10" x14ac:dyDescent="0.2">
      <c r="A39" s="155">
        <v>33</v>
      </c>
      <c r="B39" s="156" t="s">
        <v>459</v>
      </c>
      <c r="C39" s="156" t="s">
        <v>460</v>
      </c>
      <c r="D39" s="156" t="s">
        <v>47</v>
      </c>
      <c r="E39" s="157">
        <v>6126</v>
      </c>
      <c r="F39" s="35">
        <v>53.250255000000003</v>
      </c>
      <c r="G39" s="158">
        <v>1.3879809999999999E-2</v>
      </c>
      <c r="H39" s="35" t="s">
        <v>153</v>
      </c>
      <c r="J39" s="32"/>
    </row>
    <row r="40" spans="1:10" x14ac:dyDescent="0.2">
      <c r="A40" s="155">
        <v>34</v>
      </c>
      <c r="B40" s="156" t="s">
        <v>461</v>
      </c>
      <c r="C40" s="156" t="s">
        <v>462</v>
      </c>
      <c r="D40" s="156" t="s">
        <v>36</v>
      </c>
      <c r="E40" s="157">
        <v>3042</v>
      </c>
      <c r="F40" s="35">
        <v>50.793795000000003</v>
      </c>
      <c r="G40" s="158">
        <v>1.3239529999999999E-2</v>
      </c>
      <c r="H40" s="35" t="s">
        <v>153</v>
      </c>
      <c r="J40" s="32"/>
    </row>
    <row r="41" spans="1:10" x14ac:dyDescent="0.2">
      <c r="A41" s="155">
        <v>35</v>
      </c>
      <c r="B41" s="156" t="s">
        <v>365</v>
      </c>
      <c r="C41" s="156" t="s">
        <v>366</v>
      </c>
      <c r="D41" s="156" t="s">
        <v>117</v>
      </c>
      <c r="E41" s="157">
        <v>27808</v>
      </c>
      <c r="F41" s="35">
        <v>48.388700800000002</v>
      </c>
      <c r="G41" s="158">
        <v>1.261264E-2</v>
      </c>
      <c r="H41" s="35" t="s">
        <v>153</v>
      </c>
      <c r="J41" s="32"/>
    </row>
    <row r="42" spans="1:10" x14ac:dyDescent="0.2">
      <c r="A42" s="155">
        <v>36</v>
      </c>
      <c r="B42" s="156" t="s">
        <v>463</v>
      </c>
      <c r="C42" s="156" t="s">
        <v>464</v>
      </c>
      <c r="D42" s="156" t="s">
        <v>112</v>
      </c>
      <c r="E42" s="157">
        <v>4394</v>
      </c>
      <c r="F42" s="35">
        <v>45.499870000000001</v>
      </c>
      <c r="G42" s="158">
        <v>1.1859659999999999E-2</v>
      </c>
      <c r="H42" s="35" t="s">
        <v>153</v>
      </c>
      <c r="J42" s="32"/>
    </row>
    <row r="43" spans="1:10" x14ac:dyDescent="0.2">
      <c r="A43" s="155">
        <v>37</v>
      </c>
      <c r="B43" s="156" t="s">
        <v>465</v>
      </c>
      <c r="C43" s="156" t="s">
        <v>466</v>
      </c>
      <c r="D43" s="156" t="s">
        <v>83</v>
      </c>
      <c r="E43" s="157">
        <v>4036</v>
      </c>
      <c r="F43" s="35">
        <v>36.487457999999997</v>
      </c>
      <c r="G43" s="158">
        <v>9.5105499999999996E-3</v>
      </c>
      <c r="H43" s="35" t="s">
        <v>153</v>
      </c>
      <c r="J43" s="32"/>
    </row>
    <row r="44" spans="1:10" x14ac:dyDescent="0.2">
      <c r="A44" s="155">
        <v>38</v>
      </c>
      <c r="B44" s="156" t="s">
        <v>467</v>
      </c>
      <c r="C44" s="156" t="s">
        <v>468</v>
      </c>
      <c r="D44" s="156" t="s">
        <v>90</v>
      </c>
      <c r="E44" s="157">
        <v>2107</v>
      </c>
      <c r="F44" s="35">
        <v>26.079392500000001</v>
      </c>
      <c r="G44" s="158">
        <v>6.7976599999999996E-3</v>
      </c>
      <c r="H44" s="35" t="s">
        <v>153</v>
      </c>
      <c r="J44" s="32"/>
    </row>
    <row r="45" spans="1:10" x14ac:dyDescent="0.2">
      <c r="A45" s="155">
        <v>39</v>
      </c>
      <c r="B45" s="156" t="s">
        <v>469</v>
      </c>
      <c r="C45" s="156" t="s">
        <v>470</v>
      </c>
      <c r="D45" s="156" t="s">
        <v>47</v>
      </c>
      <c r="E45" s="157">
        <v>5400</v>
      </c>
      <c r="F45" s="35">
        <v>21.886199999999999</v>
      </c>
      <c r="G45" s="158">
        <v>5.7046900000000001E-3</v>
      </c>
      <c r="H45" s="35" t="s">
        <v>153</v>
      </c>
      <c r="J45" s="32"/>
    </row>
    <row r="46" spans="1:10" x14ac:dyDescent="0.2">
      <c r="A46" s="153"/>
      <c r="B46" s="153"/>
      <c r="C46" s="154" t="s">
        <v>152</v>
      </c>
      <c r="D46" s="153"/>
      <c r="E46" s="153" t="s">
        <v>153</v>
      </c>
      <c r="F46" s="159">
        <v>3706.3230183000001</v>
      </c>
      <c r="G46" s="160">
        <v>0.96606239999999999</v>
      </c>
      <c r="H46" s="35" t="s">
        <v>153</v>
      </c>
      <c r="J46" s="32"/>
    </row>
    <row r="47" spans="1:10" x14ac:dyDescent="0.2">
      <c r="A47" s="153"/>
      <c r="B47" s="153"/>
      <c r="C47" s="161"/>
      <c r="D47" s="153"/>
      <c r="E47" s="153"/>
      <c r="F47" s="162"/>
      <c r="G47" s="162"/>
      <c r="H47" s="35" t="s">
        <v>153</v>
      </c>
      <c r="J47" s="32"/>
    </row>
    <row r="48" spans="1:10" x14ac:dyDescent="0.2">
      <c r="A48" s="153"/>
      <c r="B48" s="153"/>
      <c r="C48" s="154" t="s">
        <v>154</v>
      </c>
      <c r="D48" s="153"/>
      <c r="E48" s="153"/>
      <c r="F48" s="153"/>
      <c r="G48" s="153"/>
      <c r="H48" s="35" t="s">
        <v>153</v>
      </c>
      <c r="J48" s="32"/>
    </row>
    <row r="49" spans="1:10" x14ac:dyDescent="0.2">
      <c r="A49" s="153"/>
      <c r="B49" s="153"/>
      <c r="C49" s="154" t="s">
        <v>152</v>
      </c>
      <c r="D49" s="153"/>
      <c r="E49" s="153" t="s">
        <v>153</v>
      </c>
      <c r="F49" s="163" t="s">
        <v>155</v>
      </c>
      <c r="G49" s="160">
        <v>0</v>
      </c>
      <c r="H49" s="35" t="s">
        <v>153</v>
      </c>
      <c r="J49" s="32"/>
    </row>
    <row r="50" spans="1:10" x14ac:dyDescent="0.2">
      <c r="A50" s="153"/>
      <c r="B50" s="153"/>
      <c r="C50" s="161"/>
      <c r="D50" s="153"/>
      <c r="E50" s="153"/>
      <c r="F50" s="162"/>
      <c r="G50" s="162"/>
      <c r="H50" s="35" t="s">
        <v>153</v>
      </c>
      <c r="J50" s="32"/>
    </row>
    <row r="51" spans="1:10" x14ac:dyDescent="0.2">
      <c r="A51" s="153"/>
      <c r="B51" s="153"/>
      <c r="C51" s="154" t="s">
        <v>156</v>
      </c>
      <c r="D51" s="153"/>
      <c r="E51" s="153"/>
      <c r="F51" s="153"/>
      <c r="G51" s="153"/>
      <c r="H51" s="35" t="s">
        <v>153</v>
      </c>
      <c r="J51" s="32"/>
    </row>
    <row r="52" spans="1:10" x14ac:dyDescent="0.2">
      <c r="A52" s="153"/>
      <c r="B52" s="153"/>
      <c r="C52" s="154" t="s">
        <v>152</v>
      </c>
      <c r="D52" s="153"/>
      <c r="E52" s="153" t="s">
        <v>153</v>
      </c>
      <c r="F52" s="163" t="s">
        <v>155</v>
      </c>
      <c r="G52" s="160">
        <v>0</v>
      </c>
      <c r="H52" s="35" t="s">
        <v>153</v>
      </c>
      <c r="J52" s="32"/>
    </row>
    <row r="53" spans="1:10" x14ac:dyDescent="0.2">
      <c r="A53" s="153"/>
      <c r="B53" s="153"/>
      <c r="C53" s="161"/>
      <c r="D53" s="153"/>
      <c r="E53" s="153"/>
      <c r="F53" s="162"/>
      <c r="G53" s="162"/>
      <c r="H53" s="35" t="s">
        <v>153</v>
      </c>
      <c r="J53" s="32"/>
    </row>
    <row r="54" spans="1:10" x14ac:dyDescent="0.2">
      <c r="A54" s="153"/>
      <c r="B54" s="153"/>
      <c r="C54" s="154" t="s">
        <v>157</v>
      </c>
      <c r="D54" s="153"/>
      <c r="E54" s="153"/>
      <c r="F54" s="153"/>
      <c r="G54" s="153"/>
      <c r="H54" s="35" t="s">
        <v>153</v>
      </c>
      <c r="J54" s="32"/>
    </row>
    <row r="55" spans="1:10" ht="25.5" x14ac:dyDescent="0.2">
      <c r="A55" s="155">
        <v>1</v>
      </c>
      <c r="B55" s="156" t="s">
        <v>338</v>
      </c>
      <c r="C55" s="166" t="s">
        <v>853</v>
      </c>
      <c r="D55" s="156" t="s">
        <v>36</v>
      </c>
      <c r="E55" s="157">
        <v>133</v>
      </c>
      <c r="F55" s="35">
        <v>1.3303857000000001E-2</v>
      </c>
      <c r="G55" s="241" t="s">
        <v>151</v>
      </c>
      <c r="H55" s="35" t="s">
        <v>153</v>
      </c>
      <c r="J55" s="32"/>
    </row>
    <row r="56" spans="1:10" x14ac:dyDescent="0.2">
      <c r="A56" s="153"/>
      <c r="B56" s="153"/>
      <c r="C56" s="154" t="s">
        <v>152</v>
      </c>
      <c r="D56" s="153"/>
      <c r="E56" s="153" t="s">
        <v>153</v>
      </c>
      <c r="F56" s="159">
        <v>1.3303857000000001E-2</v>
      </c>
      <c r="G56" s="160">
        <v>3.4699999999999998E-6</v>
      </c>
      <c r="H56" s="35" t="s">
        <v>153</v>
      </c>
      <c r="J56" s="32"/>
    </row>
    <row r="57" spans="1:10" x14ac:dyDescent="0.2">
      <c r="A57" s="153"/>
      <c r="B57" s="153"/>
      <c r="C57" s="161"/>
      <c r="D57" s="153"/>
      <c r="E57" s="153"/>
      <c r="F57" s="162"/>
      <c r="G57" s="162"/>
      <c r="H57" s="35" t="s">
        <v>153</v>
      </c>
      <c r="J57" s="32"/>
    </row>
    <row r="58" spans="1:10" x14ac:dyDescent="0.2">
      <c r="A58" s="153"/>
      <c r="B58" s="153"/>
      <c r="C58" s="154" t="s">
        <v>158</v>
      </c>
      <c r="D58" s="153"/>
      <c r="E58" s="153"/>
      <c r="F58" s="162"/>
      <c r="G58" s="162"/>
      <c r="H58" s="35" t="s">
        <v>153</v>
      </c>
      <c r="J58" s="32"/>
    </row>
    <row r="59" spans="1:10" x14ac:dyDescent="0.2">
      <c r="A59" s="153"/>
      <c r="B59" s="153"/>
      <c r="C59" s="154" t="s">
        <v>152</v>
      </c>
      <c r="D59" s="153"/>
      <c r="E59" s="153" t="s">
        <v>153</v>
      </c>
      <c r="F59" s="163" t="s">
        <v>155</v>
      </c>
      <c r="G59" s="160">
        <v>0</v>
      </c>
      <c r="H59" s="35" t="s">
        <v>153</v>
      </c>
      <c r="J59" s="32"/>
    </row>
    <row r="60" spans="1:10" x14ac:dyDescent="0.2">
      <c r="A60" s="153"/>
      <c r="B60" s="153"/>
      <c r="C60" s="161"/>
      <c r="D60" s="153"/>
      <c r="E60" s="153"/>
      <c r="F60" s="162"/>
      <c r="G60" s="162"/>
      <c r="H60" s="35" t="s">
        <v>153</v>
      </c>
      <c r="J60" s="32"/>
    </row>
    <row r="61" spans="1:10" x14ac:dyDescent="0.2">
      <c r="A61" s="153"/>
      <c r="B61" s="153"/>
      <c r="C61" s="154" t="s">
        <v>159</v>
      </c>
      <c r="D61" s="153"/>
      <c r="E61" s="153"/>
      <c r="F61" s="162"/>
      <c r="G61" s="162"/>
      <c r="H61" s="35" t="s">
        <v>153</v>
      </c>
      <c r="J61" s="32"/>
    </row>
    <row r="62" spans="1:10" x14ac:dyDescent="0.2">
      <c r="A62" s="153"/>
      <c r="B62" s="153"/>
      <c r="C62" s="154" t="s">
        <v>152</v>
      </c>
      <c r="D62" s="153"/>
      <c r="E62" s="153" t="s">
        <v>153</v>
      </c>
      <c r="F62" s="163" t="s">
        <v>155</v>
      </c>
      <c r="G62" s="160">
        <v>0</v>
      </c>
      <c r="H62" s="35" t="s">
        <v>153</v>
      </c>
      <c r="J62" s="32"/>
    </row>
    <row r="63" spans="1:10" x14ac:dyDescent="0.2">
      <c r="A63" s="153"/>
      <c r="B63" s="153"/>
      <c r="C63" s="161"/>
      <c r="D63" s="153"/>
      <c r="E63" s="153"/>
      <c r="F63" s="162"/>
      <c r="G63" s="162"/>
      <c r="H63" s="35" t="s">
        <v>153</v>
      </c>
      <c r="J63" s="32"/>
    </row>
    <row r="64" spans="1:10" x14ac:dyDescent="0.2">
      <c r="A64" s="153"/>
      <c r="B64" s="153"/>
      <c r="C64" s="154" t="s">
        <v>160</v>
      </c>
      <c r="D64" s="153"/>
      <c r="E64" s="153"/>
      <c r="F64" s="159">
        <v>3706.3363221569998</v>
      </c>
      <c r="G64" s="160">
        <v>0.96606586999999999</v>
      </c>
      <c r="H64" s="35" t="s">
        <v>153</v>
      </c>
      <c r="J64" s="32"/>
    </row>
    <row r="65" spans="1:10" x14ac:dyDescent="0.2">
      <c r="A65" s="153"/>
      <c r="B65" s="153"/>
      <c r="C65" s="161"/>
      <c r="D65" s="153"/>
      <c r="E65" s="153"/>
      <c r="F65" s="162"/>
      <c r="G65" s="162"/>
      <c r="H65" s="35" t="s">
        <v>153</v>
      </c>
      <c r="J65" s="32"/>
    </row>
    <row r="66" spans="1:10" x14ac:dyDescent="0.2">
      <c r="A66" s="153"/>
      <c r="B66" s="153"/>
      <c r="C66" s="154" t="s">
        <v>161</v>
      </c>
      <c r="D66" s="153"/>
      <c r="E66" s="153"/>
      <c r="F66" s="162"/>
      <c r="G66" s="162"/>
      <c r="H66" s="35" t="s">
        <v>153</v>
      </c>
      <c r="J66" s="32"/>
    </row>
    <row r="67" spans="1:10" x14ac:dyDescent="0.2">
      <c r="A67" s="153"/>
      <c r="B67" s="153"/>
      <c r="C67" s="154" t="s">
        <v>10</v>
      </c>
      <c r="D67" s="153"/>
      <c r="E67" s="153"/>
      <c r="F67" s="162"/>
      <c r="G67" s="162"/>
      <c r="H67" s="35" t="s">
        <v>153</v>
      </c>
      <c r="J67" s="32"/>
    </row>
    <row r="68" spans="1:10" x14ac:dyDescent="0.2">
      <c r="A68" s="153"/>
      <c r="B68" s="153"/>
      <c r="C68" s="154" t="s">
        <v>152</v>
      </c>
      <c r="D68" s="153"/>
      <c r="E68" s="153" t="s">
        <v>153</v>
      </c>
      <c r="F68" s="163" t="s">
        <v>155</v>
      </c>
      <c r="G68" s="160">
        <v>0</v>
      </c>
      <c r="H68" s="35" t="s">
        <v>153</v>
      </c>
      <c r="J68" s="32"/>
    </row>
    <row r="69" spans="1:10" x14ac:dyDescent="0.2">
      <c r="A69" s="153"/>
      <c r="B69" s="153"/>
      <c r="C69" s="161"/>
      <c r="D69" s="153"/>
      <c r="E69" s="153"/>
      <c r="F69" s="162"/>
      <c r="G69" s="162"/>
      <c r="H69" s="35" t="s">
        <v>153</v>
      </c>
      <c r="J69" s="32"/>
    </row>
    <row r="70" spans="1:10" x14ac:dyDescent="0.2">
      <c r="A70" s="153"/>
      <c r="B70" s="153"/>
      <c r="C70" s="154" t="s">
        <v>162</v>
      </c>
      <c r="D70" s="153"/>
      <c r="E70" s="153"/>
      <c r="F70" s="153"/>
      <c r="G70" s="153"/>
      <c r="H70" s="35" t="s">
        <v>153</v>
      </c>
      <c r="J70" s="32"/>
    </row>
    <row r="71" spans="1:10" x14ac:dyDescent="0.2">
      <c r="A71" s="153"/>
      <c r="B71" s="153"/>
      <c r="C71" s="154" t="s">
        <v>152</v>
      </c>
      <c r="D71" s="153"/>
      <c r="E71" s="153" t="s">
        <v>153</v>
      </c>
      <c r="F71" s="163" t="s">
        <v>155</v>
      </c>
      <c r="G71" s="160">
        <v>0</v>
      </c>
      <c r="H71" s="35" t="s">
        <v>153</v>
      </c>
      <c r="J71" s="32"/>
    </row>
    <row r="72" spans="1:10" x14ac:dyDescent="0.2">
      <c r="A72" s="153"/>
      <c r="B72" s="153"/>
      <c r="C72" s="161"/>
      <c r="D72" s="153"/>
      <c r="E72" s="153"/>
      <c r="F72" s="162"/>
      <c r="G72" s="162"/>
      <c r="H72" s="35" t="s">
        <v>153</v>
      </c>
      <c r="J72" s="32"/>
    </row>
    <row r="73" spans="1:10" x14ac:dyDescent="0.2">
      <c r="A73" s="153"/>
      <c r="B73" s="153"/>
      <c r="C73" s="154" t="s">
        <v>163</v>
      </c>
      <c r="D73" s="153"/>
      <c r="E73" s="153"/>
      <c r="F73" s="153"/>
      <c r="G73" s="153"/>
      <c r="H73" s="35" t="s">
        <v>153</v>
      </c>
      <c r="J73" s="32"/>
    </row>
    <row r="74" spans="1:10" x14ac:dyDescent="0.2">
      <c r="A74" s="153"/>
      <c r="B74" s="153"/>
      <c r="C74" s="154" t="s">
        <v>152</v>
      </c>
      <c r="D74" s="153"/>
      <c r="E74" s="153" t="s">
        <v>153</v>
      </c>
      <c r="F74" s="163" t="s">
        <v>155</v>
      </c>
      <c r="G74" s="160">
        <v>0</v>
      </c>
      <c r="H74" s="35" t="s">
        <v>153</v>
      </c>
      <c r="J74" s="32"/>
    </row>
    <row r="75" spans="1:10" x14ac:dyDescent="0.2">
      <c r="A75" s="153"/>
      <c r="B75" s="153"/>
      <c r="C75" s="161"/>
      <c r="D75" s="153"/>
      <c r="E75" s="153"/>
      <c r="F75" s="162"/>
      <c r="G75" s="162"/>
      <c r="H75" s="35" t="s">
        <v>153</v>
      </c>
      <c r="J75" s="32"/>
    </row>
    <row r="76" spans="1:10" x14ac:dyDescent="0.2">
      <c r="A76" s="153"/>
      <c r="B76" s="153"/>
      <c r="C76" s="154" t="s">
        <v>164</v>
      </c>
      <c r="D76" s="153"/>
      <c r="E76" s="153"/>
      <c r="F76" s="162"/>
      <c r="G76" s="162"/>
      <c r="H76" s="35" t="s">
        <v>153</v>
      </c>
      <c r="J76" s="32"/>
    </row>
    <row r="77" spans="1:10" x14ac:dyDescent="0.2">
      <c r="A77" s="153"/>
      <c r="B77" s="153"/>
      <c r="C77" s="154" t="s">
        <v>152</v>
      </c>
      <c r="D77" s="153"/>
      <c r="E77" s="153" t="s">
        <v>153</v>
      </c>
      <c r="F77" s="163" t="s">
        <v>155</v>
      </c>
      <c r="G77" s="160">
        <v>0</v>
      </c>
      <c r="H77" s="35" t="s">
        <v>153</v>
      </c>
      <c r="J77" s="32"/>
    </row>
    <row r="78" spans="1:10" x14ac:dyDescent="0.2">
      <c r="A78" s="153"/>
      <c r="B78" s="153"/>
      <c r="C78" s="161"/>
      <c r="D78" s="153"/>
      <c r="E78" s="153"/>
      <c r="F78" s="162"/>
      <c r="G78" s="162"/>
      <c r="H78" s="35" t="s">
        <v>153</v>
      </c>
      <c r="J78" s="32"/>
    </row>
    <row r="79" spans="1:10" x14ac:dyDescent="0.2">
      <c r="A79" s="153"/>
      <c r="B79" s="153"/>
      <c r="C79" s="154" t="s">
        <v>165</v>
      </c>
      <c r="D79" s="153"/>
      <c r="E79" s="153"/>
      <c r="F79" s="159">
        <v>0</v>
      </c>
      <c r="G79" s="160">
        <v>0</v>
      </c>
      <c r="H79" s="35" t="s">
        <v>153</v>
      </c>
      <c r="J79" s="32"/>
    </row>
    <row r="80" spans="1:10" x14ac:dyDescent="0.2">
      <c r="A80" s="153"/>
      <c r="B80" s="153"/>
      <c r="C80" s="161"/>
      <c r="D80" s="153"/>
      <c r="E80" s="153"/>
      <c r="F80" s="162"/>
      <c r="G80" s="162"/>
      <c r="H80" s="35" t="s">
        <v>153</v>
      </c>
      <c r="J80" s="32"/>
    </row>
    <row r="81" spans="1:10" x14ac:dyDescent="0.2">
      <c r="A81" s="153"/>
      <c r="B81" s="153"/>
      <c r="C81" s="154" t="s">
        <v>166</v>
      </c>
      <c r="D81" s="153"/>
      <c r="E81" s="153"/>
      <c r="F81" s="162"/>
      <c r="G81" s="162"/>
      <c r="H81" s="35" t="s">
        <v>153</v>
      </c>
      <c r="J81" s="32"/>
    </row>
    <row r="82" spans="1:10" x14ac:dyDescent="0.2">
      <c r="A82" s="153"/>
      <c r="B82" s="153"/>
      <c r="C82" s="154" t="s">
        <v>167</v>
      </c>
      <c r="D82" s="153"/>
      <c r="E82" s="153"/>
      <c r="F82" s="162"/>
      <c r="G82" s="162"/>
      <c r="H82" s="35" t="s">
        <v>153</v>
      </c>
      <c r="J82" s="32"/>
    </row>
    <row r="83" spans="1:10" x14ac:dyDescent="0.2">
      <c r="A83" s="153"/>
      <c r="B83" s="153"/>
      <c r="C83" s="154" t="s">
        <v>152</v>
      </c>
      <c r="D83" s="153"/>
      <c r="E83" s="153" t="s">
        <v>153</v>
      </c>
      <c r="F83" s="163" t="s">
        <v>155</v>
      </c>
      <c r="G83" s="160">
        <v>0</v>
      </c>
      <c r="H83" s="35" t="s">
        <v>153</v>
      </c>
      <c r="J83" s="32"/>
    </row>
    <row r="84" spans="1:10" x14ac:dyDescent="0.2">
      <c r="A84" s="153"/>
      <c r="B84" s="153"/>
      <c r="C84" s="161"/>
      <c r="D84" s="153"/>
      <c r="E84" s="153"/>
      <c r="F84" s="162"/>
      <c r="G84" s="162"/>
      <c r="H84" s="35" t="s">
        <v>153</v>
      </c>
      <c r="J84" s="32"/>
    </row>
    <row r="85" spans="1:10" x14ac:dyDescent="0.2">
      <c r="A85" s="153"/>
      <c r="B85" s="153"/>
      <c r="C85" s="154" t="s">
        <v>168</v>
      </c>
      <c r="D85" s="153"/>
      <c r="E85" s="153"/>
      <c r="F85" s="162"/>
      <c r="G85" s="162"/>
      <c r="H85" s="35" t="s">
        <v>153</v>
      </c>
      <c r="J85" s="32"/>
    </row>
    <row r="86" spans="1:10" x14ac:dyDescent="0.2">
      <c r="A86" s="153"/>
      <c r="B86" s="153"/>
      <c r="C86" s="154" t="s">
        <v>152</v>
      </c>
      <c r="D86" s="153"/>
      <c r="E86" s="153" t="s">
        <v>153</v>
      </c>
      <c r="F86" s="163" t="s">
        <v>155</v>
      </c>
      <c r="G86" s="160">
        <v>0</v>
      </c>
      <c r="H86" s="35" t="s">
        <v>153</v>
      </c>
      <c r="J86" s="32"/>
    </row>
    <row r="87" spans="1:10" x14ac:dyDescent="0.2">
      <c r="A87" s="153"/>
      <c r="B87" s="153"/>
      <c r="C87" s="161"/>
      <c r="D87" s="153"/>
      <c r="E87" s="153"/>
      <c r="F87" s="162"/>
      <c r="G87" s="162"/>
      <c r="H87" s="35" t="s">
        <v>153</v>
      </c>
      <c r="J87" s="32"/>
    </row>
    <row r="88" spans="1:10" x14ac:dyDescent="0.2">
      <c r="A88" s="153"/>
      <c r="B88" s="153"/>
      <c r="C88" s="154" t="s">
        <v>169</v>
      </c>
      <c r="D88" s="153"/>
      <c r="E88" s="153"/>
      <c r="F88" s="162"/>
      <c r="G88" s="162"/>
      <c r="H88" s="35" t="s">
        <v>153</v>
      </c>
      <c r="J88" s="32"/>
    </row>
    <row r="89" spans="1:10" x14ac:dyDescent="0.2">
      <c r="A89" s="153"/>
      <c r="B89" s="153"/>
      <c r="C89" s="154" t="s">
        <v>152</v>
      </c>
      <c r="D89" s="153"/>
      <c r="E89" s="153" t="s">
        <v>153</v>
      </c>
      <c r="F89" s="163" t="s">
        <v>155</v>
      </c>
      <c r="G89" s="160">
        <v>0</v>
      </c>
      <c r="H89" s="35" t="s">
        <v>153</v>
      </c>
      <c r="J89" s="32"/>
    </row>
    <row r="90" spans="1:10" x14ac:dyDescent="0.2">
      <c r="A90" s="153"/>
      <c r="B90" s="153"/>
      <c r="C90" s="161"/>
      <c r="D90" s="153"/>
      <c r="E90" s="153"/>
      <c r="F90" s="162"/>
      <c r="G90" s="162"/>
      <c r="H90" s="35" t="s">
        <v>153</v>
      </c>
      <c r="J90" s="32"/>
    </row>
    <row r="91" spans="1:10" x14ac:dyDescent="0.2">
      <c r="A91" s="153"/>
      <c r="B91" s="153"/>
      <c r="C91" s="154" t="s">
        <v>170</v>
      </c>
      <c r="D91" s="153"/>
      <c r="E91" s="153"/>
      <c r="F91" s="162"/>
      <c r="G91" s="162"/>
      <c r="H91" s="35" t="s">
        <v>153</v>
      </c>
      <c r="J91" s="32"/>
    </row>
    <row r="92" spans="1:10" x14ac:dyDescent="0.2">
      <c r="A92" s="155">
        <v>1</v>
      </c>
      <c r="B92" s="156"/>
      <c r="C92" s="156" t="s">
        <v>171</v>
      </c>
      <c r="D92" s="156"/>
      <c r="E92" s="164"/>
      <c r="F92" s="35">
        <v>135.89012200100001</v>
      </c>
      <c r="G92" s="158">
        <v>3.5420100000000003E-2</v>
      </c>
      <c r="H92" s="35" t="s">
        <v>1026</v>
      </c>
      <c r="J92" s="32"/>
    </row>
    <row r="93" spans="1:10" x14ac:dyDescent="0.2">
      <c r="A93" s="153"/>
      <c r="B93" s="153"/>
      <c r="C93" s="154" t="s">
        <v>152</v>
      </c>
      <c r="D93" s="153"/>
      <c r="E93" s="153" t="s">
        <v>153</v>
      </c>
      <c r="F93" s="159">
        <v>135.89012200100001</v>
      </c>
      <c r="G93" s="160">
        <v>3.5420100000000003E-2</v>
      </c>
      <c r="H93" s="35" t="s">
        <v>153</v>
      </c>
      <c r="J93" s="32"/>
    </row>
    <row r="94" spans="1:10" x14ac:dyDescent="0.2">
      <c r="A94" s="153"/>
      <c r="B94" s="153"/>
      <c r="C94" s="161"/>
      <c r="D94" s="153"/>
      <c r="E94" s="153"/>
      <c r="F94" s="162"/>
      <c r="G94" s="162"/>
      <c r="H94" s="35" t="s">
        <v>153</v>
      </c>
      <c r="J94" s="32"/>
    </row>
    <row r="95" spans="1:10" x14ac:dyDescent="0.2">
      <c r="A95" s="153"/>
      <c r="B95" s="153"/>
      <c r="C95" s="154" t="s">
        <v>172</v>
      </c>
      <c r="D95" s="153"/>
      <c r="E95" s="153"/>
      <c r="F95" s="159">
        <v>135.89012200100001</v>
      </c>
      <c r="G95" s="160">
        <v>3.5420100000000003E-2</v>
      </c>
      <c r="H95" s="35" t="s">
        <v>153</v>
      </c>
      <c r="J95" s="32"/>
    </row>
    <row r="96" spans="1:10" x14ac:dyDescent="0.2">
      <c r="A96" s="153"/>
      <c r="B96" s="153"/>
      <c r="C96" s="162"/>
      <c r="D96" s="153"/>
      <c r="E96" s="153"/>
      <c r="F96" s="153"/>
      <c r="G96" s="153"/>
      <c r="H96" s="35" t="s">
        <v>153</v>
      </c>
      <c r="J96" s="32"/>
    </row>
    <row r="97" spans="1:10" x14ac:dyDescent="0.2">
      <c r="A97" s="153"/>
      <c r="B97" s="153"/>
      <c r="C97" s="154" t="s">
        <v>173</v>
      </c>
      <c r="D97" s="153"/>
      <c r="E97" s="153"/>
      <c r="F97" s="153"/>
      <c r="G97" s="153"/>
      <c r="H97" s="35" t="s">
        <v>153</v>
      </c>
      <c r="J97" s="32"/>
    </row>
    <row r="98" spans="1:10" x14ac:dyDescent="0.2">
      <c r="A98" s="153"/>
      <c r="B98" s="153"/>
      <c r="C98" s="154" t="s">
        <v>174</v>
      </c>
      <c r="D98" s="153"/>
      <c r="E98" s="153"/>
      <c r="F98" s="153"/>
      <c r="G98" s="153"/>
      <c r="H98" s="35" t="s">
        <v>153</v>
      </c>
      <c r="J98" s="32"/>
    </row>
    <row r="99" spans="1:10" x14ac:dyDescent="0.2">
      <c r="A99" s="153"/>
      <c r="B99" s="153"/>
      <c r="C99" s="154" t="s">
        <v>152</v>
      </c>
      <c r="D99" s="153"/>
      <c r="E99" s="153" t="s">
        <v>153</v>
      </c>
      <c r="F99" s="163" t="s">
        <v>155</v>
      </c>
      <c r="G99" s="160">
        <v>0</v>
      </c>
      <c r="H99" s="35" t="s">
        <v>153</v>
      </c>
      <c r="J99" s="32"/>
    </row>
    <row r="100" spans="1:10" x14ac:dyDescent="0.2">
      <c r="A100" s="153"/>
      <c r="B100" s="153"/>
      <c r="C100" s="161"/>
      <c r="D100" s="153"/>
      <c r="E100" s="153"/>
      <c r="F100" s="162"/>
      <c r="G100" s="162"/>
      <c r="H100" s="35" t="s">
        <v>153</v>
      </c>
      <c r="J100" s="32"/>
    </row>
    <row r="101" spans="1:10" x14ac:dyDescent="0.2">
      <c r="A101" s="153"/>
      <c r="B101" s="153"/>
      <c r="C101" s="154" t="s">
        <v>177</v>
      </c>
      <c r="D101" s="153"/>
      <c r="E101" s="153"/>
      <c r="F101" s="153"/>
      <c r="G101" s="153"/>
      <c r="H101" s="35" t="s">
        <v>153</v>
      </c>
      <c r="J101" s="32"/>
    </row>
    <row r="102" spans="1:10" x14ac:dyDescent="0.2">
      <c r="A102" s="153"/>
      <c r="B102" s="153"/>
      <c r="C102" s="154" t="s">
        <v>178</v>
      </c>
      <c r="D102" s="153"/>
      <c r="E102" s="153"/>
      <c r="F102" s="153"/>
      <c r="G102" s="153"/>
      <c r="H102" s="35" t="s">
        <v>153</v>
      </c>
      <c r="J102" s="32"/>
    </row>
    <row r="103" spans="1:10" x14ac:dyDescent="0.2">
      <c r="A103" s="153"/>
      <c r="B103" s="153"/>
      <c r="C103" s="154" t="s">
        <v>152</v>
      </c>
      <c r="D103" s="153"/>
      <c r="E103" s="153" t="s">
        <v>153</v>
      </c>
      <c r="F103" s="163" t="s">
        <v>155</v>
      </c>
      <c r="G103" s="160">
        <v>0</v>
      </c>
      <c r="H103" s="35" t="s">
        <v>153</v>
      </c>
      <c r="J103" s="32"/>
    </row>
    <row r="104" spans="1:10" x14ac:dyDescent="0.2">
      <c r="A104" s="153"/>
      <c r="B104" s="153"/>
      <c r="C104" s="161"/>
      <c r="D104" s="153"/>
      <c r="E104" s="153"/>
      <c r="F104" s="162"/>
      <c r="G104" s="162"/>
      <c r="H104" s="35" t="s">
        <v>153</v>
      </c>
      <c r="J104" s="32"/>
    </row>
    <row r="105" spans="1:10" x14ac:dyDescent="0.2">
      <c r="A105" s="153"/>
      <c r="B105" s="153"/>
      <c r="C105" s="154" t="s">
        <v>179</v>
      </c>
      <c r="D105" s="153"/>
      <c r="E105" s="153"/>
      <c r="F105" s="162"/>
      <c r="G105" s="162"/>
      <c r="H105" s="35" t="s">
        <v>153</v>
      </c>
      <c r="J105" s="32"/>
    </row>
    <row r="106" spans="1:10" x14ac:dyDescent="0.2">
      <c r="A106" s="153"/>
      <c r="B106" s="153"/>
      <c r="C106" s="154" t="s">
        <v>152</v>
      </c>
      <c r="D106" s="153"/>
      <c r="E106" s="153" t="s">
        <v>153</v>
      </c>
      <c r="F106" s="163" t="s">
        <v>155</v>
      </c>
      <c r="G106" s="160">
        <v>0</v>
      </c>
      <c r="H106" s="35" t="s">
        <v>153</v>
      </c>
      <c r="J106" s="32"/>
    </row>
    <row r="107" spans="1:10" x14ac:dyDescent="0.2">
      <c r="A107" s="153"/>
      <c r="B107" s="156"/>
      <c r="C107" s="156"/>
      <c r="D107" s="154"/>
      <c r="E107" s="153"/>
      <c r="F107" s="156"/>
      <c r="G107" s="164"/>
      <c r="H107" s="35" t="s">
        <v>153</v>
      </c>
      <c r="J107" s="32"/>
    </row>
    <row r="108" spans="1:10" x14ac:dyDescent="0.2">
      <c r="A108" s="164"/>
      <c r="B108" s="156"/>
      <c r="C108" s="156" t="s">
        <v>180</v>
      </c>
      <c r="D108" s="156"/>
      <c r="E108" s="164"/>
      <c r="F108" s="35">
        <v>-5.7008591600000003</v>
      </c>
      <c r="G108" s="158">
        <v>-1.48594E-3</v>
      </c>
      <c r="H108" s="35" t="s">
        <v>153</v>
      </c>
      <c r="J108" s="32"/>
    </row>
    <row r="109" spans="1:10" x14ac:dyDescent="0.2">
      <c r="A109" s="161"/>
      <c r="B109" s="161"/>
      <c r="C109" s="154" t="s">
        <v>181</v>
      </c>
      <c r="D109" s="162"/>
      <c r="E109" s="162"/>
      <c r="F109" s="159">
        <v>3836.5255849979999</v>
      </c>
      <c r="G109" s="167">
        <v>1.00000003</v>
      </c>
      <c r="H109" s="35" t="s">
        <v>153</v>
      </c>
      <c r="J109" s="32"/>
    </row>
    <row r="110" spans="1:10" x14ac:dyDescent="0.2">
      <c r="A110" s="168"/>
      <c r="B110" s="168"/>
      <c r="C110" s="168"/>
      <c r="D110" s="169"/>
      <c r="E110" s="169"/>
      <c r="F110" s="169"/>
      <c r="G110" s="169"/>
      <c r="J110" s="32"/>
    </row>
    <row r="111" spans="1:10" ht="12.75" customHeight="1" x14ac:dyDescent="0.2">
      <c r="A111" s="36"/>
      <c r="B111" s="279" t="s">
        <v>843</v>
      </c>
      <c r="C111" s="279"/>
      <c r="D111" s="279"/>
      <c r="E111" s="279"/>
      <c r="F111" s="279"/>
      <c r="G111" s="279"/>
      <c r="H111" s="279"/>
      <c r="J111" s="32"/>
    </row>
    <row r="112" spans="1:10" ht="14.1" customHeight="1" x14ac:dyDescent="0.2">
      <c r="A112" s="36"/>
      <c r="B112" s="279" t="s">
        <v>844</v>
      </c>
      <c r="C112" s="279"/>
      <c r="D112" s="279"/>
      <c r="E112" s="279"/>
      <c r="F112" s="279"/>
      <c r="G112" s="279"/>
      <c r="H112" s="279"/>
      <c r="J112" s="32"/>
    </row>
    <row r="113" spans="1:17" ht="17.100000000000001" customHeight="1" x14ac:dyDescent="0.2">
      <c r="A113" s="36"/>
      <c r="B113" s="279" t="s">
        <v>845</v>
      </c>
      <c r="C113" s="279"/>
      <c r="D113" s="279"/>
      <c r="E113" s="279"/>
      <c r="F113" s="279"/>
      <c r="G113" s="279"/>
      <c r="H113" s="279"/>
      <c r="J113" s="32"/>
    </row>
    <row r="114" spans="1:17" s="38" customFormat="1" ht="66" customHeight="1" x14ac:dyDescent="0.25">
      <c r="A114" s="37"/>
      <c r="B114" s="280" t="s">
        <v>846</v>
      </c>
      <c r="C114" s="280"/>
      <c r="D114" s="280"/>
      <c r="E114" s="280"/>
      <c r="F114" s="280"/>
      <c r="G114" s="280"/>
      <c r="H114" s="280"/>
      <c r="I114"/>
      <c r="J114" s="32"/>
      <c r="K114"/>
      <c r="L114"/>
      <c r="M114"/>
      <c r="N114"/>
      <c r="O114"/>
      <c r="P114"/>
      <c r="Q114"/>
    </row>
    <row r="115" spans="1:17" ht="12.75" customHeight="1" x14ac:dyDescent="0.2">
      <c r="A115" s="36"/>
      <c r="B115" s="279" t="s">
        <v>847</v>
      </c>
      <c r="C115" s="279"/>
      <c r="D115" s="279"/>
      <c r="E115" s="279"/>
      <c r="F115" s="279"/>
      <c r="G115" s="279"/>
      <c r="H115" s="279"/>
      <c r="J115" s="32"/>
    </row>
    <row r="116" spans="1:17" x14ac:dyDescent="0.2">
      <c r="A116" s="36"/>
      <c r="B116" s="36"/>
      <c r="C116" s="36"/>
      <c r="D116" s="170"/>
      <c r="E116" s="170"/>
      <c r="F116" s="170"/>
      <c r="G116" s="170"/>
      <c r="J116" s="32"/>
    </row>
    <row r="117" spans="1:17" x14ac:dyDescent="0.2">
      <c r="A117" s="36"/>
      <c r="B117" s="275" t="s">
        <v>182</v>
      </c>
      <c r="C117" s="276"/>
      <c r="D117" s="277"/>
      <c r="E117" s="171"/>
      <c r="F117" s="170"/>
      <c r="G117" s="170"/>
      <c r="J117" s="32"/>
    </row>
    <row r="118" spans="1:17" ht="25.5" customHeight="1" x14ac:dyDescent="0.2">
      <c r="A118" s="36"/>
      <c r="B118" s="273" t="s">
        <v>183</v>
      </c>
      <c r="C118" s="274"/>
      <c r="D118" s="154" t="s">
        <v>184</v>
      </c>
      <c r="E118" s="171"/>
      <c r="F118" s="170"/>
      <c r="G118" s="170"/>
      <c r="J118" s="32"/>
    </row>
    <row r="119" spans="1:17" ht="12.75" customHeight="1" x14ac:dyDescent="0.2">
      <c r="A119" s="36"/>
      <c r="B119" s="273" t="s">
        <v>852</v>
      </c>
      <c r="C119" s="274"/>
      <c r="D119" s="154" t="s">
        <v>1186</v>
      </c>
      <c r="E119" s="171"/>
      <c r="F119" s="170"/>
      <c r="G119" s="170"/>
      <c r="J119" s="32"/>
    </row>
    <row r="120" spans="1:17" x14ac:dyDescent="0.2">
      <c r="A120" s="36"/>
      <c r="B120" s="273" t="s">
        <v>186</v>
      </c>
      <c r="C120" s="274"/>
      <c r="D120" s="162" t="s">
        <v>153</v>
      </c>
      <c r="E120" s="171"/>
      <c r="F120" s="170"/>
      <c r="G120" s="170"/>
      <c r="J120" s="32"/>
    </row>
    <row r="121" spans="1:17" x14ac:dyDescent="0.2">
      <c r="A121" s="39"/>
      <c r="B121" s="40" t="s">
        <v>153</v>
      </c>
      <c r="C121" s="40" t="s">
        <v>851</v>
      </c>
      <c r="D121" s="40" t="s">
        <v>187</v>
      </c>
      <c r="E121" s="39"/>
      <c r="F121" s="39"/>
      <c r="G121" s="39"/>
      <c r="H121" s="39"/>
      <c r="J121" s="32"/>
    </row>
    <row r="122" spans="1:17" x14ac:dyDescent="0.2">
      <c r="A122" s="39"/>
      <c r="B122" s="172" t="s">
        <v>188</v>
      </c>
      <c r="C122" s="40" t="s">
        <v>189</v>
      </c>
      <c r="D122" s="40" t="s">
        <v>190</v>
      </c>
      <c r="E122" s="39"/>
      <c r="F122" s="39"/>
      <c r="G122" s="39"/>
      <c r="J122" s="32"/>
    </row>
    <row r="123" spans="1:17" x14ac:dyDescent="0.2">
      <c r="A123" s="39"/>
      <c r="B123" s="156" t="s">
        <v>191</v>
      </c>
      <c r="C123" s="173">
        <v>26.2654</v>
      </c>
      <c r="D123" s="173">
        <v>28.6662</v>
      </c>
      <c r="E123" s="39"/>
      <c r="F123" s="70"/>
      <c r="G123" s="174"/>
      <c r="J123" s="32"/>
    </row>
    <row r="124" spans="1:17" x14ac:dyDescent="0.2">
      <c r="A124" s="39"/>
      <c r="B124" s="156" t="s">
        <v>1045</v>
      </c>
      <c r="C124" s="173">
        <v>25.0046</v>
      </c>
      <c r="D124" s="173">
        <v>27.290199999999999</v>
      </c>
      <c r="E124" s="39"/>
      <c r="F124" s="70"/>
      <c r="G124" s="174"/>
      <c r="J124" s="32"/>
    </row>
    <row r="125" spans="1:17" x14ac:dyDescent="0.2">
      <c r="A125" s="39"/>
      <c r="B125" s="156" t="s">
        <v>192</v>
      </c>
      <c r="C125" s="173">
        <v>25.5108</v>
      </c>
      <c r="D125" s="173">
        <v>27.837399999999999</v>
      </c>
      <c r="E125" s="39"/>
      <c r="F125" s="70"/>
      <c r="G125" s="174"/>
      <c r="J125" s="32"/>
    </row>
    <row r="126" spans="1:17" x14ac:dyDescent="0.2">
      <c r="A126" s="39"/>
      <c r="B126" s="156" t="s">
        <v>1046</v>
      </c>
      <c r="C126" s="173">
        <v>24.2515</v>
      </c>
      <c r="D126" s="173">
        <v>26.463200000000001</v>
      </c>
      <c r="E126" s="39"/>
      <c r="F126" s="70"/>
      <c r="G126" s="174"/>
      <c r="J126" s="32"/>
    </row>
    <row r="127" spans="1:17" x14ac:dyDescent="0.2">
      <c r="A127" s="39"/>
      <c r="B127" s="39"/>
      <c r="C127" s="39"/>
      <c r="D127" s="39"/>
      <c r="E127" s="39"/>
      <c r="F127" s="39"/>
      <c r="G127" s="39"/>
      <c r="J127" s="32"/>
    </row>
    <row r="128" spans="1:17" x14ac:dyDescent="0.2">
      <c r="A128" s="39"/>
      <c r="B128" s="273" t="s">
        <v>1047</v>
      </c>
      <c r="C128" s="274"/>
      <c r="D128" s="154" t="s">
        <v>184</v>
      </c>
      <c r="E128" s="39"/>
      <c r="F128" s="39"/>
      <c r="G128" s="39"/>
      <c r="J128" s="32"/>
    </row>
    <row r="129" spans="1:10" x14ac:dyDescent="0.2">
      <c r="A129" s="39"/>
      <c r="B129" s="175"/>
      <c r="C129" s="175"/>
      <c r="D129" s="175"/>
      <c r="E129" s="39"/>
      <c r="F129" s="39"/>
      <c r="G129" s="39"/>
      <c r="J129" s="32"/>
    </row>
    <row r="130" spans="1:10" x14ac:dyDescent="0.2">
      <c r="A130" s="39"/>
      <c r="B130" s="273" t="s">
        <v>193</v>
      </c>
      <c r="C130" s="274"/>
      <c r="D130" s="154" t="s">
        <v>184</v>
      </c>
      <c r="E130" s="176"/>
      <c r="F130" s="39"/>
      <c r="G130" s="39"/>
      <c r="J130" s="32"/>
    </row>
    <row r="131" spans="1:10" x14ac:dyDescent="0.2">
      <c r="A131" s="39"/>
      <c r="B131" s="273" t="s">
        <v>194</v>
      </c>
      <c r="C131" s="274"/>
      <c r="D131" s="154" t="s">
        <v>184</v>
      </c>
      <c r="E131" s="176"/>
      <c r="F131" s="39"/>
      <c r="G131" s="39"/>
      <c r="J131" s="32"/>
    </row>
    <row r="132" spans="1:10" x14ac:dyDescent="0.2">
      <c r="A132" s="39"/>
      <c r="B132" s="273" t="s">
        <v>195</v>
      </c>
      <c r="C132" s="274"/>
      <c r="D132" s="154" t="s">
        <v>184</v>
      </c>
      <c r="E132" s="176"/>
      <c r="F132" s="39"/>
      <c r="G132" s="39"/>
      <c r="J132" s="32"/>
    </row>
    <row r="133" spans="1:10" x14ac:dyDescent="0.2">
      <c r="A133" s="39"/>
      <c r="B133" s="273" t="s">
        <v>196</v>
      </c>
      <c r="C133" s="274"/>
      <c r="D133" s="177">
        <v>0.27424763243839073</v>
      </c>
      <c r="E133" s="39"/>
      <c r="F133" s="70"/>
      <c r="G133" s="174"/>
      <c r="J133" s="32"/>
    </row>
    <row r="134" spans="1:10" x14ac:dyDescent="0.2">
      <c r="J134" s="32"/>
    </row>
    <row r="135" spans="1:10" x14ac:dyDescent="0.2">
      <c r="J135" s="32"/>
    </row>
    <row r="136" spans="1:10" x14ac:dyDescent="0.2">
      <c r="J136" s="32"/>
    </row>
    <row r="137" spans="1:10" x14ac:dyDescent="0.2">
      <c r="J137" s="32"/>
    </row>
    <row r="138" spans="1:10" x14ac:dyDescent="0.2">
      <c r="J138" s="32"/>
    </row>
    <row r="139" spans="1:10" x14ac:dyDescent="0.2">
      <c r="J139" s="32"/>
    </row>
    <row r="140" spans="1:10" x14ac:dyDescent="0.2">
      <c r="J140" s="32"/>
    </row>
    <row r="141" spans="1:10" x14ac:dyDescent="0.2">
      <c r="J141" s="32"/>
    </row>
  </sheetData>
  <mergeCells count="17">
    <mergeCell ref="A1:H1"/>
    <mergeCell ref="A2:H2"/>
    <mergeCell ref="A3:H3"/>
    <mergeCell ref="B119:C119"/>
    <mergeCell ref="B120:C120"/>
    <mergeCell ref="B111:H111"/>
    <mergeCell ref="B112:H112"/>
    <mergeCell ref="B113:H113"/>
    <mergeCell ref="B114:H114"/>
    <mergeCell ref="B115:H115"/>
    <mergeCell ref="B117:D117"/>
    <mergeCell ref="B118:C118"/>
    <mergeCell ref="B128:C128"/>
    <mergeCell ref="B132:C132"/>
    <mergeCell ref="B133:C133"/>
    <mergeCell ref="B130:C130"/>
    <mergeCell ref="B131:C131"/>
  </mergeCells>
  <hyperlinks>
    <hyperlink ref="I1" location="Index!B6" display="Index" xr:uid="{C0F2E2C6-5BA1-44E6-B36E-7192DACA1F05}"/>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EE825-850C-44A9-870E-6717BBB15CF8}">
  <sheetPr>
    <outlinePr summaryBelow="0" summaryRight="0"/>
  </sheetPr>
  <dimension ref="A1:Q141"/>
  <sheetViews>
    <sheetView showGridLines="0" workbookViewId="0">
      <selection activeCell="H107" sqref="A1:H1048576"/>
    </sheetView>
  </sheetViews>
  <sheetFormatPr defaultColWidth="6.7109375" defaultRowHeight="12.75" x14ac:dyDescent="0.2"/>
  <cols>
    <col min="1" max="1" width="5.85546875" bestFit="1" customWidth="1"/>
    <col min="2" max="2" width="19.7109375" bestFit="1" customWidth="1"/>
    <col min="3" max="3" width="39.140625" bestFit="1" customWidth="1"/>
    <col min="4" max="4" width="16.5703125" bestFit="1" customWidth="1"/>
    <col min="5" max="5" width="7" bestFit="1" customWidth="1"/>
    <col min="6" max="6" width="10.140625" bestFit="1" customWidth="1"/>
    <col min="7" max="7" width="8.5703125" bestFit="1" customWidth="1"/>
    <col min="8" max="8" width="8.42578125" customWidth="1"/>
    <col min="9" max="9" width="5.7109375" bestFit="1" customWidth="1"/>
    <col min="10" max="10" width="50.7109375" style="47" customWidth="1"/>
    <col min="11" max="11" width="5.7109375" bestFit="1" customWidth="1"/>
  </cols>
  <sheetData>
    <row r="1" spans="1:11" ht="15" x14ac:dyDescent="0.2">
      <c r="A1" s="278" t="s">
        <v>0</v>
      </c>
      <c r="B1" s="278"/>
      <c r="C1" s="278"/>
      <c r="D1" s="278"/>
      <c r="E1" s="278"/>
      <c r="F1" s="278"/>
      <c r="G1" s="278"/>
      <c r="H1" s="278"/>
      <c r="I1" s="62" t="s">
        <v>1027</v>
      </c>
      <c r="J1" s="32"/>
      <c r="K1" s="31"/>
    </row>
    <row r="2" spans="1:11" ht="15" x14ac:dyDescent="0.2">
      <c r="A2" s="278" t="s">
        <v>471</v>
      </c>
      <c r="B2" s="278"/>
      <c r="C2" s="278"/>
      <c r="D2" s="278"/>
      <c r="E2" s="278"/>
      <c r="F2" s="278"/>
      <c r="G2" s="278"/>
      <c r="H2" s="278"/>
      <c r="J2" s="33" t="s">
        <v>1028</v>
      </c>
    </row>
    <row r="3" spans="1:11" ht="15" x14ac:dyDescent="0.2">
      <c r="A3" s="278" t="s">
        <v>835</v>
      </c>
      <c r="B3" s="278"/>
      <c r="C3" s="278"/>
      <c r="D3" s="278"/>
      <c r="E3" s="278"/>
      <c r="F3" s="278"/>
      <c r="G3" s="278"/>
      <c r="H3" s="278"/>
      <c r="J3" s="32"/>
    </row>
    <row r="4" spans="1:11" s="34" customFormat="1" ht="30" x14ac:dyDescent="0.2">
      <c r="A4" s="29" t="s">
        <v>2</v>
      </c>
      <c r="B4" s="29" t="s">
        <v>3</v>
      </c>
      <c r="C4" s="29" t="s">
        <v>4</v>
      </c>
      <c r="D4" s="29" t="s">
        <v>5</v>
      </c>
      <c r="E4" s="29" t="s">
        <v>6</v>
      </c>
      <c r="F4" s="29" t="s">
        <v>7</v>
      </c>
      <c r="G4" s="29" t="s">
        <v>8</v>
      </c>
      <c r="H4" s="29" t="s">
        <v>839</v>
      </c>
      <c r="J4" s="32"/>
    </row>
    <row r="5" spans="1:11" x14ac:dyDescent="0.2">
      <c r="A5" s="153"/>
      <c r="B5" s="153"/>
      <c r="C5" s="154" t="s">
        <v>9</v>
      </c>
      <c r="D5" s="153"/>
      <c r="E5" s="153"/>
      <c r="F5" s="153"/>
      <c r="G5" s="153"/>
      <c r="H5" s="35" t="s">
        <v>153</v>
      </c>
      <c r="J5" s="32"/>
    </row>
    <row r="6" spans="1:11" x14ac:dyDescent="0.2">
      <c r="A6" s="153"/>
      <c r="B6" s="153"/>
      <c r="C6" s="154" t="s">
        <v>10</v>
      </c>
      <c r="D6" s="153"/>
      <c r="E6" s="153"/>
      <c r="F6" s="153"/>
      <c r="G6" s="153"/>
      <c r="H6" s="35" t="s">
        <v>153</v>
      </c>
      <c r="J6" s="32"/>
    </row>
    <row r="7" spans="1:11" x14ac:dyDescent="0.2">
      <c r="A7" s="155">
        <v>1</v>
      </c>
      <c r="B7" s="156" t="s">
        <v>416</v>
      </c>
      <c r="C7" s="156" t="s">
        <v>417</v>
      </c>
      <c r="D7" s="156" t="s">
        <v>47</v>
      </c>
      <c r="E7" s="157">
        <v>5638</v>
      </c>
      <c r="F7" s="35">
        <v>114.919354</v>
      </c>
      <c r="G7" s="158">
        <v>4.6404279999999999E-2</v>
      </c>
      <c r="H7" s="35" t="s">
        <v>153</v>
      </c>
      <c r="J7" s="32"/>
    </row>
    <row r="8" spans="1:11" x14ac:dyDescent="0.2">
      <c r="A8" s="155">
        <v>2</v>
      </c>
      <c r="B8" s="156" t="s">
        <v>367</v>
      </c>
      <c r="C8" s="156" t="s">
        <v>368</v>
      </c>
      <c r="D8" s="156" t="s">
        <v>252</v>
      </c>
      <c r="E8" s="157">
        <v>2806</v>
      </c>
      <c r="F8" s="35">
        <v>110.104634</v>
      </c>
      <c r="G8" s="158">
        <v>4.4460100000000002E-2</v>
      </c>
      <c r="H8" s="35" t="s">
        <v>153</v>
      </c>
      <c r="J8" s="32"/>
    </row>
    <row r="9" spans="1:11" x14ac:dyDescent="0.2">
      <c r="A9" s="155">
        <v>3</v>
      </c>
      <c r="B9" s="156" t="s">
        <v>34</v>
      </c>
      <c r="C9" s="156" t="s">
        <v>35</v>
      </c>
      <c r="D9" s="156" t="s">
        <v>36</v>
      </c>
      <c r="E9" s="157">
        <v>2191</v>
      </c>
      <c r="F9" s="35">
        <v>102.904697</v>
      </c>
      <c r="G9" s="158">
        <v>4.1552779999999997E-2</v>
      </c>
      <c r="H9" s="35" t="s">
        <v>153</v>
      </c>
      <c r="J9" s="32"/>
    </row>
    <row r="10" spans="1:11" x14ac:dyDescent="0.2">
      <c r="A10" s="155">
        <v>4</v>
      </c>
      <c r="B10" s="156" t="s">
        <v>418</v>
      </c>
      <c r="C10" s="156" t="s">
        <v>419</v>
      </c>
      <c r="D10" s="156" t="s">
        <v>50</v>
      </c>
      <c r="E10" s="157">
        <v>101192</v>
      </c>
      <c r="F10" s="35">
        <v>98.318147199999999</v>
      </c>
      <c r="G10" s="158">
        <v>3.9700739999999998E-2</v>
      </c>
      <c r="H10" s="35" t="s">
        <v>153</v>
      </c>
      <c r="J10" s="32"/>
    </row>
    <row r="11" spans="1:11" x14ac:dyDescent="0.2">
      <c r="A11" s="155">
        <v>5</v>
      </c>
      <c r="B11" s="156" t="s">
        <v>420</v>
      </c>
      <c r="C11" s="156" t="s">
        <v>421</v>
      </c>
      <c r="D11" s="156" t="s">
        <v>240</v>
      </c>
      <c r="E11" s="157">
        <v>6017</v>
      </c>
      <c r="F11" s="35">
        <v>94.304440999999997</v>
      </c>
      <c r="G11" s="158">
        <v>3.8080009999999997E-2</v>
      </c>
      <c r="H11" s="35" t="s">
        <v>153</v>
      </c>
      <c r="J11" s="32"/>
    </row>
    <row r="12" spans="1:11" ht="15" x14ac:dyDescent="0.2">
      <c r="A12" s="155">
        <v>6</v>
      </c>
      <c r="B12" s="156" t="s">
        <v>223</v>
      </c>
      <c r="C12" s="156" t="s">
        <v>224</v>
      </c>
      <c r="D12" s="156" t="s">
        <v>112</v>
      </c>
      <c r="E12" s="157">
        <v>700</v>
      </c>
      <c r="F12" s="35">
        <v>92.69435</v>
      </c>
      <c r="G12" s="158">
        <v>3.7429850000000001E-2</v>
      </c>
      <c r="H12" s="35" t="s">
        <v>153</v>
      </c>
      <c r="J12" s="48"/>
    </row>
    <row r="13" spans="1:11" x14ac:dyDescent="0.2">
      <c r="A13" s="155">
        <v>7</v>
      </c>
      <c r="B13" s="156" t="s">
        <v>106</v>
      </c>
      <c r="C13" s="156" t="s">
        <v>107</v>
      </c>
      <c r="D13" s="156" t="s">
        <v>36</v>
      </c>
      <c r="E13" s="157">
        <v>2094</v>
      </c>
      <c r="F13" s="35">
        <v>92.552706000000001</v>
      </c>
      <c r="G13" s="158">
        <v>3.7372660000000002E-2</v>
      </c>
      <c r="H13" s="35" t="s">
        <v>153</v>
      </c>
      <c r="J13" s="32"/>
    </row>
    <row r="14" spans="1:11" x14ac:dyDescent="0.2">
      <c r="A14" s="155">
        <v>8</v>
      </c>
      <c r="B14" s="156" t="s">
        <v>147</v>
      </c>
      <c r="C14" s="156" t="s">
        <v>148</v>
      </c>
      <c r="D14" s="156" t="s">
        <v>47</v>
      </c>
      <c r="E14" s="157">
        <v>27896</v>
      </c>
      <c r="F14" s="35">
        <v>91.136232000000007</v>
      </c>
      <c r="G14" s="158">
        <v>3.6800689999999997E-2</v>
      </c>
      <c r="H14" s="35" t="s">
        <v>153</v>
      </c>
      <c r="J14" s="32"/>
    </row>
    <row r="15" spans="1:11" x14ac:dyDescent="0.2">
      <c r="A15" s="155">
        <v>9</v>
      </c>
      <c r="B15" s="156" t="s">
        <v>422</v>
      </c>
      <c r="C15" s="156" t="s">
        <v>423</v>
      </c>
      <c r="D15" s="156" t="s">
        <v>424</v>
      </c>
      <c r="E15" s="157">
        <v>6568</v>
      </c>
      <c r="F15" s="35">
        <v>88.254216</v>
      </c>
      <c r="G15" s="158">
        <v>3.5636929999999997E-2</v>
      </c>
      <c r="H15" s="35" t="s">
        <v>153</v>
      </c>
      <c r="J15" s="32" t="s">
        <v>1036</v>
      </c>
    </row>
    <row r="16" spans="1:11" x14ac:dyDescent="0.2">
      <c r="A16" s="155">
        <v>10</v>
      </c>
      <c r="B16" s="156" t="s">
        <v>425</v>
      </c>
      <c r="C16" s="156" t="s">
        <v>426</v>
      </c>
      <c r="D16" s="156" t="s">
        <v>50</v>
      </c>
      <c r="E16" s="157">
        <v>22305</v>
      </c>
      <c r="F16" s="35">
        <v>84.346357499999996</v>
      </c>
      <c r="G16" s="158">
        <v>3.4058949999999998E-2</v>
      </c>
      <c r="H16" s="35" t="s">
        <v>153</v>
      </c>
      <c r="J16" s="32"/>
    </row>
    <row r="17" spans="1:10" x14ac:dyDescent="0.2">
      <c r="A17" s="155">
        <v>11</v>
      </c>
      <c r="B17" s="156" t="s">
        <v>427</v>
      </c>
      <c r="C17" s="156" t="s">
        <v>428</v>
      </c>
      <c r="D17" s="156" t="s">
        <v>50</v>
      </c>
      <c r="E17" s="157">
        <v>178820</v>
      </c>
      <c r="F17" s="35">
        <v>80.558409999999995</v>
      </c>
      <c r="G17" s="158">
        <v>3.2529379999999997E-2</v>
      </c>
      <c r="H17" s="35" t="s">
        <v>153</v>
      </c>
      <c r="J17" s="32"/>
    </row>
    <row r="18" spans="1:10" x14ac:dyDescent="0.2">
      <c r="A18" s="155">
        <v>12</v>
      </c>
      <c r="B18" s="156" t="s">
        <v>429</v>
      </c>
      <c r="C18" s="156" t="s">
        <v>430</v>
      </c>
      <c r="D18" s="156" t="s">
        <v>36</v>
      </c>
      <c r="E18" s="157">
        <v>5262</v>
      </c>
      <c r="F18" s="35">
        <v>74.286285000000007</v>
      </c>
      <c r="G18" s="158">
        <v>2.9996700000000001E-2</v>
      </c>
      <c r="H18" s="35" t="s">
        <v>153</v>
      </c>
      <c r="J18" s="32"/>
    </row>
    <row r="19" spans="1:10" x14ac:dyDescent="0.2">
      <c r="A19" s="155">
        <v>13</v>
      </c>
      <c r="B19" s="156" t="s">
        <v>431</v>
      </c>
      <c r="C19" s="156" t="s">
        <v>432</v>
      </c>
      <c r="D19" s="156" t="s">
        <v>214</v>
      </c>
      <c r="E19" s="157">
        <v>21323</v>
      </c>
      <c r="F19" s="35">
        <v>73.916179499999998</v>
      </c>
      <c r="G19" s="158">
        <v>2.9847249999999999E-2</v>
      </c>
      <c r="H19" s="35" t="s">
        <v>153</v>
      </c>
      <c r="J19" s="32"/>
    </row>
    <row r="20" spans="1:10" x14ac:dyDescent="0.2">
      <c r="A20" s="155">
        <v>14</v>
      </c>
      <c r="B20" s="156" t="s">
        <v>433</v>
      </c>
      <c r="C20" s="156" t="s">
        <v>434</v>
      </c>
      <c r="D20" s="156" t="s">
        <v>222</v>
      </c>
      <c r="E20" s="157">
        <v>9732</v>
      </c>
      <c r="F20" s="35">
        <v>72.625050000000002</v>
      </c>
      <c r="G20" s="158">
        <v>2.9325899999999998E-2</v>
      </c>
      <c r="H20" s="35" t="s">
        <v>153</v>
      </c>
      <c r="J20" s="32"/>
    </row>
    <row r="21" spans="1:10" ht="25.5" x14ac:dyDescent="0.2">
      <c r="A21" s="155">
        <v>15</v>
      </c>
      <c r="B21" s="156" t="s">
        <v>317</v>
      </c>
      <c r="C21" s="156" t="s">
        <v>318</v>
      </c>
      <c r="D21" s="156" t="s">
        <v>274</v>
      </c>
      <c r="E21" s="157">
        <v>1976</v>
      </c>
      <c r="F21" s="35">
        <v>70.627179999999996</v>
      </c>
      <c r="G21" s="158">
        <v>2.8519160000000002E-2</v>
      </c>
      <c r="H21" s="35" t="s">
        <v>153</v>
      </c>
      <c r="J21" s="32"/>
    </row>
    <row r="22" spans="1:10" ht="15" x14ac:dyDescent="0.2">
      <c r="A22" s="155">
        <v>16</v>
      </c>
      <c r="B22" s="156" t="s">
        <v>51</v>
      </c>
      <c r="C22" s="156" t="s">
        <v>52</v>
      </c>
      <c r="D22" s="156" t="s">
        <v>53</v>
      </c>
      <c r="E22" s="157">
        <v>5006</v>
      </c>
      <c r="F22" s="35">
        <v>67.500904000000006</v>
      </c>
      <c r="G22" s="158">
        <v>2.725677E-2</v>
      </c>
      <c r="H22" s="35" t="s">
        <v>153</v>
      </c>
      <c r="J22" s="48"/>
    </row>
    <row r="23" spans="1:10" ht="25.5" x14ac:dyDescent="0.2">
      <c r="A23" s="155">
        <v>17</v>
      </c>
      <c r="B23" s="156" t="s">
        <v>437</v>
      </c>
      <c r="C23" s="156" t="s">
        <v>438</v>
      </c>
      <c r="D23" s="156" t="s">
        <v>439</v>
      </c>
      <c r="E23" s="157">
        <v>14767</v>
      </c>
      <c r="F23" s="35">
        <v>66.584402999999995</v>
      </c>
      <c r="G23" s="158">
        <v>2.6886690000000001E-2</v>
      </c>
      <c r="H23" s="35" t="s">
        <v>153</v>
      </c>
      <c r="J23" s="32"/>
    </row>
    <row r="24" spans="1:10" ht="25.5" x14ac:dyDescent="0.2">
      <c r="A24" s="155">
        <v>18</v>
      </c>
      <c r="B24" s="156" t="s">
        <v>445</v>
      </c>
      <c r="C24" s="156" t="s">
        <v>446</v>
      </c>
      <c r="D24" s="156" t="s">
        <v>219</v>
      </c>
      <c r="E24" s="157">
        <v>3630</v>
      </c>
      <c r="F24" s="35">
        <v>63.693795000000001</v>
      </c>
      <c r="G24" s="158">
        <v>2.5719470000000001E-2</v>
      </c>
      <c r="H24" s="35" t="s">
        <v>153</v>
      </c>
      <c r="J24" s="32"/>
    </row>
    <row r="25" spans="1:10" x14ac:dyDescent="0.2">
      <c r="A25" s="155">
        <v>19</v>
      </c>
      <c r="B25" s="156" t="s">
        <v>440</v>
      </c>
      <c r="C25" s="156" t="s">
        <v>441</v>
      </c>
      <c r="D25" s="156" t="s">
        <v>442</v>
      </c>
      <c r="E25" s="157">
        <v>4462</v>
      </c>
      <c r="F25" s="35">
        <v>63.688357000000003</v>
      </c>
      <c r="G25" s="158">
        <v>2.571727E-2</v>
      </c>
      <c r="H25" s="35" t="s">
        <v>153</v>
      </c>
      <c r="J25" s="32"/>
    </row>
    <row r="26" spans="1:10" x14ac:dyDescent="0.2">
      <c r="A26" s="155">
        <v>20</v>
      </c>
      <c r="B26" s="156" t="s">
        <v>435</v>
      </c>
      <c r="C26" s="156" t="s">
        <v>436</v>
      </c>
      <c r="D26" s="156" t="s">
        <v>112</v>
      </c>
      <c r="E26" s="157">
        <v>6934</v>
      </c>
      <c r="F26" s="35">
        <v>63.459968000000003</v>
      </c>
      <c r="G26" s="158">
        <v>2.562505E-2</v>
      </c>
      <c r="H26" s="35" t="s">
        <v>153</v>
      </c>
      <c r="J26" s="32"/>
    </row>
    <row r="27" spans="1:10" ht="25.5" x14ac:dyDescent="0.2">
      <c r="A27" s="155">
        <v>21</v>
      </c>
      <c r="B27" s="156" t="s">
        <v>447</v>
      </c>
      <c r="C27" s="156" t="s">
        <v>448</v>
      </c>
      <c r="D27" s="156" t="s">
        <v>219</v>
      </c>
      <c r="E27" s="157">
        <v>1238</v>
      </c>
      <c r="F27" s="35">
        <v>62.520856999999999</v>
      </c>
      <c r="G27" s="158">
        <v>2.5245839999999999E-2</v>
      </c>
      <c r="H27" s="35" t="s">
        <v>153</v>
      </c>
      <c r="J27" s="32"/>
    </row>
    <row r="28" spans="1:10" x14ac:dyDescent="0.2">
      <c r="A28" s="155">
        <v>22</v>
      </c>
      <c r="B28" s="156" t="s">
        <v>443</v>
      </c>
      <c r="C28" s="156" t="s">
        <v>444</v>
      </c>
      <c r="D28" s="156" t="s">
        <v>252</v>
      </c>
      <c r="E28" s="157">
        <v>2367</v>
      </c>
      <c r="F28" s="35">
        <v>61.58934</v>
      </c>
      <c r="G28" s="158">
        <v>2.486969E-2</v>
      </c>
      <c r="H28" s="35" t="s">
        <v>153</v>
      </c>
      <c r="J28" s="32"/>
    </row>
    <row r="29" spans="1:10" x14ac:dyDescent="0.2">
      <c r="A29" s="155">
        <v>23</v>
      </c>
      <c r="B29" s="156" t="s">
        <v>141</v>
      </c>
      <c r="C29" s="156" t="s">
        <v>142</v>
      </c>
      <c r="D29" s="156" t="s">
        <v>36</v>
      </c>
      <c r="E29" s="157">
        <v>8416</v>
      </c>
      <c r="F29" s="35">
        <v>53.622543999999998</v>
      </c>
      <c r="G29" s="158">
        <v>2.1652709999999999E-2</v>
      </c>
      <c r="H29" s="35" t="s">
        <v>153</v>
      </c>
      <c r="J29" s="32"/>
    </row>
    <row r="30" spans="1:10" ht="25.5" x14ac:dyDescent="0.2">
      <c r="A30" s="155">
        <v>24</v>
      </c>
      <c r="B30" s="156" t="s">
        <v>84</v>
      </c>
      <c r="C30" s="156" t="s">
        <v>85</v>
      </c>
      <c r="D30" s="156" t="s">
        <v>25</v>
      </c>
      <c r="E30" s="157">
        <v>1193</v>
      </c>
      <c r="F30" s="35">
        <v>52.360770000000002</v>
      </c>
      <c r="G30" s="158">
        <v>2.1143209999999999E-2</v>
      </c>
      <c r="H30" s="35" t="s">
        <v>153</v>
      </c>
      <c r="J30" s="32"/>
    </row>
    <row r="31" spans="1:10" x14ac:dyDescent="0.2">
      <c r="A31" s="155">
        <v>25</v>
      </c>
      <c r="B31" s="156" t="s">
        <v>449</v>
      </c>
      <c r="C31" s="156" t="s">
        <v>450</v>
      </c>
      <c r="D31" s="156" t="s">
        <v>222</v>
      </c>
      <c r="E31" s="157">
        <v>7579</v>
      </c>
      <c r="F31" s="35">
        <v>52.317836999999997</v>
      </c>
      <c r="G31" s="158">
        <v>2.1125870000000001E-2</v>
      </c>
      <c r="H31" s="35" t="s">
        <v>153</v>
      </c>
      <c r="J31" s="32"/>
    </row>
    <row r="32" spans="1:10" x14ac:dyDescent="0.2">
      <c r="A32" s="155">
        <v>26</v>
      </c>
      <c r="B32" s="156" t="s">
        <v>67</v>
      </c>
      <c r="C32" s="156" t="s">
        <v>68</v>
      </c>
      <c r="D32" s="156" t="s">
        <v>36</v>
      </c>
      <c r="E32" s="157">
        <v>1906</v>
      </c>
      <c r="F32" s="35">
        <v>52.102415999999998</v>
      </c>
      <c r="G32" s="158">
        <v>2.1038890000000001E-2</v>
      </c>
      <c r="H32" s="35" t="s">
        <v>153</v>
      </c>
      <c r="J32" s="32"/>
    </row>
    <row r="33" spans="1:10" x14ac:dyDescent="0.2">
      <c r="A33" s="155">
        <v>27</v>
      </c>
      <c r="B33" s="156" t="s">
        <v>451</v>
      </c>
      <c r="C33" s="156" t="s">
        <v>452</v>
      </c>
      <c r="D33" s="156" t="s">
        <v>53</v>
      </c>
      <c r="E33" s="157">
        <v>1242</v>
      </c>
      <c r="F33" s="35">
        <v>44.566685999999997</v>
      </c>
      <c r="G33" s="158">
        <v>1.799597E-2</v>
      </c>
      <c r="H33" s="35" t="s">
        <v>153</v>
      </c>
      <c r="J33" s="32"/>
    </row>
    <row r="34" spans="1:10" x14ac:dyDescent="0.2">
      <c r="A34" s="155">
        <v>28</v>
      </c>
      <c r="B34" s="156" t="s">
        <v>455</v>
      </c>
      <c r="C34" s="156" t="s">
        <v>456</v>
      </c>
      <c r="D34" s="156" t="s">
        <v>47</v>
      </c>
      <c r="E34" s="157">
        <v>5778</v>
      </c>
      <c r="F34" s="35">
        <v>44.117919000000001</v>
      </c>
      <c r="G34" s="158">
        <v>1.7814759999999999E-2</v>
      </c>
      <c r="H34" s="35" t="s">
        <v>153</v>
      </c>
      <c r="J34" s="32"/>
    </row>
    <row r="35" spans="1:10" x14ac:dyDescent="0.2">
      <c r="A35" s="155">
        <v>29</v>
      </c>
      <c r="B35" s="156" t="s">
        <v>457</v>
      </c>
      <c r="C35" s="156" t="s">
        <v>458</v>
      </c>
      <c r="D35" s="156" t="s">
        <v>112</v>
      </c>
      <c r="E35" s="157">
        <v>3328</v>
      </c>
      <c r="F35" s="35">
        <v>43.999487999999999</v>
      </c>
      <c r="G35" s="158">
        <v>1.776693E-2</v>
      </c>
      <c r="H35" s="35" t="s">
        <v>153</v>
      </c>
      <c r="J35" s="32"/>
    </row>
    <row r="36" spans="1:10" x14ac:dyDescent="0.2">
      <c r="A36" s="155">
        <v>30</v>
      </c>
      <c r="B36" s="156" t="s">
        <v>453</v>
      </c>
      <c r="C36" s="156" t="s">
        <v>454</v>
      </c>
      <c r="D36" s="156" t="s">
        <v>240</v>
      </c>
      <c r="E36" s="157">
        <v>5099</v>
      </c>
      <c r="F36" s="35">
        <v>42.818852499999998</v>
      </c>
      <c r="G36" s="158">
        <v>1.7290199999999999E-2</v>
      </c>
      <c r="H36" s="35" t="s">
        <v>153</v>
      </c>
      <c r="J36" s="32"/>
    </row>
    <row r="37" spans="1:10" ht="25.5" x14ac:dyDescent="0.2">
      <c r="A37" s="155">
        <v>31</v>
      </c>
      <c r="B37" s="156" t="s">
        <v>301</v>
      </c>
      <c r="C37" s="156" t="s">
        <v>302</v>
      </c>
      <c r="D37" s="156" t="s">
        <v>219</v>
      </c>
      <c r="E37" s="157">
        <v>9440</v>
      </c>
      <c r="F37" s="35">
        <v>40.07752</v>
      </c>
      <c r="G37" s="158">
        <v>1.618325E-2</v>
      </c>
      <c r="H37" s="35" t="s">
        <v>153</v>
      </c>
      <c r="J37" s="32"/>
    </row>
    <row r="38" spans="1:10" x14ac:dyDescent="0.2">
      <c r="A38" s="155">
        <v>32</v>
      </c>
      <c r="B38" s="156" t="s">
        <v>461</v>
      </c>
      <c r="C38" s="156" t="s">
        <v>462</v>
      </c>
      <c r="D38" s="156" t="s">
        <v>36</v>
      </c>
      <c r="E38" s="157">
        <v>2300</v>
      </c>
      <c r="F38" s="35">
        <v>38.404249999999998</v>
      </c>
      <c r="G38" s="158">
        <v>1.550759E-2</v>
      </c>
      <c r="H38" s="35" t="s">
        <v>153</v>
      </c>
      <c r="J38" s="32"/>
    </row>
    <row r="39" spans="1:10" x14ac:dyDescent="0.2">
      <c r="A39" s="155">
        <v>33</v>
      </c>
      <c r="B39" s="156" t="s">
        <v>268</v>
      </c>
      <c r="C39" s="156" t="s">
        <v>269</v>
      </c>
      <c r="D39" s="156" t="s">
        <v>112</v>
      </c>
      <c r="E39" s="157">
        <v>2453</v>
      </c>
      <c r="F39" s="35">
        <v>35.654355000000002</v>
      </c>
      <c r="G39" s="158">
        <v>1.4397180000000001E-2</v>
      </c>
      <c r="H39" s="35" t="s">
        <v>153</v>
      </c>
      <c r="J39" s="32"/>
    </row>
    <row r="40" spans="1:10" x14ac:dyDescent="0.2">
      <c r="A40" s="155">
        <v>34</v>
      </c>
      <c r="B40" s="156" t="s">
        <v>459</v>
      </c>
      <c r="C40" s="156" t="s">
        <v>460</v>
      </c>
      <c r="D40" s="156" t="s">
        <v>47</v>
      </c>
      <c r="E40" s="157">
        <v>4055</v>
      </c>
      <c r="F40" s="35">
        <v>35.248087499999997</v>
      </c>
      <c r="G40" s="158">
        <v>1.423313E-2</v>
      </c>
      <c r="H40" s="35" t="s">
        <v>153</v>
      </c>
      <c r="J40" s="32"/>
    </row>
    <row r="41" spans="1:10" x14ac:dyDescent="0.2">
      <c r="A41" s="155">
        <v>35</v>
      </c>
      <c r="B41" s="156" t="s">
        <v>365</v>
      </c>
      <c r="C41" s="156" t="s">
        <v>366</v>
      </c>
      <c r="D41" s="156" t="s">
        <v>117</v>
      </c>
      <c r="E41" s="157">
        <v>18454</v>
      </c>
      <c r="F41" s="35">
        <v>32.111805400000001</v>
      </c>
      <c r="G41" s="158">
        <v>1.2966699999999999E-2</v>
      </c>
      <c r="H41" s="35" t="s">
        <v>153</v>
      </c>
      <c r="J41" s="32"/>
    </row>
    <row r="42" spans="1:10" x14ac:dyDescent="0.2">
      <c r="A42" s="155">
        <v>36</v>
      </c>
      <c r="B42" s="156" t="s">
        <v>465</v>
      </c>
      <c r="C42" s="156" t="s">
        <v>466</v>
      </c>
      <c r="D42" s="156" t="s">
        <v>83</v>
      </c>
      <c r="E42" s="157">
        <v>2557</v>
      </c>
      <c r="F42" s="35">
        <v>23.1165585</v>
      </c>
      <c r="G42" s="158">
        <v>9.3344399999999994E-3</v>
      </c>
      <c r="H42" s="35" t="s">
        <v>153</v>
      </c>
      <c r="J42" s="32"/>
    </row>
    <row r="43" spans="1:10" x14ac:dyDescent="0.2">
      <c r="A43" s="155">
        <v>37</v>
      </c>
      <c r="B43" s="156" t="s">
        <v>467</v>
      </c>
      <c r="C43" s="156" t="s">
        <v>468</v>
      </c>
      <c r="D43" s="156" t="s">
        <v>90</v>
      </c>
      <c r="E43" s="157">
        <v>1303</v>
      </c>
      <c r="F43" s="35">
        <v>16.127882499999998</v>
      </c>
      <c r="G43" s="158">
        <v>6.5124199999999997E-3</v>
      </c>
      <c r="H43" s="35" t="s">
        <v>153</v>
      </c>
      <c r="J43" s="32"/>
    </row>
    <row r="44" spans="1:10" x14ac:dyDescent="0.2">
      <c r="A44" s="155">
        <v>38</v>
      </c>
      <c r="B44" s="156" t="s">
        <v>469</v>
      </c>
      <c r="C44" s="156" t="s">
        <v>470</v>
      </c>
      <c r="D44" s="156" t="s">
        <v>47</v>
      </c>
      <c r="E44" s="157">
        <v>2931</v>
      </c>
      <c r="F44" s="35">
        <v>11.879343</v>
      </c>
      <c r="G44" s="158">
        <v>4.79686E-3</v>
      </c>
      <c r="H44" s="35" t="s">
        <v>153</v>
      </c>
      <c r="J44" s="32"/>
    </row>
    <row r="45" spans="1:10" x14ac:dyDescent="0.2">
      <c r="A45" s="153"/>
      <c r="B45" s="153"/>
      <c r="C45" s="154" t="s">
        <v>152</v>
      </c>
      <c r="D45" s="153"/>
      <c r="E45" s="153" t="s">
        <v>153</v>
      </c>
      <c r="F45" s="159">
        <v>2409.1121776</v>
      </c>
      <c r="G45" s="160">
        <v>0.97279627000000002</v>
      </c>
      <c r="H45" s="35" t="s">
        <v>153</v>
      </c>
      <c r="J45" s="32"/>
    </row>
    <row r="46" spans="1:10" x14ac:dyDescent="0.2">
      <c r="A46" s="153"/>
      <c r="B46" s="153"/>
      <c r="C46" s="161"/>
      <c r="D46" s="153"/>
      <c r="E46" s="153"/>
      <c r="F46" s="162"/>
      <c r="G46" s="162"/>
      <c r="H46" s="35" t="s">
        <v>153</v>
      </c>
      <c r="J46" s="32"/>
    </row>
    <row r="47" spans="1:10" x14ac:dyDescent="0.2">
      <c r="A47" s="153"/>
      <c r="B47" s="153"/>
      <c r="C47" s="154" t="s">
        <v>154</v>
      </c>
      <c r="D47" s="153"/>
      <c r="E47" s="153"/>
      <c r="F47" s="153"/>
      <c r="G47" s="153"/>
      <c r="H47" s="35" t="s">
        <v>153</v>
      </c>
      <c r="J47" s="32"/>
    </row>
    <row r="48" spans="1:10" x14ac:dyDescent="0.2">
      <c r="A48" s="153"/>
      <c r="B48" s="153"/>
      <c r="C48" s="154" t="s">
        <v>152</v>
      </c>
      <c r="D48" s="153"/>
      <c r="E48" s="153" t="s">
        <v>153</v>
      </c>
      <c r="F48" s="163" t="s">
        <v>155</v>
      </c>
      <c r="G48" s="160">
        <v>0</v>
      </c>
      <c r="H48" s="35" t="s">
        <v>153</v>
      </c>
      <c r="J48" s="32"/>
    </row>
    <row r="49" spans="1:10" x14ac:dyDescent="0.2">
      <c r="A49" s="153"/>
      <c r="B49" s="153"/>
      <c r="C49" s="161"/>
      <c r="D49" s="153"/>
      <c r="E49" s="153"/>
      <c r="F49" s="162"/>
      <c r="G49" s="162"/>
      <c r="H49" s="35" t="s">
        <v>153</v>
      </c>
      <c r="J49" s="32"/>
    </row>
    <row r="50" spans="1:10" x14ac:dyDescent="0.2">
      <c r="A50" s="153"/>
      <c r="B50" s="153"/>
      <c r="C50" s="154" t="s">
        <v>156</v>
      </c>
      <c r="D50" s="153"/>
      <c r="E50" s="153"/>
      <c r="F50" s="153"/>
      <c r="G50" s="153"/>
      <c r="H50" s="35" t="s">
        <v>153</v>
      </c>
      <c r="J50" s="32"/>
    </row>
    <row r="51" spans="1:10" x14ac:dyDescent="0.2">
      <c r="A51" s="153"/>
      <c r="B51" s="153"/>
      <c r="C51" s="154" t="s">
        <v>152</v>
      </c>
      <c r="D51" s="153"/>
      <c r="E51" s="153" t="s">
        <v>153</v>
      </c>
      <c r="F51" s="163" t="s">
        <v>155</v>
      </c>
      <c r="G51" s="160">
        <v>0</v>
      </c>
      <c r="H51" s="35" t="s">
        <v>153</v>
      </c>
      <c r="J51" s="32"/>
    </row>
    <row r="52" spans="1:10" x14ac:dyDescent="0.2">
      <c r="A52" s="153"/>
      <c r="B52" s="153"/>
      <c r="C52" s="161"/>
      <c r="D52" s="153"/>
      <c r="E52" s="153"/>
      <c r="F52" s="162"/>
      <c r="G52" s="162"/>
      <c r="H52" s="35" t="s">
        <v>153</v>
      </c>
      <c r="J52" s="32"/>
    </row>
    <row r="53" spans="1:10" x14ac:dyDescent="0.2">
      <c r="A53" s="153"/>
      <c r="B53" s="153"/>
      <c r="C53" s="154" t="s">
        <v>157</v>
      </c>
      <c r="D53" s="153"/>
      <c r="E53" s="153"/>
      <c r="F53" s="153"/>
      <c r="G53" s="153"/>
      <c r="H53" s="35" t="s">
        <v>153</v>
      </c>
      <c r="J53" s="32"/>
    </row>
    <row r="54" spans="1:10" ht="25.5" x14ac:dyDescent="0.2">
      <c r="A54" s="155">
        <v>1</v>
      </c>
      <c r="B54" s="156" t="s">
        <v>338</v>
      </c>
      <c r="C54" s="166" t="s">
        <v>853</v>
      </c>
      <c r="D54" s="156" t="s">
        <v>36</v>
      </c>
      <c r="E54" s="157">
        <v>81</v>
      </c>
      <c r="F54" s="35">
        <v>8.102349E-3</v>
      </c>
      <c r="G54" s="241" t="s">
        <v>151</v>
      </c>
      <c r="H54" s="35" t="s">
        <v>153</v>
      </c>
      <c r="J54" s="32"/>
    </row>
    <row r="55" spans="1:10" x14ac:dyDescent="0.2">
      <c r="A55" s="153"/>
      <c r="B55" s="153"/>
      <c r="C55" s="154" t="s">
        <v>152</v>
      </c>
      <c r="D55" s="153"/>
      <c r="E55" s="153" t="s">
        <v>153</v>
      </c>
      <c r="F55" s="159">
        <v>8.102349E-3</v>
      </c>
      <c r="G55" s="160">
        <v>3.27E-6</v>
      </c>
      <c r="H55" s="35" t="s">
        <v>153</v>
      </c>
      <c r="J55" s="32"/>
    </row>
    <row r="56" spans="1:10" x14ac:dyDescent="0.2">
      <c r="A56" s="153"/>
      <c r="B56" s="153"/>
      <c r="C56" s="161"/>
      <c r="D56" s="153"/>
      <c r="E56" s="153"/>
      <c r="F56" s="162"/>
      <c r="G56" s="162"/>
      <c r="H56" s="35" t="s">
        <v>153</v>
      </c>
      <c r="J56" s="32"/>
    </row>
    <row r="57" spans="1:10" x14ac:dyDescent="0.2">
      <c r="A57" s="153"/>
      <c r="B57" s="153"/>
      <c r="C57" s="154" t="s">
        <v>158</v>
      </c>
      <c r="D57" s="153"/>
      <c r="E57" s="153"/>
      <c r="F57" s="162"/>
      <c r="G57" s="162"/>
      <c r="H57" s="35" t="s">
        <v>153</v>
      </c>
      <c r="J57" s="32"/>
    </row>
    <row r="58" spans="1:10" x14ac:dyDescent="0.2">
      <c r="A58" s="153"/>
      <c r="B58" s="153"/>
      <c r="C58" s="154" t="s">
        <v>152</v>
      </c>
      <c r="D58" s="153"/>
      <c r="E58" s="153" t="s">
        <v>153</v>
      </c>
      <c r="F58" s="163" t="s">
        <v>155</v>
      </c>
      <c r="G58" s="160">
        <v>0</v>
      </c>
      <c r="H58" s="35" t="s">
        <v>153</v>
      </c>
      <c r="J58" s="32"/>
    </row>
    <row r="59" spans="1:10" x14ac:dyDescent="0.2">
      <c r="A59" s="153"/>
      <c r="B59" s="153"/>
      <c r="C59" s="161"/>
      <c r="D59" s="153"/>
      <c r="E59" s="153"/>
      <c r="F59" s="162"/>
      <c r="G59" s="162"/>
      <c r="H59" s="35" t="s">
        <v>153</v>
      </c>
      <c r="J59" s="32"/>
    </row>
    <row r="60" spans="1:10" x14ac:dyDescent="0.2">
      <c r="A60" s="153"/>
      <c r="B60" s="153"/>
      <c r="C60" s="154" t="s">
        <v>159</v>
      </c>
      <c r="D60" s="153"/>
      <c r="E60" s="153"/>
      <c r="F60" s="162"/>
      <c r="G60" s="162"/>
      <c r="H60" s="35" t="s">
        <v>153</v>
      </c>
      <c r="J60" s="32"/>
    </row>
    <row r="61" spans="1:10" x14ac:dyDescent="0.2">
      <c r="A61" s="153"/>
      <c r="B61" s="153"/>
      <c r="C61" s="154" t="s">
        <v>152</v>
      </c>
      <c r="D61" s="153"/>
      <c r="E61" s="153" t="s">
        <v>153</v>
      </c>
      <c r="F61" s="163" t="s">
        <v>155</v>
      </c>
      <c r="G61" s="160">
        <v>0</v>
      </c>
      <c r="H61" s="35" t="s">
        <v>153</v>
      </c>
      <c r="J61" s="32"/>
    </row>
    <row r="62" spans="1:10" x14ac:dyDescent="0.2">
      <c r="A62" s="153"/>
      <c r="B62" s="153"/>
      <c r="C62" s="161"/>
      <c r="D62" s="153"/>
      <c r="E62" s="153"/>
      <c r="F62" s="162"/>
      <c r="G62" s="162"/>
      <c r="H62" s="35" t="s">
        <v>153</v>
      </c>
      <c r="J62" s="32"/>
    </row>
    <row r="63" spans="1:10" x14ac:dyDescent="0.2">
      <c r="A63" s="153"/>
      <c r="B63" s="153"/>
      <c r="C63" s="154" t="s">
        <v>160</v>
      </c>
      <c r="D63" s="153"/>
      <c r="E63" s="153"/>
      <c r="F63" s="159">
        <v>2409.1202799490002</v>
      </c>
      <c r="G63" s="160">
        <v>0.97279954000000002</v>
      </c>
      <c r="H63" s="35" t="s">
        <v>153</v>
      </c>
      <c r="J63" s="32"/>
    </row>
    <row r="64" spans="1:10" x14ac:dyDescent="0.2">
      <c r="A64" s="153"/>
      <c r="B64" s="153"/>
      <c r="C64" s="161"/>
      <c r="D64" s="153"/>
      <c r="E64" s="153"/>
      <c r="F64" s="162"/>
      <c r="G64" s="162"/>
      <c r="H64" s="35" t="s">
        <v>153</v>
      </c>
      <c r="J64" s="32"/>
    </row>
    <row r="65" spans="1:10" x14ac:dyDescent="0.2">
      <c r="A65" s="153"/>
      <c r="B65" s="153"/>
      <c r="C65" s="154" t="s">
        <v>161</v>
      </c>
      <c r="D65" s="153"/>
      <c r="E65" s="153"/>
      <c r="F65" s="162"/>
      <c r="G65" s="162"/>
      <c r="H65" s="35" t="s">
        <v>153</v>
      </c>
      <c r="J65" s="32"/>
    </row>
    <row r="66" spans="1:10" x14ac:dyDescent="0.2">
      <c r="A66" s="153"/>
      <c r="B66" s="153"/>
      <c r="C66" s="154" t="s">
        <v>10</v>
      </c>
      <c r="D66" s="153"/>
      <c r="E66" s="153"/>
      <c r="F66" s="162"/>
      <c r="G66" s="162"/>
      <c r="H66" s="35" t="s">
        <v>153</v>
      </c>
      <c r="J66" s="32"/>
    </row>
    <row r="67" spans="1:10" x14ac:dyDescent="0.2">
      <c r="A67" s="153"/>
      <c r="B67" s="153"/>
      <c r="C67" s="154" t="s">
        <v>152</v>
      </c>
      <c r="D67" s="153"/>
      <c r="E67" s="153" t="s">
        <v>153</v>
      </c>
      <c r="F67" s="163" t="s">
        <v>155</v>
      </c>
      <c r="G67" s="160">
        <v>0</v>
      </c>
      <c r="H67" s="35" t="s">
        <v>153</v>
      </c>
      <c r="J67" s="32"/>
    </row>
    <row r="68" spans="1:10" x14ac:dyDescent="0.2">
      <c r="A68" s="153"/>
      <c r="B68" s="153"/>
      <c r="C68" s="161"/>
      <c r="D68" s="153"/>
      <c r="E68" s="153"/>
      <c r="F68" s="162"/>
      <c r="G68" s="162"/>
      <c r="H68" s="35" t="s">
        <v>153</v>
      </c>
      <c r="J68" s="32"/>
    </row>
    <row r="69" spans="1:10" x14ac:dyDescent="0.2">
      <c r="A69" s="153"/>
      <c r="B69" s="153"/>
      <c r="C69" s="154" t="s">
        <v>162</v>
      </c>
      <c r="D69" s="153"/>
      <c r="E69" s="153"/>
      <c r="F69" s="153"/>
      <c r="G69" s="153"/>
      <c r="H69" s="35" t="s">
        <v>153</v>
      </c>
      <c r="J69" s="32"/>
    </row>
    <row r="70" spans="1:10" x14ac:dyDescent="0.2">
      <c r="A70" s="153"/>
      <c r="B70" s="153"/>
      <c r="C70" s="154" t="s">
        <v>152</v>
      </c>
      <c r="D70" s="153"/>
      <c r="E70" s="153" t="s">
        <v>153</v>
      </c>
      <c r="F70" s="163" t="s">
        <v>155</v>
      </c>
      <c r="G70" s="160">
        <v>0</v>
      </c>
      <c r="H70" s="35" t="s">
        <v>153</v>
      </c>
      <c r="J70" s="32"/>
    </row>
    <row r="71" spans="1:10" x14ac:dyDescent="0.2">
      <c r="A71" s="153"/>
      <c r="B71" s="153"/>
      <c r="C71" s="161"/>
      <c r="D71" s="153"/>
      <c r="E71" s="153"/>
      <c r="F71" s="162"/>
      <c r="G71" s="162"/>
      <c r="H71" s="35" t="s">
        <v>153</v>
      </c>
      <c r="J71" s="32"/>
    </row>
    <row r="72" spans="1:10" x14ac:dyDescent="0.2">
      <c r="A72" s="153"/>
      <c r="B72" s="153"/>
      <c r="C72" s="154" t="s">
        <v>163</v>
      </c>
      <c r="D72" s="153"/>
      <c r="E72" s="153"/>
      <c r="F72" s="153"/>
      <c r="G72" s="153"/>
      <c r="H72" s="35" t="s">
        <v>153</v>
      </c>
      <c r="J72" s="32"/>
    </row>
    <row r="73" spans="1:10" x14ac:dyDescent="0.2">
      <c r="A73" s="153"/>
      <c r="B73" s="153"/>
      <c r="C73" s="154" t="s">
        <v>152</v>
      </c>
      <c r="D73" s="153"/>
      <c r="E73" s="153" t="s">
        <v>153</v>
      </c>
      <c r="F73" s="163" t="s">
        <v>155</v>
      </c>
      <c r="G73" s="160">
        <v>0</v>
      </c>
      <c r="H73" s="35" t="s">
        <v>153</v>
      </c>
      <c r="J73" s="32"/>
    </row>
    <row r="74" spans="1:10" x14ac:dyDescent="0.2">
      <c r="A74" s="153"/>
      <c r="B74" s="153"/>
      <c r="C74" s="161"/>
      <c r="D74" s="153"/>
      <c r="E74" s="153"/>
      <c r="F74" s="162"/>
      <c r="G74" s="162"/>
      <c r="H74" s="35" t="s">
        <v>153</v>
      </c>
      <c r="J74" s="32"/>
    </row>
    <row r="75" spans="1:10" x14ac:dyDescent="0.2">
      <c r="A75" s="153"/>
      <c r="B75" s="153"/>
      <c r="C75" s="154" t="s">
        <v>164</v>
      </c>
      <c r="D75" s="153"/>
      <c r="E75" s="153"/>
      <c r="F75" s="162"/>
      <c r="G75" s="162"/>
      <c r="H75" s="35" t="s">
        <v>153</v>
      </c>
      <c r="J75" s="32"/>
    </row>
    <row r="76" spans="1:10" x14ac:dyDescent="0.2">
      <c r="A76" s="153"/>
      <c r="B76" s="153"/>
      <c r="C76" s="154" t="s">
        <v>152</v>
      </c>
      <c r="D76" s="153"/>
      <c r="E76" s="153" t="s">
        <v>153</v>
      </c>
      <c r="F76" s="163" t="s">
        <v>155</v>
      </c>
      <c r="G76" s="160">
        <v>0</v>
      </c>
      <c r="H76" s="35" t="s">
        <v>153</v>
      </c>
      <c r="J76" s="32"/>
    </row>
    <row r="77" spans="1:10" x14ac:dyDescent="0.2">
      <c r="A77" s="153"/>
      <c r="B77" s="153"/>
      <c r="C77" s="161"/>
      <c r="D77" s="153"/>
      <c r="E77" s="153"/>
      <c r="F77" s="162"/>
      <c r="G77" s="162"/>
      <c r="H77" s="35" t="s">
        <v>153</v>
      </c>
      <c r="J77" s="32"/>
    </row>
    <row r="78" spans="1:10" x14ac:dyDescent="0.2">
      <c r="A78" s="153"/>
      <c r="B78" s="153"/>
      <c r="C78" s="154" t="s">
        <v>165</v>
      </c>
      <c r="D78" s="153"/>
      <c r="E78" s="153"/>
      <c r="F78" s="159">
        <v>0</v>
      </c>
      <c r="G78" s="160">
        <v>0</v>
      </c>
      <c r="H78" s="35" t="s">
        <v>153</v>
      </c>
      <c r="J78" s="32"/>
    </row>
    <row r="79" spans="1:10" x14ac:dyDescent="0.2">
      <c r="A79" s="153"/>
      <c r="B79" s="153"/>
      <c r="C79" s="161"/>
      <c r="D79" s="153"/>
      <c r="E79" s="153"/>
      <c r="F79" s="162"/>
      <c r="G79" s="162"/>
      <c r="H79" s="35" t="s">
        <v>153</v>
      </c>
      <c r="J79" s="32"/>
    </row>
    <row r="80" spans="1:10" x14ac:dyDescent="0.2">
      <c r="A80" s="153"/>
      <c r="B80" s="153"/>
      <c r="C80" s="154" t="s">
        <v>166</v>
      </c>
      <c r="D80" s="153"/>
      <c r="E80" s="153"/>
      <c r="F80" s="162"/>
      <c r="G80" s="162"/>
      <c r="H80" s="35" t="s">
        <v>153</v>
      </c>
      <c r="J80" s="32"/>
    </row>
    <row r="81" spans="1:10" x14ac:dyDescent="0.2">
      <c r="A81" s="153"/>
      <c r="B81" s="153"/>
      <c r="C81" s="154" t="s">
        <v>167</v>
      </c>
      <c r="D81" s="153"/>
      <c r="E81" s="153"/>
      <c r="F81" s="162"/>
      <c r="G81" s="162"/>
      <c r="H81" s="35" t="s">
        <v>153</v>
      </c>
      <c r="J81" s="32"/>
    </row>
    <row r="82" spans="1:10" x14ac:dyDescent="0.2">
      <c r="A82" s="153"/>
      <c r="B82" s="153"/>
      <c r="C82" s="154" t="s">
        <v>152</v>
      </c>
      <c r="D82" s="153"/>
      <c r="E82" s="153" t="s">
        <v>153</v>
      </c>
      <c r="F82" s="163" t="s">
        <v>155</v>
      </c>
      <c r="G82" s="160">
        <v>0</v>
      </c>
      <c r="H82" s="35" t="s">
        <v>153</v>
      </c>
      <c r="J82" s="32"/>
    </row>
    <row r="83" spans="1:10" x14ac:dyDescent="0.2">
      <c r="A83" s="153"/>
      <c r="B83" s="153"/>
      <c r="C83" s="161"/>
      <c r="D83" s="153"/>
      <c r="E83" s="153"/>
      <c r="F83" s="162"/>
      <c r="G83" s="162"/>
      <c r="H83" s="35" t="s">
        <v>153</v>
      </c>
      <c r="J83" s="32"/>
    </row>
    <row r="84" spans="1:10" x14ac:dyDescent="0.2">
      <c r="A84" s="153"/>
      <c r="B84" s="153"/>
      <c r="C84" s="154" t="s">
        <v>168</v>
      </c>
      <c r="D84" s="153"/>
      <c r="E84" s="153"/>
      <c r="F84" s="162"/>
      <c r="G84" s="162"/>
      <c r="H84" s="35" t="s">
        <v>153</v>
      </c>
      <c r="J84" s="32"/>
    </row>
    <row r="85" spans="1:10" x14ac:dyDescent="0.2">
      <c r="A85" s="153"/>
      <c r="B85" s="153"/>
      <c r="C85" s="154" t="s">
        <v>152</v>
      </c>
      <c r="D85" s="153"/>
      <c r="E85" s="153" t="s">
        <v>153</v>
      </c>
      <c r="F85" s="163" t="s">
        <v>155</v>
      </c>
      <c r="G85" s="160">
        <v>0</v>
      </c>
      <c r="H85" s="35" t="s">
        <v>153</v>
      </c>
      <c r="J85" s="32"/>
    </row>
    <row r="86" spans="1:10" x14ac:dyDescent="0.2">
      <c r="A86" s="153"/>
      <c r="B86" s="153"/>
      <c r="C86" s="161"/>
      <c r="D86" s="153"/>
      <c r="E86" s="153"/>
      <c r="F86" s="162"/>
      <c r="G86" s="162"/>
      <c r="H86" s="35" t="s">
        <v>153</v>
      </c>
      <c r="J86" s="32"/>
    </row>
    <row r="87" spans="1:10" x14ac:dyDescent="0.2">
      <c r="A87" s="153"/>
      <c r="B87" s="153"/>
      <c r="C87" s="154" t="s">
        <v>169</v>
      </c>
      <c r="D87" s="153"/>
      <c r="E87" s="153"/>
      <c r="F87" s="162"/>
      <c r="G87" s="162"/>
      <c r="H87" s="35" t="s">
        <v>153</v>
      </c>
      <c r="J87" s="32"/>
    </row>
    <row r="88" spans="1:10" x14ac:dyDescent="0.2">
      <c r="A88" s="153"/>
      <c r="B88" s="153"/>
      <c r="C88" s="154" t="s">
        <v>152</v>
      </c>
      <c r="D88" s="153"/>
      <c r="E88" s="153" t="s">
        <v>153</v>
      </c>
      <c r="F88" s="163" t="s">
        <v>155</v>
      </c>
      <c r="G88" s="160">
        <v>0</v>
      </c>
      <c r="H88" s="35" t="s">
        <v>153</v>
      </c>
      <c r="J88" s="32"/>
    </row>
    <row r="89" spans="1:10" x14ac:dyDescent="0.2">
      <c r="A89" s="153"/>
      <c r="B89" s="153"/>
      <c r="C89" s="161"/>
      <c r="D89" s="153"/>
      <c r="E89" s="153"/>
      <c r="F89" s="162"/>
      <c r="G89" s="162"/>
      <c r="H89" s="35" t="s">
        <v>153</v>
      </c>
      <c r="J89" s="32"/>
    </row>
    <row r="90" spans="1:10" x14ac:dyDescent="0.2">
      <c r="A90" s="153"/>
      <c r="B90" s="153"/>
      <c r="C90" s="154" t="s">
        <v>170</v>
      </c>
      <c r="D90" s="153"/>
      <c r="E90" s="153"/>
      <c r="F90" s="162"/>
      <c r="G90" s="162"/>
      <c r="H90" s="35" t="s">
        <v>153</v>
      </c>
      <c r="J90" s="32"/>
    </row>
    <row r="91" spans="1:10" x14ac:dyDescent="0.2">
      <c r="A91" s="155">
        <v>1</v>
      </c>
      <c r="B91" s="156"/>
      <c r="C91" s="156" t="s">
        <v>171</v>
      </c>
      <c r="D91" s="156"/>
      <c r="E91" s="164"/>
      <c r="F91" s="35">
        <v>73.241515000000007</v>
      </c>
      <c r="G91" s="158">
        <v>2.957483E-2</v>
      </c>
      <c r="H91" s="35" t="s">
        <v>1026</v>
      </c>
      <c r="J91" s="32"/>
    </row>
    <row r="92" spans="1:10" x14ac:dyDescent="0.2">
      <c r="A92" s="153"/>
      <c r="B92" s="153"/>
      <c r="C92" s="154" t="s">
        <v>152</v>
      </c>
      <c r="D92" s="153"/>
      <c r="E92" s="153" t="s">
        <v>153</v>
      </c>
      <c r="F92" s="159">
        <v>73.241515000000007</v>
      </c>
      <c r="G92" s="160">
        <v>2.957483E-2</v>
      </c>
      <c r="H92" s="35" t="s">
        <v>153</v>
      </c>
      <c r="J92" s="32"/>
    </row>
    <row r="93" spans="1:10" x14ac:dyDescent="0.2">
      <c r="A93" s="153"/>
      <c r="B93" s="153"/>
      <c r="C93" s="161"/>
      <c r="D93" s="153"/>
      <c r="E93" s="153"/>
      <c r="F93" s="162"/>
      <c r="G93" s="162"/>
      <c r="H93" s="35" t="s">
        <v>153</v>
      </c>
      <c r="J93" s="32"/>
    </row>
    <row r="94" spans="1:10" x14ac:dyDescent="0.2">
      <c r="A94" s="153"/>
      <c r="B94" s="153"/>
      <c r="C94" s="154" t="s">
        <v>172</v>
      </c>
      <c r="D94" s="153"/>
      <c r="E94" s="153"/>
      <c r="F94" s="159">
        <v>73.241515000000007</v>
      </c>
      <c r="G94" s="160">
        <v>2.957483E-2</v>
      </c>
      <c r="H94" s="35" t="s">
        <v>153</v>
      </c>
      <c r="J94" s="32"/>
    </row>
    <row r="95" spans="1:10" x14ac:dyDescent="0.2">
      <c r="A95" s="153"/>
      <c r="B95" s="153"/>
      <c r="C95" s="162"/>
      <c r="D95" s="153"/>
      <c r="E95" s="153"/>
      <c r="F95" s="153"/>
      <c r="G95" s="153"/>
      <c r="H95" s="35" t="s">
        <v>153</v>
      </c>
      <c r="J95" s="32"/>
    </row>
    <row r="96" spans="1:10" x14ac:dyDescent="0.2">
      <c r="A96" s="153"/>
      <c r="B96" s="153"/>
      <c r="C96" s="154" t="s">
        <v>173</v>
      </c>
      <c r="D96" s="153"/>
      <c r="E96" s="153"/>
      <c r="F96" s="153"/>
      <c r="G96" s="153"/>
      <c r="H96" s="35" t="s">
        <v>153</v>
      </c>
      <c r="J96" s="32"/>
    </row>
    <row r="97" spans="1:10" x14ac:dyDescent="0.2">
      <c r="A97" s="153"/>
      <c r="B97" s="153"/>
      <c r="C97" s="154" t="s">
        <v>174</v>
      </c>
      <c r="D97" s="153"/>
      <c r="E97" s="153"/>
      <c r="F97" s="153"/>
      <c r="G97" s="153"/>
      <c r="H97" s="35" t="s">
        <v>153</v>
      </c>
      <c r="J97" s="32"/>
    </row>
    <row r="98" spans="1:10" x14ac:dyDescent="0.2">
      <c r="A98" s="153"/>
      <c r="B98" s="153"/>
      <c r="C98" s="154" t="s">
        <v>152</v>
      </c>
      <c r="D98" s="153"/>
      <c r="E98" s="153" t="s">
        <v>153</v>
      </c>
      <c r="F98" s="163" t="s">
        <v>155</v>
      </c>
      <c r="G98" s="160">
        <v>0</v>
      </c>
      <c r="H98" s="35" t="s">
        <v>153</v>
      </c>
      <c r="J98" s="32"/>
    </row>
    <row r="99" spans="1:10" x14ac:dyDescent="0.2">
      <c r="A99" s="153"/>
      <c r="B99" s="153"/>
      <c r="C99" s="161"/>
      <c r="D99" s="153"/>
      <c r="E99" s="153"/>
      <c r="F99" s="162"/>
      <c r="G99" s="162"/>
      <c r="H99" s="35" t="s">
        <v>153</v>
      </c>
      <c r="J99" s="32"/>
    </row>
    <row r="100" spans="1:10" x14ac:dyDescent="0.2">
      <c r="A100" s="153"/>
      <c r="B100" s="153"/>
      <c r="C100" s="154" t="s">
        <v>177</v>
      </c>
      <c r="D100" s="153"/>
      <c r="E100" s="153"/>
      <c r="F100" s="153"/>
      <c r="G100" s="153"/>
      <c r="H100" s="35" t="s">
        <v>153</v>
      </c>
      <c r="J100" s="32"/>
    </row>
    <row r="101" spans="1:10" x14ac:dyDescent="0.2">
      <c r="A101" s="153"/>
      <c r="B101" s="153"/>
      <c r="C101" s="154" t="s">
        <v>178</v>
      </c>
      <c r="D101" s="153"/>
      <c r="E101" s="153"/>
      <c r="F101" s="153"/>
      <c r="G101" s="153"/>
      <c r="H101" s="35" t="s">
        <v>153</v>
      </c>
      <c r="J101" s="32"/>
    </row>
    <row r="102" spans="1:10" x14ac:dyDescent="0.2">
      <c r="A102" s="153"/>
      <c r="B102" s="153"/>
      <c r="C102" s="154" t="s">
        <v>152</v>
      </c>
      <c r="D102" s="153"/>
      <c r="E102" s="153" t="s">
        <v>153</v>
      </c>
      <c r="F102" s="163" t="s">
        <v>155</v>
      </c>
      <c r="G102" s="160">
        <v>0</v>
      </c>
      <c r="H102" s="35" t="s">
        <v>153</v>
      </c>
      <c r="J102" s="32"/>
    </row>
    <row r="103" spans="1:10" x14ac:dyDescent="0.2">
      <c r="A103" s="153"/>
      <c r="B103" s="153"/>
      <c r="C103" s="161"/>
      <c r="D103" s="153"/>
      <c r="E103" s="153"/>
      <c r="F103" s="162"/>
      <c r="G103" s="162"/>
      <c r="H103" s="35" t="s">
        <v>153</v>
      </c>
      <c r="J103" s="32"/>
    </row>
    <row r="104" spans="1:10" x14ac:dyDescent="0.2">
      <c r="A104" s="153"/>
      <c r="B104" s="153"/>
      <c r="C104" s="154" t="s">
        <v>179</v>
      </c>
      <c r="D104" s="153"/>
      <c r="E104" s="153"/>
      <c r="F104" s="162"/>
      <c r="G104" s="162"/>
      <c r="H104" s="35" t="s">
        <v>153</v>
      </c>
      <c r="J104" s="32"/>
    </row>
    <row r="105" spans="1:10" x14ac:dyDescent="0.2">
      <c r="A105" s="153"/>
      <c r="B105" s="153"/>
      <c r="C105" s="154" t="s">
        <v>152</v>
      </c>
      <c r="D105" s="153"/>
      <c r="E105" s="153" t="s">
        <v>153</v>
      </c>
      <c r="F105" s="163" t="s">
        <v>155</v>
      </c>
      <c r="G105" s="160">
        <v>0</v>
      </c>
      <c r="H105" s="35" t="s">
        <v>153</v>
      </c>
      <c r="J105" s="32"/>
    </row>
    <row r="106" spans="1:10" x14ac:dyDescent="0.2">
      <c r="A106" s="153"/>
      <c r="B106" s="153"/>
      <c r="C106" s="161"/>
      <c r="D106" s="153"/>
      <c r="E106" s="153"/>
      <c r="F106" s="162"/>
      <c r="G106" s="162"/>
      <c r="H106" s="35" t="s">
        <v>153</v>
      </c>
      <c r="J106" s="32"/>
    </row>
    <row r="107" spans="1:10" x14ac:dyDescent="0.2">
      <c r="A107" s="164"/>
      <c r="B107" s="156"/>
      <c r="C107" s="156" t="s">
        <v>180</v>
      </c>
      <c r="D107" s="156"/>
      <c r="E107" s="164"/>
      <c r="F107" s="35">
        <v>-5.88005318</v>
      </c>
      <c r="G107" s="158">
        <v>-2.3743599999999998E-3</v>
      </c>
      <c r="H107" s="35" t="s">
        <v>153</v>
      </c>
      <c r="J107" s="32"/>
    </row>
    <row r="108" spans="1:10" x14ac:dyDescent="0.2">
      <c r="A108" s="161"/>
      <c r="B108" s="161"/>
      <c r="C108" s="154" t="s">
        <v>181</v>
      </c>
      <c r="D108" s="162"/>
      <c r="E108" s="162"/>
      <c r="F108" s="159">
        <v>2476.4817417690001</v>
      </c>
      <c r="G108" s="167">
        <v>1.0000000099999999</v>
      </c>
      <c r="H108" s="35" t="s">
        <v>153</v>
      </c>
      <c r="J108" s="32"/>
    </row>
    <row r="109" spans="1:10" x14ac:dyDescent="0.2">
      <c r="A109" s="168"/>
      <c r="B109" s="168"/>
      <c r="C109" s="168"/>
      <c r="D109" s="169"/>
      <c r="E109" s="169"/>
      <c r="F109" s="169"/>
      <c r="G109" s="169"/>
      <c r="J109" s="32"/>
    </row>
    <row r="110" spans="1:10" ht="12.75" customHeight="1" x14ac:dyDescent="0.2">
      <c r="A110" s="36"/>
      <c r="B110" s="279" t="s">
        <v>843</v>
      </c>
      <c r="C110" s="279"/>
      <c r="D110" s="279"/>
      <c r="E110" s="279"/>
      <c r="F110" s="279"/>
      <c r="G110" s="279"/>
      <c r="H110" s="279"/>
      <c r="J110" s="32"/>
    </row>
    <row r="111" spans="1:10" ht="14.1" customHeight="1" x14ac:dyDescent="0.2">
      <c r="A111" s="36"/>
      <c r="B111" s="279" t="s">
        <v>844</v>
      </c>
      <c r="C111" s="279"/>
      <c r="D111" s="279"/>
      <c r="E111" s="279"/>
      <c r="F111" s="279"/>
      <c r="G111" s="279"/>
      <c r="H111" s="279"/>
      <c r="J111" s="32"/>
    </row>
    <row r="112" spans="1:10" ht="17.100000000000001" customHeight="1" x14ac:dyDescent="0.2">
      <c r="A112" s="36"/>
      <c r="B112" s="279" t="s">
        <v>845</v>
      </c>
      <c r="C112" s="279"/>
      <c r="D112" s="279"/>
      <c r="E112" s="279"/>
      <c r="F112" s="279"/>
      <c r="G112" s="279"/>
      <c r="H112" s="279"/>
      <c r="J112" s="32"/>
    </row>
    <row r="113" spans="1:17" s="38" customFormat="1" ht="77.25" customHeight="1" x14ac:dyDescent="0.25">
      <c r="A113" s="37"/>
      <c r="B113" s="280" t="s">
        <v>846</v>
      </c>
      <c r="C113" s="280"/>
      <c r="D113" s="280"/>
      <c r="E113" s="280"/>
      <c r="F113" s="280"/>
      <c r="G113" s="280"/>
      <c r="H113" s="280"/>
      <c r="I113"/>
      <c r="J113" s="32"/>
      <c r="K113"/>
      <c r="L113"/>
      <c r="M113"/>
      <c r="N113"/>
      <c r="O113"/>
      <c r="P113"/>
      <c r="Q113"/>
    </row>
    <row r="114" spans="1:17" ht="12.75" customHeight="1" x14ac:dyDescent="0.2">
      <c r="A114" s="36"/>
      <c r="B114" s="279" t="s">
        <v>847</v>
      </c>
      <c r="C114" s="279"/>
      <c r="D114" s="279"/>
      <c r="E114" s="279"/>
      <c r="F114" s="279"/>
      <c r="G114" s="279"/>
      <c r="H114" s="279"/>
      <c r="J114" s="32"/>
    </row>
    <row r="115" spans="1:17" x14ac:dyDescent="0.2">
      <c r="A115" s="36"/>
      <c r="B115" s="36"/>
      <c r="C115" s="36"/>
      <c r="D115" s="170"/>
      <c r="E115" s="170"/>
      <c r="F115" s="170"/>
      <c r="G115" s="170"/>
      <c r="J115" s="32"/>
    </row>
    <row r="116" spans="1:17" x14ac:dyDescent="0.2">
      <c r="A116" s="36"/>
      <c r="B116" s="275" t="s">
        <v>182</v>
      </c>
      <c r="C116" s="276"/>
      <c r="D116" s="277"/>
      <c r="E116" s="171"/>
      <c r="F116" s="170"/>
      <c r="G116" s="170"/>
      <c r="J116" s="32"/>
    </row>
    <row r="117" spans="1:17" ht="25.5" customHeight="1" x14ac:dyDescent="0.2">
      <c r="A117" s="36"/>
      <c r="B117" s="273" t="s">
        <v>183</v>
      </c>
      <c r="C117" s="274"/>
      <c r="D117" s="154" t="s">
        <v>184</v>
      </c>
      <c r="E117" s="171"/>
      <c r="F117" s="170"/>
      <c r="G117" s="170"/>
      <c r="J117" s="32"/>
    </row>
    <row r="118" spans="1:17" ht="12.75" customHeight="1" x14ac:dyDescent="0.2">
      <c r="A118" s="36"/>
      <c r="B118" s="273" t="s">
        <v>852</v>
      </c>
      <c r="C118" s="274"/>
      <c r="D118" s="154" t="s">
        <v>1186</v>
      </c>
      <c r="E118" s="171"/>
      <c r="F118" s="170"/>
      <c r="G118" s="170"/>
      <c r="J118" s="32"/>
    </row>
    <row r="119" spans="1:17" x14ac:dyDescent="0.2">
      <c r="A119" s="36"/>
      <c r="B119" s="273" t="s">
        <v>186</v>
      </c>
      <c r="C119" s="274"/>
      <c r="D119" s="162" t="s">
        <v>153</v>
      </c>
      <c r="E119" s="171"/>
      <c r="F119" s="170"/>
      <c r="G119" s="170"/>
      <c r="J119" s="32"/>
    </row>
    <row r="120" spans="1:17" x14ac:dyDescent="0.2">
      <c r="A120" s="39"/>
      <c r="B120" s="40" t="s">
        <v>153</v>
      </c>
      <c r="C120" s="40" t="s">
        <v>851</v>
      </c>
      <c r="D120" s="40" t="s">
        <v>187</v>
      </c>
      <c r="E120" s="39"/>
      <c r="F120" s="39"/>
      <c r="G120" s="39"/>
      <c r="H120" s="39"/>
      <c r="J120" s="32"/>
    </row>
    <row r="121" spans="1:17" x14ac:dyDescent="0.2">
      <c r="A121" s="39"/>
      <c r="B121" s="172" t="s">
        <v>188</v>
      </c>
      <c r="C121" s="40" t="s">
        <v>189</v>
      </c>
      <c r="D121" s="40" t="s">
        <v>190</v>
      </c>
      <c r="E121" s="39"/>
      <c r="F121" s="39"/>
      <c r="G121" s="39"/>
      <c r="J121" s="32"/>
    </row>
    <row r="122" spans="1:17" x14ac:dyDescent="0.2">
      <c r="A122" s="39"/>
      <c r="B122" s="156" t="s">
        <v>191</v>
      </c>
      <c r="C122" s="173">
        <v>30.056100000000001</v>
      </c>
      <c r="D122" s="173">
        <v>32.791699999999999</v>
      </c>
      <c r="E122" s="39"/>
      <c r="F122" s="70"/>
      <c r="G122" s="174"/>
      <c r="J122" s="32"/>
    </row>
    <row r="123" spans="1:17" x14ac:dyDescent="0.2">
      <c r="A123" s="39"/>
      <c r="B123" s="156" t="s">
        <v>1045</v>
      </c>
      <c r="C123" s="173">
        <v>27.614899999999999</v>
      </c>
      <c r="D123" s="173">
        <v>30.128299999999999</v>
      </c>
      <c r="E123" s="39"/>
      <c r="F123" s="70"/>
      <c r="G123" s="174"/>
      <c r="J123" s="32"/>
    </row>
    <row r="124" spans="1:17" x14ac:dyDescent="0.2">
      <c r="A124" s="39"/>
      <c r="B124" s="156" t="s">
        <v>192</v>
      </c>
      <c r="C124" s="173">
        <v>29.5427</v>
      </c>
      <c r="D124" s="173">
        <v>32.225700000000003</v>
      </c>
      <c r="E124" s="39"/>
      <c r="F124" s="70"/>
      <c r="G124" s="174"/>
      <c r="J124" s="32"/>
    </row>
    <row r="125" spans="1:17" x14ac:dyDescent="0.2">
      <c r="A125" s="39"/>
      <c r="B125" s="156" t="s">
        <v>1046</v>
      </c>
      <c r="C125" s="173">
        <v>27.110099999999999</v>
      </c>
      <c r="D125" s="173">
        <v>29.572199999999999</v>
      </c>
      <c r="E125" s="39"/>
      <c r="F125" s="70"/>
      <c r="G125" s="174"/>
      <c r="J125" s="32"/>
    </row>
    <row r="126" spans="1:17" x14ac:dyDescent="0.2">
      <c r="A126" s="39"/>
      <c r="B126" s="39"/>
      <c r="C126" s="39"/>
      <c r="D126" s="39"/>
      <c r="E126" s="39"/>
      <c r="F126" s="39"/>
      <c r="G126" s="39"/>
      <c r="J126" s="32"/>
    </row>
    <row r="127" spans="1:17" x14ac:dyDescent="0.2">
      <c r="A127" s="39"/>
      <c r="B127" s="273" t="s">
        <v>1047</v>
      </c>
      <c r="C127" s="274"/>
      <c r="D127" s="154" t="s">
        <v>184</v>
      </c>
      <c r="E127" s="39"/>
      <c r="F127" s="39"/>
      <c r="G127" s="39"/>
      <c r="J127" s="32"/>
    </row>
    <row r="128" spans="1:17" x14ac:dyDescent="0.2">
      <c r="A128" s="39"/>
      <c r="B128" s="175"/>
      <c r="C128" s="175"/>
      <c r="D128" s="175"/>
      <c r="E128" s="39"/>
      <c r="F128" s="39"/>
      <c r="G128" s="39"/>
      <c r="J128" s="32"/>
    </row>
    <row r="129" spans="1:10" x14ac:dyDescent="0.2">
      <c r="A129" s="39"/>
      <c r="B129" s="273" t="s">
        <v>193</v>
      </c>
      <c r="C129" s="274"/>
      <c r="D129" s="154" t="s">
        <v>184</v>
      </c>
      <c r="E129" s="175"/>
      <c r="F129" s="175"/>
      <c r="G129" s="175"/>
      <c r="J129" s="32"/>
    </row>
    <row r="130" spans="1:10" x14ac:dyDescent="0.2">
      <c r="A130" s="39"/>
      <c r="B130" s="273" t="s">
        <v>194</v>
      </c>
      <c r="C130" s="274"/>
      <c r="D130" s="154" t="s">
        <v>184</v>
      </c>
      <c r="E130" s="39"/>
      <c r="F130" s="39"/>
      <c r="G130" s="39"/>
      <c r="J130" s="32"/>
    </row>
    <row r="131" spans="1:10" ht="12.75" customHeight="1" x14ac:dyDescent="0.2">
      <c r="A131" s="39"/>
      <c r="B131" s="273" t="s">
        <v>195</v>
      </c>
      <c r="C131" s="274"/>
      <c r="D131" s="154" t="s">
        <v>184</v>
      </c>
      <c r="E131" s="176"/>
      <c r="F131" s="39"/>
      <c r="G131" s="39"/>
      <c r="J131" s="32"/>
    </row>
    <row r="132" spans="1:10" ht="12.75" customHeight="1" x14ac:dyDescent="0.2">
      <c r="A132" s="39"/>
      <c r="B132" s="273" t="s">
        <v>196</v>
      </c>
      <c r="C132" s="274"/>
      <c r="D132" s="177">
        <v>0.27447022399498056</v>
      </c>
      <c r="E132" s="176"/>
      <c r="F132" s="39"/>
      <c r="G132" s="39"/>
      <c r="J132" s="32"/>
    </row>
    <row r="133" spans="1:10" x14ac:dyDescent="0.2">
      <c r="J133" s="32"/>
    </row>
    <row r="134" spans="1:10" x14ac:dyDescent="0.2">
      <c r="J134" s="32"/>
    </row>
    <row r="135" spans="1:10" x14ac:dyDescent="0.2">
      <c r="J135" s="32"/>
    </row>
    <row r="136" spans="1:10" x14ac:dyDescent="0.2">
      <c r="J136" s="32"/>
    </row>
    <row r="137" spans="1:10" x14ac:dyDescent="0.2">
      <c r="J137" s="32"/>
    </row>
    <row r="138" spans="1:10" x14ac:dyDescent="0.2">
      <c r="J138" s="32"/>
    </row>
    <row r="139" spans="1:10" x14ac:dyDescent="0.2">
      <c r="J139" s="32"/>
    </row>
    <row r="140" spans="1:10" x14ac:dyDescent="0.2">
      <c r="J140" s="32"/>
    </row>
    <row r="141" spans="1:10" x14ac:dyDescent="0.2">
      <c r="J141" s="32"/>
    </row>
  </sheetData>
  <mergeCells count="17">
    <mergeCell ref="A1:H1"/>
    <mergeCell ref="A2:H2"/>
    <mergeCell ref="A3:H3"/>
    <mergeCell ref="B118:C118"/>
    <mergeCell ref="B119:C119"/>
    <mergeCell ref="B110:H110"/>
    <mergeCell ref="B111:H111"/>
    <mergeCell ref="B112:H112"/>
    <mergeCell ref="B113:H113"/>
    <mergeCell ref="B114:H114"/>
    <mergeCell ref="B116:D116"/>
    <mergeCell ref="B117:C117"/>
    <mergeCell ref="B127:C127"/>
    <mergeCell ref="B131:C131"/>
    <mergeCell ref="B132:C132"/>
    <mergeCell ref="B129:C129"/>
    <mergeCell ref="B130:C130"/>
  </mergeCells>
  <hyperlinks>
    <hyperlink ref="I1" location="Index!B7" display="Index" xr:uid="{D9CD1723-05AB-4D07-AA4F-8026CF6DC702}"/>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BE0366-9B07-40F7-9323-0499FC9C097B}">
  <sheetPr>
    <outlinePr summaryBelow="0" summaryRight="0"/>
  </sheetPr>
  <dimension ref="A1:Q125"/>
  <sheetViews>
    <sheetView showGridLines="0" workbookViewId="0">
      <selection activeCell="H70" sqref="A1:H1048576"/>
    </sheetView>
  </sheetViews>
  <sheetFormatPr defaultRowHeight="12.75" x14ac:dyDescent="0.2"/>
  <cols>
    <col min="1" max="1" width="5.85546875" bestFit="1" customWidth="1"/>
    <col min="2" max="2" width="19.7109375" bestFit="1" customWidth="1"/>
    <col min="3" max="3" width="39.140625" bestFit="1" customWidth="1"/>
    <col min="4" max="4" width="17.7109375" bestFit="1" customWidth="1"/>
    <col min="5" max="5" width="8.7109375" bestFit="1" customWidth="1"/>
    <col min="6" max="6" width="10.140625" bestFit="1" customWidth="1"/>
    <col min="7" max="7" width="14" bestFit="1" customWidth="1"/>
    <col min="8" max="8" width="8.42578125" bestFit="1" customWidth="1"/>
    <col min="9" max="9" width="5.7109375" bestFit="1" customWidth="1"/>
    <col min="10" max="10" width="50.7109375" style="47" customWidth="1"/>
  </cols>
  <sheetData>
    <row r="1" spans="1:10" ht="15" x14ac:dyDescent="0.2">
      <c r="A1" s="278" t="s">
        <v>0</v>
      </c>
      <c r="B1" s="278"/>
      <c r="C1" s="278"/>
      <c r="D1" s="278"/>
      <c r="E1" s="278"/>
      <c r="F1" s="278"/>
      <c r="G1" s="278"/>
      <c r="H1" s="278"/>
      <c r="I1" s="62" t="s">
        <v>1027</v>
      </c>
      <c r="J1" s="32"/>
    </row>
    <row r="2" spans="1:10" ht="15" x14ac:dyDescent="0.2">
      <c r="A2" s="278" t="s">
        <v>472</v>
      </c>
      <c r="B2" s="278"/>
      <c r="C2" s="278"/>
      <c r="D2" s="278"/>
      <c r="E2" s="278"/>
      <c r="F2" s="278"/>
      <c r="G2" s="278"/>
      <c r="H2" s="278"/>
      <c r="J2" s="33" t="s">
        <v>1028</v>
      </c>
    </row>
    <row r="3" spans="1:10" ht="15" x14ac:dyDescent="0.2">
      <c r="A3" s="278" t="s">
        <v>835</v>
      </c>
      <c r="B3" s="278"/>
      <c r="C3" s="278"/>
      <c r="D3" s="278"/>
      <c r="E3" s="278"/>
      <c r="F3" s="278"/>
      <c r="G3" s="278"/>
      <c r="H3" s="278"/>
      <c r="J3" s="32"/>
    </row>
    <row r="4" spans="1:10" s="34" customFormat="1" ht="30" x14ac:dyDescent="0.2">
      <c r="A4" s="29" t="s">
        <v>2</v>
      </c>
      <c r="B4" s="29" t="s">
        <v>3</v>
      </c>
      <c r="C4" s="29" t="s">
        <v>4</v>
      </c>
      <c r="D4" s="29" t="s">
        <v>5</v>
      </c>
      <c r="E4" s="29" t="s">
        <v>6</v>
      </c>
      <c r="F4" s="29" t="s">
        <v>7</v>
      </c>
      <c r="G4" s="29" t="s">
        <v>8</v>
      </c>
      <c r="H4" s="29" t="s">
        <v>839</v>
      </c>
      <c r="J4" s="32"/>
    </row>
    <row r="5" spans="1:10" x14ac:dyDescent="0.2">
      <c r="A5" s="153"/>
      <c r="B5" s="153"/>
      <c r="C5" s="154" t="s">
        <v>9</v>
      </c>
      <c r="D5" s="153"/>
      <c r="E5" s="153"/>
      <c r="F5" s="153"/>
      <c r="G5" s="153"/>
      <c r="H5" s="35" t="s">
        <v>153</v>
      </c>
      <c r="J5" s="32"/>
    </row>
    <row r="6" spans="1:10" x14ac:dyDescent="0.2">
      <c r="A6" s="153"/>
      <c r="B6" s="153"/>
      <c r="C6" s="154" t="s">
        <v>10</v>
      </c>
      <c r="D6" s="153"/>
      <c r="E6" s="153"/>
      <c r="F6" s="153"/>
      <c r="G6" s="153"/>
      <c r="H6" s="35" t="s">
        <v>153</v>
      </c>
      <c r="J6" s="32"/>
    </row>
    <row r="7" spans="1:10" x14ac:dyDescent="0.2">
      <c r="A7" s="155">
        <v>1</v>
      </c>
      <c r="B7" s="156" t="s">
        <v>48</v>
      </c>
      <c r="C7" s="156" t="s">
        <v>49</v>
      </c>
      <c r="D7" s="156" t="s">
        <v>50</v>
      </c>
      <c r="E7" s="157">
        <v>16013</v>
      </c>
      <c r="F7" s="35">
        <v>192.091948</v>
      </c>
      <c r="G7" s="158">
        <v>9.3366389999999994E-2</v>
      </c>
      <c r="H7" s="35" t="s">
        <v>153</v>
      </c>
      <c r="J7" s="32"/>
    </row>
    <row r="8" spans="1:10" x14ac:dyDescent="0.2">
      <c r="A8" s="155">
        <v>2</v>
      </c>
      <c r="B8" s="156" t="s">
        <v>14</v>
      </c>
      <c r="C8" s="156" t="s">
        <v>15</v>
      </c>
      <c r="D8" s="156" t="s">
        <v>16</v>
      </c>
      <c r="E8" s="157">
        <v>5610</v>
      </c>
      <c r="F8" s="35">
        <v>175.63788</v>
      </c>
      <c r="G8" s="158">
        <v>8.5368890000000003E-2</v>
      </c>
      <c r="H8" s="35" t="s">
        <v>153</v>
      </c>
      <c r="J8" s="32"/>
    </row>
    <row r="9" spans="1:10" x14ac:dyDescent="0.2">
      <c r="A9" s="155">
        <v>3</v>
      </c>
      <c r="B9" s="156" t="s">
        <v>340</v>
      </c>
      <c r="C9" s="156" t="s">
        <v>341</v>
      </c>
      <c r="D9" s="156" t="s">
        <v>50</v>
      </c>
      <c r="E9" s="157">
        <v>10200</v>
      </c>
      <c r="F9" s="35">
        <v>171.74760000000001</v>
      </c>
      <c r="G9" s="158">
        <v>8.3478010000000005E-2</v>
      </c>
      <c r="H9" s="35" t="s">
        <v>153</v>
      </c>
      <c r="J9" s="32"/>
    </row>
    <row r="10" spans="1:10" x14ac:dyDescent="0.2">
      <c r="A10" s="155">
        <v>4</v>
      </c>
      <c r="B10" s="156" t="s">
        <v>346</v>
      </c>
      <c r="C10" s="156" t="s">
        <v>347</v>
      </c>
      <c r="D10" s="156" t="s">
        <v>222</v>
      </c>
      <c r="E10" s="157">
        <v>8300</v>
      </c>
      <c r="F10" s="35">
        <v>130.04024999999999</v>
      </c>
      <c r="G10" s="158">
        <v>6.3206129999999999E-2</v>
      </c>
      <c r="H10" s="35" t="s">
        <v>153</v>
      </c>
      <c r="J10" s="32"/>
    </row>
    <row r="11" spans="1:10" x14ac:dyDescent="0.2">
      <c r="A11" s="155">
        <v>5</v>
      </c>
      <c r="B11" s="156" t="s">
        <v>76</v>
      </c>
      <c r="C11" s="156" t="s">
        <v>77</v>
      </c>
      <c r="D11" s="156" t="s">
        <v>50</v>
      </c>
      <c r="E11" s="157">
        <v>14847</v>
      </c>
      <c r="F11" s="35">
        <v>126.0436065</v>
      </c>
      <c r="G11" s="158">
        <v>6.1263560000000002E-2</v>
      </c>
      <c r="H11" s="35" t="s">
        <v>153</v>
      </c>
      <c r="J11" s="32"/>
    </row>
    <row r="12" spans="1:10" ht="15" x14ac:dyDescent="0.2">
      <c r="A12" s="155">
        <v>6</v>
      </c>
      <c r="B12" s="156" t="s">
        <v>17</v>
      </c>
      <c r="C12" s="156" t="s">
        <v>18</v>
      </c>
      <c r="D12" s="156" t="s">
        <v>19</v>
      </c>
      <c r="E12" s="157">
        <v>6757</v>
      </c>
      <c r="F12" s="35">
        <v>97.574458500000006</v>
      </c>
      <c r="G12" s="158">
        <v>4.7426120000000002E-2</v>
      </c>
      <c r="H12" s="35" t="s">
        <v>153</v>
      </c>
      <c r="J12" s="48"/>
    </row>
    <row r="13" spans="1:10" x14ac:dyDescent="0.2">
      <c r="A13" s="155">
        <v>7</v>
      </c>
      <c r="B13" s="156" t="s">
        <v>11</v>
      </c>
      <c r="C13" s="156" t="s">
        <v>12</v>
      </c>
      <c r="D13" s="156" t="s">
        <v>13</v>
      </c>
      <c r="E13" s="157">
        <v>2429</v>
      </c>
      <c r="F13" s="35">
        <v>86.191850500000001</v>
      </c>
      <c r="G13" s="158">
        <v>4.1893600000000003E-2</v>
      </c>
      <c r="H13" s="35" t="s">
        <v>153</v>
      </c>
      <c r="J13" s="32"/>
    </row>
    <row r="14" spans="1:10" x14ac:dyDescent="0.2">
      <c r="A14" s="155">
        <v>8</v>
      </c>
      <c r="B14" s="156" t="s">
        <v>344</v>
      </c>
      <c r="C14" s="156" t="s">
        <v>345</v>
      </c>
      <c r="D14" s="156" t="s">
        <v>50</v>
      </c>
      <c r="E14" s="157">
        <v>6081</v>
      </c>
      <c r="F14" s="35">
        <v>76.939852500000001</v>
      </c>
      <c r="G14" s="158">
        <v>3.7396659999999998E-2</v>
      </c>
      <c r="H14" s="35" t="s">
        <v>153</v>
      </c>
      <c r="J14" s="32"/>
    </row>
    <row r="15" spans="1:10" ht="25.5" x14ac:dyDescent="0.2">
      <c r="A15" s="155">
        <v>9</v>
      </c>
      <c r="B15" s="156" t="s">
        <v>23</v>
      </c>
      <c r="C15" s="156" t="s">
        <v>24</v>
      </c>
      <c r="D15" s="156" t="s">
        <v>25</v>
      </c>
      <c r="E15" s="157">
        <v>651</v>
      </c>
      <c r="F15" s="35">
        <v>75.958028999999996</v>
      </c>
      <c r="G15" s="158">
        <v>3.6919439999999998E-2</v>
      </c>
      <c r="H15" s="35" t="s">
        <v>153</v>
      </c>
      <c r="J15" s="32"/>
    </row>
    <row r="16" spans="1:10" x14ac:dyDescent="0.2">
      <c r="A16" s="155">
        <v>10</v>
      </c>
      <c r="B16" s="156" t="s">
        <v>473</v>
      </c>
      <c r="C16" s="156" t="s">
        <v>854</v>
      </c>
      <c r="D16" s="156" t="s">
        <v>293</v>
      </c>
      <c r="E16" s="157">
        <v>9900</v>
      </c>
      <c r="F16" s="35">
        <v>65.894400000000005</v>
      </c>
      <c r="G16" s="158">
        <v>3.2028010000000003E-2</v>
      </c>
      <c r="H16" s="35" t="s">
        <v>153</v>
      </c>
      <c r="J16" s="32" t="s">
        <v>1036</v>
      </c>
    </row>
    <row r="17" spans="1:10" ht="25.5" x14ac:dyDescent="0.2">
      <c r="A17" s="155">
        <v>11</v>
      </c>
      <c r="B17" s="156" t="s">
        <v>207</v>
      </c>
      <c r="C17" s="156" t="s">
        <v>208</v>
      </c>
      <c r="D17" s="156" t="s">
        <v>209</v>
      </c>
      <c r="E17" s="157">
        <v>4000</v>
      </c>
      <c r="F17" s="35">
        <v>64.034000000000006</v>
      </c>
      <c r="G17" s="158">
        <v>3.112376E-2</v>
      </c>
      <c r="H17" s="35" t="s">
        <v>153</v>
      </c>
      <c r="J17" s="32"/>
    </row>
    <row r="18" spans="1:10" x14ac:dyDescent="0.2">
      <c r="A18" s="155">
        <v>12</v>
      </c>
      <c r="B18" s="156" t="s">
        <v>115</v>
      </c>
      <c r="C18" s="156" t="s">
        <v>116</v>
      </c>
      <c r="D18" s="156" t="s">
        <v>117</v>
      </c>
      <c r="E18" s="157">
        <v>6000</v>
      </c>
      <c r="F18" s="35">
        <v>62.664000000000001</v>
      </c>
      <c r="G18" s="158">
        <v>3.0457870000000001E-2</v>
      </c>
      <c r="H18" s="35" t="s">
        <v>153</v>
      </c>
      <c r="J18" s="32"/>
    </row>
    <row r="19" spans="1:10" x14ac:dyDescent="0.2">
      <c r="A19" s="155">
        <v>13</v>
      </c>
      <c r="B19" s="156" t="s">
        <v>96</v>
      </c>
      <c r="C19" s="156" t="s">
        <v>97</v>
      </c>
      <c r="D19" s="156" t="s">
        <v>90</v>
      </c>
      <c r="E19" s="157">
        <v>1240</v>
      </c>
      <c r="F19" s="35">
        <v>58.782200000000003</v>
      </c>
      <c r="G19" s="158">
        <v>2.8571119999999998E-2</v>
      </c>
      <c r="H19" s="35" t="s">
        <v>153</v>
      </c>
      <c r="J19" s="32"/>
    </row>
    <row r="20" spans="1:10" x14ac:dyDescent="0.2">
      <c r="A20" s="155">
        <v>14</v>
      </c>
      <c r="B20" s="156" t="s">
        <v>474</v>
      </c>
      <c r="C20" s="156" t="s">
        <v>475</v>
      </c>
      <c r="D20" s="156" t="s">
        <v>50</v>
      </c>
      <c r="E20" s="157">
        <v>17989</v>
      </c>
      <c r="F20" s="35">
        <v>49.541705999999998</v>
      </c>
      <c r="G20" s="158">
        <v>2.407977E-2</v>
      </c>
      <c r="H20" s="35" t="s">
        <v>153</v>
      </c>
      <c r="J20" s="32"/>
    </row>
    <row r="21" spans="1:10" x14ac:dyDescent="0.2">
      <c r="A21" s="155">
        <v>15</v>
      </c>
      <c r="B21" s="156" t="s">
        <v>396</v>
      </c>
      <c r="C21" s="156" t="s">
        <v>397</v>
      </c>
      <c r="D21" s="156" t="s">
        <v>47</v>
      </c>
      <c r="E21" s="157">
        <v>1421</v>
      </c>
      <c r="F21" s="35">
        <v>48.373682000000002</v>
      </c>
      <c r="G21" s="158">
        <v>2.351205E-2</v>
      </c>
      <c r="H21" s="35" t="s">
        <v>153</v>
      </c>
      <c r="J21" s="32"/>
    </row>
    <row r="22" spans="1:10" ht="15" x14ac:dyDescent="0.2">
      <c r="A22" s="155">
        <v>16</v>
      </c>
      <c r="B22" s="156" t="s">
        <v>476</v>
      </c>
      <c r="C22" s="156" t="s">
        <v>477</v>
      </c>
      <c r="D22" s="156" t="s">
        <v>245</v>
      </c>
      <c r="E22" s="157">
        <v>3200</v>
      </c>
      <c r="F22" s="35">
        <v>47.742400000000004</v>
      </c>
      <c r="G22" s="158">
        <v>2.3205219999999999E-2</v>
      </c>
      <c r="H22" s="35" t="s">
        <v>153</v>
      </c>
      <c r="J22" s="48"/>
    </row>
    <row r="23" spans="1:10" x14ac:dyDescent="0.2">
      <c r="A23" s="155">
        <v>17</v>
      </c>
      <c r="B23" s="156" t="s">
        <v>371</v>
      </c>
      <c r="C23" s="156" t="s">
        <v>372</v>
      </c>
      <c r="D23" s="156" t="s">
        <v>373</v>
      </c>
      <c r="E23" s="157">
        <v>10141</v>
      </c>
      <c r="F23" s="35">
        <v>43.089109000000001</v>
      </c>
      <c r="G23" s="158">
        <v>2.094348E-2</v>
      </c>
      <c r="H23" s="35" t="s">
        <v>153</v>
      </c>
      <c r="J23" s="32"/>
    </row>
    <row r="24" spans="1:10" ht="25.5" x14ac:dyDescent="0.2">
      <c r="A24" s="155">
        <v>18</v>
      </c>
      <c r="B24" s="156" t="s">
        <v>317</v>
      </c>
      <c r="C24" s="156" t="s">
        <v>318</v>
      </c>
      <c r="D24" s="156" t="s">
        <v>274</v>
      </c>
      <c r="E24" s="157">
        <v>1204</v>
      </c>
      <c r="F24" s="35">
        <v>43.033969999999997</v>
      </c>
      <c r="G24" s="158">
        <v>2.091668E-2</v>
      </c>
      <c r="H24" s="35" t="s">
        <v>153</v>
      </c>
      <c r="J24" s="32"/>
    </row>
    <row r="25" spans="1:10" ht="25.5" x14ac:dyDescent="0.2">
      <c r="A25" s="155">
        <v>19</v>
      </c>
      <c r="B25" s="156" t="s">
        <v>355</v>
      </c>
      <c r="C25" s="156" t="s">
        <v>356</v>
      </c>
      <c r="D25" s="156" t="s">
        <v>219</v>
      </c>
      <c r="E25" s="157">
        <v>2650</v>
      </c>
      <c r="F25" s="35">
        <v>40.302525000000003</v>
      </c>
      <c r="G25" s="158">
        <v>1.9589059999999998E-2</v>
      </c>
      <c r="H25" s="35" t="s">
        <v>153</v>
      </c>
      <c r="J25" s="32"/>
    </row>
    <row r="26" spans="1:10" x14ac:dyDescent="0.2">
      <c r="A26" s="155">
        <v>20</v>
      </c>
      <c r="B26" s="156" t="s">
        <v>478</v>
      </c>
      <c r="C26" s="156" t="s">
        <v>479</v>
      </c>
      <c r="D26" s="156" t="s">
        <v>222</v>
      </c>
      <c r="E26" s="157">
        <v>2560</v>
      </c>
      <c r="F26" s="35">
        <v>37.365760000000002</v>
      </c>
      <c r="G26" s="158">
        <v>1.8161650000000001E-2</v>
      </c>
      <c r="H26" s="35" t="s">
        <v>153</v>
      </c>
      <c r="J26" s="32"/>
    </row>
    <row r="27" spans="1:10" x14ac:dyDescent="0.2">
      <c r="A27" s="155">
        <v>21</v>
      </c>
      <c r="B27" s="156" t="s">
        <v>248</v>
      </c>
      <c r="C27" s="156" t="s">
        <v>249</v>
      </c>
      <c r="D27" s="156" t="s">
        <v>16</v>
      </c>
      <c r="E27" s="157">
        <v>11251</v>
      </c>
      <c r="F27" s="35">
        <v>37.364570999999998</v>
      </c>
      <c r="G27" s="158">
        <v>1.8161070000000001E-2</v>
      </c>
      <c r="H27" s="35" t="s">
        <v>153</v>
      </c>
      <c r="J27" s="32"/>
    </row>
    <row r="28" spans="1:10" x14ac:dyDescent="0.2">
      <c r="A28" s="155">
        <v>22</v>
      </c>
      <c r="B28" s="156" t="s">
        <v>350</v>
      </c>
      <c r="C28" s="156" t="s">
        <v>351</v>
      </c>
      <c r="D28" s="156" t="s">
        <v>222</v>
      </c>
      <c r="E28" s="157">
        <v>937</v>
      </c>
      <c r="F28" s="35">
        <v>36.581885499999999</v>
      </c>
      <c r="G28" s="158">
        <v>1.7780649999999999E-2</v>
      </c>
      <c r="H28" s="35" t="s">
        <v>153</v>
      </c>
      <c r="J28" s="32"/>
    </row>
    <row r="29" spans="1:10" x14ac:dyDescent="0.2">
      <c r="A29" s="155">
        <v>23</v>
      </c>
      <c r="B29" s="156" t="s">
        <v>137</v>
      </c>
      <c r="C29" s="156" t="s">
        <v>138</v>
      </c>
      <c r="D29" s="156" t="s">
        <v>16</v>
      </c>
      <c r="E29" s="157">
        <v>11824</v>
      </c>
      <c r="F29" s="35">
        <v>35.939048</v>
      </c>
      <c r="G29" s="158">
        <v>1.7468190000000001E-2</v>
      </c>
      <c r="H29" s="35" t="s">
        <v>153</v>
      </c>
      <c r="J29" s="32"/>
    </row>
    <row r="30" spans="1:10" ht="25.5" x14ac:dyDescent="0.2">
      <c r="A30" s="155">
        <v>24</v>
      </c>
      <c r="B30" s="156" t="s">
        <v>135</v>
      </c>
      <c r="C30" s="156" t="s">
        <v>136</v>
      </c>
      <c r="D30" s="156" t="s">
        <v>25</v>
      </c>
      <c r="E30" s="157">
        <v>1871</v>
      </c>
      <c r="F30" s="35">
        <v>29.880805500000001</v>
      </c>
      <c r="G30" s="158">
        <v>1.4523579999999999E-2</v>
      </c>
      <c r="H30" s="35" t="s">
        <v>153</v>
      </c>
      <c r="J30" s="32"/>
    </row>
    <row r="31" spans="1:10" ht="25.5" x14ac:dyDescent="0.2">
      <c r="A31" s="155">
        <v>25</v>
      </c>
      <c r="B31" s="156" t="s">
        <v>480</v>
      </c>
      <c r="C31" s="156" t="s">
        <v>481</v>
      </c>
      <c r="D31" s="156" t="s">
        <v>219</v>
      </c>
      <c r="E31" s="157">
        <v>1814</v>
      </c>
      <c r="F31" s="35">
        <v>26.861712000000001</v>
      </c>
      <c r="G31" s="158">
        <v>1.3056150000000001E-2</v>
      </c>
      <c r="H31" s="35" t="s">
        <v>153</v>
      </c>
      <c r="J31" s="32"/>
    </row>
    <row r="32" spans="1:10" x14ac:dyDescent="0.2">
      <c r="A32" s="155">
        <v>26</v>
      </c>
      <c r="B32" s="156" t="s">
        <v>81</v>
      </c>
      <c r="C32" s="156" t="s">
        <v>82</v>
      </c>
      <c r="D32" s="156" t="s">
        <v>83</v>
      </c>
      <c r="E32" s="157">
        <v>2464</v>
      </c>
      <c r="F32" s="35">
        <v>25.684736000000001</v>
      </c>
      <c r="G32" s="158">
        <v>1.248408E-2</v>
      </c>
      <c r="H32" s="35" t="s">
        <v>153</v>
      </c>
      <c r="J32" s="32"/>
    </row>
    <row r="33" spans="1:10" ht="25.5" x14ac:dyDescent="0.2">
      <c r="A33" s="155">
        <v>27</v>
      </c>
      <c r="B33" s="156" t="s">
        <v>482</v>
      </c>
      <c r="C33" s="156" t="s">
        <v>483</v>
      </c>
      <c r="D33" s="156" t="s">
        <v>327</v>
      </c>
      <c r="E33" s="157">
        <v>2272</v>
      </c>
      <c r="F33" s="35">
        <v>24.934063999999999</v>
      </c>
      <c r="G33" s="158">
        <v>1.211922E-2</v>
      </c>
      <c r="H33" s="35" t="s">
        <v>153</v>
      </c>
      <c r="J33" s="32"/>
    </row>
    <row r="34" spans="1:10" x14ac:dyDescent="0.2">
      <c r="A34" s="155">
        <v>28</v>
      </c>
      <c r="B34" s="156" t="s">
        <v>381</v>
      </c>
      <c r="C34" s="156" t="s">
        <v>382</v>
      </c>
      <c r="D34" s="156" t="s">
        <v>373</v>
      </c>
      <c r="E34" s="157">
        <v>788</v>
      </c>
      <c r="F34" s="35">
        <v>19.487634</v>
      </c>
      <c r="G34" s="158">
        <v>9.4719799999999996E-3</v>
      </c>
      <c r="H34" s="35" t="s">
        <v>153</v>
      </c>
      <c r="J34" s="32"/>
    </row>
    <row r="35" spans="1:10" x14ac:dyDescent="0.2">
      <c r="A35" s="155">
        <v>29</v>
      </c>
      <c r="B35" s="156" t="s">
        <v>391</v>
      </c>
      <c r="C35" s="156" t="s">
        <v>392</v>
      </c>
      <c r="D35" s="156" t="s">
        <v>50</v>
      </c>
      <c r="E35" s="157">
        <v>1250</v>
      </c>
      <c r="F35" s="35">
        <v>18.306249999999999</v>
      </c>
      <c r="G35" s="158">
        <v>8.8977599999999994E-3</v>
      </c>
      <c r="H35" s="35" t="s">
        <v>153</v>
      </c>
      <c r="J35" s="32"/>
    </row>
    <row r="36" spans="1:10" x14ac:dyDescent="0.2">
      <c r="A36" s="155">
        <v>30</v>
      </c>
      <c r="B36" s="156" t="s">
        <v>352</v>
      </c>
      <c r="C36" s="156" t="s">
        <v>353</v>
      </c>
      <c r="D36" s="156" t="s">
        <v>354</v>
      </c>
      <c r="E36" s="157">
        <v>2289</v>
      </c>
      <c r="F36" s="35">
        <v>15.8753595</v>
      </c>
      <c r="G36" s="158">
        <v>7.7162300000000001E-3</v>
      </c>
      <c r="H36" s="35" t="s">
        <v>153</v>
      </c>
      <c r="J36" s="32"/>
    </row>
    <row r="37" spans="1:10" x14ac:dyDescent="0.2">
      <c r="A37" s="155">
        <v>31</v>
      </c>
      <c r="B37" s="156" t="s">
        <v>484</v>
      </c>
      <c r="C37" s="156" t="s">
        <v>848</v>
      </c>
      <c r="D37" s="156" t="s">
        <v>19</v>
      </c>
      <c r="E37" s="157">
        <v>482</v>
      </c>
      <c r="F37" s="35">
        <v>5.0267780000000002</v>
      </c>
      <c r="G37" s="158">
        <v>2.44327E-3</v>
      </c>
      <c r="H37" s="35" t="s">
        <v>153</v>
      </c>
      <c r="J37" s="32"/>
    </row>
    <row r="38" spans="1:10" x14ac:dyDescent="0.2">
      <c r="A38" s="153"/>
      <c r="B38" s="153"/>
      <c r="C38" s="154" t="s">
        <v>152</v>
      </c>
      <c r="D38" s="153"/>
      <c r="E38" s="153" t="s">
        <v>153</v>
      </c>
      <c r="F38" s="159">
        <v>1968.9920705</v>
      </c>
      <c r="G38" s="160">
        <v>0.95702965000000018</v>
      </c>
      <c r="H38" s="35" t="s">
        <v>153</v>
      </c>
      <c r="J38" s="32"/>
    </row>
    <row r="39" spans="1:10" x14ac:dyDescent="0.2">
      <c r="A39" s="153"/>
      <c r="B39" s="153"/>
      <c r="C39" s="161"/>
      <c r="D39" s="153"/>
      <c r="E39" s="153"/>
      <c r="F39" s="162"/>
      <c r="G39" s="162"/>
      <c r="H39" s="35" t="s">
        <v>153</v>
      </c>
      <c r="J39" s="32"/>
    </row>
    <row r="40" spans="1:10" x14ac:dyDescent="0.2">
      <c r="A40" s="153"/>
      <c r="B40" s="153"/>
      <c r="C40" s="154" t="s">
        <v>154</v>
      </c>
      <c r="D40" s="153"/>
      <c r="E40" s="153"/>
      <c r="F40" s="153"/>
      <c r="G40" s="153"/>
      <c r="H40" s="35" t="s">
        <v>153</v>
      </c>
      <c r="J40" s="32"/>
    </row>
    <row r="41" spans="1:10" x14ac:dyDescent="0.2">
      <c r="A41" s="153"/>
      <c r="B41" s="153"/>
      <c r="C41" s="154" t="s">
        <v>152</v>
      </c>
      <c r="D41" s="153"/>
      <c r="E41" s="153" t="s">
        <v>153</v>
      </c>
      <c r="F41" s="163" t="s">
        <v>155</v>
      </c>
      <c r="G41" s="160">
        <v>0</v>
      </c>
      <c r="H41" s="35" t="s">
        <v>153</v>
      </c>
      <c r="J41" s="32"/>
    </row>
    <row r="42" spans="1:10" x14ac:dyDescent="0.2">
      <c r="A42" s="153"/>
      <c r="B42" s="153"/>
      <c r="C42" s="161"/>
      <c r="D42" s="153"/>
      <c r="E42" s="153"/>
      <c r="F42" s="162"/>
      <c r="G42" s="162"/>
      <c r="H42" s="35" t="s">
        <v>153</v>
      </c>
      <c r="J42" s="32"/>
    </row>
    <row r="43" spans="1:10" x14ac:dyDescent="0.2">
      <c r="A43" s="153"/>
      <c r="B43" s="153"/>
      <c r="C43" s="154" t="s">
        <v>156</v>
      </c>
      <c r="D43" s="153"/>
      <c r="E43" s="153"/>
      <c r="F43" s="153"/>
      <c r="G43" s="153"/>
      <c r="H43" s="35" t="s">
        <v>153</v>
      </c>
      <c r="J43" s="32"/>
    </row>
    <row r="44" spans="1:10" x14ac:dyDescent="0.2">
      <c r="A44" s="153"/>
      <c r="B44" s="153"/>
      <c r="C44" s="154" t="s">
        <v>152</v>
      </c>
      <c r="D44" s="153"/>
      <c r="E44" s="153" t="s">
        <v>153</v>
      </c>
      <c r="F44" s="163" t="s">
        <v>155</v>
      </c>
      <c r="G44" s="160">
        <v>0</v>
      </c>
      <c r="H44" s="35" t="s">
        <v>153</v>
      </c>
      <c r="J44" s="32"/>
    </row>
    <row r="45" spans="1:10" x14ac:dyDescent="0.2">
      <c r="A45" s="153"/>
      <c r="B45" s="153"/>
      <c r="C45" s="161"/>
      <c r="D45" s="153"/>
      <c r="E45" s="153"/>
      <c r="F45" s="162"/>
      <c r="G45" s="162"/>
      <c r="H45" s="35" t="s">
        <v>153</v>
      </c>
      <c r="J45" s="32"/>
    </row>
    <row r="46" spans="1:10" x14ac:dyDescent="0.2">
      <c r="A46" s="153"/>
      <c r="B46" s="153"/>
      <c r="C46" s="154" t="s">
        <v>157</v>
      </c>
      <c r="D46" s="153"/>
      <c r="E46" s="153"/>
      <c r="F46" s="153"/>
      <c r="G46" s="153"/>
      <c r="H46" s="35" t="s">
        <v>153</v>
      </c>
      <c r="J46" s="32"/>
    </row>
    <row r="47" spans="1:10" x14ac:dyDescent="0.2">
      <c r="A47" s="153"/>
      <c r="B47" s="153"/>
      <c r="C47" s="154" t="s">
        <v>152</v>
      </c>
      <c r="D47" s="153"/>
      <c r="E47" s="153" t="s">
        <v>153</v>
      </c>
      <c r="F47" s="163" t="s">
        <v>155</v>
      </c>
      <c r="G47" s="160">
        <v>0</v>
      </c>
      <c r="H47" s="35" t="s">
        <v>153</v>
      </c>
      <c r="J47" s="32"/>
    </row>
    <row r="48" spans="1:10" x14ac:dyDescent="0.2">
      <c r="A48" s="153"/>
      <c r="B48" s="153"/>
      <c r="C48" s="161"/>
      <c r="D48" s="153"/>
      <c r="E48" s="153"/>
      <c r="F48" s="162"/>
      <c r="G48" s="162"/>
      <c r="H48" s="35" t="s">
        <v>153</v>
      </c>
      <c r="J48" s="32"/>
    </row>
    <row r="49" spans="1:10" x14ac:dyDescent="0.2">
      <c r="A49" s="153"/>
      <c r="B49" s="153"/>
      <c r="C49" s="154" t="s">
        <v>158</v>
      </c>
      <c r="D49" s="153"/>
      <c r="E49" s="153"/>
      <c r="F49" s="162"/>
      <c r="G49" s="162"/>
      <c r="H49" s="35" t="s">
        <v>153</v>
      </c>
      <c r="J49" s="32"/>
    </row>
    <row r="50" spans="1:10" x14ac:dyDescent="0.2">
      <c r="A50" s="153"/>
      <c r="B50" s="153"/>
      <c r="C50" s="154" t="s">
        <v>152</v>
      </c>
      <c r="D50" s="153"/>
      <c r="E50" s="153" t="s">
        <v>153</v>
      </c>
      <c r="F50" s="163" t="s">
        <v>155</v>
      </c>
      <c r="G50" s="160">
        <v>0</v>
      </c>
      <c r="H50" s="35" t="s">
        <v>153</v>
      </c>
      <c r="J50" s="32"/>
    </row>
    <row r="51" spans="1:10" x14ac:dyDescent="0.2">
      <c r="A51" s="153"/>
      <c r="B51" s="153"/>
      <c r="C51" s="161"/>
      <c r="D51" s="153"/>
      <c r="E51" s="153"/>
      <c r="F51" s="162"/>
      <c r="G51" s="162"/>
      <c r="H51" s="35" t="s">
        <v>153</v>
      </c>
      <c r="J51" s="32"/>
    </row>
    <row r="52" spans="1:10" x14ac:dyDescent="0.2">
      <c r="A52" s="153"/>
      <c r="B52" s="153"/>
      <c r="C52" s="154" t="s">
        <v>159</v>
      </c>
      <c r="D52" s="153"/>
      <c r="E52" s="153"/>
      <c r="F52" s="162"/>
      <c r="G52" s="162"/>
      <c r="H52" s="35" t="s">
        <v>153</v>
      </c>
      <c r="J52" s="32"/>
    </row>
    <row r="53" spans="1:10" x14ac:dyDescent="0.2">
      <c r="A53" s="153"/>
      <c r="B53" s="153"/>
      <c r="C53" s="154" t="s">
        <v>152</v>
      </c>
      <c r="D53" s="153"/>
      <c r="E53" s="153" t="s">
        <v>153</v>
      </c>
      <c r="F53" s="163" t="s">
        <v>155</v>
      </c>
      <c r="G53" s="160">
        <v>0</v>
      </c>
      <c r="H53" s="35" t="s">
        <v>153</v>
      </c>
      <c r="J53" s="32"/>
    </row>
    <row r="54" spans="1:10" x14ac:dyDescent="0.2">
      <c r="A54" s="153"/>
      <c r="B54" s="153"/>
      <c r="C54" s="161"/>
      <c r="D54" s="153"/>
      <c r="E54" s="153"/>
      <c r="F54" s="162"/>
      <c r="G54" s="162"/>
      <c r="H54" s="35" t="s">
        <v>153</v>
      </c>
      <c r="J54" s="32"/>
    </row>
    <row r="55" spans="1:10" x14ac:dyDescent="0.2">
      <c r="A55" s="153"/>
      <c r="B55" s="153"/>
      <c r="C55" s="154" t="s">
        <v>160</v>
      </c>
      <c r="D55" s="153"/>
      <c r="E55" s="153"/>
      <c r="F55" s="159">
        <v>1968.9920705</v>
      </c>
      <c r="G55" s="160">
        <v>0.95702964999999995</v>
      </c>
      <c r="H55" s="35" t="s">
        <v>153</v>
      </c>
      <c r="J55" s="32"/>
    </row>
    <row r="56" spans="1:10" x14ac:dyDescent="0.2">
      <c r="A56" s="153"/>
      <c r="B56" s="153"/>
      <c r="C56" s="161"/>
      <c r="D56" s="153"/>
      <c r="E56" s="153"/>
      <c r="F56" s="162"/>
      <c r="G56" s="162"/>
      <c r="H56" s="35" t="s">
        <v>153</v>
      </c>
      <c r="J56" s="32"/>
    </row>
    <row r="57" spans="1:10" x14ac:dyDescent="0.2">
      <c r="A57" s="153"/>
      <c r="B57" s="153"/>
      <c r="C57" s="154" t="s">
        <v>161</v>
      </c>
      <c r="D57" s="153"/>
      <c r="E57" s="153"/>
      <c r="F57" s="162"/>
      <c r="G57" s="162"/>
      <c r="H57" s="35" t="s">
        <v>153</v>
      </c>
      <c r="J57" s="32"/>
    </row>
    <row r="58" spans="1:10" x14ac:dyDescent="0.2">
      <c r="A58" s="153"/>
      <c r="B58" s="153"/>
      <c r="C58" s="154" t="s">
        <v>10</v>
      </c>
      <c r="D58" s="153"/>
      <c r="E58" s="153"/>
      <c r="F58" s="162"/>
      <c r="G58" s="162"/>
      <c r="H58" s="35" t="s">
        <v>153</v>
      </c>
      <c r="J58" s="32"/>
    </row>
    <row r="59" spans="1:10" x14ac:dyDescent="0.2">
      <c r="A59" s="153"/>
      <c r="B59" s="153"/>
      <c r="C59" s="154" t="s">
        <v>152</v>
      </c>
      <c r="D59" s="153"/>
      <c r="E59" s="153" t="s">
        <v>153</v>
      </c>
      <c r="F59" s="163" t="s">
        <v>155</v>
      </c>
      <c r="G59" s="160">
        <v>0</v>
      </c>
      <c r="H59" s="35" t="s">
        <v>153</v>
      </c>
      <c r="J59" s="32"/>
    </row>
    <row r="60" spans="1:10" x14ac:dyDescent="0.2">
      <c r="A60" s="153"/>
      <c r="B60" s="153"/>
      <c r="C60" s="161"/>
      <c r="D60" s="153"/>
      <c r="E60" s="153"/>
      <c r="F60" s="162"/>
      <c r="G60" s="162"/>
      <c r="H60" s="35" t="s">
        <v>153</v>
      </c>
      <c r="J60" s="32"/>
    </row>
    <row r="61" spans="1:10" x14ac:dyDescent="0.2">
      <c r="A61" s="153"/>
      <c r="B61" s="153"/>
      <c r="C61" s="154" t="s">
        <v>162</v>
      </c>
      <c r="D61" s="153"/>
      <c r="E61" s="153"/>
      <c r="F61" s="153"/>
      <c r="G61" s="153"/>
      <c r="H61" s="35" t="s">
        <v>153</v>
      </c>
      <c r="J61" s="32"/>
    </row>
    <row r="62" spans="1:10" x14ac:dyDescent="0.2">
      <c r="A62" s="153"/>
      <c r="B62" s="153"/>
      <c r="C62" s="154" t="s">
        <v>152</v>
      </c>
      <c r="D62" s="153"/>
      <c r="E62" s="153" t="s">
        <v>153</v>
      </c>
      <c r="F62" s="163" t="s">
        <v>155</v>
      </c>
      <c r="G62" s="160">
        <v>0</v>
      </c>
      <c r="H62" s="35" t="s">
        <v>153</v>
      </c>
      <c r="J62" s="32"/>
    </row>
    <row r="63" spans="1:10" x14ac:dyDescent="0.2">
      <c r="A63" s="153"/>
      <c r="B63" s="153"/>
      <c r="C63" s="161"/>
      <c r="D63" s="153"/>
      <c r="E63" s="153"/>
      <c r="F63" s="162"/>
      <c r="G63" s="162"/>
      <c r="H63" s="35" t="s">
        <v>153</v>
      </c>
      <c r="J63" s="32"/>
    </row>
    <row r="64" spans="1:10" x14ac:dyDescent="0.2">
      <c r="A64" s="153"/>
      <c r="B64" s="153"/>
      <c r="C64" s="154" t="s">
        <v>163</v>
      </c>
      <c r="D64" s="153"/>
      <c r="E64" s="153"/>
      <c r="F64" s="153"/>
      <c r="G64" s="153"/>
      <c r="H64" s="35" t="s">
        <v>153</v>
      </c>
      <c r="J64" s="32"/>
    </row>
    <row r="65" spans="1:10" x14ac:dyDescent="0.2">
      <c r="A65" s="153"/>
      <c r="B65" s="153"/>
      <c r="C65" s="154" t="s">
        <v>152</v>
      </c>
      <c r="D65" s="153"/>
      <c r="E65" s="153" t="s">
        <v>153</v>
      </c>
      <c r="F65" s="163" t="s">
        <v>155</v>
      </c>
      <c r="G65" s="160">
        <v>0</v>
      </c>
      <c r="H65" s="35" t="s">
        <v>153</v>
      </c>
      <c r="J65" s="32"/>
    </row>
    <row r="66" spans="1:10" x14ac:dyDescent="0.2">
      <c r="A66" s="153"/>
      <c r="B66" s="153"/>
      <c r="C66" s="161"/>
      <c r="D66" s="153"/>
      <c r="E66" s="153"/>
      <c r="F66" s="162"/>
      <c r="G66" s="162"/>
      <c r="H66" s="35" t="s">
        <v>153</v>
      </c>
      <c r="J66" s="32"/>
    </row>
    <row r="67" spans="1:10" x14ac:dyDescent="0.2">
      <c r="A67" s="153"/>
      <c r="B67" s="153"/>
      <c r="C67" s="154" t="s">
        <v>164</v>
      </c>
      <c r="D67" s="153"/>
      <c r="E67" s="153"/>
      <c r="F67" s="162"/>
      <c r="G67" s="162"/>
      <c r="H67" s="35" t="s">
        <v>153</v>
      </c>
      <c r="J67" s="32"/>
    </row>
    <row r="68" spans="1:10" x14ac:dyDescent="0.2">
      <c r="A68" s="153"/>
      <c r="B68" s="153"/>
      <c r="C68" s="154" t="s">
        <v>152</v>
      </c>
      <c r="D68" s="153"/>
      <c r="E68" s="153" t="s">
        <v>153</v>
      </c>
      <c r="F68" s="163" t="s">
        <v>155</v>
      </c>
      <c r="G68" s="160">
        <v>0</v>
      </c>
      <c r="H68" s="35" t="s">
        <v>153</v>
      </c>
      <c r="J68" s="32"/>
    </row>
    <row r="69" spans="1:10" x14ac:dyDescent="0.2">
      <c r="A69" s="153"/>
      <c r="B69" s="153"/>
      <c r="C69" s="161"/>
      <c r="D69" s="153"/>
      <c r="E69" s="153"/>
      <c r="F69" s="162"/>
      <c r="G69" s="162"/>
      <c r="H69" s="35" t="s">
        <v>153</v>
      </c>
      <c r="J69" s="32"/>
    </row>
    <row r="70" spans="1:10" x14ac:dyDescent="0.2">
      <c r="A70" s="153"/>
      <c r="B70" s="153"/>
      <c r="C70" s="154" t="s">
        <v>165</v>
      </c>
      <c r="D70" s="153"/>
      <c r="E70" s="153"/>
      <c r="F70" s="159">
        <v>0</v>
      </c>
      <c r="G70" s="160">
        <v>0</v>
      </c>
      <c r="H70" s="35" t="s">
        <v>153</v>
      </c>
      <c r="J70" s="32"/>
    </row>
    <row r="71" spans="1:10" x14ac:dyDescent="0.2">
      <c r="A71" s="153"/>
      <c r="B71" s="153"/>
      <c r="C71" s="161"/>
      <c r="D71" s="153"/>
      <c r="E71" s="153"/>
      <c r="F71" s="162"/>
      <c r="G71" s="162"/>
      <c r="H71" s="35" t="s">
        <v>153</v>
      </c>
      <c r="J71" s="32"/>
    </row>
    <row r="72" spans="1:10" x14ac:dyDescent="0.2">
      <c r="A72" s="153"/>
      <c r="B72" s="153"/>
      <c r="C72" s="154" t="s">
        <v>166</v>
      </c>
      <c r="D72" s="153"/>
      <c r="E72" s="153"/>
      <c r="F72" s="162"/>
      <c r="G72" s="162"/>
      <c r="H72" s="35" t="s">
        <v>153</v>
      </c>
      <c r="J72" s="32"/>
    </row>
    <row r="73" spans="1:10" x14ac:dyDescent="0.2">
      <c r="A73" s="153"/>
      <c r="B73" s="153"/>
      <c r="C73" s="154" t="s">
        <v>167</v>
      </c>
      <c r="D73" s="153"/>
      <c r="E73" s="153"/>
      <c r="F73" s="162"/>
      <c r="G73" s="162"/>
      <c r="H73" s="35" t="s">
        <v>153</v>
      </c>
      <c r="J73" s="32"/>
    </row>
    <row r="74" spans="1:10" x14ac:dyDescent="0.2">
      <c r="A74" s="153"/>
      <c r="B74" s="153"/>
      <c r="C74" s="154" t="s">
        <v>152</v>
      </c>
      <c r="D74" s="153"/>
      <c r="E74" s="153" t="s">
        <v>153</v>
      </c>
      <c r="F74" s="163" t="s">
        <v>155</v>
      </c>
      <c r="G74" s="160">
        <v>0</v>
      </c>
      <c r="H74" s="35" t="s">
        <v>153</v>
      </c>
      <c r="J74" s="32"/>
    </row>
    <row r="75" spans="1:10" x14ac:dyDescent="0.2">
      <c r="A75" s="153"/>
      <c r="B75" s="153"/>
      <c r="C75" s="161"/>
      <c r="D75" s="153"/>
      <c r="E75" s="153"/>
      <c r="F75" s="162"/>
      <c r="G75" s="162"/>
      <c r="H75" s="35" t="s">
        <v>153</v>
      </c>
      <c r="J75" s="32"/>
    </row>
    <row r="76" spans="1:10" x14ac:dyDescent="0.2">
      <c r="A76" s="153"/>
      <c r="B76" s="153"/>
      <c r="C76" s="154" t="s">
        <v>168</v>
      </c>
      <c r="D76" s="153"/>
      <c r="E76" s="153"/>
      <c r="F76" s="162"/>
      <c r="G76" s="162"/>
      <c r="H76" s="35" t="s">
        <v>153</v>
      </c>
      <c r="J76" s="32"/>
    </row>
    <row r="77" spans="1:10" x14ac:dyDescent="0.2">
      <c r="A77" s="153"/>
      <c r="B77" s="153"/>
      <c r="C77" s="154" t="s">
        <v>152</v>
      </c>
      <c r="D77" s="153"/>
      <c r="E77" s="153" t="s">
        <v>153</v>
      </c>
      <c r="F77" s="163" t="s">
        <v>155</v>
      </c>
      <c r="G77" s="160">
        <v>0</v>
      </c>
      <c r="H77" s="35" t="s">
        <v>153</v>
      </c>
      <c r="J77" s="32"/>
    </row>
    <row r="78" spans="1:10" x14ac:dyDescent="0.2">
      <c r="A78" s="153"/>
      <c r="B78" s="153"/>
      <c r="C78" s="161"/>
      <c r="D78" s="153"/>
      <c r="E78" s="153"/>
      <c r="F78" s="162"/>
      <c r="G78" s="162"/>
      <c r="H78" s="35" t="s">
        <v>153</v>
      </c>
      <c r="J78" s="32"/>
    </row>
    <row r="79" spans="1:10" x14ac:dyDescent="0.2">
      <c r="A79" s="153"/>
      <c r="B79" s="153"/>
      <c r="C79" s="154" t="s">
        <v>169</v>
      </c>
      <c r="D79" s="153"/>
      <c r="E79" s="153"/>
      <c r="F79" s="162"/>
      <c r="G79" s="162"/>
      <c r="H79" s="35" t="s">
        <v>153</v>
      </c>
      <c r="J79" s="32"/>
    </row>
    <row r="80" spans="1:10" x14ac:dyDescent="0.2">
      <c r="A80" s="153"/>
      <c r="B80" s="153"/>
      <c r="C80" s="154" t="s">
        <v>152</v>
      </c>
      <c r="D80" s="153"/>
      <c r="E80" s="153" t="s">
        <v>153</v>
      </c>
      <c r="F80" s="163" t="s">
        <v>155</v>
      </c>
      <c r="G80" s="160">
        <v>0</v>
      </c>
      <c r="H80" s="35" t="s">
        <v>153</v>
      </c>
      <c r="J80" s="32"/>
    </row>
    <row r="81" spans="1:10" x14ac:dyDescent="0.2">
      <c r="A81" s="153"/>
      <c r="B81" s="153"/>
      <c r="C81" s="161"/>
      <c r="D81" s="153"/>
      <c r="E81" s="153"/>
      <c r="F81" s="162"/>
      <c r="G81" s="162"/>
      <c r="H81" s="35" t="s">
        <v>153</v>
      </c>
      <c r="J81" s="32"/>
    </row>
    <row r="82" spans="1:10" x14ac:dyDescent="0.2">
      <c r="A82" s="153"/>
      <c r="B82" s="153"/>
      <c r="C82" s="154" t="s">
        <v>170</v>
      </c>
      <c r="D82" s="153"/>
      <c r="E82" s="153"/>
      <c r="F82" s="162"/>
      <c r="G82" s="162"/>
      <c r="H82" s="35" t="s">
        <v>153</v>
      </c>
      <c r="J82" s="32"/>
    </row>
    <row r="83" spans="1:10" x14ac:dyDescent="0.2">
      <c r="A83" s="155">
        <v>1</v>
      </c>
      <c r="B83" s="156"/>
      <c r="C83" s="156" t="s">
        <v>171</v>
      </c>
      <c r="D83" s="156"/>
      <c r="E83" s="164"/>
      <c r="F83" s="35">
        <v>84.574258</v>
      </c>
      <c r="G83" s="158">
        <v>4.1107360000000003E-2</v>
      </c>
      <c r="H83" s="35" t="s">
        <v>1026</v>
      </c>
      <c r="J83" s="32"/>
    </row>
    <row r="84" spans="1:10" x14ac:dyDescent="0.2">
      <c r="A84" s="153"/>
      <c r="B84" s="153"/>
      <c r="C84" s="154" t="s">
        <v>152</v>
      </c>
      <c r="D84" s="153"/>
      <c r="E84" s="153" t="s">
        <v>153</v>
      </c>
      <c r="F84" s="159">
        <v>84.574258</v>
      </c>
      <c r="G84" s="160">
        <v>4.1107360000000003E-2</v>
      </c>
      <c r="H84" s="35" t="s">
        <v>153</v>
      </c>
      <c r="J84" s="32"/>
    </row>
    <row r="85" spans="1:10" x14ac:dyDescent="0.2">
      <c r="A85" s="153"/>
      <c r="B85" s="153"/>
      <c r="C85" s="161"/>
      <c r="D85" s="153"/>
      <c r="E85" s="153"/>
      <c r="F85" s="162"/>
      <c r="G85" s="162"/>
      <c r="H85" s="35" t="s">
        <v>153</v>
      </c>
      <c r="J85" s="32"/>
    </row>
    <row r="86" spans="1:10" x14ac:dyDescent="0.2">
      <c r="A86" s="153"/>
      <c r="B86" s="153"/>
      <c r="C86" s="154" t="s">
        <v>172</v>
      </c>
      <c r="D86" s="153"/>
      <c r="E86" s="153"/>
      <c r="F86" s="159">
        <v>84.574258</v>
      </c>
      <c r="G86" s="160">
        <v>4.1107360000000003E-2</v>
      </c>
      <c r="H86" s="35" t="s">
        <v>153</v>
      </c>
      <c r="J86" s="32"/>
    </row>
    <row r="87" spans="1:10" x14ac:dyDescent="0.2">
      <c r="A87" s="153"/>
      <c r="B87" s="153"/>
      <c r="C87" s="162"/>
      <c r="D87" s="153"/>
      <c r="E87" s="153"/>
      <c r="F87" s="153"/>
      <c r="G87" s="153"/>
      <c r="H87" s="35" t="s">
        <v>153</v>
      </c>
      <c r="J87" s="32"/>
    </row>
    <row r="88" spans="1:10" x14ac:dyDescent="0.2">
      <c r="A88" s="153"/>
      <c r="B88" s="153"/>
      <c r="C88" s="154" t="s">
        <v>173</v>
      </c>
      <c r="D88" s="153"/>
      <c r="E88" s="153"/>
      <c r="F88" s="153"/>
      <c r="G88" s="153"/>
      <c r="H88" s="35" t="s">
        <v>153</v>
      </c>
      <c r="J88" s="32"/>
    </row>
    <row r="89" spans="1:10" x14ac:dyDescent="0.2">
      <c r="A89" s="153"/>
      <c r="B89" s="153"/>
      <c r="C89" s="154" t="s">
        <v>174</v>
      </c>
      <c r="D89" s="153"/>
      <c r="E89" s="153"/>
      <c r="F89" s="153"/>
      <c r="G89" s="153"/>
      <c r="H89" s="35" t="s">
        <v>153</v>
      </c>
      <c r="J89" s="32"/>
    </row>
    <row r="90" spans="1:10" x14ac:dyDescent="0.2">
      <c r="A90" s="153"/>
      <c r="B90" s="153"/>
      <c r="C90" s="154" t="s">
        <v>152</v>
      </c>
      <c r="D90" s="153"/>
      <c r="E90" s="153" t="s">
        <v>153</v>
      </c>
      <c r="F90" s="163" t="s">
        <v>155</v>
      </c>
      <c r="G90" s="160">
        <v>0</v>
      </c>
      <c r="H90" s="35" t="s">
        <v>153</v>
      </c>
      <c r="J90" s="32"/>
    </row>
    <row r="91" spans="1:10" x14ac:dyDescent="0.2">
      <c r="A91" s="153"/>
      <c r="B91" s="153"/>
      <c r="C91" s="161"/>
      <c r="D91" s="153"/>
      <c r="E91" s="153"/>
      <c r="F91" s="162"/>
      <c r="G91" s="162"/>
      <c r="H91" s="35" t="s">
        <v>153</v>
      </c>
      <c r="J91" s="32"/>
    </row>
    <row r="92" spans="1:10" x14ac:dyDescent="0.2">
      <c r="A92" s="153"/>
      <c r="B92" s="153"/>
      <c r="C92" s="154" t="s">
        <v>177</v>
      </c>
      <c r="D92" s="153"/>
      <c r="E92" s="153"/>
      <c r="F92" s="153"/>
      <c r="G92" s="153"/>
      <c r="H92" s="35" t="s">
        <v>153</v>
      </c>
      <c r="J92" s="32"/>
    </row>
    <row r="93" spans="1:10" x14ac:dyDescent="0.2">
      <c r="A93" s="153"/>
      <c r="B93" s="153"/>
      <c r="C93" s="154" t="s">
        <v>178</v>
      </c>
      <c r="D93" s="153"/>
      <c r="E93" s="153"/>
      <c r="F93" s="153"/>
      <c r="G93" s="153"/>
      <c r="H93" s="35" t="s">
        <v>153</v>
      </c>
      <c r="J93" s="32"/>
    </row>
    <row r="94" spans="1:10" x14ac:dyDescent="0.2">
      <c r="A94" s="153"/>
      <c r="B94" s="153"/>
      <c r="C94" s="154" t="s">
        <v>152</v>
      </c>
      <c r="D94" s="153"/>
      <c r="E94" s="153" t="s">
        <v>153</v>
      </c>
      <c r="F94" s="163" t="s">
        <v>155</v>
      </c>
      <c r="G94" s="160">
        <v>0</v>
      </c>
      <c r="H94" s="35" t="s">
        <v>153</v>
      </c>
      <c r="J94" s="32"/>
    </row>
    <row r="95" spans="1:10" x14ac:dyDescent="0.2">
      <c r="A95" s="153"/>
      <c r="B95" s="153"/>
      <c r="C95" s="161"/>
      <c r="D95" s="153"/>
      <c r="E95" s="153"/>
      <c r="F95" s="162"/>
      <c r="G95" s="162"/>
      <c r="H95" s="35" t="s">
        <v>153</v>
      </c>
      <c r="J95" s="32"/>
    </row>
    <row r="96" spans="1:10" x14ac:dyDescent="0.2">
      <c r="A96" s="153"/>
      <c r="B96" s="153"/>
      <c r="C96" s="154" t="s">
        <v>179</v>
      </c>
      <c r="D96" s="153"/>
      <c r="E96" s="153"/>
      <c r="F96" s="162"/>
      <c r="G96" s="162"/>
      <c r="H96" s="35" t="s">
        <v>153</v>
      </c>
      <c r="J96" s="32"/>
    </row>
    <row r="97" spans="1:17" x14ac:dyDescent="0.2">
      <c r="A97" s="153"/>
      <c r="B97" s="153"/>
      <c r="C97" s="154" t="s">
        <v>152</v>
      </c>
      <c r="D97" s="153"/>
      <c r="E97" s="153" t="s">
        <v>153</v>
      </c>
      <c r="F97" s="163" t="s">
        <v>155</v>
      </c>
      <c r="G97" s="160">
        <v>0</v>
      </c>
      <c r="H97" s="35" t="s">
        <v>153</v>
      </c>
      <c r="J97" s="32"/>
    </row>
    <row r="98" spans="1:17" x14ac:dyDescent="0.2">
      <c r="A98" s="153"/>
      <c r="B98" s="156"/>
      <c r="C98" s="156"/>
      <c r="D98" s="154"/>
      <c r="E98" s="153"/>
      <c r="F98" s="156"/>
      <c r="G98" s="164"/>
      <c r="H98" s="35" t="s">
        <v>153</v>
      </c>
      <c r="J98" s="32"/>
    </row>
    <row r="99" spans="1:17" x14ac:dyDescent="0.2">
      <c r="A99" s="164"/>
      <c r="B99" s="156"/>
      <c r="C99" s="156" t="s">
        <v>180</v>
      </c>
      <c r="D99" s="156"/>
      <c r="E99" s="164"/>
      <c r="F99" s="35">
        <v>3.8329197399999999</v>
      </c>
      <c r="G99" s="158">
        <v>1.8629899999999999E-3</v>
      </c>
      <c r="H99" s="35" t="s">
        <v>153</v>
      </c>
      <c r="J99" s="32"/>
    </row>
    <row r="100" spans="1:17" x14ac:dyDescent="0.2">
      <c r="A100" s="161"/>
      <c r="B100" s="161"/>
      <c r="C100" s="154" t="s">
        <v>181</v>
      </c>
      <c r="D100" s="162"/>
      <c r="E100" s="162"/>
      <c r="F100" s="159">
        <v>2057.3992482399999</v>
      </c>
      <c r="G100" s="167">
        <v>1</v>
      </c>
      <c r="H100" s="35" t="s">
        <v>153</v>
      </c>
      <c r="J100" s="32"/>
    </row>
    <row r="101" spans="1:17" x14ac:dyDescent="0.2">
      <c r="A101" s="168"/>
      <c r="B101" s="168"/>
      <c r="C101" s="168"/>
      <c r="D101" s="169"/>
      <c r="E101" s="169"/>
      <c r="F101" s="169"/>
      <c r="G101" s="169"/>
      <c r="J101" s="32"/>
    </row>
    <row r="102" spans="1:17" ht="12.75" customHeight="1" x14ac:dyDescent="0.2">
      <c r="A102" s="36"/>
      <c r="B102" s="279" t="s">
        <v>843</v>
      </c>
      <c r="C102" s="279"/>
      <c r="D102" s="279"/>
      <c r="E102" s="279"/>
      <c r="F102" s="279"/>
      <c r="G102" s="279"/>
      <c r="H102" s="279"/>
      <c r="J102" s="32"/>
    </row>
    <row r="103" spans="1:17" ht="14.1" customHeight="1" x14ac:dyDescent="0.2">
      <c r="A103" s="36"/>
      <c r="B103" s="279" t="s">
        <v>844</v>
      </c>
      <c r="C103" s="279"/>
      <c r="D103" s="279"/>
      <c r="E103" s="279"/>
      <c r="F103" s="279"/>
      <c r="G103" s="279"/>
      <c r="H103" s="279"/>
      <c r="J103" s="32"/>
    </row>
    <row r="104" spans="1:17" ht="17.100000000000001" customHeight="1" x14ac:dyDescent="0.2">
      <c r="A104" s="36"/>
      <c r="B104" s="279" t="s">
        <v>845</v>
      </c>
      <c r="C104" s="279"/>
      <c r="D104" s="279"/>
      <c r="E104" s="279"/>
      <c r="F104" s="279"/>
      <c r="G104" s="279"/>
      <c r="H104" s="279"/>
      <c r="J104" s="32"/>
    </row>
    <row r="105" spans="1:17" s="38" customFormat="1" ht="66" customHeight="1" x14ac:dyDescent="0.25">
      <c r="A105" s="37"/>
      <c r="B105" s="280" t="s">
        <v>846</v>
      </c>
      <c r="C105" s="280"/>
      <c r="D105" s="280"/>
      <c r="E105" s="280"/>
      <c r="F105" s="280"/>
      <c r="G105" s="280"/>
      <c r="H105" s="280"/>
      <c r="I105"/>
      <c r="J105" s="32"/>
      <c r="K105"/>
      <c r="L105"/>
      <c r="M105"/>
      <c r="N105"/>
      <c r="O105"/>
      <c r="P105"/>
      <c r="Q105"/>
    </row>
    <row r="106" spans="1:17" ht="12.75" customHeight="1" x14ac:dyDescent="0.2">
      <c r="A106" s="36"/>
      <c r="B106" s="279" t="s">
        <v>847</v>
      </c>
      <c r="C106" s="279"/>
      <c r="D106" s="279"/>
      <c r="E106" s="279"/>
      <c r="F106" s="279"/>
      <c r="G106" s="279"/>
      <c r="H106" s="279"/>
      <c r="J106" s="32"/>
    </row>
    <row r="107" spans="1:17" x14ac:dyDescent="0.2">
      <c r="A107" s="36"/>
      <c r="B107" s="36"/>
      <c r="C107" s="36"/>
      <c r="D107" s="170"/>
      <c r="E107" s="170"/>
      <c r="F107" s="170"/>
      <c r="G107" s="170"/>
      <c r="J107" s="32"/>
    </row>
    <row r="108" spans="1:17" x14ac:dyDescent="0.2">
      <c r="A108" s="36"/>
      <c r="B108" s="275" t="s">
        <v>182</v>
      </c>
      <c r="C108" s="276"/>
      <c r="D108" s="277"/>
      <c r="E108" s="171"/>
      <c r="F108" s="170"/>
      <c r="G108" s="170"/>
      <c r="J108" s="32"/>
    </row>
    <row r="109" spans="1:17" ht="26.25" customHeight="1" x14ac:dyDescent="0.2">
      <c r="A109" s="36"/>
      <c r="B109" s="273" t="s">
        <v>183</v>
      </c>
      <c r="C109" s="274"/>
      <c r="D109" s="154" t="s">
        <v>184</v>
      </c>
      <c r="E109" s="171"/>
      <c r="F109" s="170"/>
      <c r="G109" s="170"/>
      <c r="J109" s="32"/>
    </row>
    <row r="110" spans="1:17" x14ac:dyDescent="0.2">
      <c r="A110" s="36"/>
      <c r="B110" s="273" t="s">
        <v>185</v>
      </c>
      <c r="C110" s="274"/>
      <c r="D110" s="154" t="s">
        <v>184</v>
      </c>
      <c r="E110" s="171"/>
      <c r="F110" s="170"/>
      <c r="G110" s="170"/>
      <c r="J110" s="32"/>
    </row>
    <row r="111" spans="1:17" x14ac:dyDescent="0.2">
      <c r="A111" s="36"/>
      <c r="B111" s="273" t="s">
        <v>186</v>
      </c>
      <c r="C111" s="274"/>
      <c r="D111" s="162" t="s">
        <v>153</v>
      </c>
      <c r="E111" s="171"/>
      <c r="F111" s="170"/>
      <c r="G111" s="170"/>
      <c r="J111" s="32"/>
    </row>
    <row r="112" spans="1:17" x14ac:dyDescent="0.2">
      <c r="A112" s="39"/>
      <c r="B112" s="40" t="s">
        <v>153</v>
      </c>
      <c r="C112" s="40" t="s">
        <v>851</v>
      </c>
      <c r="D112" s="40" t="s">
        <v>187</v>
      </c>
      <c r="E112" s="39"/>
      <c r="F112" s="39"/>
      <c r="G112" s="39"/>
      <c r="H112" s="39"/>
      <c r="J112" s="32"/>
    </row>
    <row r="113" spans="1:10" x14ac:dyDescent="0.2">
      <c r="A113" s="39"/>
      <c r="B113" s="172" t="s">
        <v>188</v>
      </c>
      <c r="C113" s="40" t="s">
        <v>189</v>
      </c>
      <c r="D113" s="40" t="s">
        <v>190</v>
      </c>
      <c r="E113" s="39"/>
      <c r="F113" s="39"/>
      <c r="G113" s="39"/>
      <c r="J113" s="32"/>
    </row>
    <row r="114" spans="1:10" x14ac:dyDescent="0.2">
      <c r="A114" s="39"/>
      <c r="B114" s="156" t="s">
        <v>191</v>
      </c>
      <c r="C114" s="173">
        <v>30.5243</v>
      </c>
      <c r="D114" s="173">
        <v>32.506100000000004</v>
      </c>
      <c r="E114" s="39"/>
      <c r="F114" s="70"/>
      <c r="G114" s="174"/>
      <c r="J114" s="32"/>
    </row>
    <row r="115" spans="1:10" x14ac:dyDescent="0.2">
      <c r="A115" s="39"/>
      <c r="B115" s="156" t="s">
        <v>1045</v>
      </c>
      <c r="C115" s="173">
        <v>24.240200000000002</v>
      </c>
      <c r="D115" s="173">
        <v>25.8141</v>
      </c>
      <c r="E115" s="39"/>
      <c r="F115" s="70"/>
      <c r="G115" s="174"/>
      <c r="J115" s="32"/>
    </row>
    <row r="116" spans="1:10" x14ac:dyDescent="0.2">
      <c r="A116" s="39"/>
      <c r="B116" s="156" t="s">
        <v>192</v>
      </c>
      <c r="C116" s="173">
        <v>29.8184</v>
      </c>
      <c r="D116" s="173">
        <v>31.7531</v>
      </c>
      <c r="E116" s="39"/>
      <c r="F116" s="70"/>
      <c r="G116" s="174"/>
      <c r="J116" s="32"/>
    </row>
    <row r="117" spans="1:10" x14ac:dyDescent="0.2">
      <c r="A117" s="39"/>
      <c r="B117" s="156" t="s">
        <v>1046</v>
      </c>
      <c r="C117" s="173">
        <v>23.567699999999999</v>
      </c>
      <c r="D117" s="173">
        <v>25.096900000000002</v>
      </c>
      <c r="E117" s="39"/>
      <c r="F117" s="70"/>
      <c r="G117" s="174"/>
      <c r="J117" s="32"/>
    </row>
    <row r="118" spans="1:10" x14ac:dyDescent="0.2">
      <c r="A118" s="39"/>
      <c r="B118" s="39"/>
      <c r="C118" s="39"/>
      <c r="D118" s="39"/>
      <c r="E118" s="39"/>
      <c r="F118" s="39"/>
      <c r="G118" s="39"/>
      <c r="J118" s="32"/>
    </row>
    <row r="119" spans="1:10" x14ac:dyDescent="0.2">
      <c r="A119" s="39"/>
      <c r="B119" s="273" t="s">
        <v>1047</v>
      </c>
      <c r="C119" s="274"/>
      <c r="D119" s="154" t="s">
        <v>184</v>
      </c>
      <c r="E119" s="39"/>
      <c r="F119" s="39"/>
      <c r="G119" s="39"/>
      <c r="J119" s="32"/>
    </row>
    <row r="120" spans="1:10" x14ac:dyDescent="0.2">
      <c r="A120" s="39"/>
      <c r="B120" s="175"/>
      <c r="C120" s="175"/>
      <c r="D120" s="175"/>
      <c r="E120" s="39"/>
      <c r="F120" s="39"/>
      <c r="G120" s="39"/>
      <c r="J120" s="32"/>
    </row>
    <row r="121" spans="1:10" x14ac:dyDescent="0.2">
      <c r="A121" s="39"/>
      <c r="B121" s="273" t="s">
        <v>193</v>
      </c>
      <c r="C121" s="274"/>
      <c r="D121" s="154" t="s">
        <v>184</v>
      </c>
      <c r="E121" s="176"/>
      <c r="F121" s="39"/>
      <c r="G121" s="39"/>
      <c r="J121" s="32"/>
    </row>
    <row r="122" spans="1:10" x14ac:dyDescent="0.2">
      <c r="A122" s="39"/>
      <c r="B122" s="273" t="s">
        <v>194</v>
      </c>
      <c r="C122" s="274"/>
      <c r="D122" s="154" t="s">
        <v>184</v>
      </c>
      <c r="E122" s="176"/>
      <c r="F122" s="39"/>
      <c r="G122" s="39"/>
      <c r="J122" s="32"/>
    </row>
    <row r="123" spans="1:10" x14ac:dyDescent="0.2">
      <c r="A123" s="39"/>
      <c r="B123" s="273" t="s">
        <v>195</v>
      </c>
      <c r="C123" s="274"/>
      <c r="D123" s="154" t="s">
        <v>184</v>
      </c>
      <c r="E123" s="176"/>
      <c r="F123" s="39"/>
      <c r="G123" s="39"/>
      <c r="J123" s="32"/>
    </row>
    <row r="124" spans="1:10" x14ac:dyDescent="0.2">
      <c r="A124" s="39"/>
      <c r="B124" s="273" t="s">
        <v>196</v>
      </c>
      <c r="C124" s="274"/>
      <c r="D124" s="177">
        <v>3.2261885970999098E-2</v>
      </c>
      <c r="E124" s="39"/>
      <c r="F124" s="70"/>
      <c r="G124" s="174"/>
      <c r="J124" s="32"/>
    </row>
    <row r="125" spans="1:10" x14ac:dyDescent="0.2">
      <c r="J125" s="32"/>
    </row>
  </sheetData>
  <mergeCells count="17">
    <mergeCell ref="A1:H1"/>
    <mergeCell ref="A2:H2"/>
    <mergeCell ref="A3:H3"/>
    <mergeCell ref="B110:C110"/>
    <mergeCell ref="B111:C111"/>
    <mergeCell ref="B102:H102"/>
    <mergeCell ref="B103:H103"/>
    <mergeCell ref="B104:H104"/>
    <mergeCell ref="B105:H105"/>
    <mergeCell ref="B106:H106"/>
    <mergeCell ref="B108:D108"/>
    <mergeCell ref="B109:C109"/>
    <mergeCell ref="B119:C119"/>
    <mergeCell ref="B123:C123"/>
    <mergeCell ref="B124:C124"/>
    <mergeCell ref="B121:C121"/>
    <mergeCell ref="B122:C122"/>
  </mergeCells>
  <hyperlinks>
    <hyperlink ref="I1" location="Index!B8" display="Index" xr:uid="{A8D85120-44F7-4F7A-A406-AE41013AAA7C}"/>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6F6F0-2515-4383-8385-3EA7448BEDF2}">
  <sheetPr>
    <outlinePr summaryBelow="0" summaryRight="0"/>
  </sheetPr>
  <dimension ref="A1:Q126"/>
  <sheetViews>
    <sheetView showGridLines="0" workbookViewId="0">
      <selection activeCell="C27" sqref="C27"/>
    </sheetView>
  </sheetViews>
  <sheetFormatPr defaultRowHeight="12.75" x14ac:dyDescent="0.2"/>
  <cols>
    <col min="1" max="1" width="5.85546875" bestFit="1" customWidth="1"/>
    <col min="2" max="2" width="19.7109375" bestFit="1" customWidth="1"/>
    <col min="3" max="3" width="39.140625" bestFit="1" customWidth="1"/>
    <col min="4" max="4" width="17.7109375" bestFit="1" customWidth="1"/>
    <col min="5" max="5" width="8.7109375" bestFit="1" customWidth="1"/>
    <col min="6" max="6" width="10.140625" bestFit="1" customWidth="1"/>
    <col min="7" max="7" width="14" bestFit="1" customWidth="1"/>
    <col min="8" max="8" width="8.42578125" bestFit="1" customWidth="1"/>
    <col min="9" max="9" width="6.140625" customWidth="1"/>
    <col min="10" max="10" width="50.7109375" style="47" customWidth="1"/>
  </cols>
  <sheetData>
    <row r="1" spans="1:10" ht="15" x14ac:dyDescent="0.2">
      <c r="A1" s="278" t="s">
        <v>0</v>
      </c>
      <c r="B1" s="278"/>
      <c r="C1" s="278"/>
      <c r="D1" s="278"/>
      <c r="E1" s="278"/>
      <c r="F1" s="278"/>
      <c r="G1" s="278"/>
      <c r="H1" s="278"/>
      <c r="I1" s="62" t="s">
        <v>1027</v>
      </c>
      <c r="J1" s="32"/>
    </row>
    <row r="2" spans="1:10" ht="15" x14ac:dyDescent="0.2">
      <c r="A2" s="278" t="s">
        <v>485</v>
      </c>
      <c r="B2" s="278"/>
      <c r="C2" s="278"/>
      <c r="D2" s="278"/>
      <c r="E2" s="278"/>
      <c r="F2" s="278"/>
      <c r="G2" s="278"/>
      <c r="H2" s="278"/>
      <c r="J2" s="33" t="s">
        <v>1028</v>
      </c>
    </row>
    <row r="3" spans="1:10" ht="15" x14ac:dyDescent="0.2">
      <c r="A3" s="278" t="s">
        <v>835</v>
      </c>
      <c r="B3" s="278"/>
      <c r="C3" s="278"/>
      <c r="D3" s="278"/>
      <c r="E3" s="278"/>
      <c r="F3" s="278"/>
      <c r="G3" s="278"/>
      <c r="H3" s="278"/>
      <c r="J3" s="32"/>
    </row>
    <row r="4" spans="1:10" s="34" customFormat="1" ht="30" x14ac:dyDescent="0.2">
      <c r="A4" s="29" t="s">
        <v>2</v>
      </c>
      <c r="B4" s="29" t="s">
        <v>3</v>
      </c>
      <c r="C4" s="29" t="s">
        <v>4</v>
      </c>
      <c r="D4" s="29" t="s">
        <v>5</v>
      </c>
      <c r="E4" s="29" t="s">
        <v>6</v>
      </c>
      <c r="F4" s="29" t="s">
        <v>7</v>
      </c>
      <c r="G4" s="29" t="s">
        <v>8</v>
      </c>
      <c r="H4" s="29" t="s">
        <v>839</v>
      </c>
      <c r="J4" s="32"/>
    </row>
    <row r="5" spans="1:10" x14ac:dyDescent="0.2">
      <c r="A5" s="153"/>
      <c r="B5" s="153"/>
      <c r="C5" s="154" t="s">
        <v>9</v>
      </c>
      <c r="D5" s="153"/>
      <c r="E5" s="153"/>
      <c r="F5" s="153"/>
      <c r="G5" s="153"/>
      <c r="H5" s="35" t="s">
        <v>153</v>
      </c>
      <c r="J5" s="32"/>
    </row>
    <row r="6" spans="1:10" x14ac:dyDescent="0.2">
      <c r="A6" s="153"/>
      <c r="B6" s="153"/>
      <c r="C6" s="154" t="s">
        <v>10</v>
      </c>
      <c r="D6" s="153"/>
      <c r="E6" s="153"/>
      <c r="F6" s="153"/>
      <c r="G6" s="153"/>
      <c r="H6" s="35" t="s">
        <v>153</v>
      </c>
      <c r="J6" s="32"/>
    </row>
    <row r="7" spans="1:10" x14ac:dyDescent="0.2">
      <c r="A7" s="155">
        <v>1</v>
      </c>
      <c r="B7" s="156" t="s">
        <v>48</v>
      </c>
      <c r="C7" s="156" t="s">
        <v>49</v>
      </c>
      <c r="D7" s="156" t="s">
        <v>50</v>
      </c>
      <c r="E7" s="157">
        <v>10595</v>
      </c>
      <c r="F7" s="35">
        <v>127.09762000000001</v>
      </c>
      <c r="G7" s="158">
        <v>9.5820130000000003E-2</v>
      </c>
      <c r="H7" s="35" t="s">
        <v>153</v>
      </c>
      <c r="J7" s="32"/>
    </row>
    <row r="8" spans="1:10" x14ac:dyDescent="0.2">
      <c r="A8" s="155">
        <v>2</v>
      </c>
      <c r="B8" s="156" t="s">
        <v>340</v>
      </c>
      <c r="C8" s="156" t="s">
        <v>341</v>
      </c>
      <c r="D8" s="156" t="s">
        <v>50</v>
      </c>
      <c r="E8" s="157">
        <v>6942</v>
      </c>
      <c r="F8" s="35">
        <v>116.889396</v>
      </c>
      <c r="G8" s="158">
        <v>8.8124049999999995E-2</v>
      </c>
      <c r="H8" s="35" t="s">
        <v>153</v>
      </c>
      <c r="J8" s="32"/>
    </row>
    <row r="9" spans="1:10" x14ac:dyDescent="0.2">
      <c r="A9" s="155">
        <v>3</v>
      </c>
      <c r="B9" s="156" t="s">
        <v>14</v>
      </c>
      <c r="C9" s="156" t="s">
        <v>15</v>
      </c>
      <c r="D9" s="156" t="s">
        <v>16</v>
      </c>
      <c r="E9" s="157">
        <v>3489</v>
      </c>
      <c r="F9" s="35">
        <v>109.23361199999999</v>
      </c>
      <c r="G9" s="158">
        <v>8.235228E-2</v>
      </c>
      <c r="H9" s="35" t="s">
        <v>153</v>
      </c>
      <c r="J9" s="32"/>
    </row>
    <row r="10" spans="1:10" x14ac:dyDescent="0.2">
      <c r="A10" s="155">
        <v>4</v>
      </c>
      <c r="B10" s="156" t="s">
        <v>76</v>
      </c>
      <c r="C10" s="156" t="s">
        <v>77</v>
      </c>
      <c r="D10" s="156" t="s">
        <v>50</v>
      </c>
      <c r="E10" s="157">
        <v>11730</v>
      </c>
      <c r="F10" s="35">
        <v>99.581834999999998</v>
      </c>
      <c r="G10" s="158">
        <v>7.5075710000000004E-2</v>
      </c>
      <c r="H10" s="35" t="s">
        <v>153</v>
      </c>
      <c r="J10" s="32"/>
    </row>
    <row r="11" spans="1:10" x14ac:dyDescent="0.2">
      <c r="A11" s="155">
        <v>5</v>
      </c>
      <c r="B11" s="156" t="s">
        <v>346</v>
      </c>
      <c r="C11" s="156" t="s">
        <v>347</v>
      </c>
      <c r="D11" s="156" t="s">
        <v>222</v>
      </c>
      <c r="E11" s="157">
        <v>5430</v>
      </c>
      <c r="F11" s="35">
        <v>85.074524999999994</v>
      </c>
      <c r="G11" s="158">
        <v>6.4138509999999996E-2</v>
      </c>
      <c r="H11" s="35" t="s">
        <v>153</v>
      </c>
      <c r="J11" s="32"/>
    </row>
    <row r="12" spans="1:10" ht="15" x14ac:dyDescent="0.2">
      <c r="A12" s="155">
        <v>6</v>
      </c>
      <c r="B12" s="156" t="s">
        <v>11</v>
      </c>
      <c r="C12" s="156" t="s">
        <v>12</v>
      </c>
      <c r="D12" s="156" t="s">
        <v>13</v>
      </c>
      <c r="E12" s="157">
        <v>1772</v>
      </c>
      <c r="F12" s="35">
        <v>62.878534000000002</v>
      </c>
      <c r="G12" s="158">
        <v>4.7404740000000001E-2</v>
      </c>
      <c r="H12" s="35" t="s">
        <v>153</v>
      </c>
      <c r="J12" s="48"/>
    </row>
    <row r="13" spans="1:10" x14ac:dyDescent="0.2">
      <c r="A13" s="155">
        <v>7</v>
      </c>
      <c r="B13" s="156" t="s">
        <v>17</v>
      </c>
      <c r="C13" s="156" t="s">
        <v>18</v>
      </c>
      <c r="D13" s="156" t="s">
        <v>19</v>
      </c>
      <c r="E13" s="157">
        <v>4294</v>
      </c>
      <c r="F13" s="35">
        <v>62.007506999999997</v>
      </c>
      <c r="G13" s="158">
        <v>4.6748060000000001E-2</v>
      </c>
      <c r="H13" s="35" t="s">
        <v>153</v>
      </c>
      <c r="J13" s="32"/>
    </row>
    <row r="14" spans="1:10" x14ac:dyDescent="0.2">
      <c r="A14" s="155">
        <v>8</v>
      </c>
      <c r="B14" s="156" t="s">
        <v>473</v>
      </c>
      <c r="C14" s="156" t="s">
        <v>854</v>
      </c>
      <c r="D14" s="156" t="s">
        <v>293</v>
      </c>
      <c r="E14" s="157">
        <v>8200</v>
      </c>
      <c r="F14" s="35">
        <v>54.5792</v>
      </c>
      <c r="G14" s="158">
        <v>4.1147789999999997E-2</v>
      </c>
      <c r="H14" s="35" t="s">
        <v>153</v>
      </c>
      <c r="J14" s="32"/>
    </row>
    <row r="15" spans="1:10" ht="25.5" x14ac:dyDescent="0.2">
      <c r="A15" s="155">
        <v>9</v>
      </c>
      <c r="B15" s="156" t="s">
        <v>23</v>
      </c>
      <c r="C15" s="156" t="s">
        <v>24</v>
      </c>
      <c r="D15" s="156" t="s">
        <v>25</v>
      </c>
      <c r="E15" s="157">
        <v>424</v>
      </c>
      <c r="F15" s="35">
        <v>49.471896000000001</v>
      </c>
      <c r="G15" s="158">
        <v>3.7297339999999998E-2</v>
      </c>
      <c r="H15" s="35" t="s">
        <v>153</v>
      </c>
      <c r="J15" s="32"/>
    </row>
    <row r="16" spans="1:10" x14ac:dyDescent="0.2">
      <c r="A16" s="155">
        <v>10</v>
      </c>
      <c r="B16" s="156" t="s">
        <v>344</v>
      </c>
      <c r="C16" s="156" t="s">
        <v>345</v>
      </c>
      <c r="D16" s="156" t="s">
        <v>50</v>
      </c>
      <c r="E16" s="157">
        <v>3621</v>
      </c>
      <c r="F16" s="35">
        <v>45.814702500000003</v>
      </c>
      <c r="G16" s="158">
        <v>3.4540149999999999E-2</v>
      </c>
      <c r="H16" s="35" t="s">
        <v>153</v>
      </c>
      <c r="J16" s="32" t="s">
        <v>1036</v>
      </c>
    </row>
    <row r="17" spans="1:10" x14ac:dyDescent="0.2">
      <c r="A17" s="155">
        <v>11</v>
      </c>
      <c r="B17" s="156" t="s">
        <v>115</v>
      </c>
      <c r="C17" s="156" t="s">
        <v>116</v>
      </c>
      <c r="D17" s="156" t="s">
        <v>117</v>
      </c>
      <c r="E17" s="157">
        <v>3580</v>
      </c>
      <c r="F17" s="35">
        <v>37.389519999999997</v>
      </c>
      <c r="G17" s="158">
        <v>2.8188319999999999E-2</v>
      </c>
      <c r="H17" s="35" t="s">
        <v>153</v>
      </c>
      <c r="J17" s="32"/>
    </row>
    <row r="18" spans="1:10" ht="25.5" x14ac:dyDescent="0.2">
      <c r="A18" s="155">
        <v>12</v>
      </c>
      <c r="B18" s="156" t="s">
        <v>207</v>
      </c>
      <c r="C18" s="156" t="s">
        <v>208</v>
      </c>
      <c r="D18" s="156" t="s">
        <v>209</v>
      </c>
      <c r="E18" s="157">
        <v>2059</v>
      </c>
      <c r="F18" s="35">
        <v>32.961501499999997</v>
      </c>
      <c r="G18" s="158">
        <v>2.4850000000000001E-2</v>
      </c>
      <c r="H18" s="35" t="s">
        <v>153</v>
      </c>
      <c r="J18" s="32"/>
    </row>
    <row r="19" spans="1:10" x14ac:dyDescent="0.2">
      <c r="A19" s="155">
        <v>13</v>
      </c>
      <c r="B19" s="156" t="s">
        <v>371</v>
      </c>
      <c r="C19" s="156" t="s">
        <v>372</v>
      </c>
      <c r="D19" s="156" t="s">
        <v>373</v>
      </c>
      <c r="E19" s="157">
        <v>7286</v>
      </c>
      <c r="F19" s="35">
        <v>30.958214000000002</v>
      </c>
      <c r="G19" s="158">
        <v>2.3339700000000001E-2</v>
      </c>
      <c r="H19" s="35" t="s">
        <v>153</v>
      </c>
      <c r="J19" s="32"/>
    </row>
    <row r="20" spans="1:10" x14ac:dyDescent="0.2">
      <c r="A20" s="155">
        <v>14</v>
      </c>
      <c r="B20" s="156" t="s">
        <v>396</v>
      </c>
      <c r="C20" s="156" t="s">
        <v>397</v>
      </c>
      <c r="D20" s="156" t="s">
        <v>47</v>
      </c>
      <c r="E20" s="157">
        <v>901</v>
      </c>
      <c r="F20" s="35">
        <v>30.671842000000002</v>
      </c>
      <c r="G20" s="158">
        <v>2.31238E-2</v>
      </c>
      <c r="H20" s="35" t="s">
        <v>153</v>
      </c>
      <c r="J20" s="32"/>
    </row>
    <row r="21" spans="1:10" x14ac:dyDescent="0.2">
      <c r="A21" s="155">
        <v>15</v>
      </c>
      <c r="B21" s="156" t="s">
        <v>248</v>
      </c>
      <c r="C21" s="156" t="s">
        <v>249</v>
      </c>
      <c r="D21" s="156" t="s">
        <v>16</v>
      </c>
      <c r="E21" s="157">
        <v>9124</v>
      </c>
      <c r="F21" s="35">
        <v>30.300803999999999</v>
      </c>
      <c r="G21" s="158">
        <v>2.2844070000000001E-2</v>
      </c>
      <c r="H21" s="35" t="s">
        <v>153</v>
      </c>
      <c r="J21" s="32"/>
    </row>
    <row r="22" spans="1:10" ht="15" x14ac:dyDescent="0.2">
      <c r="A22" s="155">
        <v>16</v>
      </c>
      <c r="B22" s="156" t="s">
        <v>96</v>
      </c>
      <c r="C22" s="156" t="s">
        <v>97</v>
      </c>
      <c r="D22" s="156" t="s">
        <v>90</v>
      </c>
      <c r="E22" s="157">
        <v>587</v>
      </c>
      <c r="F22" s="35">
        <v>27.826734999999999</v>
      </c>
      <c r="G22" s="158">
        <v>2.097885E-2</v>
      </c>
      <c r="H22" s="35" t="s">
        <v>153</v>
      </c>
      <c r="J22" s="48"/>
    </row>
    <row r="23" spans="1:10" x14ac:dyDescent="0.2">
      <c r="A23" s="155">
        <v>17</v>
      </c>
      <c r="B23" s="156" t="s">
        <v>476</v>
      </c>
      <c r="C23" s="156" t="s">
        <v>477</v>
      </c>
      <c r="D23" s="156" t="s">
        <v>245</v>
      </c>
      <c r="E23" s="157">
        <v>1859</v>
      </c>
      <c r="F23" s="35">
        <v>27.735350499999999</v>
      </c>
      <c r="G23" s="158">
        <v>2.090995E-2</v>
      </c>
      <c r="H23" s="35" t="s">
        <v>153</v>
      </c>
      <c r="J23" s="32"/>
    </row>
    <row r="24" spans="1:10" x14ac:dyDescent="0.2">
      <c r="A24" s="155">
        <v>18</v>
      </c>
      <c r="B24" s="156" t="s">
        <v>474</v>
      </c>
      <c r="C24" s="156" t="s">
        <v>475</v>
      </c>
      <c r="D24" s="156" t="s">
        <v>50</v>
      </c>
      <c r="E24" s="157">
        <v>9495</v>
      </c>
      <c r="F24" s="35">
        <v>26.149229999999999</v>
      </c>
      <c r="G24" s="158">
        <v>1.9714160000000001E-2</v>
      </c>
      <c r="H24" s="35" t="s">
        <v>153</v>
      </c>
      <c r="J24" s="32"/>
    </row>
    <row r="25" spans="1:10" x14ac:dyDescent="0.2">
      <c r="A25" s="155">
        <v>19</v>
      </c>
      <c r="B25" s="156" t="s">
        <v>350</v>
      </c>
      <c r="C25" s="156" t="s">
        <v>351</v>
      </c>
      <c r="D25" s="156" t="s">
        <v>222</v>
      </c>
      <c r="E25" s="157">
        <v>617</v>
      </c>
      <c r="F25" s="35">
        <v>24.0886055</v>
      </c>
      <c r="G25" s="158">
        <v>1.8160630000000001E-2</v>
      </c>
      <c r="H25" s="35" t="s">
        <v>153</v>
      </c>
      <c r="J25" s="32"/>
    </row>
    <row r="26" spans="1:10" x14ac:dyDescent="0.2">
      <c r="A26" s="155">
        <v>20</v>
      </c>
      <c r="B26" s="156" t="s">
        <v>137</v>
      </c>
      <c r="C26" s="156" t="s">
        <v>138</v>
      </c>
      <c r="D26" s="156" t="s">
        <v>16</v>
      </c>
      <c r="E26" s="157">
        <v>7496</v>
      </c>
      <c r="F26" s="35">
        <v>22.784092000000001</v>
      </c>
      <c r="G26" s="158">
        <v>1.7177149999999999E-2</v>
      </c>
      <c r="H26" s="35" t="s">
        <v>153</v>
      </c>
      <c r="J26" s="32"/>
    </row>
    <row r="27" spans="1:10" x14ac:dyDescent="0.2">
      <c r="A27" s="155">
        <v>21</v>
      </c>
      <c r="B27" s="156" t="s">
        <v>478</v>
      </c>
      <c r="C27" s="156" t="s">
        <v>479</v>
      </c>
      <c r="D27" s="156" t="s">
        <v>222</v>
      </c>
      <c r="E27" s="157">
        <v>1555</v>
      </c>
      <c r="F27" s="35">
        <v>22.69678</v>
      </c>
      <c r="G27" s="158">
        <v>1.7111319999999999E-2</v>
      </c>
      <c r="H27" s="35" t="s">
        <v>153</v>
      </c>
      <c r="J27" s="32"/>
    </row>
    <row r="28" spans="1:10" x14ac:dyDescent="0.2">
      <c r="A28" s="155">
        <v>22</v>
      </c>
      <c r="B28" s="156" t="s">
        <v>352</v>
      </c>
      <c r="C28" s="156" t="s">
        <v>353</v>
      </c>
      <c r="D28" s="156" t="s">
        <v>354</v>
      </c>
      <c r="E28" s="157">
        <v>2810</v>
      </c>
      <c r="F28" s="35">
        <v>19.488755000000001</v>
      </c>
      <c r="G28" s="158">
        <v>1.4692759999999999E-2</v>
      </c>
      <c r="H28" s="35" t="s">
        <v>153</v>
      </c>
      <c r="J28" s="32"/>
    </row>
    <row r="29" spans="1:10" ht="25.5" x14ac:dyDescent="0.2">
      <c r="A29" s="155">
        <v>23</v>
      </c>
      <c r="B29" s="156" t="s">
        <v>135</v>
      </c>
      <c r="C29" s="156" t="s">
        <v>136</v>
      </c>
      <c r="D29" s="156" t="s">
        <v>25</v>
      </c>
      <c r="E29" s="157">
        <v>1190</v>
      </c>
      <c r="F29" s="35">
        <v>19.004895000000001</v>
      </c>
      <c r="G29" s="158">
        <v>1.4327970000000001E-2</v>
      </c>
      <c r="H29" s="35" t="s">
        <v>153</v>
      </c>
      <c r="J29" s="32"/>
    </row>
    <row r="30" spans="1:10" ht="25.5" x14ac:dyDescent="0.2">
      <c r="A30" s="155">
        <v>24</v>
      </c>
      <c r="B30" s="156" t="s">
        <v>317</v>
      </c>
      <c r="C30" s="156" t="s">
        <v>318</v>
      </c>
      <c r="D30" s="156" t="s">
        <v>274</v>
      </c>
      <c r="E30" s="157">
        <v>526</v>
      </c>
      <c r="F30" s="35">
        <v>18.800554999999999</v>
      </c>
      <c r="G30" s="158">
        <v>1.417392E-2</v>
      </c>
      <c r="H30" s="35" t="s">
        <v>153</v>
      </c>
      <c r="J30" s="32"/>
    </row>
    <row r="31" spans="1:10" ht="25.5" x14ac:dyDescent="0.2">
      <c r="A31" s="155">
        <v>25</v>
      </c>
      <c r="B31" s="156" t="s">
        <v>480</v>
      </c>
      <c r="C31" s="156" t="s">
        <v>481</v>
      </c>
      <c r="D31" s="156" t="s">
        <v>219</v>
      </c>
      <c r="E31" s="157">
        <v>1140</v>
      </c>
      <c r="F31" s="35">
        <v>16.881119999999999</v>
      </c>
      <c r="G31" s="158">
        <v>1.272684E-2</v>
      </c>
      <c r="H31" s="35" t="s">
        <v>153</v>
      </c>
      <c r="J31" s="32"/>
    </row>
    <row r="32" spans="1:10" ht="25.5" x14ac:dyDescent="0.2">
      <c r="A32" s="155">
        <v>26</v>
      </c>
      <c r="B32" s="156" t="s">
        <v>482</v>
      </c>
      <c r="C32" s="156" t="s">
        <v>483</v>
      </c>
      <c r="D32" s="156" t="s">
        <v>327</v>
      </c>
      <c r="E32" s="157">
        <v>1535</v>
      </c>
      <c r="F32" s="35">
        <v>16.845857500000001</v>
      </c>
      <c r="G32" s="158">
        <v>1.270026E-2</v>
      </c>
      <c r="H32" s="35" t="s">
        <v>153</v>
      </c>
      <c r="J32" s="32"/>
    </row>
    <row r="33" spans="1:10" x14ac:dyDescent="0.2">
      <c r="A33" s="155">
        <v>27</v>
      </c>
      <c r="B33" s="156" t="s">
        <v>81</v>
      </c>
      <c r="C33" s="156" t="s">
        <v>82</v>
      </c>
      <c r="D33" s="156" t="s">
        <v>83</v>
      </c>
      <c r="E33" s="157">
        <v>1497</v>
      </c>
      <c r="F33" s="35">
        <v>15.604728</v>
      </c>
      <c r="G33" s="158">
        <v>1.176456E-2</v>
      </c>
      <c r="H33" s="35" t="s">
        <v>153</v>
      </c>
      <c r="J33" s="32"/>
    </row>
    <row r="34" spans="1:10" x14ac:dyDescent="0.2">
      <c r="A34" s="155">
        <v>28</v>
      </c>
      <c r="B34" s="156" t="s">
        <v>391</v>
      </c>
      <c r="C34" s="156" t="s">
        <v>392</v>
      </c>
      <c r="D34" s="156" t="s">
        <v>50</v>
      </c>
      <c r="E34" s="157">
        <v>989</v>
      </c>
      <c r="F34" s="35">
        <v>14.483905</v>
      </c>
      <c r="G34" s="158">
        <v>1.091956E-2</v>
      </c>
      <c r="H34" s="35" t="s">
        <v>153</v>
      </c>
      <c r="J34" s="32"/>
    </row>
    <row r="35" spans="1:10" x14ac:dyDescent="0.2">
      <c r="A35" s="155">
        <v>29</v>
      </c>
      <c r="B35" s="156" t="s">
        <v>389</v>
      </c>
      <c r="C35" s="156" t="s">
        <v>390</v>
      </c>
      <c r="D35" s="156" t="s">
        <v>50</v>
      </c>
      <c r="E35" s="157">
        <v>731</v>
      </c>
      <c r="F35" s="35">
        <v>13.176275</v>
      </c>
      <c r="G35" s="158">
        <v>9.93372E-3</v>
      </c>
      <c r="H35" s="35" t="s">
        <v>153</v>
      </c>
      <c r="J35" s="32"/>
    </row>
    <row r="36" spans="1:10" x14ac:dyDescent="0.2">
      <c r="A36" s="155">
        <v>30</v>
      </c>
      <c r="B36" s="156" t="s">
        <v>381</v>
      </c>
      <c r="C36" s="156" t="s">
        <v>382</v>
      </c>
      <c r="D36" s="156" t="s">
        <v>373</v>
      </c>
      <c r="E36" s="157">
        <v>517</v>
      </c>
      <c r="F36" s="35">
        <v>12.7856685</v>
      </c>
      <c r="G36" s="158">
        <v>9.6392400000000003E-3</v>
      </c>
      <c r="H36" s="35" t="s">
        <v>153</v>
      </c>
      <c r="J36" s="32"/>
    </row>
    <row r="37" spans="1:10" x14ac:dyDescent="0.2">
      <c r="A37" s="155">
        <v>31</v>
      </c>
      <c r="B37" s="156" t="s">
        <v>486</v>
      </c>
      <c r="C37" s="156" t="s">
        <v>487</v>
      </c>
      <c r="D37" s="156" t="s">
        <v>222</v>
      </c>
      <c r="E37" s="157">
        <v>1558</v>
      </c>
      <c r="F37" s="35">
        <v>8.0213629999999991</v>
      </c>
      <c r="G37" s="158">
        <v>6.0473799999999998E-3</v>
      </c>
      <c r="H37" s="35" t="s">
        <v>153</v>
      </c>
      <c r="J37" s="32"/>
    </row>
    <row r="38" spans="1:10" x14ac:dyDescent="0.2">
      <c r="A38" s="155">
        <v>32</v>
      </c>
      <c r="B38" s="156" t="s">
        <v>484</v>
      </c>
      <c r="C38" s="156" t="s">
        <v>848</v>
      </c>
      <c r="D38" s="156" t="s">
        <v>19</v>
      </c>
      <c r="E38" s="157">
        <v>327</v>
      </c>
      <c r="F38" s="35">
        <v>3.4102830000000002</v>
      </c>
      <c r="G38" s="158">
        <v>2.5710500000000001E-3</v>
      </c>
      <c r="H38" s="35" t="s">
        <v>153</v>
      </c>
      <c r="J38" s="32"/>
    </row>
    <row r="39" spans="1:10" x14ac:dyDescent="0.2">
      <c r="A39" s="153"/>
      <c r="B39" s="153"/>
      <c r="C39" s="154" t="s">
        <v>152</v>
      </c>
      <c r="D39" s="153"/>
      <c r="E39" s="153" t="s">
        <v>153</v>
      </c>
      <c r="F39" s="159">
        <v>1284.6949070000001</v>
      </c>
      <c r="G39" s="160">
        <v>0.96854397000000014</v>
      </c>
      <c r="H39" s="35" t="s">
        <v>153</v>
      </c>
      <c r="J39" s="32"/>
    </row>
    <row r="40" spans="1:10" x14ac:dyDescent="0.2">
      <c r="A40" s="153"/>
      <c r="B40" s="153"/>
      <c r="C40" s="161"/>
      <c r="D40" s="153"/>
      <c r="E40" s="153"/>
      <c r="F40" s="162"/>
      <c r="G40" s="162"/>
      <c r="H40" s="35" t="s">
        <v>153</v>
      </c>
      <c r="J40" s="32"/>
    </row>
    <row r="41" spans="1:10" x14ac:dyDescent="0.2">
      <c r="A41" s="153"/>
      <c r="B41" s="153"/>
      <c r="C41" s="154" t="s">
        <v>154</v>
      </c>
      <c r="D41" s="153"/>
      <c r="E41" s="153"/>
      <c r="F41" s="153"/>
      <c r="G41" s="153"/>
      <c r="H41" s="35" t="s">
        <v>153</v>
      </c>
      <c r="J41" s="32"/>
    </row>
    <row r="42" spans="1:10" x14ac:dyDescent="0.2">
      <c r="A42" s="153"/>
      <c r="B42" s="153"/>
      <c r="C42" s="154" t="s">
        <v>152</v>
      </c>
      <c r="D42" s="153"/>
      <c r="E42" s="153" t="s">
        <v>153</v>
      </c>
      <c r="F42" s="163" t="s">
        <v>155</v>
      </c>
      <c r="G42" s="160">
        <v>0</v>
      </c>
      <c r="H42" s="35" t="s">
        <v>153</v>
      </c>
      <c r="J42" s="32"/>
    </row>
    <row r="43" spans="1:10" x14ac:dyDescent="0.2">
      <c r="A43" s="153"/>
      <c r="B43" s="153"/>
      <c r="C43" s="161"/>
      <c r="D43" s="153"/>
      <c r="E43" s="153"/>
      <c r="F43" s="162"/>
      <c r="G43" s="162"/>
      <c r="H43" s="35" t="s">
        <v>153</v>
      </c>
      <c r="J43" s="32"/>
    </row>
    <row r="44" spans="1:10" x14ac:dyDescent="0.2">
      <c r="A44" s="153"/>
      <c r="B44" s="153"/>
      <c r="C44" s="154" t="s">
        <v>156</v>
      </c>
      <c r="D44" s="153"/>
      <c r="E44" s="153"/>
      <c r="F44" s="153"/>
      <c r="G44" s="153"/>
      <c r="H44" s="35" t="s">
        <v>153</v>
      </c>
      <c r="J44" s="32"/>
    </row>
    <row r="45" spans="1:10" x14ac:dyDescent="0.2">
      <c r="A45" s="153"/>
      <c r="B45" s="153"/>
      <c r="C45" s="154" t="s">
        <v>152</v>
      </c>
      <c r="D45" s="153"/>
      <c r="E45" s="153" t="s">
        <v>153</v>
      </c>
      <c r="F45" s="163" t="s">
        <v>155</v>
      </c>
      <c r="G45" s="160">
        <v>0</v>
      </c>
      <c r="H45" s="35" t="s">
        <v>153</v>
      </c>
      <c r="J45" s="32"/>
    </row>
    <row r="46" spans="1:10" x14ac:dyDescent="0.2">
      <c r="A46" s="153"/>
      <c r="B46" s="153"/>
      <c r="C46" s="161"/>
      <c r="D46" s="153"/>
      <c r="E46" s="153"/>
      <c r="F46" s="162"/>
      <c r="G46" s="162"/>
      <c r="H46" s="35" t="s">
        <v>153</v>
      </c>
      <c r="J46" s="32"/>
    </row>
    <row r="47" spans="1:10" x14ac:dyDescent="0.2">
      <c r="A47" s="153"/>
      <c r="B47" s="153"/>
      <c r="C47" s="154" t="s">
        <v>157</v>
      </c>
      <c r="D47" s="153"/>
      <c r="E47" s="153"/>
      <c r="F47" s="153"/>
      <c r="G47" s="153"/>
      <c r="H47" s="35" t="s">
        <v>153</v>
      </c>
      <c r="J47" s="32"/>
    </row>
    <row r="48" spans="1:10" x14ac:dyDescent="0.2">
      <c r="A48" s="153"/>
      <c r="B48" s="153"/>
      <c r="C48" s="154" t="s">
        <v>152</v>
      </c>
      <c r="D48" s="153"/>
      <c r="E48" s="153" t="s">
        <v>153</v>
      </c>
      <c r="F48" s="163" t="s">
        <v>155</v>
      </c>
      <c r="G48" s="160">
        <v>0</v>
      </c>
      <c r="H48" s="35" t="s">
        <v>153</v>
      </c>
      <c r="J48" s="32"/>
    </row>
    <row r="49" spans="1:10" x14ac:dyDescent="0.2">
      <c r="A49" s="153"/>
      <c r="B49" s="153"/>
      <c r="C49" s="161"/>
      <c r="D49" s="153"/>
      <c r="E49" s="153"/>
      <c r="F49" s="162"/>
      <c r="G49" s="162"/>
      <c r="H49" s="35" t="s">
        <v>153</v>
      </c>
      <c r="J49" s="32"/>
    </row>
    <row r="50" spans="1:10" x14ac:dyDescent="0.2">
      <c r="A50" s="153"/>
      <c r="B50" s="153"/>
      <c r="C50" s="154" t="s">
        <v>158</v>
      </c>
      <c r="D50" s="153"/>
      <c r="E50" s="153"/>
      <c r="F50" s="162"/>
      <c r="G50" s="162"/>
      <c r="H50" s="35" t="s">
        <v>153</v>
      </c>
      <c r="J50" s="32"/>
    </row>
    <row r="51" spans="1:10" x14ac:dyDescent="0.2">
      <c r="A51" s="153"/>
      <c r="B51" s="153"/>
      <c r="C51" s="154" t="s">
        <v>152</v>
      </c>
      <c r="D51" s="153"/>
      <c r="E51" s="153" t="s">
        <v>153</v>
      </c>
      <c r="F51" s="163" t="s">
        <v>155</v>
      </c>
      <c r="G51" s="160">
        <v>0</v>
      </c>
      <c r="H51" s="35" t="s">
        <v>153</v>
      </c>
      <c r="J51" s="32"/>
    </row>
    <row r="52" spans="1:10" x14ac:dyDescent="0.2">
      <c r="A52" s="153"/>
      <c r="B52" s="153"/>
      <c r="C52" s="161"/>
      <c r="D52" s="153"/>
      <c r="E52" s="153"/>
      <c r="F52" s="162"/>
      <c r="G52" s="162"/>
      <c r="H52" s="35" t="s">
        <v>153</v>
      </c>
      <c r="J52" s="32"/>
    </row>
    <row r="53" spans="1:10" x14ac:dyDescent="0.2">
      <c r="A53" s="153"/>
      <c r="B53" s="153"/>
      <c r="C53" s="154" t="s">
        <v>159</v>
      </c>
      <c r="D53" s="153"/>
      <c r="E53" s="153"/>
      <c r="F53" s="162"/>
      <c r="G53" s="162"/>
      <c r="H53" s="35" t="s">
        <v>153</v>
      </c>
      <c r="J53" s="32"/>
    </row>
    <row r="54" spans="1:10" x14ac:dyDescent="0.2">
      <c r="A54" s="153"/>
      <c r="B54" s="153"/>
      <c r="C54" s="154" t="s">
        <v>152</v>
      </c>
      <c r="D54" s="153"/>
      <c r="E54" s="153" t="s">
        <v>153</v>
      </c>
      <c r="F54" s="163" t="s">
        <v>155</v>
      </c>
      <c r="G54" s="160">
        <v>0</v>
      </c>
      <c r="H54" s="35" t="s">
        <v>153</v>
      </c>
      <c r="J54" s="32"/>
    </row>
    <row r="55" spans="1:10" x14ac:dyDescent="0.2">
      <c r="A55" s="153"/>
      <c r="B55" s="153"/>
      <c r="C55" s="161"/>
      <c r="D55" s="153"/>
      <c r="E55" s="153"/>
      <c r="F55" s="162"/>
      <c r="G55" s="162"/>
      <c r="H55" s="35" t="s">
        <v>153</v>
      </c>
      <c r="J55" s="32"/>
    </row>
    <row r="56" spans="1:10" x14ac:dyDescent="0.2">
      <c r="A56" s="153"/>
      <c r="B56" s="153"/>
      <c r="C56" s="154" t="s">
        <v>160</v>
      </c>
      <c r="D56" s="153"/>
      <c r="E56" s="153"/>
      <c r="F56" s="159">
        <v>1284.6949070000001</v>
      </c>
      <c r="G56" s="160">
        <v>0.96854397000000003</v>
      </c>
      <c r="H56" s="35" t="s">
        <v>153</v>
      </c>
      <c r="J56" s="32"/>
    </row>
    <row r="57" spans="1:10" x14ac:dyDescent="0.2">
      <c r="A57" s="153"/>
      <c r="B57" s="153"/>
      <c r="C57" s="161"/>
      <c r="D57" s="153"/>
      <c r="E57" s="153"/>
      <c r="F57" s="162"/>
      <c r="G57" s="162"/>
      <c r="H57" s="35" t="s">
        <v>153</v>
      </c>
      <c r="J57" s="32"/>
    </row>
    <row r="58" spans="1:10" x14ac:dyDescent="0.2">
      <c r="A58" s="153"/>
      <c r="B58" s="153"/>
      <c r="C58" s="154" t="s">
        <v>161</v>
      </c>
      <c r="D58" s="153"/>
      <c r="E58" s="153"/>
      <c r="F58" s="162"/>
      <c r="G58" s="162"/>
      <c r="H58" s="35" t="s">
        <v>153</v>
      </c>
      <c r="J58" s="32"/>
    </row>
    <row r="59" spans="1:10" x14ac:dyDescent="0.2">
      <c r="A59" s="153"/>
      <c r="B59" s="153"/>
      <c r="C59" s="154" t="s">
        <v>10</v>
      </c>
      <c r="D59" s="153"/>
      <c r="E59" s="153"/>
      <c r="F59" s="162"/>
      <c r="G59" s="162"/>
      <c r="H59" s="35" t="s">
        <v>153</v>
      </c>
      <c r="J59" s="32"/>
    </row>
    <row r="60" spans="1:10" x14ac:dyDescent="0.2">
      <c r="A60" s="153"/>
      <c r="B60" s="153"/>
      <c r="C60" s="154" t="s">
        <v>152</v>
      </c>
      <c r="D60" s="153"/>
      <c r="E60" s="153" t="s">
        <v>153</v>
      </c>
      <c r="F60" s="163" t="s">
        <v>155</v>
      </c>
      <c r="G60" s="160">
        <v>0</v>
      </c>
      <c r="H60" s="35" t="s">
        <v>153</v>
      </c>
      <c r="J60" s="32"/>
    </row>
    <row r="61" spans="1:10" x14ac:dyDescent="0.2">
      <c r="A61" s="153"/>
      <c r="B61" s="153"/>
      <c r="C61" s="161"/>
      <c r="D61" s="153"/>
      <c r="E61" s="153"/>
      <c r="F61" s="162"/>
      <c r="G61" s="162"/>
      <c r="H61" s="35" t="s">
        <v>153</v>
      </c>
      <c r="J61" s="32"/>
    </row>
    <row r="62" spans="1:10" x14ac:dyDescent="0.2">
      <c r="A62" s="153"/>
      <c r="B62" s="153"/>
      <c r="C62" s="154" t="s">
        <v>162</v>
      </c>
      <c r="D62" s="153"/>
      <c r="E62" s="153"/>
      <c r="F62" s="153"/>
      <c r="G62" s="153"/>
      <c r="H62" s="35" t="s">
        <v>153</v>
      </c>
      <c r="J62" s="32"/>
    </row>
    <row r="63" spans="1:10" x14ac:dyDescent="0.2">
      <c r="A63" s="153"/>
      <c r="B63" s="153"/>
      <c r="C63" s="154" t="s">
        <v>152</v>
      </c>
      <c r="D63" s="153"/>
      <c r="E63" s="153" t="s">
        <v>153</v>
      </c>
      <c r="F63" s="163" t="s">
        <v>155</v>
      </c>
      <c r="G63" s="160">
        <v>0</v>
      </c>
      <c r="H63" s="35" t="s">
        <v>153</v>
      </c>
      <c r="J63" s="32"/>
    </row>
    <row r="64" spans="1:10" x14ac:dyDescent="0.2">
      <c r="A64" s="153"/>
      <c r="B64" s="153"/>
      <c r="C64" s="161"/>
      <c r="D64" s="153"/>
      <c r="E64" s="153"/>
      <c r="F64" s="162"/>
      <c r="G64" s="162"/>
      <c r="H64" s="35" t="s">
        <v>153</v>
      </c>
      <c r="J64" s="32"/>
    </row>
    <row r="65" spans="1:10" x14ac:dyDescent="0.2">
      <c r="A65" s="153"/>
      <c r="B65" s="153"/>
      <c r="C65" s="154" t="s">
        <v>163</v>
      </c>
      <c r="D65" s="153"/>
      <c r="E65" s="153"/>
      <c r="F65" s="153"/>
      <c r="G65" s="153"/>
      <c r="H65" s="35" t="s">
        <v>153</v>
      </c>
      <c r="J65" s="32"/>
    </row>
    <row r="66" spans="1:10" x14ac:dyDescent="0.2">
      <c r="A66" s="153"/>
      <c r="B66" s="153"/>
      <c r="C66" s="154" t="s">
        <v>152</v>
      </c>
      <c r="D66" s="153"/>
      <c r="E66" s="153" t="s">
        <v>153</v>
      </c>
      <c r="F66" s="163" t="s">
        <v>155</v>
      </c>
      <c r="G66" s="160">
        <v>0</v>
      </c>
      <c r="H66" s="35" t="s">
        <v>153</v>
      </c>
      <c r="J66" s="32"/>
    </row>
    <row r="67" spans="1:10" x14ac:dyDescent="0.2">
      <c r="A67" s="153"/>
      <c r="B67" s="153"/>
      <c r="C67" s="161"/>
      <c r="D67" s="153"/>
      <c r="E67" s="153"/>
      <c r="F67" s="162"/>
      <c r="G67" s="162"/>
      <c r="H67" s="35" t="s">
        <v>153</v>
      </c>
      <c r="J67" s="32"/>
    </row>
    <row r="68" spans="1:10" x14ac:dyDescent="0.2">
      <c r="A68" s="153"/>
      <c r="B68" s="153"/>
      <c r="C68" s="154" t="s">
        <v>164</v>
      </c>
      <c r="D68" s="153"/>
      <c r="E68" s="153"/>
      <c r="F68" s="162"/>
      <c r="G68" s="162"/>
      <c r="H68" s="35" t="s">
        <v>153</v>
      </c>
      <c r="J68" s="32"/>
    </row>
    <row r="69" spans="1:10" x14ac:dyDescent="0.2">
      <c r="A69" s="153"/>
      <c r="B69" s="153"/>
      <c r="C69" s="154" t="s">
        <v>152</v>
      </c>
      <c r="D69" s="153"/>
      <c r="E69" s="153" t="s">
        <v>153</v>
      </c>
      <c r="F69" s="163" t="s">
        <v>155</v>
      </c>
      <c r="G69" s="160">
        <v>0</v>
      </c>
      <c r="H69" s="35" t="s">
        <v>153</v>
      </c>
      <c r="J69" s="32"/>
    </row>
    <row r="70" spans="1:10" x14ac:dyDescent="0.2">
      <c r="A70" s="153"/>
      <c r="B70" s="153"/>
      <c r="C70" s="161"/>
      <c r="D70" s="153"/>
      <c r="E70" s="153"/>
      <c r="F70" s="162"/>
      <c r="G70" s="162"/>
      <c r="H70" s="35" t="s">
        <v>153</v>
      </c>
      <c r="J70" s="32"/>
    </row>
    <row r="71" spans="1:10" x14ac:dyDescent="0.2">
      <c r="A71" s="153"/>
      <c r="B71" s="153"/>
      <c r="C71" s="154" t="s">
        <v>165</v>
      </c>
      <c r="D71" s="153"/>
      <c r="E71" s="153"/>
      <c r="F71" s="159">
        <v>0</v>
      </c>
      <c r="G71" s="160">
        <v>0</v>
      </c>
      <c r="H71" s="35" t="s">
        <v>153</v>
      </c>
      <c r="J71" s="32"/>
    </row>
    <row r="72" spans="1:10" x14ac:dyDescent="0.2">
      <c r="A72" s="153"/>
      <c r="B72" s="153"/>
      <c r="C72" s="161"/>
      <c r="D72" s="153"/>
      <c r="E72" s="153"/>
      <c r="F72" s="162"/>
      <c r="G72" s="162"/>
      <c r="H72" s="35" t="s">
        <v>153</v>
      </c>
      <c r="J72" s="32"/>
    </row>
    <row r="73" spans="1:10" x14ac:dyDescent="0.2">
      <c r="A73" s="153"/>
      <c r="B73" s="153"/>
      <c r="C73" s="154" t="s">
        <v>166</v>
      </c>
      <c r="D73" s="153"/>
      <c r="E73" s="153"/>
      <c r="F73" s="162"/>
      <c r="G73" s="162"/>
      <c r="H73" s="35" t="s">
        <v>153</v>
      </c>
      <c r="J73" s="32"/>
    </row>
    <row r="74" spans="1:10" x14ac:dyDescent="0.2">
      <c r="A74" s="153"/>
      <c r="B74" s="153"/>
      <c r="C74" s="154" t="s">
        <v>167</v>
      </c>
      <c r="D74" s="153"/>
      <c r="E74" s="153"/>
      <c r="F74" s="162"/>
      <c r="G74" s="162"/>
      <c r="H74" s="35" t="s">
        <v>153</v>
      </c>
      <c r="J74" s="32"/>
    </row>
    <row r="75" spans="1:10" x14ac:dyDescent="0.2">
      <c r="A75" s="153"/>
      <c r="B75" s="153"/>
      <c r="C75" s="154" t="s">
        <v>152</v>
      </c>
      <c r="D75" s="153"/>
      <c r="E75" s="153" t="s">
        <v>153</v>
      </c>
      <c r="F75" s="163" t="s">
        <v>155</v>
      </c>
      <c r="G75" s="160">
        <v>0</v>
      </c>
      <c r="H75" s="35" t="s">
        <v>153</v>
      </c>
      <c r="J75" s="32"/>
    </row>
    <row r="76" spans="1:10" x14ac:dyDescent="0.2">
      <c r="A76" s="153"/>
      <c r="B76" s="153"/>
      <c r="C76" s="161"/>
      <c r="D76" s="153"/>
      <c r="E76" s="153"/>
      <c r="F76" s="162"/>
      <c r="G76" s="162"/>
      <c r="H76" s="35" t="s">
        <v>153</v>
      </c>
      <c r="J76" s="32"/>
    </row>
    <row r="77" spans="1:10" x14ac:dyDescent="0.2">
      <c r="A77" s="153"/>
      <c r="B77" s="153"/>
      <c r="C77" s="154" t="s">
        <v>168</v>
      </c>
      <c r="D77" s="153"/>
      <c r="E77" s="153"/>
      <c r="F77" s="162"/>
      <c r="G77" s="162"/>
      <c r="H77" s="35" t="s">
        <v>153</v>
      </c>
      <c r="J77" s="32"/>
    </row>
    <row r="78" spans="1:10" x14ac:dyDescent="0.2">
      <c r="A78" s="153"/>
      <c r="B78" s="153"/>
      <c r="C78" s="154" t="s">
        <v>152</v>
      </c>
      <c r="D78" s="153"/>
      <c r="E78" s="153" t="s">
        <v>153</v>
      </c>
      <c r="F78" s="163" t="s">
        <v>155</v>
      </c>
      <c r="G78" s="160">
        <v>0</v>
      </c>
      <c r="H78" s="35" t="s">
        <v>153</v>
      </c>
      <c r="J78" s="32"/>
    </row>
    <row r="79" spans="1:10" x14ac:dyDescent="0.2">
      <c r="A79" s="153"/>
      <c r="B79" s="153"/>
      <c r="C79" s="161"/>
      <c r="D79" s="153"/>
      <c r="E79" s="153"/>
      <c r="F79" s="162"/>
      <c r="G79" s="162"/>
      <c r="H79" s="35" t="s">
        <v>153</v>
      </c>
      <c r="J79" s="32"/>
    </row>
    <row r="80" spans="1:10" x14ac:dyDescent="0.2">
      <c r="A80" s="153"/>
      <c r="B80" s="153"/>
      <c r="C80" s="154" t="s">
        <v>169</v>
      </c>
      <c r="D80" s="153"/>
      <c r="E80" s="153"/>
      <c r="F80" s="162"/>
      <c r="G80" s="162"/>
      <c r="H80" s="35" t="s">
        <v>153</v>
      </c>
      <c r="J80" s="32"/>
    </row>
    <row r="81" spans="1:10" x14ac:dyDescent="0.2">
      <c r="A81" s="153"/>
      <c r="B81" s="153"/>
      <c r="C81" s="154" t="s">
        <v>152</v>
      </c>
      <c r="D81" s="153"/>
      <c r="E81" s="153" t="s">
        <v>153</v>
      </c>
      <c r="F81" s="163" t="s">
        <v>155</v>
      </c>
      <c r="G81" s="160">
        <v>0</v>
      </c>
      <c r="H81" s="35" t="s">
        <v>153</v>
      </c>
      <c r="J81" s="32"/>
    </row>
    <row r="82" spans="1:10" x14ac:dyDescent="0.2">
      <c r="A82" s="153"/>
      <c r="B82" s="153"/>
      <c r="C82" s="161"/>
      <c r="D82" s="153"/>
      <c r="E82" s="153"/>
      <c r="F82" s="162"/>
      <c r="G82" s="162"/>
      <c r="H82" s="35" t="s">
        <v>153</v>
      </c>
      <c r="J82" s="32"/>
    </row>
    <row r="83" spans="1:10" x14ac:dyDescent="0.2">
      <c r="A83" s="153"/>
      <c r="B83" s="153"/>
      <c r="C83" s="154" t="s">
        <v>170</v>
      </c>
      <c r="D83" s="153"/>
      <c r="E83" s="153"/>
      <c r="F83" s="162"/>
      <c r="G83" s="162"/>
      <c r="H83" s="35" t="s">
        <v>153</v>
      </c>
      <c r="J83" s="32"/>
    </row>
    <row r="84" spans="1:10" x14ac:dyDescent="0.2">
      <c r="A84" s="155">
        <v>1</v>
      </c>
      <c r="B84" s="156"/>
      <c r="C84" s="156" t="s">
        <v>171</v>
      </c>
      <c r="D84" s="156"/>
      <c r="E84" s="164"/>
      <c r="F84" s="35">
        <v>36.248268000000003</v>
      </c>
      <c r="G84" s="158">
        <v>2.7327919999999999E-2</v>
      </c>
      <c r="H84" s="35" t="s">
        <v>1026</v>
      </c>
      <c r="J84" s="32"/>
    </row>
    <row r="85" spans="1:10" x14ac:dyDescent="0.2">
      <c r="A85" s="153"/>
      <c r="B85" s="153"/>
      <c r="C85" s="154" t="s">
        <v>152</v>
      </c>
      <c r="D85" s="153"/>
      <c r="E85" s="153" t="s">
        <v>153</v>
      </c>
      <c r="F85" s="159">
        <v>36.248268000000003</v>
      </c>
      <c r="G85" s="160">
        <v>2.7327919999999999E-2</v>
      </c>
      <c r="H85" s="35" t="s">
        <v>153</v>
      </c>
      <c r="J85" s="32"/>
    </row>
    <row r="86" spans="1:10" x14ac:dyDescent="0.2">
      <c r="A86" s="153"/>
      <c r="B86" s="153"/>
      <c r="C86" s="161"/>
      <c r="D86" s="153"/>
      <c r="E86" s="153"/>
      <c r="F86" s="162"/>
      <c r="G86" s="162"/>
      <c r="H86" s="35" t="s">
        <v>153</v>
      </c>
      <c r="J86" s="32"/>
    </row>
    <row r="87" spans="1:10" x14ac:dyDescent="0.2">
      <c r="A87" s="153"/>
      <c r="B87" s="153"/>
      <c r="C87" s="154" t="s">
        <v>172</v>
      </c>
      <c r="D87" s="153"/>
      <c r="E87" s="153"/>
      <c r="F87" s="159">
        <v>36.248268000000003</v>
      </c>
      <c r="G87" s="160">
        <v>2.7327919999999999E-2</v>
      </c>
      <c r="H87" s="35" t="s">
        <v>153</v>
      </c>
      <c r="J87" s="32"/>
    </row>
    <row r="88" spans="1:10" x14ac:dyDescent="0.2">
      <c r="A88" s="153"/>
      <c r="B88" s="153"/>
      <c r="C88" s="162"/>
      <c r="D88" s="153"/>
      <c r="E88" s="153"/>
      <c r="F88" s="153"/>
      <c r="G88" s="153"/>
      <c r="H88" s="35" t="s">
        <v>153</v>
      </c>
      <c r="J88" s="32"/>
    </row>
    <row r="89" spans="1:10" x14ac:dyDescent="0.2">
      <c r="A89" s="153"/>
      <c r="B89" s="153"/>
      <c r="C89" s="154" t="s">
        <v>173</v>
      </c>
      <c r="D89" s="153"/>
      <c r="E89" s="153"/>
      <c r="F89" s="153"/>
      <c r="G89" s="153"/>
      <c r="H89" s="35" t="s">
        <v>153</v>
      </c>
      <c r="J89" s="32"/>
    </row>
    <row r="90" spans="1:10" x14ac:dyDescent="0.2">
      <c r="A90" s="153"/>
      <c r="B90" s="153"/>
      <c r="C90" s="154" t="s">
        <v>174</v>
      </c>
      <c r="D90" s="153"/>
      <c r="E90" s="153"/>
      <c r="F90" s="153"/>
      <c r="G90" s="153"/>
      <c r="H90" s="35" t="s">
        <v>153</v>
      </c>
      <c r="J90" s="32"/>
    </row>
    <row r="91" spans="1:10" x14ac:dyDescent="0.2">
      <c r="A91" s="153"/>
      <c r="B91" s="153"/>
      <c r="C91" s="154" t="s">
        <v>152</v>
      </c>
      <c r="D91" s="153"/>
      <c r="E91" s="153" t="s">
        <v>153</v>
      </c>
      <c r="F91" s="163" t="s">
        <v>155</v>
      </c>
      <c r="G91" s="160">
        <v>0</v>
      </c>
      <c r="H91" s="35" t="s">
        <v>153</v>
      </c>
      <c r="J91" s="32"/>
    </row>
    <row r="92" spans="1:10" x14ac:dyDescent="0.2">
      <c r="A92" s="153"/>
      <c r="B92" s="153"/>
      <c r="C92" s="161"/>
      <c r="D92" s="153"/>
      <c r="E92" s="153"/>
      <c r="F92" s="162"/>
      <c r="G92" s="162"/>
      <c r="H92" s="35" t="s">
        <v>153</v>
      </c>
      <c r="J92" s="32"/>
    </row>
    <row r="93" spans="1:10" x14ac:dyDescent="0.2">
      <c r="A93" s="153"/>
      <c r="B93" s="153"/>
      <c r="C93" s="154" t="s">
        <v>177</v>
      </c>
      <c r="D93" s="153"/>
      <c r="E93" s="153"/>
      <c r="F93" s="153"/>
      <c r="G93" s="153"/>
      <c r="H93" s="35" t="s">
        <v>153</v>
      </c>
      <c r="J93" s="32"/>
    </row>
    <row r="94" spans="1:10" x14ac:dyDescent="0.2">
      <c r="A94" s="153"/>
      <c r="B94" s="153"/>
      <c r="C94" s="154" t="s">
        <v>178</v>
      </c>
      <c r="D94" s="153"/>
      <c r="E94" s="153"/>
      <c r="F94" s="153"/>
      <c r="G94" s="153"/>
      <c r="H94" s="35" t="s">
        <v>153</v>
      </c>
      <c r="J94" s="32"/>
    </row>
    <row r="95" spans="1:10" x14ac:dyDescent="0.2">
      <c r="A95" s="153"/>
      <c r="B95" s="153"/>
      <c r="C95" s="154" t="s">
        <v>152</v>
      </c>
      <c r="D95" s="153"/>
      <c r="E95" s="153" t="s">
        <v>153</v>
      </c>
      <c r="F95" s="163" t="s">
        <v>155</v>
      </c>
      <c r="G95" s="160">
        <v>0</v>
      </c>
      <c r="H95" s="35" t="s">
        <v>153</v>
      </c>
      <c r="J95" s="32"/>
    </row>
    <row r="96" spans="1:10" x14ac:dyDescent="0.2">
      <c r="A96" s="153"/>
      <c r="B96" s="153"/>
      <c r="C96" s="161"/>
      <c r="D96" s="153"/>
      <c r="E96" s="153"/>
      <c r="F96" s="162"/>
      <c r="G96" s="162"/>
      <c r="H96" s="35" t="s">
        <v>153</v>
      </c>
      <c r="J96" s="32"/>
    </row>
    <row r="97" spans="1:17" x14ac:dyDescent="0.2">
      <c r="A97" s="153"/>
      <c r="B97" s="153"/>
      <c r="C97" s="154" t="s">
        <v>179</v>
      </c>
      <c r="D97" s="153"/>
      <c r="E97" s="153"/>
      <c r="F97" s="162"/>
      <c r="G97" s="162"/>
      <c r="H97" s="35" t="s">
        <v>153</v>
      </c>
      <c r="J97" s="32"/>
    </row>
    <row r="98" spans="1:17" x14ac:dyDescent="0.2">
      <c r="A98" s="153"/>
      <c r="B98" s="153"/>
      <c r="C98" s="154" t="s">
        <v>152</v>
      </c>
      <c r="D98" s="153"/>
      <c r="E98" s="153" t="s">
        <v>153</v>
      </c>
      <c r="F98" s="163" t="s">
        <v>155</v>
      </c>
      <c r="G98" s="160">
        <v>0</v>
      </c>
      <c r="H98" s="35" t="s">
        <v>153</v>
      </c>
      <c r="J98" s="32"/>
    </row>
    <row r="99" spans="1:17" x14ac:dyDescent="0.2">
      <c r="A99" s="153"/>
      <c r="B99" s="153"/>
      <c r="C99" s="161"/>
      <c r="D99" s="153"/>
      <c r="E99" s="153"/>
      <c r="F99" s="162"/>
      <c r="G99" s="162"/>
      <c r="H99" s="35" t="s">
        <v>153</v>
      </c>
      <c r="J99" s="32"/>
    </row>
    <row r="100" spans="1:17" x14ac:dyDescent="0.2">
      <c r="A100" s="164"/>
      <c r="B100" s="156"/>
      <c r="C100" s="156" t="s">
        <v>180</v>
      </c>
      <c r="D100" s="156"/>
      <c r="E100" s="164"/>
      <c r="F100" s="35">
        <v>5.4756531900000001</v>
      </c>
      <c r="G100" s="158">
        <v>4.1281499999999997E-3</v>
      </c>
      <c r="H100" s="35" t="s">
        <v>153</v>
      </c>
      <c r="J100" s="32"/>
    </row>
    <row r="101" spans="1:17" x14ac:dyDescent="0.2">
      <c r="A101" s="161"/>
      <c r="B101" s="161"/>
      <c r="C101" s="154" t="s">
        <v>181</v>
      </c>
      <c r="D101" s="162"/>
      <c r="E101" s="162"/>
      <c r="F101" s="159">
        <v>1326.4188281900001</v>
      </c>
      <c r="G101" s="167">
        <v>1.00000004</v>
      </c>
      <c r="H101" s="35" t="s">
        <v>153</v>
      </c>
      <c r="J101" s="32"/>
    </row>
    <row r="102" spans="1:17" x14ac:dyDescent="0.2">
      <c r="A102" s="168"/>
      <c r="B102" s="168"/>
      <c r="C102" s="168"/>
      <c r="D102" s="169"/>
      <c r="E102" s="169"/>
      <c r="F102" s="169"/>
      <c r="G102" s="169"/>
      <c r="J102" s="32"/>
    </row>
    <row r="103" spans="1:17" ht="12.75" customHeight="1" x14ac:dyDescent="0.2">
      <c r="A103" s="36"/>
      <c r="B103" s="279" t="s">
        <v>843</v>
      </c>
      <c r="C103" s="279"/>
      <c r="D103" s="279"/>
      <c r="E103" s="279"/>
      <c r="F103" s="279"/>
      <c r="G103" s="279"/>
      <c r="H103" s="279"/>
      <c r="J103" s="32"/>
    </row>
    <row r="104" spans="1:17" ht="14.1" customHeight="1" x14ac:dyDescent="0.2">
      <c r="A104" s="36"/>
      <c r="B104" s="279" t="s">
        <v>844</v>
      </c>
      <c r="C104" s="279"/>
      <c r="D104" s="279"/>
      <c r="E104" s="279"/>
      <c r="F104" s="279"/>
      <c r="G104" s="279"/>
      <c r="H104" s="279"/>
      <c r="J104" s="32"/>
    </row>
    <row r="105" spans="1:17" ht="17.100000000000001" customHeight="1" x14ac:dyDescent="0.2">
      <c r="A105" s="36"/>
      <c r="B105" s="279" t="s">
        <v>845</v>
      </c>
      <c r="C105" s="279"/>
      <c r="D105" s="279"/>
      <c r="E105" s="279"/>
      <c r="F105" s="279"/>
      <c r="G105" s="279"/>
      <c r="H105" s="279"/>
      <c r="J105" s="32"/>
    </row>
    <row r="106" spans="1:17" s="38" customFormat="1" ht="63.75" customHeight="1" x14ac:dyDescent="0.25">
      <c r="A106" s="37"/>
      <c r="B106" s="280" t="s">
        <v>846</v>
      </c>
      <c r="C106" s="280"/>
      <c r="D106" s="280"/>
      <c r="E106" s="280"/>
      <c r="F106" s="280"/>
      <c r="G106" s="280"/>
      <c r="H106" s="280"/>
      <c r="I106"/>
      <c r="J106" s="32"/>
      <c r="K106"/>
      <c r="L106"/>
      <c r="M106"/>
      <c r="N106"/>
      <c r="O106"/>
      <c r="P106"/>
      <c r="Q106"/>
    </row>
    <row r="107" spans="1:17" ht="12.75" customHeight="1" x14ac:dyDescent="0.2">
      <c r="A107" s="36"/>
      <c r="B107" s="279" t="s">
        <v>847</v>
      </c>
      <c r="C107" s="279"/>
      <c r="D107" s="279"/>
      <c r="E107" s="279"/>
      <c r="F107" s="279"/>
      <c r="G107" s="279"/>
      <c r="H107" s="279"/>
      <c r="J107" s="32"/>
    </row>
    <row r="108" spans="1:17" x14ac:dyDescent="0.2">
      <c r="A108" s="36"/>
      <c r="B108" s="36"/>
      <c r="C108" s="36"/>
      <c r="D108" s="170"/>
      <c r="E108" s="170"/>
      <c r="F108" s="170"/>
      <c r="G108" s="170"/>
      <c r="J108" s="32"/>
    </row>
    <row r="109" spans="1:17" x14ac:dyDescent="0.2">
      <c r="A109" s="36"/>
      <c r="B109" s="275" t="s">
        <v>182</v>
      </c>
      <c r="C109" s="276"/>
      <c r="D109" s="277"/>
      <c r="E109" s="171"/>
      <c r="F109" s="170"/>
      <c r="G109" s="170"/>
      <c r="J109" s="32"/>
    </row>
    <row r="110" spans="1:17" ht="26.25" customHeight="1" x14ac:dyDescent="0.2">
      <c r="A110" s="36"/>
      <c r="B110" s="273" t="s">
        <v>183</v>
      </c>
      <c r="C110" s="274"/>
      <c r="D110" s="154" t="s">
        <v>184</v>
      </c>
      <c r="E110" s="171"/>
      <c r="F110" s="170"/>
      <c r="G110" s="170"/>
      <c r="J110" s="32"/>
    </row>
    <row r="111" spans="1:17" x14ac:dyDescent="0.2">
      <c r="A111" s="36"/>
      <c r="B111" s="273" t="s">
        <v>185</v>
      </c>
      <c r="C111" s="274"/>
      <c r="D111" s="154" t="s">
        <v>184</v>
      </c>
      <c r="E111" s="171"/>
      <c r="F111" s="170"/>
      <c r="G111" s="170"/>
      <c r="J111" s="32"/>
    </row>
    <row r="112" spans="1:17" x14ac:dyDescent="0.2">
      <c r="A112" s="36"/>
      <c r="B112" s="273" t="s">
        <v>186</v>
      </c>
      <c r="C112" s="274"/>
      <c r="D112" s="162" t="s">
        <v>153</v>
      </c>
      <c r="E112" s="171"/>
      <c r="F112" s="170"/>
      <c r="G112" s="170"/>
      <c r="J112" s="32"/>
    </row>
    <row r="113" spans="1:10" x14ac:dyDescent="0.2">
      <c r="A113" s="39"/>
      <c r="B113" s="40" t="s">
        <v>153</v>
      </c>
      <c r="C113" s="40" t="s">
        <v>851</v>
      </c>
      <c r="D113" s="40" t="s">
        <v>187</v>
      </c>
      <c r="E113" s="39"/>
      <c r="F113" s="39"/>
      <c r="G113" s="39"/>
      <c r="H113" s="39"/>
      <c r="J113" s="32"/>
    </row>
    <row r="114" spans="1:10" x14ac:dyDescent="0.2">
      <c r="A114" s="39"/>
      <c r="B114" s="172" t="s">
        <v>188</v>
      </c>
      <c r="C114" s="40" t="s">
        <v>189</v>
      </c>
      <c r="D114" s="40" t="s">
        <v>190</v>
      </c>
      <c r="E114" s="39"/>
      <c r="F114" s="39"/>
      <c r="G114" s="39"/>
      <c r="J114" s="32"/>
    </row>
    <row r="115" spans="1:10" x14ac:dyDescent="0.2">
      <c r="A115" s="39"/>
      <c r="B115" s="156" t="s">
        <v>191</v>
      </c>
      <c r="C115" s="173">
        <v>33.525399999999998</v>
      </c>
      <c r="D115" s="173">
        <v>35.639699999999998</v>
      </c>
      <c r="E115" s="39"/>
      <c r="F115" s="70"/>
      <c r="G115" s="174"/>
      <c r="J115" s="32"/>
    </row>
    <row r="116" spans="1:10" x14ac:dyDescent="0.2">
      <c r="A116" s="39"/>
      <c r="B116" s="156" t="s">
        <v>1045</v>
      </c>
      <c r="C116" s="173">
        <v>25.901299999999999</v>
      </c>
      <c r="D116" s="173">
        <v>27.534800000000001</v>
      </c>
      <c r="E116" s="39"/>
      <c r="F116" s="70"/>
      <c r="G116" s="174"/>
      <c r="J116" s="32"/>
    </row>
    <row r="117" spans="1:10" x14ac:dyDescent="0.2">
      <c r="A117" s="39"/>
      <c r="B117" s="156" t="s">
        <v>192</v>
      </c>
      <c r="C117" s="173">
        <v>32.595999999999997</v>
      </c>
      <c r="D117" s="173">
        <v>34.645699999999998</v>
      </c>
      <c r="E117" s="39"/>
      <c r="F117" s="70"/>
      <c r="G117" s="174"/>
      <c r="J117" s="32"/>
    </row>
    <row r="118" spans="1:10" x14ac:dyDescent="0.2">
      <c r="A118" s="39"/>
      <c r="B118" s="156" t="s">
        <v>1046</v>
      </c>
      <c r="C118" s="173">
        <v>25.048200000000001</v>
      </c>
      <c r="D118" s="173">
        <v>26.6233</v>
      </c>
      <c r="E118" s="39"/>
      <c r="F118" s="70"/>
      <c r="G118" s="174"/>
      <c r="J118" s="32"/>
    </row>
    <row r="119" spans="1:10" x14ac:dyDescent="0.2">
      <c r="A119" s="39"/>
      <c r="B119" s="39"/>
      <c r="C119" s="39"/>
      <c r="D119" s="39"/>
      <c r="E119" s="39"/>
      <c r="F119" s="39"/>
      <c r="G119" s="39"/>
      <c r="J119" s="32"/>
    </row>
    <row r="120" spans="1:10" x14ac:dyDescent="0.2">
      <c r="A120" s="39"/>
      <c r="B120" s="273" t="s">
        <v>1047</v>
      </c>
      <c r="C120" s="274"/>
      <c r="D120" s="154" t="s">
        <v>184</v>
      </c>
      <c r="E120" s="39"/>
      <c r="F120" s="39"/>
      <c r="G120" s="39"/>
      <c r="J120" s="32"/>
    </row>
    <row r="121" spans="1:10" x14ac:dyDescent="0.2">
      <c r="A121" s="39"/>
      <c r="B121" s="175"/>
      <c r="C121" s="175"/>
      <c r="D121" s="175"/>
      <c r="E121" s="39"/>
      <c r="F121" s="39"/>
      <c r="G121" s="39"/>
      <c r="J121" s="32"/>
    </row>
    <row r="122" spans="1:10" x14ac:dyDescent="0.2">
      <c r="A122" s="39"/>
      <c r="B122" s="273" t="s">
        <v>193</v>
      </c>
      <c r="C122" s="274"/>
      <c r="D122" s="154" t="s">
        <v>184</v>
      </c>
      <c r="E122" s="176"/>
      <c r="F122" s="39"/>
      <c r="G122" s="39"/>
      <c r="J122" s="32"/>
    </row>
    <row r="123" spans="1:10" x14ac:dyDescent="0.2">
      <c r="A123" s="39"/>
      <c r="B123" s="273" t="s">
        <v>194</v>
      </c>
      <c r="C123" s="274"/>
      <c r="D123" s="154" t="s">
        <v>184</v>
      </c>
      <c r="E123" s="176"/>
      <c r="F123" s="39"/>
      <c r="G123" s="39"/>
      <c r="J123" s="32"/>
    </row>
    <row r="124" spans="1:10" x14ac:dyDescent="0.2">
      <c r="A124" s="39"/>
      <c r="B124" s="273" t="s">
        <v>195</v>
      </c>
      <c r="C124" s="274"/>
      <c r="D124" s="154" t="s">
        <v>184</v>
      </c>
      <c r="E124" s="176"/>
      <c r="F124" s="39"/>
      <c r="G124" s="39"/>
      <c r="J124" s="32"/>
    </row>
    <row r="125" spans="1:10" x14ac:dyDescent="0.2">
      <c r="A125" s="39"/>
      <c r="B125" s="273" t="s">
        <v>196</v>
      </c>
      <c r="C125" s="274"/>
      <c r="D125" s="177">
        <v>4.1585118507542776E-2</v>
      </c>
      <c r="E125" s="39"/>
      <c r="F125" s="70"/>
      <c r="G125" s="174"/>
      <c r="J125" s="32"/>
    </row>
    <row r="126" spans="1:10" x14ac:dyDescent="0.2">
      <c r="J126" s="32"/>
    </row>
  </sheetData>
  <mergeCells count="17">
    <mergeCell ref="A1:H1"/>
    <mergeCell ref="A2:H2"/>
    <mergeCell ref="A3:H3"/>
    <mergeCell ref="B111:C111"/>
    <mergeCell ref="B112:C112"/>
    <mergeCell ref="B103:H103"/>
    <mergeCell ref="B104:H104"/>
    <mergeCell ref="B105:H105"/>
    <mergeCell ref="B106:H106"/>
    <mergeCell ref="B107:H107"/>
    <mergeCell ref="B109:D109"/>
    <mergeCell ref="B110:C110"/>
    <mergeCell ref="B120:C120"/>
    <mergeCell ref="B124:C124"/>
    <mergeCell ref="B125:C125"/>
    <mergeCell ref="B122:C122"/>
    <mergeCell ref="B123:C123"/>
  </mergeCells>
  <hyperlinks>
    <hyperlink ref="I1" location="Index!B9" display="Index" xr:uid="{59796922-983E-46EA-AA7D-4EBAE77DD877}"/>
  </hyperlinks>
  <pageMargins left="5.000000074505806E-2" right="5.000000074505806E-2" top="0.30000001192092896" bottom="0.20000000298023224" header="0" footer="0"/>
  <pageSetup paperSize="9" orientation="landscape" horizontalDpi="0" verticalDpi="0"/>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Index</vt:lpstr>
      <vt:lpstr>CAPEXG</vt:lpstr>
      <vt:lpstr>GLOB</vt:lpstr>
      <vt:lpstr>MIDCAP</vt:lpstr>
      <vt:lpstr>MULTIP</vt:lpstr>
      <vt:lpstr>SLTADV3</vt:lpstr>
      <vt:lpstr>SLTADV4</vt:lpstr>
      <vt:lpstr>SLTAX1</vt:lpstr>
      <vt:lpstr>SLTAX2</vt:lpstr>
      <vt:lpstr>SLTAX3</vt:lpstr>
      <vt:lpstr>SLTAX4</vt:lpstr>
      <vt:lpstr>SLTAX5</vt:lpstr>
      <vt:lpstr>SLTAX6</vt:lpstr>
      <vt:lpstr>SMILE</vt:lpstr>
      <vt:lpstr>SPAHF</vt:lpstr>
      <vt:lpstr>SPARF</vt:lpstr>
      <vt:lpstr>SPBAF</vt:lpstr>
      <vt:lpstr>SPDYF</vt:lpstr>
      <vt:lpstr>SPESF</vt:lpstr>
      <vt:lpstr>SPFOCUS</vt:lpstr>
      <vt:lpstr>SPMUCF</vt:lpstr>
      <vt:lpstr>SPSN100</vt:lpstr>
      <vt:lpstr>SPTAX</vt:lpstr>
      <vt:lpstr>SRURAL</vt:lpstr>
      <vt:lpstr>SSFUND</vt:lpstr>
      <vt:lpstr>STAX</vt:lpstr>
      <vt:lpstr>SUNBCF</vt:lpstr>
      <vt:lpstr>SUNFCF</vt:lpstr>
      <vt:lpstr>SUNFOP</vt:lpstr>
      <vt:lpstr>SUNMAF</vt:lpstr>
      <vt:lpstr>Annexure-A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Swapna.N - Sundaram Mutual</dc:creator>
  <cp:lastModifiedBy>Swapna.N - Sundaram Mutual</cp:lastModifiedBy>
  <dcterms:created xsi:type="dcterms:W3CDTF">2024-07-05T07:49:09Z</dcterms:created>
  <dcterms:modified xsi:type="dcterms:W3CDTF">2024-07-10T09:08:57Z</dcterms:modified>
</cp:coreProperties>
</file>