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wapna\AppData\Local\Microsoft\Windows\INetCache\Content.Outlook\67LQEATQ\"/>
    </mc:Choice>
  </mc:AlternateContent>
  <xr:revisionPtr revIDLastSave="0" documentId="13_ncr:1_{F55959F2-51B0-4B8C-BD84-EAB0B6BB2790}" xr6:coauthVersionLast="47" xr6:coauthVersionMax="47" xr10:uidLastSave="{00000000-0000-0000-0000-000000000000}"/>
  <bookViews>
    <workbookView xWindow="-120" yWindow="-120" windowWidth="29040" windowHeight="15720" tabRatio="945" xr2:uid="{F6A61698-5CD4-48E9-8600-3E1FDB41FE90}"/>
  </bookViews>
  <sheets>
    <sheet name="Index" sheetId="31" r:id="rId1"/>
    <sheet name="CAPEXG" sheetId="1" r:id="rId2"/>
    <sheet name="GLOB" sheetId="32" r:id="rId3"/>
    <sheet name="MIDCAP" sheetId="2" r:id="rId4"/>
    <sheet name="MULTIP" sheetId="3" r:id="rId5"/>
    <sheet name="SLTADV3" sheetId="4" r:id="rId6"/>
    <sheet name="SLTADV4" sheetId="5" r:id="rId7"/>
    <sheet name="SLTAX3" sheetId="6" r:id="rId8"/>
    <sheet name="SLTAX4" sheetId="7" r:id="rId9"/>
    <sheet name="SLTAX5" sheetId="8" r:id="rId10"/>
    <sheet name="SLTAX6" sheetId="9" r:id="rId11"/>
    <sheet name="SMILE" sheetId="11" r:id="rId12"/>
    <sheet name="SPAHF" sheetId="12" r:id="rId13"/>
    <sheet name="SPARF" sheetId="13" r:id="rId14"/>
    <sheet name="SPBAF" sheetId="14" r:id="rId15"/>
    <sheet name="SPDYF" sheetId="15" r:id="rId16"/>
    <sheet name="SPESF" sheetId="16" r:id="rId17"/>
    <sheet name="SPFOCUS" sheetId="17" r:id="rId18"/>
    <sheet name="SPMUCF" sheetId="18" r:id="rId19"/>
    <sheet name="SPSN100" sheetId="19" r:id="rId20"/>
    <sheet name="SPTAX" sheetId="20" r:id="rId21"/>
    <sheet name="SRURAL" sheetId="21" r:id="rId22"/>
    <sheet name="SSFUND" sheetId="22" r:id="rId23"/>
    <sheet name="STAX" sheetId="23" r:id="rId24"/>
    <sheet name="SUNBCF" sheetId="24" r:id="rId25"/>
    <sheet name="SUNCYF" sheetId="25" r:id="rId26"/>
    <sheet name="SUNFCF" sheetId="26" r:id="rId27"/>
    <sheet name="SUNFOP" sheetId="27" r:id="rId28"/>
    <sheet name="SUNIPA" sheetId="28" r:id="rId29"/>
    <sheet name="SUNMAF" sheetId="29" r:id="rId30"/>
    <sheet name="SUNMFF" sheetId="30" r:id="rId31"/>
  </sheets>
  <definedNames>
    <definedName name="_xlnm._FilterDatabase" localSheetId="0" hidden="1">Index!$A$1:$C$26</definedName>
  </definedName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20" l="1"/>
  <c r="D92" i="32"/>
  <c r="G129" i="15"/>
  <c r="F129" i="15"/>
  <c r="F150" i="29"/>
  <c r="G150" i="29" s="1"/>
  <c r="G87" i="29"/>
  <c r="F87" i="29"/>
  <c r="G113" i="29"/>
  <c r="G115" i="29" s="1"/>
  <c r="F113" i="29"/>
  <c r="F115" i="29" s="1"/>
  <c r="G84" i="29"/>
  <c r="G83" i="29"/>
  <c r="G82" i="29"/>
  <c r="G81" i="29"/>
  <c r="G80" i="29"/>
  <c r="G79" i="29"/>
  <c r="G78" i="29"/>
  <c r="G77" i="29"/>
  <c r="D148" i="22"/>
  <c r="G61" i="20"/>
  <c r="F61" i="20"/>
  <c r="F69" i="20"/>
  <c r="G95" i="18"/>
  <c r="F95" i="18"/>
  <c r="D163" i="18" s="1"/>
  <c r="G81" i="18"/>
  <c r="F81" i="18"/>
  <c r="G136" i="16"/>
  <c r="F106" i="16"/>
  <c r="F166" i="16" s="1"/>
  <c r="F134" i="16"/>
  <c r="F136" i="16" s="1"/>
  <c r="F18" i="16"/>
  <c r="D139" i="15"/>
  <c r="F73" i="15"/>
  <c r="F43" i="15"/>
  <c r="F10" i="15"/>
  <c r="F103" i="14"/>
  <c r="F164" i="14" s="1"/>
  <c r="F84" i="14"/>
  <c r="F42" i="14"/>
  <c r="F16" i="14"/>
  <c r="F69" i="14" s="1"/>
  <c r="I199" i="13"/>
  <c r="F199" i="13"/>
  <c r="F167" i="13"/>
  <c r="G167" i="13" s="1"/>
  <c r="G114" i="13"/>
  <c r="F114" i="13"/>
  <c r="G111" i="13"/>
  <c r="G110" i="13"/>
  <c r="G109" i="13"/>
  <c r="G108" i="13"/>
  <c r="G107" i="13"/>
  <c r="G106" i="13"/>
  <c r="G105" i="13"/>
  <c r="G104" i="13"/>
  <c r="G103" i="13"/>
  <c r="G102" i="13"/>
  <c r="G101" i="13"/>
  <c r="G100" i="13"/>
  <c r="G99" i="13"/>
  <c r="G98" i="13"/>
  <c r="G97" i="13"/>
  <c r="G96" i="13"/>
  <c r="G95" i="13"/>
  <c r="G94" i="13"/>
  <c r="G93" i="13"/>
  <c r="G92" i="13"/>
  <c r="G91" i="13"/>
  <c r="G90" i="13"/>
  <c r="G89" i="13"/>
  <c r="G88" i="13"/>
  <c r="G87" i="13"/>
  <c r="G86" i="13"/>
  <c r="G85" i="13"/>
  <c r="G84" i="13"/>
  <c r="G83" i="13"/>
  <c r="G82" i="13"/>
  <c r="G81" i="13"/>
  <c r="G80" i="13"/>
  <c r="G79" i="13"/>
  <c r="G78" i="13"/>
  <c r="G77" i="13"/>
  <c r="G76" i="13"/>
  <c r="G75" i="13"/>
  <c r="G74" i="13"/>
  <c r="G73" i="13"/>
  <c r="G72" i="13"/>
  <c r="G71" i="13"/>
  <c r="G70" i="13"/>
  <c r="G69" i="13"/>
  <c r="G68" i="13"/>
  <c r="G67" i="13"/>
  <c r="G66" i="13"/>
  <c r="G65" i="13"/>
  <c r="G64" i="13"/>
  <c r="F69" i="12"/>
  <c r="D199" i="12" s="1"/>
  <c r="J222" i="12"/>
  <c r="F222" i="12"/>
  <c r="F78" i="12"/>
  <c r="F55" i="12"/>
  <c r="F32" i="12"/>
  <c r="F28" i="12"/>
  <c r="D151" i="11"/>
  <c r="G97" i="2"/>
  <c r="F97" i="2"/>
  <c r="G114" i="2"/>
  <c r="G116" i="2" s="1"/>
  <c r="F114" i="2"/>
  <c r="F116" i="2" s="1"/>
  <c r="D133" i="1"/>
  <c r="D135" i="20" l="1"/>
  <c r="G43" i="15"/>
  <c r="G107" i="18"/>
  <c r="F107" i="18"/>
  <c r="F70" i="16"/>
  <c r="F108" i="16" s="1"/>
  <c r="F167" i="16" s="1"/>
  <c r="G10" i="15"/>
  <c r="G63" i="15" s="1"/>
  <c r="G84" i="15" s="1"/>
  <c r="F63" i="15"/>
  <c r="F84" i="15" s="1"/>
  <c r="F85" i="14"/>
  <c r="F105" i="14" s="1"/>
  <c r="F165" i="14" s="1"/>
  <c r="F79" i="12"/>
  <c r="F62" i="12"/>
  <c r="F84" i="12" s="1"/>
  <c r="F189" i="12" s="1"/>
  <c r="G92" i="16" l="1"/>
  <c r="G93" i="16"/>
  <c r="G94" i="16"/>
  <c r="G95" i="16"/>
  <c r="G96" i="16"/>
  <c r="G97" i="16"/>
  <c r="G98" i="16"/>
  <c r="G99" i="16"/>
  <c r="G100" i="16"/>
  <c r="G101" i="16"/>
  <c r="G102" i="16"/>
  <c r="G103" i="16"/>
  <c r="G104" i="16"/>
  <c r="G105" i="16"/>
  <c r="G85" i="16"/>
  <c r="G86" i="16"/>
  <c r="G87" i="16"/>
  <c r="G88" i="16"/>
  <c r="G89" i="16"/>
  <c r="G90" i="16"/>
  <c r="G91" i="16"/>
  <c r="G166" i="16"/>
  <c r="G18" i="16"/>
  <c r="G70" i="16" s="1"/>
  <c r="G108" i="16" s="1"/>
  <c r="G42" i="14"/>
  <c r="G84" i="14"/>
  <c r="G85" i="14" s="1"/>
  <c r="G88" i="14"/>
  <c r="G89" i="14"/>
  <c r="G90" i="14"/>
  <c r="G91" i="14"/>
  <c r="G92" i="14"/>
  <c r="G93" i="14"/>
  <c r="G94" i="14"/>
  <c r="G95" i="14"/>
  <c r="G96" i="14"/>
  <c r="G97" i="14"/>
  <c r="G98" i="14"/>
  <c r="G99" i="14"/>
  <c r="G100" i="14"/>
  <c r="G101" i="14"/>
  <c r="G102" i="14"/>
  <c r="G16" i="14"/>
  <c r="G69" i="14" s="1"/>
  <c r="G105" i="14" s="1"/>
  <c r="G164" i="14"/>
  <c r="G28" i="12"/>
  <c r="G78" i="12"/>
  <c r="G79" i="12" s="1"/>
  <c r="G55" i="12"/>
  <c r="G236" i="12"/>
  <c r="G32" i="12"/>
  <c r="G62" i="12" s="1"/>
  <c r="G84" i="12" s="1"/>
  <c r="G189" i="12" s="1"/>
  <c r="G167" i="16" l="1"/>
  <c r="G106" i="16"/>
  <c r="G103" i="14"/>
  <c r="G165" i="14"/>
</calcChain>
</file>

<file path=xl/sharedStrings.xml><?xml version="1.0" encoding="utf-8"?>
<sst xmlns="http://schemas.openxmlformats.org/spreadsheetml/2006/main" count="12698" uniqueCount="1251">
  <si>
    <t>SUNDARAM MUTUAL FUND</t>
  </si>
  <si>
    <t>Sundaram Infrastructure Advantage Fund</t>
  </si>
  <si>
    <t>Monthly Portfolio Statement for the month ended 31 July2026</t>
  </si>
  <si>
    <t>SL No</t>
  </si>
  <si>
    <t>ISIN Code</t>
  </si>
  <si>
    <t>Name of the instrument</t>
  </si>
  <si>
    <t>Rating / 
Industry</t>
  </si>
  <si>
    <t>Quantity</t>
  </si>
  <si>
    <t>Mkt Value
Rs. in Lacs</t>
  </si>
  <si>
    <t>% of Net Asset</t>
  </si>
  <si>
    <t>A) Equity &amp; Equity Related</t>
  </si>
  <si>
    <t>(a) Listed / awaiting listing on Stock Exchange</t>
  </si>
  <si>
    <t>INE397D01024</t>
  </si>
  <si>
    <t>Bharti Airtel Ltd</t>
  </si>
  <si>
    <t>Telecom - Services</t>
  </si>
  <si>
    <t>INE018A01030</t>
  </si>
  <si>
    <t>Larsen &amp; Toubro Ltd</t>
  </si>
  <si>
    <t>Construction</t>
  </si>
  <si>
    <t>INE002A01018</t>
  </si>
  <si>
    <t>Reliance Industries Ltd</t>
  </si>
  <si>
    <t>Petroleum Products</t>
  </si>
  <si>
    <t>INE733E01010</t>
  </si>
  <si>
    <t>NTPC LTD</t>
  </si>
  <si>
    <t>Power</t>
  </si>
  <si>
    <t>INE481G01011</t>
  </si>
  <si>
    <t>Ultratech Cement Ltd</t>
  </si>
  <si>
    <t>Cement &amp; Cement Products</t>
  </si>
  <si>
    <t>INE263A01024</t>
  </si>
  <si>
    <t>Bharat Electronics Ltd</t>
  </si>
  <si>
    <t>Aerospace &amp; Defense</t>
  </si>
  <si>
    <t>INE146L01010</t>
  </si>
  <si>
    <t>Kirloskar Oil Engines Ltd</t>
  </si>
  <si>
    <t>Industrial Products</t>
  </si>
  <si>
    <t>INE284S01014</t>
  </si>
  <si>
    <t>S.J.S. Enterprises Ltd</t>
  </si>
  <si>
    <t>Auto Components</t>
  </si>
  <si>
    <t>INE752E01010</t>
  </si>
  <si>
    <t>Power Grid Corporation of India Ltd</t>
  </si>
  <si>
    <t>INE07Y701011</t>
  </si>
  <si>
    <t>Hitachi Energy India Ltd</t>
  </si>
  <si>
    <t>Electrical Equipment</t>
  </si>
  <si>
    <t>INE200A01026</t>
  </si>
  <si>
    <t>GE Vernova T and D India Ltd</t>
  </si>
  <si>
    <t>INE090A01021</t>
  </si>
  <si>
    <t>ICICI Bank Ltd</t>
  </si>
  <si>
    <t>Banks</t>
  </si>
  <si>
    <t>INE062A01020</t>
  </si>
  <si>
    <t>State Bank of India</t>
  </si>
  <si>
    <t>INE220B01022</t>
  </si>
  <si>
    <t>Kalpataru Projects International Ltd</t>
  </si>
  <si>
    <t>INE437A01024</t>
  </si>
  <si>
    <t>Apollo Hospitals Enterprise Ltd</t>
  </si>
  <si>
    <t>Healthcare Services</t>
  </si>
  <si>
    <t>INE029A01011</t>
  </si>
  <si>
    <t>Bharat Petroleum Corporation Ltd</t>
  </si>
  <si>
    <t>INE152A01029</t>
  </si>
  <si>
    <t>Thermax Ltd</t>
  </si>
  <si>
    <t>INE742F01042</t>
  </si>
  <si>
    <t>Adani Ports and Special Economic Zone Ltd</t>
  </si>
  <si>
    <t>Transport Infrastructure</t>
  </si>
  <si>
    <t>INE245A01021</t>
  </si>
  <si>
    <t>TATA Power Company Ltd</t>
  </si>
  <si>
    <t>INE00LO01017</t>
  </si>
  <si>
    <t>Craftsman Automation Ltd</t>
  </si>
  <si>
    <t>INE284A01012</t>
  </si>
  <si>
    <t>ESAB India Ltd</t>
  </si>
  <si>
    <t>INE880J01026</t>
  </si>
  <si>
    <t>JSW Infrastructure Ltd</t>
  </si>
  <si>
    <t>INE342J01019</t>
  </si>
  <si>
    <t>ZF Commercial Vehicle Control Systems I Ltd</t>
  </si>
  <si>
    <t>INE823G01014</t>
  </si>
  <si>
    <t>JK Cement Ltd</t>
  </si>
  <si>
    <t>INE419M01027</t>
  </si>
  <si>
    <t>TD Power Systems Ltd</t>
  </si>
  <si>
    <t>INE213A01029</t>
  </si>
  <si>
    <t>Oil &amp; Natural Gas Corporation Ltd</t>
  </si>
  <si>
    <t>Oil</t>
  </si>
  <si>
    <t>INE999A01023</t>
  </si>
  <si>
    <t>KSB LTD</t>
  </si>
  <si>
    <t>INE298A01020</t>
  </si>
  <si>
    <t>Cummins India Ltd</t>
  </si>
  <si>
    <t>INE257A01026</t>
  </si>
  <si>
    <t>Bharat Heavy Electricals Ltd</t>
  </si>
  <si>
    <t>INE646L01027</t>
  </si>
  <si>
    <t>Interglobe Aviation Ltd</t>
  </si>
  <si>
    <t>Transport Services</t>
  </si>
  <si>
    <t>INE121J01017</t>
  </si>
  <si>
    <t>Indus Towers Ltd (Prev Bharti Infratel Ltd)</t>
  </si>
  <si>
    <t>INE148O01028</t>
  </si>
  <si>
    <t>Delhivery Ltd</t>
  </si>
  <si>
    <t>INE813H01021</t>
  </si>
  <si>
    <t>Torrent Power Ltd</t>
  </si>
  <si>
    <t>INE003A01024</t>
  </si>
  <si>
    <t>Siemens Ltd</t>
  </si>
  <si>
    <t>INE040H01021</t>
  </si>
  <si>
    <t>Suzlon Energy Ltd</t>
  </si>
  <si>
    <t>INE117A01022</t>
  </si>
  <si>
    <t>ABB India Ltd</t>
  </si>
  <si>
    <t>INE129A01019</t>
  </si>
  <si>
    <t>GAIL (India) Ltd</t>
  </si>
  <si>
    <t>Gas</t>
  </si>
  <si>
    <t>INE111A01025</t>
  </si>
  <si>
    <t>Container Corporation of India Ltd</t>
  </si>
  <si>
    <t>INE343G01021</t>
  </si>
  <si>
    <t>Bharti Hexacom Ltd</t>
  </si>
  <si>
    <t>INE513A01022</t>
  </si>
  <si>
    <t>Schaeffler India Ltd</t>
  </si>
  <si>
    <t>INE671H01015</t>
  </si>
  <si>
    <t>Sobha Ltd</t>
  </si>
  <si>
    <t>Realty</t>
  </si>
  <si>
    <t>INE868B01028</t>
  </si>
  <si>
    <t>NCC Ltd</t>
  </si>
  <si>
    <t>INE811A01020</t>
  </si>
  <si>
    <t>Kirlosakar Pneumatic Company Ltd</t>
  </si>
  <si>
    <t>INE371P01015</t>
  </si>
  <si>
    <t>Amber Enterprises India Ltd</t>
  </si>
  <si>
    <t>Consumer Durables</t>
  </si>
  <si>
    <t>INE053A01029</t>
  </si>
  <si>
    <t>The Indian Hotels Company Ltd</t>
  </si>
  <si>
    <t>Leisure Services</t>
  </si>
  <si>
    <t>INE205B01031</t>
  </si>
  <si>
    <t>Elecon Engineering Company Ltd</t>
  </si>
  <si>
    <t>INE139A01034</t>
  </si>
  <si>
    <t>National Aluminium Company Ltd</t>
  </si>
  <si>
    <t>Non - Ferrous Metals</t>
  </si>
  <si>
    <t>INE152M01016</t>
  </si>
  <si>
    <t>Triveni Turbine Ltd</t>
  </si>
  <si>
    <t>INE208A01029</t>
  </si>
  <si>
    <t>Ashok Leyland Ltd</t>
  </si>
  <si>
    <t>Agricultural, Commercial &amp; Construction Vehicles</t>
  </si>
  <si>
    <t>INE1NPP01017</t>
  </si>
  <si>
    <t>Siemens Energy India Limited</t>
  </si>
  <si>
    <t>INE081A01020</t>
  </si>
  <si>
    <t>Tata Steel Ltd</t>
  </si>
  <si>
    <t>Ferrous Metals</t>
  </si>
  <si>
    <t>INE749A01030</t>
  </si>
  <si>
    <t>Jindal Steel &amp; Power Ltd</t>
  </si>
  <si>
    <t>INE551A01022</t>
  </si>
  <si>
    <t>Engineering Services</t>
  </si>
  <si>
    <t>#</t>
  </si>
  <si>
    <t>Sub Total</t>
  </si>
  <si>
    <t/>
  </si>
  <si>
    <t>(b) Overseas Security</t>
  </si>
  <si>
    <t xml:space="preserve">0 </t>
  </si>
  <si>
    <t>(c) Privately Placed / Unlisted</t>
  </si>
  <si>
    <t>(d) Preference / Right Shares</t>
  </si>
  <si>
    <t>(e) Warrants</t>
  </si>
  <si>
    <t>f) Derivative</t>
  </si>
  <si>
    <t>Total for Equity &amp; Equity Related</t>
  </si>
  <si>
    <t>B) Debt Instruments</t>
  </si>
  <si>
    <t>(b) Privately Placed / Unlisted</t>
  </si>
  <si>
    <t>(c) Govt Security</t>
  </si>
  <si>
    <t>(d) Securitized Debt Instruments</t>
  </si>
  <si>
    <t>Total for Debt Instruments</t>
  </si>
  <si>
    <t>C) Money Market Instruments</t>
  </si>
  <si>
    <t>(a) Certificate of Deposits</t>
  </si>
  <si>
    <t>(b) Commercial Papers</t>
  </si>
  <si>
    <t>(c) Treasury Bills</t>
  </si>
  <si>
    <t>(d) ReverseRepo / TREPS</t>
  </si>
  <si>
    <t>TREPS</t>
  </si>
  <si>
    <t>Total for Money Market Instruments</t>
  </si>
  <si>
    <t>D) Mutual Fund Units</t>
  </si>
  <si>
    <t>(a) Investment in Mutual Fund Units</t>
  </si>
  <si>
    <t>E) Others</t>
  </si>
  <si>
    <t>(a) Deposits with Commercial Banks</t>
  </si>
  <si>
    <t>(b) Share Application Money pending Allotment</t>
  </si>
  <si>
    <t>Cash and Other Net Current Assets</t>
  </si>
  <si>
    <t>Grand Total</t>
  </si>
  <si>
    <t>Notes</t>
  </si>
  <si>
    <t>a) Total securities classified as below investment grade or default provided for and its percentage to NAV</t>
  </si>
  <si>
    <t>Nil</t>
  </si>
  <si>
    <t>c) NAV  per  unit (Rupees per unit)</t>
  </si>
  <si>
    <t>At the end</t>
  </si>
  <si>
    <t>Option</t>
  </si>
  <si>
    <t>Direct Plan - Growth</t>
  </si>
  <si>
    <t>Regular Plan - Growth</t>
  </si>
  <si>
    <t>d) Dividend declared during the period (Rupees per unit)</t>
  </si>
  <si>
    <t>e) Total outstanding exposure in derivative instruments at the end of the period</t>
  </si>
  <si>
    <t>f) Total investments in foreign securities /ADR'S/GDR'S at the end of the period</t>
  </si>
  <si>
    <t>g) Repo in corporate debt</t>
  </si>
  <si>
    <t>h) Portfolio Turnover Ratio</t>
  </si>
  <si>
    <t>Sundaram Mid Cap Fund</t>
  </si>
  <si>
    <t>INE774D01024</t>
  </si>
  <si>
    <t>Mahindra &amp; Mahindra Financial Services Ltd</t>
  </si>
  <si>
    <t>Finance</t>
  </si>
  <si>
    <t>INE303R01014</t>
  </si>
  <si>
    <t>Kalyan Jewellers India Ltd</t>
  </si>
  <si>
    <t>INE171A01029</t>
  </si>
  <si>
    <t>The Federal Bank Ltd</t>
  </si>
  <si>
    <t>INE169A01031</t>
  </si>
  <si>
    <t>Coromandel International Ltd</t>
  </si>
  <si>
    <t>Fertilizers &amp; Agrochemicals</t>
  </si>
  <si>
    <t>INE118H01025</t>
  </si>
  <si>
    <t>BSE Ltd</t>
  </si>
  <si>
    <t>Capital Markets</t>
  </si>
  <si>
    <t>INE092T01019</t>
  </si>
  <si>
    <t>IDFC First Bank Ltd</t>
  </si>
  <si>
    <t>INE591G01025</t>
  </si>
  <si>
    <t>Coforge Ltd</t>
  </si>
  <si>
    <t>It - Software</t>
  </si>
  <si>
    <t>INE196A01026</t>
  </si>
  <si>
    <t>Marico Ltd</t>
  </si>
  <si>
    <t>Agricultural Food &amp; Other Products</t>
  </si>
  <si>
    <t>INE326A01037</t>
  </si>
  <si>
    <t>Lupin Ltd</t>
  </si>
  <si>
    <t>Pharmaceuticals &amp; Biotechnology</t>
  </si>
  <si>
    <t>INE180A01020</t>
  </si>
  <si>
    <t>Max Financial Services Ltd</t>
  </si>
  <si>
    <t>Insurance</t>
  </si>
  <si>
    <t>INE211B01039</t>
  </si>
  <si>
    <t>The Phoenix Mills Ltd</t>
  </si>
  <si>
    <t>INE095A01012</t>
  </si>
  <si>
    <t>IndusInd Bank Ltd</t>
  </si>
  <si>
    <t>INE073K01018</t>
  </si>
  <si>
    <t>Sona BLW Precision Forgings Ltd</t>
  </si>
  <si>
    <t>INE061F01013</t>
  </si>
  <si>
    <t>Fortis Health Care Ltd</t>
  </si>
  <si>
    <t>INE455K01017</t>
  </si>
  <si>
    <t>Polycab India Ltd</t>
  </si>
  <si>
    <t>INE949L01017</t>
  </si>
  <si>
    <t>AU Small Finance Bank Ltd</t>
  </si>
  <si>
    <t>INE494B01023</t>
  </si>
  <si>
    <t>TVS Motor Company Ltd</t>
  </si>
  <si>
    <t>Automobiles</t>
  </si>
  <si>
    <t>INE466L01038</t>
  </si>
  <si>
    <t>360 ONE WAM Ltd (Prev IIFL Wealth Management Ltd)</t>
  </si>
  <si>
    <t>INE388Y01029</t>
  </si>
  <si>
    <t>FSN E–Commerce Ventures Ltd(NYKAA)</t>
  </si>
  <si>
    <t>Retailing</t>
  </si>
  <si>
    <t>INE600L01024</t>
  </si>
  <si>
    <t>Dr Lal Path Labs Ltd</t>
  </si>
  <si>
    <t>INE068V01023</t>
  </si>
  <si>
    <t>Gland Pharma Ltd</t>
  </si>
  <si>
    <t>INE105A01035</t>
  </si>
  <si>
    <t>TVS Holdings Ltd</t>
  </si>
  <si>
    <t>INE417T01026</t>
  </si>
  <si>
    <t>PB Fintech Ltd</t>
  </si>
  <si>
    <t>Financial Technology (Fintech)</t>
  </si>
  <si>
    <t>INE974X01010</t>
  </si>
  <si>
    <t>Tube Investments of India Ltd</t>
  </si>
  <si>
    <t>INE797F01020</t>
  </si>
  <si>
    <t>Jubilant Foodworks Ltd</t>
  </si>
  <si>
    <t>INE540L01014</t>
  </si>
  <si>
    <t>Alkem Laboratories Ltd</t>
  </si>
  <si>
    <t>INE094A01015</t>
  </si>
  <si>
    <t>Hindustan Petroleum Corporation Ltd</t>
  </si>
  <si>
    <t>INE935N01020</t>
  </si>
  <si>
    <t>Dixon Technologies (India) Ltd</t>
  </si>
  <si>
    <t>INE010V01017</t>
  </si>
  <si>
    <t>L&amp;T Technology Services Ltd</t>
  </si>
  <si>
    <t>It - Services</t>
  </si>
  <si>
    <t>INE562A01011</t>
  </si>
  <si>
    <t>Indian Bank</t>
  </si>
  <si>
    <t>INE338I01027</t>
  </si>
  <si>
    <t>Motilal Oswal Financial Services Ltd</t>
  </si>
  <si>
    <t>INE262H01021</t>
  </si>
  <si>
    <t>Persistent Systems Ltd</t>
  </si>
  <si>
    <t>INE982J01020</t>
  </si>
  <si>
    <t>One 97 Communications Ltd</t>
  </si>
  <si>
    <t>INE121E01018</t>
  </si>
  <si>
    <t>JSW Energy Ltd</t>
  </si>
  <si>
    <t>INE811K01011</t>
  </si>
  <si>
    <t>Prestige Estates Projects Ltd</t>
  </si>
  <si>
    <t>INE634S01028</t>
  </si>
  <si>
    <t>Mankind Pharma Ltd</t>
  </si>
  <si>
    <t>INE00H001014</t>
  </si>
  <si>
    <t>Swiggy Ltd</t>
  </si>
  <si>
    <t>INE027H01010</t>
  </si>
  <si>
    <t>Max Healthcare Institute Ltd</t>
  </si>
  <si>
    <t>INE976I01016</t>
  </si>
  <si>
    <t>Tata Capital Ltd</t>
  </si>
  <si>
    <t>INE324D01010</t>
  </si>
  <si>
    <t>LG Electronics India Ltd</t>
  </si>
  <si>
    <t>INE298J01013</t>
  </si>
  <si>
    <t>Nippon Life India Asset Management Ltd</t>
  </si>
  <si>
    <t>INE0HOQ01053</t>
  </si>
  <si>
    <t>Billionbrains Garage Ventures Ltd</t>
  </si>
  <si>
    <t>INE405E01023</t>
  </si>
  <si>
    <t>UNO Minda Ltd</t>
  </si>
  <si>
    <t>INE288B01029</t>
  </si>
  <si>
    <t>Deepak Nitrite Ltd</t>
  </si>
  <si>
    <t>Chemicals &amp; Petrochemicals</t>
  </si>
  <si>
    <t>INE548C01032</t>
  </si>
  <si>
    <t>Emami Ltd</t>
  </si>
  <si>
    <t>Personal Products</t>
  </si>
  <si>
    <t>INE702C01027</t>
  </si>
  <si>
    <t>APL Apollo Tubes Ltd</t>
  </si>
  <si>
    <t>INE944F01028</t>
  </si>
  <si>
    <t>Radico Khaitan Ltd</t>
  </si>
  <si>
    <t>Beverages</t>
  </si>
  <si>
    <t>INE536A01023</t>
  </si>
  <si>
    <t>Grindwell Norton Ltd</t>
  </si>
  <si>
    <t>INE663F01032</t>
  </si>
  <si>
    <t>Info Edge (India) Ltd</t>
  </si>
  <si>
    <t>INE872J01023</t>
  </si>
  <si>
    <t>Devyani international limited</t>
  </si>
  <si>
    <t>INE427F01016</t>
  </si>
  <si>
    <t>Chalet Hotels Ltd</t>
  </si>
  <si>
    <t>INE065X01017</t>
  </si>
  <si>
    <t>Indegene Limited</t>
  </si>
  <si>
    <t>INE212S01015</t>
  </si>
  <si>
    <t>Fractal Analytics Ltd</t>
  </si>
  <si>
    <t>INE603J01030</t>
  </si>
  <si>
    <t>PI Industries Ltd</t>
  </si>
  <si>
    <t>INE259A01022</t>
  </si>
  <si>
    <t>Colgate Palmolive (India) Ltd</t>
  </si>
  <si>
    <t>INE463A01038</t>
  </si>
  <si>
    <t>Berger Paints (I) Ltd</t>
  </si>
  <si>
    <t>INE494B04019</t>
  </si>
  <si>
    <t>TVS Motor Company Ltd 6.00% (Cumulative Non-Convertible Redeemable Preference Share) 01-Sep-2026</t>
  </si>
  <si>
    <t>INF903JA1FR6</t>
  </si>
  <si>
    <t>Sundaram Money Market Fund-Direct Plan - Growth</t>
  </si>
  <si>
    <t>INF173K01GU0</t>
  </si>
  <si>
    <t>Individual &amp; HUF</t>
  </si>
  <si>
    <t>Others</t>
  </si>
  <si>
    <t>Sundaram Large and Mid Cap Fund</t>
  </si>
  <si>
    <t>INE881D01027</t>
  </si>
  <si>
    <t>Oracle Financial Services Software Ltd</t>
  </si>
  <si>
    <t>INE721A01047</t>
  </si>
  <si>
    <t>Shriram Finance Ltd</t>
  </si>
  <si>
    <t>INE758T01015</t>
  </si>
  <si>
    <t>Eternal Ltd (Previously Zomato Ltd)</t>
  </si>
  <si>
    <t>INE128S01021</t>
  </si>
  <si>
    <t>Five-Star Business Finance Ltd</t>
  </si>
  <si>
    <t>INE121A01024</t>
  </si>
  <si>
    <t>Cholamandalam Investment and Finance Company Ltd</t>
  </si>
  <si>
    <t>INE956O01016</t>
  </si>
  <si>
    <t>Lenskart Solutions Limited</t>
  </si>
  <si>
    <t>INE864I01014</t>
  </si>
  <si>
    <t>MTAR Technologies Ltd</t>
  </si>
  <si>
    <t>INE551W01018</t>
  </si>
  <si>
    <t>Ujjivan Small Finance Bank Ltd</t>
  </si>
  <si>
    <t>INE00WC01027</t>
  </si>
  <si>
    <t>Affle (India) Ltd</t>
  </si>
  <si>
    <t>INE0CLI01024</t>
  </si>
  <si>
    <t>Rate Gain Travel Technologies Ltd</t>
  </si>
  <si>
    <t>INE101A01026</t>
  </si>
  <si>
    <t>Mahindra &amp; Mahindra Ltd</t>
  </si>
  <si>
    <t>INE346A01027</t>
  </si>
  <si>
    <t>ICICI Prudential Asset Management Company Ltd</t>
  </si>
  <si>
    <t>Sundaram Long Term Tax Advantage Fund Series III</t>
  </si>
  <si>
    <t>INE914M01019</t>
  </si>
  <si>
    <t>Aster DM Healthcare Ltd</t>
  </si>
  <si>
    <t>INE199A01012</t>
  </si>
  <si>
    <t>Procter &amp; Gamble Health Ltd</t>
  </si>
  <si>
    <t>INE063P01018</t>
  </si>
  <si>
    <t>Equitas Small Finance Bank Limited</t>
  </si>
  <si>
    <t>INE679A01013</t>
  </si>
  <si>
    <t>CSB Bank Ltd</t>
  </si>
  <si>
    <t>INE732I01021</t>
  </si>
  <si>
    <t>Angel One Ltd</t>
  </si>
  <si>
    <t>INE429E01023</t>
  </si>
  <si>
    <t>Safari Industries (India) Ltd</t>
  </si>
  <si>
    <t>INE791I01019</t>
  </si>
  <si>
    <t>Brigade Enterprises Ltd</t>
  </si>
  <si>
    <t>INE285J01028</t>
  </si>
  <si>
    <t>SIS Ltd</t>
  </si>
  <si>
    <t>Other Consumer Services</t>
  </si>
  <si>
    <t>INE08ZM01014</t>
  </si>
  <si>
    <t>Green Panel Industries Ltd</t>
  </si>
  <si>
    <t>INE806T01020</t>
  </si>
  <si>
    <t>Sapphire Foods India Ltd</t>
  </si>
  <si>
    <t>INE191H01014</t>
  </si>
  <si>
    <t>PVR INOX Ltd</t>
  </si>
  <si>
    <t>Entertainment</t>
  </si>
  <si>
    <t>INE477A01020</t>
  </si>
  <si>
    <t>Can Fin Homes Ltd</t>
  </si>
  <si>
    <t>INE386D01027</t>
  </si>
  <si>
    <t>Shivalik Bimetal Controls Ltd</t>
  </si>
  <si>
    <t>INE559R01029</t>
  </si>
  <si>
    <t>Landmark Cars Ltd</t>
  </si>
  <si>
    <t>INE572E01012</t>
  </si>
  <si>
    <t>PNB Housing Finance Ltd</t>
  </si>
  <si>
    <t>INE149A01033</t>
  </si>
  <si>
    <t>Cholamandalam Financial Holdings Ltd</t>
  </si>
  <si>
    <t>INE987B01026</t>
  </si>
  <si>
    <t>Natco Pharma Ltd</t>
  </si>
  <si>
    <t>INE743M01012</t>
  </si>
  <si>
    <t>RHI Magnesita India Ltd</t>
  </si>
  <si>
    <t>INE0JA001018</t>
  </si>
  <si>
    <t>Venus Pipes &amp; Tubes Ltd</t>
  </si>
  <si>
    <t>INE126A01031</t>
  </si>
  <si>
    <t>EID Parry India Ltd</t>
  </si>
  <si>
    <t>Food Products</t>
  </si>
  <si>
    <t>INE348B01021</t>
  </si>
  <si>
    <t>Century Plyboards (India) Ltd</t>
  </si>
  <si>
    <t>INE274F01020</t>
  </si>
  <si>
    <t>Westlife Foodworld Ltd</t>
  </si>
  <si>
    <t>INE845D01014</t>
  </si>
  <si>
    <t>Ganesha Ecosphere Ltd</t>
  </si>
  <si>
    <t>Textiles &amp; Apparels</t>
  </si>
  <si>
    <t>INE836A01035</t>
  </si>
  <si>
    <t>Birlasoft Ltd</t>
  </si>
  <si>
    <t>INE216P01012</t>
  </si>
  <si>
    <t>Aavas Financiers Ltd</t>
  </si>
  <si>
    <t>INE411H01032</t>
  </si>
  <si>
    <t>R Systems International Ltd</t>
  </si>
  <si>
    <t>INE878B01027</t>
  </si>
  <si>
    <t>KEI Industries Ltd</t>
  </si>
  <si>
    <t>INE120A01034</t>
  </si>
  <si>
    <t>Carborundum Universal Ltd</t>
  </si>
  <si>
    <t>Sundaram Long Term Tax Advantage Fund Series IV</t>
  </si>
  <si>
    <t>Sundaram Long Term Micro Cap Tax Advantage Fund Series III</t>
  </si>
  <si>
    <t>Sundaram Long Term Micro Cap Tax Advantage Fund Series IV</t>
  </si>
  <si>
    <t>Sundaram Long Term Micro Cap Tax Advantage Fund Series V</t>
  </si>
  <si>
    <t>Sundaram Long Term Micro Cap Tax Advantage Fund Series VI</t>
  </si>
  <si>
    <t>INE1TAE01010</t>
  </si>
  <si>
    <t>TATA Motors Ltd</t>
  </si>
  <si>
    <t>INE692A01016</t>
  </si>
  <si>
    <t>Union Bank of India</t>
  </si>
  <si>
    <t>Sundaram Small Cap Fund</t>
  </si>
  <si>
    <t>INE503A01015</t>
  </si>
  <si>
    <t>DCB Bank Ltd</t>
  </si>
  <si>
    <t>INE794A01010</t>
  </si>
  <si>
    <t>Neuland Laboratories Ltd</t>
  </si>
  <si>
    <t>INE119A01028</t>
  </si>
  <si>
    <t>Balrampur Chini Mills Ltd</t>
  </si>
  <si>
    <t>INE238A01034</t>
  </si>
  <si>
    <t>Axis Bank Ltd</t>
  </si>
  <si>
    <t>INE0UOS01011</t>
  </si>
  <si>
    <t>Sanofi Consumer Healthcare India Ltd</t>
  </si>
  <si>
    <t>INE00F201020</t>
  </si>
  <si>
    <t>Prudent Corporate Advisory Services Ltd</t>
  </si>
  <si>
    <t>INE12F801023</t>
  </si>
  <si>
    <t>OnEMI Technology Solutions LTD</t>
  </si>
  <si>
    <t>INE570A01022</t>
  </si>
  <si>
    <t>Ion Exchange (India) Ltd</t>
  </si>
  <si>
    <t>Other Utilities</t>
  </si>
  <si>
    <t>INE602W01027</t>
  </si>
  <si>
    <t>Senco Gold Ltd</t>
  </si>
  <si>
    <t>INE456Z01021</t>
  </si>
  <si>
    <t>Medi Assist Healthcare Services Ltd</t>
  </si>
  <si>
    <t>INE177F01017</t>
  </si>
  <si>
    <t>Kovai Medical Center &amp; Hospital Ltd</t>
  </si>
  <si>
    <t>INE545U01014</t>
  </si>
  <si>
    <t>Bandhan Bank Ltd</t>
  </si>
  <si>
    <t>INE236E01022</t>
  </si>
  <si>
    <t>Ellenbarrie Industrial Gases Ltd</t>
  </si>
  <si>
    <t>INE02YR01019</t>
  </si>
  <si>
    <t>Electronics Mart India Ltd</t>
  </si>
  <si>
    <t>INE2J8701016</t>
  </si>
  <si>
    <t>SKF India (Industrial) Ltd</t>
  </si>
  <si>
    <t>INE482A01020</t>
  </si>
  <si>
    <t>Ceat Ltd</t>
  </si>
  <si>
    <t>INE844O01030</t>
  </si>
  <si>
    <t>Gujarat Energy Ltd</t>
  </si>
  <si>
    <t>INE340A01012</t>
  </si>
  <si>
    <t>Birla Corporation Ltd</t>
  </si>
  <si>
    <t>INE142Z01019</t>
  </si>
  <si>
    <t>Orient Electric Ltd</t>
  </si>
  <si>
    <t>INE930H01031</t>
  </si>
  <si>
    <t>K.P.R. Mill Ltd</t>
  </si>
  <si>
    <t>INE136B01020</t>
  </si>
  <si>
    <t>Cyient Ltd</t>
  </si>
  <si>
    <t>INE094J01016</t>
  </si>
  <si>
    <t>UTI Asset Management Co Ltd</t>
  </si>
  <si>
    <t>INE048G01026</t>
  </si>
  <si>
    <t>Navin Fluorine International Ltd</t>
  </si>
  <si>
    <t>GSPL Transmission Ltd</t>
  </si>
  <si>
    <t>IN002026Z078</t>
  </si>
  <si>
    <t>Sovereign</t>
  </si>
  <si>
    <t>-</t>
  </si>
  <si>
    <t>Sundaram Aggressive Hybrid Fund</t>
  </si>
  <si>
    <t>INE040A01034</t>
  </si>
  <si>
    <t>HDFC Bank Ltd</t>
  </si>
  <si>
    <t>INE237A01036</t>
  </si>
  <si>
    <t>Kotak Mahindra Bank Ltd</t>
  </si>
  <si>
    <t>INE918I01026</t>
  </si>
  <si>
    <t>Bajaj Finserv Ltd</t>
  </si>
  <si>
    <t>INE1CDF01017</t>
  </si>
  <si>
    <t>Vedanta Aluminium Metal Ltd</t>
  </si>
  <si>
    <t>INE044A01036</t>
  </si>
  <si>
    <t>Sun Pharmaceutical Industries Ltd</t>
  </si>
  <si>
    <t>INE885A01032</t>
  </si>
  <si>
    <t>Amara Raja Energy &amp; Mobility Ltd</t>
  </si>
  <si>
    <t>INE421D01022</t>
  </si>
  <si>
    <t>CCL Products (India) Ltd</t>
  </si>
  <si>
    <t>INE481N01025</t>
  </si>
  <si>
    <t>Home First Finance Company Ltd</t>
  </si>
  <si>
    <t>INE917I01010</t>
  </si>
  <si>
    <t>Bajaj Auto Ltd</t>
  </si>
  <si>
    <t>INE745G01043</t>
  </si>
  <si>
    <t>Multi Commodity Exchange of India Ltd</t>
  </si>
  <si>
    <t>INE495P01020</t>
  </si>
  <si>
    <t>Mrs. Bectors Food Specialities Ltd</t>
  </si>
  <si>
    <t>INE101D01020</t>
  </si>
  <si>
    <t>Granules India Ltd</t>
  </si>
  <si>
    <t>INE007A01025</t>
  </si>
  <si>
    <t>CRISIL Ltd</t>
  </si>
  <si>
    <t>INE127D01025</t>
  </si>
  <si>
    <t>HDFC Asset Management Company Ltd</t>
  </si>
  <si>
    <t>INE451A01017</t>
  </si>
  <si>
    <t>Force Motors Ltd</t>
  </si>
  <si>
    <t>INE511C01022</t>
  </si>
  <si>
    <t>Poonawalla Fincorp Ltd</t>
  </si>
  <si>
    <t>INE192A01025</t>
  </si>
  <si>
    <t>TATA Consumer Products Ltd</t>
  </si>
  <si>
    <t>INE852S01026</t>
  </si>
  <si>
    <t>INE261F08EM1</t>
  </si>
  <si>
    <t>National Bank for Agriculture &amp; Rural Development - 7.53% - 24/03/2028**</t>
  </si>
  <si>
    <t>ICRA AAA</t>
  </si>
  <si>
    <t>INE261F08EO7</t>
  </si>
  <si>
    <t>National Bank for Agriculture &amp; Rural Development - 7.48% - 15/09/2028</t>
  </si>
  <si>
    <t>CRISIL AAA</t>
  </si>
  <si>
    <t>INE261F08ES8</t>
  </si>
  <si>
    <t>National Bank for Agriculture &amp; Rural Development - 7.01% - 16/03/2029**</t>
  </si>
  <si>
    <t>INE261F08EP4</t>
  </si>
  <si>
    <t>National Bank for Agriculture &amp; Rural Development - 6.66% - 12/10/2028</t>
  </si>
  <si>
    <t>INE403D08298</t>
  </si>
  <si>
    <t>Bharti Telecom Ltd - 7.4% - 01/02/2029**</t>
  </si>
  <si>
    <t>INE121A07RZ4</t>
  </si>
  <si>
    <t>Cholamandalam Investment and Finance Company Ltd - 8.54% - 12/04/2029**</t>
  </si>
  <si>
    <t>ICRA AA+</t>
  </si>
  <si>
    <t>INE296A07SV1</t>
  </si>
  <si>
    <t>Bajaj Finance Ltd - 7.82% - 31/01/2034**</t>
  </si>
  <si>
    <t>INE134E08MB9</t>
  </si>
  <si>
    <t>Power Finance Corporation Ltd - 7.82% - 06/03/2038**</t>
  </si>
  <si>
    <t>INE134E08MX3</t>
  </si>
  <si>
    <t>Power Finance Corporation Ltd - 7.6% - 13/04/2029**</t>
  </si>
  <si>
    <t>INE556F08KM1</t>
  </si>
  <si>
    <t>Small Industries Development Bank of India - 7.79% - 14/05/2027**</t>
  </si>
  <si>
    <t>INE040A08955</t>
  </si>
  <si>
    <t>HDFC Bank Ltd - 7.7% - 16/05/2028**</t>
  </si>
  <si>
    <t>INE020B08FF1</t>
  </si>
  <si>
    <t>REC LTD - 7.56% - 31/08/2027**</t>
  </si>
  <si>
    <t>INE261F08DV4</t>
  </si>
  <si>
    <t>National Bank for Agriculture &amp; Rural Development - 7.62% - 31/01/2028**</t>
  </si>
  <si>
    <t>INE115A07QZ8</t>
  </si>
  <si>
    <t>LIC Housing Finance Ltd - 7.74% - 22/10/2027**</t>
  </si>
  <si>
    <t>INE556F08LF3</t>
  </si>
  <si>
    <t>Small Industries Development Bank of India - 7.4% - 18/06/2031**</t>
  </si>
  <si>
    <t>INE556F08KR0</t>
  </si>
  <si>
    <t>Small Industries Development Bank of India - 7.47% - 05/09/2029**</t>
  </si>
  <si>
    <t>INE062A08488</t>
  </si>
  <si>
    <t>INE134E08OC3</t>
  </si>
  <si>
    <t>Power Finance Corporation Ltd - 6.96% - 02/03/2028**</t>
  </si>
  <si>
    <t>INE414G07JQ6</t>
  </si>
  <si>
    <t>Muthoot Finance Ltd - 8.05% - 25/11/2027**</t>
  </si>
  <si>
    <t>CRISIL AA+</t>
  </si>
  <si>
    <t>INE261F08ET6</t>
  </si>
  <si>
    <t>National Bank for Agriculture &amp; Rural Development - 7.1% - 29/03/2029**</t>
  </si>
  <si>
    <t>INE556F08LB2</t>
  </si>
  <si>
    <t>Small Industries Development Bank of India - 7.04% - 09/02/2029</t>
  </si>
  <si>
    <t>INE261F08EQ2</t>
  </si>
  <si>
    <t>National Bank for Agriculture &amp; Rural Development - 6.85% - 19/01/2029**</t>
  </si>
  <si>
    <t>INE261F08EJ7</t>
  </si>
  <si>
    <t>National Bank for Agriculture &amp; Rural Development - 7.64% - 06/12/2029**</t>
  </si>
  <si>
    <t>INE261F08EU4</t>
  </si>
  <si>
    <t>National Bank for Agriculture &amp; Rural Development - 7.44% - 17/07/2029</t>
  </si>
  <si>
    <t>INE020B08FL9</t>
  </si>
  <si>
    <t>REC LTD - 7.34% - 30/04/2030**</t>
  </si>
  <si>
    <t>INE031A08AC8</t>
  </si>
  <si>
    <t>Housing &amp; Urban Development Corporation Ltd - 7.23% - 18/07/2029**</t>
  </si>
  <si>
    <t>INE053F08296</t>
  </si>
  <si>
    <t>Indian Railway Finance Corporation Ltd - 7.74% - 15/04/2038**</t>
  </si>
  <si>
    <t>INE115A07QH6</t>
  </si>
  <si>
    <t>LIC Housing Finance Ltd - 8.025% - 23/03/2033**</t>
  </si>
  <si>
    <t>INE053F08387</t>
  </si>
  <si>
    <t>Indian Railway Finance Corporation Ltd - 7.46% - 18/06/2029**</t>
  </si>
  <si>
    <t>INE403D08231</t>
  </si>
  <si>
    <t>Bharti Telecom Ltd - 8.65% - 05/11/2027</t>
  </si>
  <si>
    <t>INE134E08MJ2</t>
  </si>
  <si>
    <t>Power Finance Corporation Ltd - 7.77% - 15/04/2028**</t>
  </si>
  <si>
    <t>INE115A07PI6</t>
  </si>
  <si>
    <t>LIC Housing Finance Ltd - 6.17% - 03/09/2026**</t>
  </si>
  <si>
    <t>INE414G07II5</t>
  </si>
  <si>
    <t>Muthoot Finance Ltd - 8.4% - 28/08/2028**</t>
  </si>
  <si>
    <t>INE134E08NW3</t>
  </si>
  <si>
    <t>Power Finance Corporation Ltd - 6.73% - 15/10/2027**</t>
  </si>
  <si>
    <t>INE296A07TM8</t>
  </si>
  <si>
    <t>Bajaj Finance Ltd - 7.11% - 10/07/2028**</t>
  </si>
  <si>
    <t>INE572E07258</t>
  </si>
  <si>
    <t>PNB Housing Finance Ltd - 7.28% - 05/06/2028**</t>
  </si>
  <si>
    <t>IND AAA</t>
  </si>
  <si>
    <t>INE053F08536</t>
  </si>
  <si>
    <t>Indian Railway Finance Corporation Ltd - 01/12/2035</t>
  </si>
  <si>
    <t>INE572E07183</t>
  </si>
  <si>
    <t>PNB Housing Finance Ltd - 8.15% - 29/07/2027**</t>
  </si>
  <si>
    <t>INE556F08KP4</t>
  </si>
  <si>
    <t>Small Industries Development Bank of India - 7.68% - 10/08/2027</t>
  </si>
  <si>
    <t>INE477A07415</t>
  </si>
  <si>
    <t>Can Fin Homes Ltd - 8.09% - 04/01/2027**</t>
  </si>
  <si>
    <t>INE121A07SN8</t>
  </si>
  <si>
    <t>Cholamandalam Investment and Finance Company Ltd - 7.38% - 28/05/2027**</t>
  </si>
  <si>
    <t>INE756I07FG5</t>
  </si>
  <si>
    <t>HDB Financial Services Ltd - 7.4091% - 05/06/2028**</t>
  </si>
  <si>
    <t>IN0020250091</t>
  </si>
  <si>
    <t>6.48% Central Government Securities 06/10/2035</t>
  </si>
  <si>
    <t>IN0020240027</t>
  </si>
  <si>
    <t>7.23% Central Government Securities 15/04/2039</t>
  </si>
  <si>
    <t>IN0020260025</t>
  </si>
  <si>
    <t>6.94% Central Government Securities 11/05/2036</t>
  </si>
  <si>
    <t>IN0020230077</t>
  </si>
  <si>
    <t>7.18%  Government Securities - 24/07/2037</t>
  </si>
  <si>
    <t>IN0020220011</t>
  </si>
  <si>
    <t>IN0020240019</t>
  </si>
  <si>
    <t>7.10% Central Government Securities 08/04/2034</t>
  </si>
  <si>
    <t>IN0020230051</t>
  </si>
  <si>
    <t>7.30% Government Securities - 19/06/2053</t>
  </si>
  <si>
    <t>IN0020240035</t>
  </si>
  <si>
    <t>7.34% Central Government Securities 22/04/2064</t>
  </si>
  <si>
    <t>IN0020240076</t>
  </si>
  <si>
    <t>7.02% Central Government Securities 18/06/2031</t>
  </si>
  <si>
    <t>IN1920230100</t>
  </si>
  <si>
    <t>7.72% Karnataka State Government Securities - 06/12/2035</t>
  </si>
  <si>
    <t>INE261F16AN0</t>
  </si>
  <si>
    <t>National Bank for Agriculture &amp; Rural Development - 05/03/2027**</t>
  </si>
  <si>
    <t>CRISIL A1+</t>
  </si>
  <si>
    <t>INE160A16UT0</t>
  </si>
  <si>
    <t>Punjab National Bank - 15/09/2026**</t>
  </si>
  <si>
    <t>INE160A16UE2</t>
  </si>
  <si>
    <t>Punjab National Bank - 05/02/2027**</t>
  </si>
  <si>
    <t>INE261F16AO8</t>
  </si>
  <si>
    <t>National Bank for Agriculture &amp; Rural Development - 10/03/2027**</t>
  </si>
  <si>
    <t>INE556F16CB4</t>
  </si>
  <si>
    <t>Small Industries Development Bank of India - 18/02/2027</t>
  </si>
  <si>
    <t>INE028A16LF7</t>
  </si>
  <si>
    <t>Bank of Baroda - 04/02/2027**</t>
  </si>
  <si>
    <t>IND A1+</t>
  </si>
  <si>
    <t>INE692A16LS3</t>
  </si>
  <si>
    <t>Union Bank of India - 16/03/2027**</t>
  </si>
  <si>
    <t>ICRA A1+</t>
  </si>
  <si>
    <t>Sundaram Arbitrage Fund</t>
  </si>
  <si>
    <t>INE296A01032</t>
  </si>
  <si>
    <t>Bajaj Finance Ltd</t>
  </si>
  <si>
    <t>INE628A01036</t>
  </si>
  <si>
    <t>UPL Ltd</t>
  </si>
  <si>
    <t>INE584A01023</t>
  </si>
  <si>
    <t>NMDC Ltd</t>
  </si>
  <si>
    <t>Minerals &amp; Mining</t>
  </si>
  <si>
    <t>INE154A01025</t>
  </si>
  <si>
    <t>ITC Ltd</t>
  </si>
  <si>
    <t>Diversified Fmcg</t>
  </si>
  <si>
    <t>INE038A01020</t>
  </si>
  <si>
    <t>Hindalco Industries Ltd</t>
  </si>
  <si>
    <t>INE022Q01020</t>
  </si>
  <si>
    <t>Indian Energy Exchange Ltd</t>
  </si>
  <si>
    <t>INE020B01018</t>
  </si>
  <si>
    <t>REC Ltd</t>
  </si>
  <si>
    <t>INE079A01024</t>
  </si>
  <si>
    <t>Ambuja Cements Ltd</t>
  </si>
  <si>
    <t>INE134E01011</t>
  </si>
  <si>
    <t>Power Finance Corporation Ltd</t>
  </si>
  <si>
    <t>INE758E01017</t>
  </si>
  <si>
    <t>Jio Financial Services Ltd</t>
  </si>
  <si>
    <t>INE04I401011</t>
  </si>
  <si>
    <t>KPIT Technologies Ltd</t>
  </si>
  <si>
    <t>INE028A01039</t>
  </si>
  <si>
    <t>Bank of Baroda</t>
  </si>
  <si>
    <t>INE059A01026</t>
  </si>
  <si>
    <t>Cipla Ltd</t>
  </si>
  <si>
    <t>INE976G01028</t>
  </si>
  <si>
    <t>RBL Bank Ltd</t>
  </si>
  <si>
    <t>INE361B01024</t>
  </si>
  <si>
    <t>Divis Laboratories Ltd</t>
  </si>
  <si>
    <t>INE176B01034</t>
  </si>
  <si>
    <t>Havells India Ltd</t>
  </si>
  <si>
    <t>INE585B01010</t>
  </si>
  <si>
    <t>Maruti Suzuki India Ltd</t>
  </si>
  <si>
    <t>INE364U01010</t>
  </si>
  <si>
    <t>Adani Green Energy Ltd</t>
  </si>
  <si>
    <t>INE016A01026</t>
  </si>
  <si>
    <t>Dabur India Ltd</t>
  </si>
  <si>
    <t>INE522F01014</t>
  </si>
  <si>
    <t>Coal India Ltd</t>
  </si>
  <si>
    <t>Consumable Fuels</t>
  </si>
  <si>
    <t>Stock Future</t>
  </si>
  <si>
    <t>IN0020220037</t>
  </si>
  <si>
    <t>7.38% Central Government Securities 20/06/2027</t>
  </si>
  <si>
    <t>INE466L14FR8</t>
  </si>
  <si>
    <t>360 ONE WAM Ltd (Prev IIFL Wealth Management Ltd) - 21/01/2027**</t>
  </si>
  <si>
    <t>IN002025Z476</t>
  </si>
  <si>
    <t>IN002025Z229</t>
  </si>
  <si>
    <t>IN002026Z060</t>
  </si>
  <si>
    <t>IN002025Z252</t>
  </si>
  <si>
    <t>Margin Money For Derivatives</t>
  </si>
  <si>
    <t>Sundaram Balanced Advantage Fund</t>
  </si>
  <si>
    <t>INE619A01035</t>
  </si>
  <si>
    <t>Patanjali Foods Ltd</t>
  </si>
  <si>
    <t>INE066F01020</t>
  </si>
  <si>
    <t>Hindustan Aeronautics Ltd</t>
  </si>
  <si>
    <t>INE020B08FD6</t>
  </si>
  <si>
    <t>REC LTD - 7.58% - 31/05/2029**</t>
  </si>
  <si>
    <t>IN0020230135</t>
  </si>
  <si>
    <t>IN0020230036</t>
  </si>
  <si>
    <t>7.17% Government Securities - 17/04/20230</t>
  </si>
  <si>
    <t>Sundaram Dividend Yield Fund</t>
  </si>
  <si>
    <t>INE009A01021</t>
  </si>
  <si>
    <t>Infosys Ltd</t>
  </si>
  <si>
    <t>INE669C01036</t>
  </si>
  <si>
    <t>Tech Mahindra Ltd</t>
  </si>
  <si>
    <t>INE355A01028</t>
  </si>
  <si>
    <t>Somany Ceramics Ltd</t>
  </si>
  <si>
    <t>INE825A01020</t>
  </si>
  <si>
    <t>Vardhman Textiles Ltd</t>
  </si>
  <si>
    <t>INE486A01021</t>
  </si>
  <si>
    <t>CESC Ltd</t>
  </si>
  <si>
    <t>INE030A01027</t>
  </si>
  <si>
    <t>Hindustan UniLever Ltd</t>
  </si>
  <si>
    <t>INE860A01027</t>
  </si>
  <si>
    <t>HCL Technologies Ltd</t>
  </si>
  <si>
    <t>INE216A01030</t>
  </si>
  <si>
    <t>Britannia Industries Ltd</t>
  </si>
  <si>
    <t>INE172A01027</t>
  </si>
  <si>
    <t>Castrol India Ltd</t>
  </si>
  <si>
    <t>INE274J01014</t>
  </si>
  <si>
    <t>Oil India Ltd</t>
  </si>
  <si>
    <t>INE158A01026</t>
  </si>
  <si>
    <t>Hero MotoCorp Ltd</t>
  </si>
  <si>
    <t>INE242A01010</t>
  </si>
  <si>
    <t>Indian Oil Corporation Ltd</t>
  </si>
  <si>
    <t>INE848E01016</t>
  </si>
  <si>
    <t>NHPC Ltd</t>
  </si>
  <si>
    <t>INE467B01029</t>
  </si>
  <si>
    <t>Tata Consultancy Services Ltd</t>
  </si>
  <si>
    <t>INE102D01028</t>
  </si>
  <si>
    <t>Godrej Consumer Products Ltd</t>
  </si>
  <si>
    <t>INE021A01026</t>
  </si>
  <si>
    <t>Asian Paints Ltd</t>
  </si>
  <si>
    <t>INE510A01028</t>
  </si>
  <si>
    <t>Engineers India Ltd</t>
  </si>
  <si>
    <t>INE058A01010</t>
  </si>
  <si>
    <t>Sanofi India Ltd</t>
  </si>
  <si>
    <t>INE2KCE01013</t>
  </si>
  <si>
    <t>Kwality Wall’s (India) Ltd</t>
  </si>
  <si>
    <t>IDIA00069477</t>
  </si>
  <si>
    <t>IDIA00069480</t>
  </si>
  <si>
    <t>INE759J01022</t>
  </si>
  <si>
    <t>INE02CF01010</t>
  </si>
  <si>
    <t>Sundaram Equity Savings Fund</t>
  </si>
  <si>
    <t>INE019A01038</t>
  </si>
  <si>
    <t>JSW Steel Ltd</t>
  </si>
  <si>
    <t>INE406A01037</t>
  </si>
  <si>
    <t>Aurobindo Pharma Ltd</t>
  </si>
  <si>
    <t>INE115A07PR7</t>
  </si>
  <si>
    <t>LIC Housing Finance Ltd - 6.65% - 15/02/2027**</t>
  </si>
  <si>
    <t>INE261F08EA6</t>
  </si>
  <si>
    <t>National Bank for Agriculture &amp; Rural Development - 7.5% - 31/08/2026**</t>
  </si>
  <si>
    <t>IN0020230101</t>
  </si>
  <si>
    <t>7.37% Government Securities-23/10/2028</t>
  </si>
  <si>
    <t>IN0020250067</t>
  </si>
  <si>
    <t>6.01% Central Government Securities 21/07/2030</t>
  </si>
  <si>
    <t>IN0020240050</t>
  </si>
  <si>
    <t>7.04% Central Government Securities 03/06/2029</t>
  </si>
  <si>
    <t>Sundaram Focused  Fund</t>
  </si>
  <si>
    <t>INE330T01021</t>
  </si>
  <si>
    <t>Happy Forgings Ltd</t>
  </si>
  <si>
    <t>INE192R01011</t>
  </si>
  <si>
    <t>Avenue Supermarts Ltd</t>
  </si>
  <si>
    <t>INE123W01016</t>
  </si>
  <si>
    <t>SBI Life Insurance Company Ltd</t>
  </si>
  <si>
    <t>INE00XB01019</t>
  </si>
  <si>
    <t>Sedemac Mechatronics Ltd</t>
  </si>
  <si>
    <t>INE491A01021</t>
  </si>
  <si>
    <t>City Union Bank Ltd</t>
  </si>
  <si>
    <t>INE849A01020</t>
  </si>
  <si>
    <t>Trent Ltd</t>
  </si>
  <si>
    <t>INE00R701025</t>
  </si>
  <si>
    <t>Dalmia Cement (Bharat) Ltd.</t>
  </si>
  <si>
    <t>INE03JT01014</t>
  </si>
  <si>
    <t>Go Digit General Insurance Ltd</t>
  </si>
  <si>
    <t>INE389H01022</t>
  </si>
  <si>
    <t>KEC International Ltd</t>
  </si>
  <si>
    <t>Sundaram Multi Cap Fund</t>
  </si>
  <si>
    <t>INE112L01020</t>
  </si>
  <si>
    <t>Metropolis Healthcare Ltd</t>
  </si>
  <si>
    <t>INE036D01028</t>
  </si>
  <si>
    <t>Karur Vysya Bank Ltd</t>
  </si>
  <si>
    <t>INE010B01027</t>
  </si>
  <si>
    <t>Zydus Lifesciences Ltd</t>
  </si>
  <si>
    <t>INE084A01016</t>
  </si>
  <si>
    <t>Bank of India</t>
  </si>
  <si>
    <t>INE322A01010</t>
  </si>
  <si>
    <t>Gillette India Ltd</t>
  </si>
  <si>
    <t>INE147E01013</t>
  </si>
  <si>
    <t>IDIA00069356</t>
  </si>
  <si>
    <t>INE348C01011</t>
  </si>
  <si>
    <t>Paper, Forest &amp; Jute Products</t>
  </si>
  <si>
    <t>IDIA00069359</t>
  </si>
  <si>
    <t>INE406B01019</t>
  </si>
  <si>
    <t>INE604A01011</t>
  </si>
  <si>
    <t>INE431E01011</t>
  </si>
  <si>
    <t>Healthcare Equipment &amp; Supplies</t>
  </si>
  <si>
    <t>Sundaram Nifty 100 Equal Weight Fund</t>
  </si>
  <si>
    <t>INE670K01029</t>
  </si>
  <si>
    <t>Lodha Developers Ltd</t>
  </si>
  <si>
    <t>INE214T01019</t>
  </si>
  <si>
    <t>LTIMindtree Ltd</t>
  </si>
  <si>
    <t>INE685A01028</t>
  </si>
  <si>
    <t>Torrent Pharmaceuticals Ltd</t>
  </si>
  <si>
    <t>INE280A01028</t>
  </si>
  <si>
    <t>Titan Company Ltd</t>
  </si>
  <si>
    <t>INE0V6F01027</t>
  </si>
  <si>
    <t>Hyundai Motor India Ltd</t>
  </si>
  <si>
    <t>INE854D01024</t>
  </si>
  <si>
    <t>United Spirits Ltd</t>
  </si>
  <si>
    <t>INE931S01010</t>
  </si>
  <si>
    <t>Adani Energy Solutions Ltd</t>
  </si>
  <si>
    <t>INE239A01024</t>
  </si>
  <si>
    <t>Nestle India Ltd</t>
  </si>
  <si>
    <t>INE118A01012</t>
  </si>
  <si>
    <t>Bajaj Holdings &amp; Investment Ltd</t>
  </si>
  <si>
    <t>INE271C01023</t>
  </si>
  <si>
    <t>DLF Ltd</t>
  </si>
  <si>
    <t>INE075A01022</t>
  </si>
  <si>
    <t>Wipro Ltd</t>
  </si>
  <si>
    <t>INE160A01022</t>
  </si>
  <si>
    <t>Punjab National Bank</t>
  </si>
  <si>
    <t>INE775A01035</t>
  </si>
  <si>
    <t>Samvardhana Motherson International Ltd</t>
  </si>
  <si>
    <t>INE343H01029</t>
  </si>
  <si>
    <t>Solar Industries India Ltd</t>
  </si>
  <si>
    <t>INE066A01021</t>
  </si>
  <si>
    <t>Eicher Motors Ltd</t>
  </si>
  <si>
    <t>INE318A01026</t>
  </si>
  <si>
    <t>Pidilite Industries Ltd</t>
  </si>
  <si>
    <t>INE323A01026</t>
  </si>
  <si>
    <t>Bosch Ltd</t>
  </si>
  <si>
    <t>INE414G01012</t>
  </si>
  <si>
    <t>Muthoot Finance Ltd</t>
  </si>
  <si>
    <t>INE070A01015</t>
  </si>
  <si>
    <t>Shree Cement Ltd</t>
  </si>
  <si>
    <t>INE267A01025</t>
  </si>
  <si>
    <t>Hindustan Zinc Ltd</t>
  </si>
  <si>
    <t>INE047A01021</t>
  </si>
  <si>
    <t>Grasim Industries Ltd</t>
  </si>
  <si>
    <t>INE423A01024</t>
  </si>
  <si>
    <t>Adani Enterprises</t>
  </si>
  <si>
    <t>Metals &amp; Minerals Trading</t>
  </si>
  <si>
    <t>INE155A01022</t>
  </si>
  <si>
    <t>Tata Motors Passenger Vehicles Ltd</t>
  </si>
  <si>
    <t>INE053F01010</t>
  </si>
  <si>
    <t>Indian Railway Finance Corporation Ltd</t>
  </si>
  <si>
    <t>INE476A01022</t>
  </si>
  <si>
    <t>Canara Bank</t>
  </si>
  <si>
    <t>INE249Z01020</t>
  </si>
  <si>
    <t>Mazagon Dock Shipbuilders Limited</t>
  </si>
  <si>
    <t>Industrial Manufacturing</t>
  </si>
  <si>
    <t>INE205A01025</t>
  </si>
  <si>
    <t>Vedanta Ltd</t>
  </si>
  <si>
    <t>Diversified Metals</t>
  </si>
  <si>
    <t>INE067A01029</t>
  </si>
  <si>
    <t>CG Power and Industrial Solutions Ltd</t>
  </si>
  <si>
    <t>INE795G01014</t>
  </si>
  <si>
    <t>HDFC Life Insurance Company Ltd</t>
  </si>
  <si>
    <t>INE814H01029</t>
  </si>
  <si>
    <t>Adani Power Ltd</t>
  </si>
  <si>
    <t>INE200M01039</t>
  </si>
  <si>
    <t>Varun Beverages Ltd</t>
  </si>
  <si>
    <t>INE089A01031</t>
  </si>
  <si>
    <t>Dr. Reddys Laboratories Ltd</t>
  </si>
  <si>
    <t>Sundaram ELSS Tax Saver Fund</t>
  </si>
  <si>
    <t>INE786A01032</t>
  </si>
  <si>
    <t>JK Lakshmi Cement Ltd</t>
  </si>
  <si>
    <t>INE716A01013</t>
  </si>
  <si>
    <t>Whirlpool of India Ltd</t>
  </si>
  <si>
    <t>Sundaram Consumption Fund</t>
  </si>
  <si>
    <t>INE00E101023</t>
  </si>
  <si>
    <t>Bikaji Foods International Ltd</t>
  </si>
  <si>
    <t>INE761H01022</t>
  </si>
  <si>
    <t>Page Industries Ltd</t>
  </si>
  <si>
    <t>INE459N01021</t>
  </si>
  <si>
    <t>Manipal Health Enterprises Ltd</t>
  </si>
  <si>
    <t>Sundaram Services Fund</t>
  </si>
  <si>
    <t>INE726G01019</t>
  </si>
  <si>
    <t>ICICI Prudential Life Insurance Company Ltd</t>
  </si>
  <si>
    <t>MU0295S00016</t>
  </si>
  <si>
    <t>Sundaram Value Fund</t>
  </si>
  <si>
    <t>INE884B01025</t>
  </si>
  <si>
    <t>Kirloskar Ferrous Ind Ltd</t>
  </si>
  <si>
    <t>INE438A01022</t>
  </si>
  <si>
    <t>Apollo Tyres Ltd</t>
  </si>
  <si>
    <t>INE002S01010</t>
  </si>
  <si>
    <t>Mahanagar Gas Ltd</t>
  </si>
  <si>
    <t>INE203G01027</t>
  </si>
  <si>
    <t>Indraprastha Gas Ltd</t>
  </si>
  <si>
    <t>INE668F01031</t>
  </si>
  <si>
    <t>Jyothy Laboratories Ltd</t>
  </si>
  <si>
    <t>Household Products</t>
  </si>
  <si>
    <t>INE640A01023</t>
  </si>
  <si>
    <t>SKF India Ltd</t>
  </si>
  <si>
    <t>Sundaram Large Cap Fund</t>
  </si>
  <si>
    <t>INE765G01017</t>
  </si>
  <si>
    <t>ICICI Lombard General Insurance Company Ltd</t>
  </si>
  <si>
    <t>Sundaram Business Cycle Fund</t>
  </si>
  <si>
    <t>INE716B01029</t>
  </si>
  <si>
    <t>Tips Music Ltd</t>
  </si>
  <si>
    <t>Sundaram Flexi Cap Fund</t>
  </si>
  <si>
    <t>Sundaram Financial Services Opportunities Fund</t>
  </si>
  <si>
    <t>INF173K01NF7</t>
  </si>
  <si>
    <t>Sundaram Arbitrage Fund - Direct Growth</t>
  </si>
  <si>
    <t>INF204K01C15</t>
  </si>
  <si>
    <t>Nippon India Corporate Bond Fund - Direct Plan Growth Plan</t>
  </si>
  <si>
    <t>INF173K01GP0</t>
  </si>
  <si>
    <t>Sundaram Short Duration Fund - Direct Growth</t>
  </si>
  <si>
    <t>INF194K01U07</t>
  </si>
  <si>
    <t>Bandhan Short Duration Fund - Direct Growth</t>
  </si>
  <si>
    <t>INF846K01ZM8</t>
  </si>
  <si>
    <t>Axis Corporate Bond Fund - Direct Plan - Growth</t>
  </si>
  <si>
    <t>INF205K01KR8</t>
  </si>
  <si>
    <t>Invesco India Arbitrage Fund - Direct Growth</t>
  </si>
  <si>
    <t>INF277K017Q3</t>
  </si>
  <si>
    <t>Tata Arbitrage Fund - Direct Growth</t>
  </si>
  <si>
    <t>INF194K01N63</t>
  </si>
  <si>
    <t>Bandhan Dynamic Bond Fund - Direct Plan - Growth</t>
  </si>
  <si>
    <t>INF173K01HI3</t>
  </si>
  <si>
    <t>Sundaram Ultra Short Duration Fund - Direct - Growth</t>
  </si>
  <si>
    <t>Sundaram Multi Asset Allocation Fund</t>
  </si>
  <si>
    <t>IN0020240183</t>
  </si>
  <si>
    <t>6.75% Central Government Securities 23/12/2029</t>
  </si>
  <si>
    <t>INF200KA16D8</t>
  </si>
  <si>
    <t>SBI-ETF GOLD</t>
  </si>
  <si>
    <t>INF204KB17I5</t>
  </si>
  <si>
    <t>Nippon India ETF Gold Bees</t>
  </si>
  <si>
    <t>INF174KA1HJ8</t>
  </si>
  <si>
    <t>Kotak Mutual Fund - Gold Exchange Traded Fund</t>
  </si>
  <si>
    <t>INF179KC1981</t>
  </si>
  <si>
    <t>HDFC Gold Exchange Traded Fund</t>
  </si>
  <si>
    <t>INF740KA1SW3</t>
  </si>
  <si>
    <t>DSP-GOLD ETF</t>
  </si>
  <si>
    <t>Sundaram Multi-Factor Fund</t>
  </si>
  <si>
    <t>INE347G01014</t>
  </si>
  <si>
    <t>Petronet LNG Ltd</t>
  </si>
  <si>
    <t>INE114A01011</t>
  </si>
  <si>
    <t>Steel Authority of India Ltd</t>
  </si>
  <si>
    <t>INE465A01025</t>
  </si>
  <si>
    <t>Bharat Forge Ltd</t>
  </si>
  <si>
    <t>INE372A01015</t>
  </si>
  <si>
    <t>Apar Industries Ltd</t>
  </si>
  <si>
    <t>INE202B01038</t>
  </si>
  <si>
    <t>Piramal Finance Ltd</t>
  </si>
  <si>
    <t>INE457A01014</t>
  </si>
  <si>
    <t>Bank of Maharashtra</t>
  </si>
  <si>
    <t>INE947Q01028</t>
  </si>
  <si>
    <t>Laurus Labs Ltd</t>
  </si>
  <si>
    <t>INE031A01017</t>
  </si>
  <si>
    <t>Housing &amp; Urban Development Corporation Ltd</t>
  </si>
  <si>
    <t>INE484J01027</t>
  </si>
  <si>
    <t>Godrej Properties Ltd</t>
  </si>
  <si>
    <t>INE571A01038</t>
  </si>
  <si>
    <t>IPCA Laboratories Ltd</t>
  </si>
  <si>
    <t>INE647A01010</t>
  </si>
  <si>
    <t>SRF Ltd</t>
  </si>
  <si>
    <t>INE01EA01019</t>
  </si>
  <si>
    <t>Vishal Mega Mart Ltd</t>
  </si>
  <si>
    <t>YTM (%)</t>
  </si>
  <si>
    <t>Index</t>
  </si>
  <si>
    <t>S.NO.</t>
  </si>
  <si>
    <t>ACRONYM</t>
  </si>
  <si>
    <t>SCHEME NAME</t>
  </si>
  <si>
    <t>CAPEXG</t>
  </si>
  <si>
    <t>GLOB</t>
  </si>
  <si>
    <t>Sundaram Global Brand Theme-Equity Active FOF</t>
  </si>
  <si>
    <t>MIDCAP</t>
  </si>
  <si>
    <t>MULTIP</t>
  </si>
  <si>
    <t>Sundaram Large And Mid Cap Fund</t>
  </si>
  <si>
    <t>SLTADV3</t>
  </si>
  <si>
    <t>Sundaram Long Term Advantage Fund Series III</t>
  </si>
  <si>
    <t>SLTADV4</t>
  </si>
  <si>
    <t>Sundaram Long Term Advantage Fund Series IV</t>
  </si>
  <si>
    <t>SLTAX3</t>
  </si>
  <si>
    <t>SLTAX4</t>
  </si>
  <si>
    <t>SLTAX5</t>
  </si>
  <si>
    <t>SLTAX6</t>
  </si>
  <si>
    <t>SMILE</t>
  </si>
  <si>
    <t>SPAHF</t>
  </si>
  <si>
    <t>SPARF</t>
  </si>
  <si>
    <t xml:space="preserve">Sundaram Arbitrage Fund </t>
  </si>
  <si>
    <t>SPBAF</t>
  </si>
  <si>
    <t>SPDYF</t>
  </si>
  <si>
    <t>SPESF</t>
  </si>
  <si>
    <t>SPFOCUS</t>
  </si>
  <si>
    <t>Sundaram Focused  Fund</t>
  </si>
  <si>
    <t>SPMUCF</t>
  </si>
  <si>
    <t>SPSN100</t>
  </si>
  <si>
    <t>Sundaram NIFTY 100 Equal Weight Fund</t>
  </si>
  <si>
    <t>SPTAX</t>
  </si>
  <si>
    <t>SRURAL</t>
  </si>
  <si>
    <t>SSFUND</t>
  </si>
  <si>
    <t>STAX</t>
  </si>
  <si>
    <t>SUNBCF</t>
  </si>
  <si>
    <t>SUNFCF</t>
  </si>
  <si>
    <t>SUNFOP</t>
  </si>
  <si>
    <t>SUNMAF</t>
  </si>
  <si>
    <t>SUNCYF</t>
  </si>
  <si>
    <t>SUNMFF</t>
  </si>
  <si>
    <t>SUNIPA</t>
  </si>
  <si>
    <t>Sundaram Income Plus Arbitrage Active FoF</t>
  </si>
  <si>
    <t>Hindustan Dorr Oliver Ltd @</t>
  </si>
  <si>
    <t># percentage to NAV of security is less than 0.01% - Wherever applicable</t>
  </si>
  <si>
    <t>** Thinly traded / Non Traded Securities - Wherever applicable</t>
  </si>
  <si>
    <t>^ Net current assets includes interest accrued on fixed income securities - Wherever applicable</t>
  </si>
  <si>
    <t>~ 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 - Wherever applicable</t>
  </si>
  <si>
    <t>* Investment earmarked for Derivative Margin - Wherever applicable</t>
  </si>
  <si>
    <t>@ The Equity shares of Hindustan Dorr-Oliver Limited were delisted from BSE Limited on 18 July 2018 pursuant to liquidation proceedings; accordingly, the investment was written off in our books during the  FY 2018–19.</t>
  </si>
  <si>
    <t>b) Total value and percentage of illiquid equity / Preference shares @</t>
  </si>
  <si>
    <t>At the beginning</t>
  </si>
  <si>
    <t>Direct Plan - IDCW</t>
  </si>
  <si>
    <t>Regular Plan - IDCW</t>
  </si>
  <si>
    <t>d) IDCW declared during the period (Rupees per unit)</t>
  </si>
  <si>
    <t>Scheme Riskometer :</t>
  </si>
  <si>
    <t>Tier I Benchmark Riskometer :</t>
  </si>
  <si>
    <t xml:space="preserve">                     NIFTY Infrastructure TRI</t>
  </si>
  <si>
    <t>(e) Non-Convertible Preference Shares</t>
  </si>
  <si>
    <t>Tier II Benchmark Riskometer :</t>
  </si>
  <si>
    <t xml:space="preserve">                        Nifty Mid Cap 150 TRI</t>
  </si>
  <si>
    <t xml:space="preserve">                            Nifty Mid Cap 100 TRI</t>
  </si>
  <si>
    <t xml:space="preserve">           Nifty Large Mid Cap 250 TRI</t>
  </si>
  <si>
    <t xml:space="preserve">                           BSE 500 TRI</t>
  </si>
  <si>
    <t xml:space="preserve">                                    BSE 500 TRI</t>
  </si>
  <si>
    <t xml:space="preserve">                    Nifty Small Cap 100 TRI</t>
  </si>
  <si>
    <t xml:space="preserve">                   Nifty Small Cap 100 TRI</t>
  </si>
  <si>
    <t xml:space="preserve">                      Nifty Small Cap 100 TRI</t>
  </si>
  <si>
    <t xml:space="preserve">                     Nifty Small Cap 100 TRI</t>
  </si>
  <si>
    <t xml:space="preserve">           Nifty Small Cap 250 TRI</t>
  </si>
  <si>
    <t xml:space="preserve">           Nifty Small Cap 100 TRI</t>
  </si>
  <si>
    <t>INE041025011</t>
  </si>
  <si>
    <t>Embassy Office Parks (REIT)</t>
  </si>
  <si>
    <t>INE0BWS23018</t>
  </si>
  <si>
    <t>Altius Telecom Infrastructure Trust INVIT</t>
  </si>
  <si>
    <t>Yield to call date %</t>
  </si>
  <si>
    <t>INE0FDU25010</t>
  </si>
  <si>
    <t>Brookfield India Real Estate Trust REIT</t>
  </si>
  <si>
    <t>Chennai Super Kings Ltd @</t>
  </si>
  <si>
    <t>(f) Convertible Debenture</t>
  </si>
  <si>
    <t>INE121A08PJ0</t>
  </si>
  <si>
    <t>7.5% Cholamandalam Investment and Company Ltd - 30/09/2026</t>
  </si>
  <si>
    <t>Unrated</t>
  </si>
  <si>
    <t>State Bank of India - 6.93% - 20/10/2035** - Call Dt : 19-Oct-30*</t>
  </si>
  <si>
    <t>Refer below point i)</t>
  </si>
  <si>
    <t>Direct Plan - Monthly IDCW</t>
  </si>
  <si>
    <t>Regular Plan - Monthly IDCW</t>
  </si>
  <si>
    <t>Annexure-A</t>
  </si>
  <si>
    <t>ISIN</t>
  </si>
  <si>
    <t>NAME OF THE SECURITY</t>
  </si>
  <si>
    <t>TOTAL AMOUNT DUE (Rs. in Lacs)</t>
  </si>
  <si>
    <t>(Rs. in Lacs)</t>
  </si>
  <si>
    <t xml:space="preserve">Total Cost  </t>
  </si>
  <si>
    <t xml:space="preserve">Discounting Charges / Interest accrued till maturity </t>
  </si>
  <si>
    <t>Total CP Outstanding</t>
  </si>
  <si>
    <t>Amount Recovered - 06th Mar 2025</t>
  </si>
  <si>
    <t>Total settlement till date</t>
  </si>
  <si>
    <t>CASH</t>
  </si>
  <si>
    <t>INVIT Units</t>
  </si>
  <si>
    <t>INE121H14JU3</t>
  </si>
  <si>
    <t xml:space="preserve">IL&amp;FS Financial Services Ltd. 24SEP18 CP </t>
  </si>
  <si>
    <t>## The Boards of these companies have set February 17th as the record date for the allocation of InvIT units and cash distribution. Accordingly, on the 5th of March 2025, we received the Total cash of Rs. 3.17 Crs .Further as a part of the distribution we have received  INVITs amounting to Rs. 2 Crs having face value is Rs. 25,00,000 per unit subsequently in the month of April ’25. The above-mentioned cash and  INVITs units are allocated to respective scheme based  on their exposure.</t>
  </si>
  <si>
    <t>For Further details please refer the below Links for Rationale</t>
  </si>
  <si>
    <t>https://www.sundarammutual.com/pdf2/2025/Rationale_for_Valuation/Update_on_ILFS_Financial_Services_Recovery_06_03_2025.pdf</t>
  </si>
  <si>
    <t>https://www.sundarammutual.com/pdf2/2025/Rationale_for_Valuation/Update_on_Valuation_of_RoadStar_InVIT_Units_V1.pdf</t>
  </si>
  <si>
    <t>https://www.sundarammutual.com/pdf2/2025/Rationale_for_Valuation/Update_on_Valuation_of_RoadStar_InVIT_Units_22_Sep_2025.pdf</t>
  </si>
  <si>
    <t>VALUE OF THE SECURITY CONSIDERED UNDER NET RECEIVABLES</t>
  </si>
  <si>
    <t>% TO AUM</t>
  </si>
  <si>
    <t>INE528G08394</t>
  </si>
  <si>
    <t>9%-YES BANK LTD-NCD-Call opt-18/10/2022-Perpetual Bond $</t>
  </si>
  <si>
    <t>TOTAL AMOUNT INCLUDING INTEREST DUE TO THE SCHEME</t>
  </si>
  <si>
    <t>TOTAL AMOUNT DUE</t>
  </si>
  <si>
    <t>PRINCIPAL (Rs. in Lacs)</t>
  </si>
  <si>
    <t>Interest Accrued till 05 Mar 2020
(Rs. in Lacs)</t>
  </si>
  <si>
    <t>Total 
(Rs. in Lacs)</t>
  </si>
  <si>
    <t>$ Yes Bank Limited Reconstruction Scheme 2020” was notified in the Official Gazette on March 13, 2020. Based on that, the Basel III Additional Tier I Bonds (ISIN - INE528G08394) were written down in the scheme along with the Interest accrued.</t>
  </si>
  <si>
    <t>Portfolio Information</t>
  </si>
  <si>
    <t>Scheme Name :</t>
  </si>
  <si>
    <t>Description (if any)</t>
  </si>
  <si>
    <t xml:space="preserve">Annualised Portfolio YTM %* : </t>
  </si>
  <si>
    <t>Macaulay Duration (years) - only for Debt portion (years)</t>
  </si>
  <si>
    <t>Residual Maturity (years) - only for Debt portion (years)</t>
  </si>
  <si>
    <t xml:space="preserve">As on (Date) </t>
  </si>
  <si>
    <t>*** in case of semi annual YTM,  it will be annualised </t>
  </si>
  <si>
    <t xml:space="preserve">           CRISIL Hybrid 35 Plus 65 - Aggressive Index</t>
  </si>
  <si>
    <t>Bajaj Finserv Ltd AUG-2026</t>
  </si>
  <si>
    <t>Bharat Electronics Ltd AUG-2026</t>
  </si>
  <si>
    <t>State Bank Of India Ltd SEP-2026</t>
  </si>
  <si>
    <t>Coal India Ltd AUG-2026</t>
  </si>
  <si>
    <t>Dabur India Ltd - Equity AUG-2026</t>
  </si>
  <si>
    <t>Adani Green Energy Ltd AUG-2026</t>
  </si>
  <si>
    <t>Maruti Suzuki India Ltd AUG-2026</t>
  </si>
  <si>
    <t>Havells India Ltd AUG-2026</t>
  </si>
  <si>
    <t>Divis Labarotories Ltd  AUG-2026</t>
  </si>
  <si>
    <t>RBL Bank Ltd AUG-2026</t>
  </si>
  <si>
    <t>Adani Ports &amp; SEZ Ltd AUG-2026</t>
  </si>
  <si>
    <t>Larsen &amp; Toubro Ltd SEP-2026</t>
  </si>
  <si>
    <t>Bandhan Bank Ltd AUG-2026</t>
  </si>
  <si>
    <t>Kotak Mahindra Bank Ltd SEP-2026</t>
  </si>
  <si>
    <t>Fortis Health Care Ltd AUG-2026</t>
  </si>
  <si>
    <t>Coforge Ltd (Pre NIIT Technologies Limited) AUG-2026</t>
  </si>
  <si>
    <t>Cipla Ltd AUG-2026</t>
  </si>
  <si>
    <t>Bank of Baroda AUG-2026</t>
  </si>
  <si>
    <t>KPIT Technologies Limited AUG-2026</t>
  </si>
  <si>
    <t>Jio Financial Services Ltd (Prev Reliance Strategic Investments Ltd) AUG-2026</t>
  </si>
  <si>
    <t>Indian Hotels Company Ltd AUG-2026</t>
  </si>
  <si>
    <t>HDFC Bank Ltd AUG-2026</t>
  </si>
  <si>
    <t>Tata Steel Ltd SEP-2026</t>
  </si>
  <si>
    <t>Max Financial Services Ltd (Prev: Max India Ltd) AUG-2026</t>
  </si>
  <si>
    <t>Power Finance Corporation Ltd SEP-2026</t>
  </si>
  <si>
    <t>Gujarat Ambuja Cement Co.Ltd AUG-2026</t>
  </si>
  <si>
    <t>REC Ltd (Prev : Rural Electrification Corporation Ltd) AUG-2026</t>
  </si>
  <si>
    <t>Kotak Mahindra Bank Ltd AUG-2026</t>
  </si>
  <si>
    <t>Axis Bank Ltd  AUG-2026</t>
  </si>
  <si>
    <t>Marico Ltd (Pre Marico Industries Ltd) AUG-2026</t>
  </si>
  <si>
    <t>Eternal Ltd ( Previously named as Zomato Ltd ) AUG-2026</t>
  </si>
  <si>
    <t>Indian Energy Exchange Ltd AUG-2026</t>
  </si>
  <si>
    <t>Hindalco Industries Ltd AUG-2026</t>
  </si>
  <si>
    <t>Axis Bank Ltd  SEP-2026</t>
  </si>
  <si>
    <t>Mahindra &amp; Mahindra Ltd SEP-2026</t>
  </si>
  <si>
    <t>ITC Ltd AUG-2026</t>
  </si>
  <si>
    <t>NMDC LTD AUG-2026</t>
  </si>
  <si>
    <t>Larsen &amp; Toubro Ltd AUG-2026</t>
  </si>
  <si>
    <t>TVS Motor Company Ltd   AUG-2026</t>
  </si>
  <si>
    <t>UPL Lmited (Previously )United Phosphorous Ltd AUG-2026</t>
  </si>
  <si>
    <t>Reliance Industries Ltd SEP-2026</t>
  </si>
  <si>
    <t>Bajaj Finance Ltd SEP-2026</t>
  </si>
  <si>
    <t>Bajaj Finance Ltd AUG-2026</t>
  </si>
  <si>
    <t>Bharti Airtel Ltd AUG-2026</t>
  </si>
  <si>
    <t>Reliance Industries Ltd AUG-2026</t>
  </si>
  <si>
    <t>ICICI Bank Ltd AUG-2026</t>
  </si>
  <si>
    <t>Ashok Leyland Ltd AUG-2026</t>
  </si>
  <si>
    <t>HDFC Bank Ltd SEP-2026</t>
  </si>
  <si>
    <t>Cash and Other Net Current Assets^</t>
  </si>
  <si>
    <t xml:space="preserve">           NIFTY 50 Arbitrage INDEX</t>
  </si>
  <si>
    <t>++ Aggregate Investments by Other schemes of Sundaram Mutual Fund - Rs. 1,627.01 Lakhs</t>
  </si>
  <si>
    <t>360 ONE WAM Ltd (Prev IIFL Wealth Management Ltd) AUG-2026</t>
  </si>
  <si>
    <t>Union Bank of India AUG-2026</t>
  </si>
  <si>
    <t>Hindustan Aeronautics Ltd AUG-2026</t>
  </si>
  <si>
    <t>State Bank Of India Ltd AUG-2026</t>
  </si>
  <si>
    <t>NTPC Ltd SEP-2026</t>
  </si>
  <si>
    <t>One 97 Communications Ltd AUG-2026</t>
  </si>
  <si>
    <t>Patanjali Foods Ltd(Prev Ruchi Soya Industries Ltd) AUG-2026</t>
  </si>
  <si>
    <t xml:space="preserve">           NIFTY 50 Hybrid Composite Debt 50 : 50 INDEX</t>
  </si>
  <si>
    <t>Sandur Laminates Ltd @</t>
  </si>
  <si>
    <t>Crystal Cable Industries Ltd @</t>
  </si>
  <si>
    <t>Tirrihannah Company Ltd @</t>
  </si>
  <si>
    <t>Minerava Holdings Ltd @</t>
  </si>
  <si>
    <t>Name of The security</t>
  </si>
  <si>
    <t xml:space="preserve">ISIN </t>
  </si>
  <si>
    <t>Net receivable/Market value  (Rs. Lakh)</t>
  </si>
  <si>
    <t>% to NAV</t>
  </si>
  <si>
    <t>Total Amount(Principal &amp; Interest)  (Rs. Lakh)</t>
  </si>
  <si>
    <t>21.50% Dewan Rubber Ltd</t>
  </si>
  <si>
    <t>Not Available</t>
  </si>
  <si>
    <t>Chemox Chemicals Industries</t>
  </si>
  <si>
    <t xml:space="preserve">                                NIFTY 500 TRI</t>
  </si>
  <si>
    <t xml:space="preserve">           NIFTY Dividend Opportunities 50 TRI</t>
  </si>
  <si>
    <t>Altius Telecom Infrastructure Trust (INVIT)</t>
  </si>
  <si>
    <t>Aurobindo Pharma Ltd-Equ AUG-2026</t>
  </si>
  <si>
    <t>NTPC Ltd AUG-2026</t>
  </si>
  <si>
    <t>JSW Steel Ltd AUG-2026</t>
  </si>
  <si>
    <t xml:space="preserve">                      Nifty Equity Savings TRI</t>
  </si>
  <si>
    <t xml:space="preserve">                              Nifty 500 TRI</t>
  </si>
  <si>
    <t xml:space="preserve">           Nifty Large MID CAP 250 TRI</t>
  </si>
  <si>
    <t>Crescent Finstock Ltd @</t>
  </si>
  <si>
    <t>Balmer Lawrie Freight Containers Ltd @</t>
  </si>
  <si>
    <t>Precision Fasteners Ltd @</t>
  </si>
  <si>
    <t>Virtual Dynamics Software Ltd @</t>
  </si>
  <si>
    <t>Noble Brothers Impex Ltd @</t>
  </si>
  <si>
    <t>Sangam Health Care Products Ltd @</t>
  </si>
  <si>
    <t>Mukerian Papers Ltd @</t>
  </si>
  <si>
    <t>KEI Industries Ltd AUG-2026</t>
  </si>
  <si>
    <t>15% Premier Vinyl Ltd</t>
  </si>
  <si>
    <t xml:space="preserve">           Nifty 500 MultiCap 50:25:25 TRI</t>
  </si>
  <si>
    <t xml:space="preserve">          Nifty 100 Equal Weighted Index TRI</t>
  </si>
  <si>
    <t>18% Jord Engineering Ltd</t>
  </si>
  <si>
    <t xml:space="preserve">                          NIFTY 500 TRI</t>
  </si>
  <si>
    <t>Hyundai Motor India Ltd AUG-2026</t>
  </si>
  <si>
    <t xml:space="preserve">           Nifty India Consumption TRI</t>
  </si>
  <si>
    <t>Make My Trip Ltd (USD)</t>
  </si>
  <si>
    <t>Swiggy Ltd AUG-2026</t>
  </si>
  <si>
    <t xml:space="preserve">           NIFTY Services Sector TRI</t>
  </si>
  <si>
    <t xml:space="preserve">           NIFTY 500 MULTICAP 50:25:25 TRI</t>
  </si>
  <si>
    <t xml:space="preserve">                       NIFTY 500_TRI</t>
  </si>
  <si>
    <t xml:space="preserve">               Nifty 100 TRI</t>
  </si>
  <si>
    <t xml:space="preserve">                      Nifty_500_ TRI</t>
  </si>
  <si>
    <t xml:space="preserve">                  Nifty 500 TRI</t>
  </si>
  <si>
    <t xml:space="preserve">           Nifty Financial Services TRI</t>
  </si>
  <si>
    <t>60% Nifty Short Duration Debt Index A-II + 40% Nifty 50 Arbitrage TRI</t>
  </si>
  <si>
    <t>Bharat Petroleum Corpn Ltd AUG-2026</t>
  </si>
  <si>
    <t>NIFTY 500 TRI (65%) + NIFTY Short Duration Debt Index (10%) + Domestic Prices of Gold (25%)</t>
  </si>
  <si>
    <t>Wipro Ltd AUG-2026</t>
  </si>
  <si>
    <t>Nippon Life India Asset Management Ltd (Prev Reliance) AUG-2026</t>
  </si>
  <si>
    <t xml:space="preserve">                     BSE 200 TRI</t>
  </si>
  <si>
    <t>SG9999013908</t>
  </si>
  <si>
    <t>Sundaram Global Brand Fund - Master Class</t>
  </si>
  <si>
    <t xml:space="preserve"> (a) Investments in Foreign Securities - Units of Mutual Funds</t>
  </si>
  <si>
    <t xml:space="preserve">                    MSCI ACWI TRI</t>
  </si>
  <si>
    <t>i) Exposure to securities classified as below investment grade or default as on 31-Jul-2026</t>
  </si>
  <si>
    <t>% to AUM as on 31-Jul-2026</t>
  </si>
  <si>
    <t>31-Jul-2026</t>
  </si>
  <si>
    <t>Sundaram Liquid Fund - Direct Growth*</t>
  </si>
  <si>
    <t>364 Days - T Bill - 20/05/2027*</t>
  </si>
  <si>
    <t>7.10% Central Government Securities 18/04/2029*</t>
  </si>
  <si>
    <t>7.23% Central Government Securities 15/04/2039*</t>
  </si>
  <si>
    <t>6.48% Central Government Securities 06/10/2035*</t>
  </si>
  <si>
    <t>7.38% Central Government Securities 20/06/2027*</t>
  </si>
  <si>
    <t>Sundaram Money Market Fund-Direct Plan - Growth*</t>
  </si>
  <si>
    <t>364 Days - T Bill - 17/09/2026*</t>
  </si>
  <si>
    <t>364 Days - T Bill - 25/02/2027*</t>
  </si>
  <si>
    <t>364 Days - T Bill - 13/05/2027*</t>
  </si>
  <si>
    <t>7.32% Government Securities-13/11/2030*</t>
  </si>
  <si>
    <t>7.37% Government Securities-23/10/2028*</t>
  </si>
  <si>
    <t>6.01% Central Government Securities 21/07/2030*</t>
  </si>
  <si>
    <t>7.04% Central Government Securities 03/06/2029*</t>
  </si>
  <si>
    <t>364 Days - T Bill - 28/08/2026*</t>
  </si>
  <si>
    <t>Direct Plan -  IDCW</t>
  </si>
  <si>
    <t>Regular Plan -  IDCW</t>
  </si>
  <si>
    <t>Cash and Other Net Current Assets ^</t>
  </si>
  <si>
    <t>Monthly Portfolio Statement for the month ended 31 July 2026</t>
  </si>
  <si>
    <t>DERIVATIVES DISCLOSURE</t>
  </si>
  <si>
    <t>Disclosure regarding Derivative positions pursuant to SEBI Circular no CIR/IMD/DF/11/2010 dated August18,2010</t>
  </si>
  <si>
    <t>DETAILS OF INVESTMENTS IN DERIVATIVE INSTRUMENTS</t>
  </si>
  <si>
    <t>A. Hedging Positions through Futures as on July 31, 2026 :</t>
  </si>
  <si>
    <t>Scheme Name</t>
  </si>
  <si>
    <t>Underlying</t>
  </si>
  <si>
    <t>Long/Short</t>
  </si>
  <si>
    <t>Futures Price When Purchased</t>
  </si>
  <si>
    <t>Current Price of the contract</t>
  </si>
  <si>
    <t>Margin maintained in       (Rs in Lakhs)*</t>
  </si>
  <si>
    <t>short</t>
  </si>
  <si>
    <t xml:space="preserve">Total percentage of existing assets hedged through futures as a percentage of net assets </t>
  </si>
  <si>
    <t>%</t>
  </si>
  <si>
    <t>For the period ended July 31, 2026 following were the hedging transactions through futures which have been squared off/ expired</t>
  </si>
  <si>
    <t>Total Number of contracts where futures were Bought</t>
  </si>
  <si>
    <t>Total Number of contracts where futures were Sold</t>
  </si>
  <si>
    <t>Gross Notional value of contracts where futures were bought                      (Rs. in Lakhs)</t>
  </si>
  <si>
    <t>Gross Notional value of contracts where futures were sold        (Rs. in Lakhs)</t>
  </si>
  <si>
    <t>Net Profit / (Loss) value on all contracts combined       (Rs. in lakhs)</t>
  </si>
  <si>
    <t>B. Other than hedging positions through futures as on July 31, 2026 :</t>
  </si>
  <si>
    <t>Long</t>
  </si>
  <si>
    <t xml:space="preserve"> Sundaram Multi Factor Fund</t>
  </si>
  <si>
    <t xml:space="preserve">Total percentage of existing assets other than hedged through futures as a percentage of net assets </t>
  </si>
  <si>
    <t>For the period ended July 31, 2026 following were the non-hedging transactions through futures which have been squared off / expired</t>
  </si>
  <si>
    <t>Gross Notional value of contracts where futures were sold      ( Rs. in Lakhs)</t>
  </si>
  <si>
    <t>Net Profit / (Loss) value on all contracts combined      (Rs. in lakhs)</t>
  </si>
  <si>
    <t>Sundaram Multi Factor Fund</t>
  </si>
  <si>
    <t>C. Hedging Positions through Put Options as on July 31, 2026: NIL</t>
  </si>
  <si>
    <t>Total % of existing assets hedged through Put Options : Nil</t>
  </si>
  <si>
    <t xml:space="preserve"> </t>
  </si>
  <si>
    <t>For the period ended  July 31, 2026 , the following hedging transactions through options which have been already exercised/expired : Nil</t>
  </si>
  <si>
    <t>D. Other than Hedging Positions through options as on July 31, 2026 : NIL</t>
  </si>
  <si>
    <t>Total Exposure through Options other than hedging as a percentage of net assets : Nil</t>
  </si>
  <si>
    <t>For the period ended July 31, 2026 , the following non hedging transactions through options which have been already exercised/expired : Nil</t>
  </si>
  <si>
    <t>E. Hedging Positions through Swaps as on July 31, 2026: Nil</t>
  </si>
  <si>
    <t>F. Hedging Positions through Interest Rate Futures as on July 31, 2026: NIL</t>
  </si>
  <si>
    <t>Total percentage of existing assets hedged through Interest Rate Futures a Percentage of net assets : Nil</t>
  </si>
  <si>
    <t>For the period ended July 31, 2026 following were the hedging transactions through Interest Rate Futures which have been squared off/ expired : Nil</t>
  </si>
  <si>
    <t>For the period ended July 31, 2026 following were the Non Hedging transactions through Interest Rate Futures which have been squared off/ expired : Nil</t>
  </si>
  <si>
    <t>* Note: Margin maintained denotes security specific margin.</t>
  </si>
  <si>
    <t>B. Other than hedging positions through futures as on July 31, 2026 : Nil</t>
  </si>
  <si>
    <t>Total percentage of existing assets other than hedged through futures as a percentage of net assets : Nil</t>
  </si>
  <si>
    <t>A. Hedging Positions through Futures as on July 31, 2026 : Nil</t>
  </si>
  <si>
    <t>Total percentage of existing assets hedged through futures as a percentage of net assets : Nil</t>
  </si>
  <si>
    <t>For the period ended July 31, 2026 following were the hedging transactions through futures which have been squared off/ expired : 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</si>
</sst>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1014009]General"/>
    <numFmt numFmtId="165" formatCode="[$-1014009]###0;\(###0\)"/>
    <numFmt numFmtId="166" formatCode="[$-1014009]###0.00;\(###0.00\)"/>
    <numFmt numFmtId="167" formatCode="[$-1014009]###0.00%;\(###0.00%\)"/>
    <numFmt numFmtId="168" formatCode="[$-1014009]#,##0.00\ %;\(#,##0.00\)"/>
    <numFmt numFmtId="169" formatCode="[$-1014009]#.0000"/>
    <numFmt numFmtId="170" formatCode="[$-1014009]#,##0.00%"/>
    <numFmt numFmtId="171" formatCode="[$-1014009]###0.0000;\(###0.0000\)"/>
    <numFmt numFmtId="172" formatCode="_(* #,##0.00_);_(* \(#,##0.00\);_(* &quot;-&quot;??_);_(@_)"/>
    <numFmt numFmtId="173" formatCode="[$-1014009]#,##0.00;\(#,##0.00\)"/>
    <numFmt numFmtId="174" formatCode="_(* #,##0_);_(* \(#,##0\);_(* &quot;-&quot;??_);_(@_)"/>
    <numFmt numFmtId="175" formatCode="[$-1014009]#,##0.0000;\-#,##0.0000"/>
    <numFmt numFmtId="176" formatCode="#,##0.0000;\(#,##0.0000\)"/>
  </numFmts>
  <fonts count="29" x14ac:knownFonts="1">
    <font>
      <sz val="10"/>
      <name val="Arial"/>
      <charset val="1"/>
    </font>
    <font>
      <sz val="11"/>
      <color theme="1"/>
      <name val="Aptos Narrow"/>
      <family val="2"/>
      <scheme val="minor"/>
    </font>
    <font>
      <sz val="10"/>
      <color indexed="8"/>
      <name val="Calibri"/>
      <charset val="1"/>
    </font>
    <font>
      <b/>
      <sz val="10"/>
      <color indexed="8"/>
      <name val="Calibri"/>
      <charset val="1"/>
    </font>
    <font>
      <b/>
      <i/>
      <sz val="10"/>
      <color indexed="8"/>
      <name val="Calibri"/>
      <charset val="1"/>
    </font>
    <font>
      <b/>
      <sz val="9"/>
      <color indexed="8"/>
      <name val="Calibri"/>
      <charset val="1"/>
    </font>
    <font>
      <b/>
      <sz val="11"/>
      <color indexed="8"/>
      <name val="Calibri"/>
      <family val="2"/>
    </font>
    <font>
      <u/>
      <sz val="10"/>
      <color theme="10"/>
      <name val="Arial"/>
      <family val="2"/>
    </font>
    <font>
      <u/>
      <sz val="11"/>
      <color rgb="FF002060"/>
      <name val="Aptos Narrow"/>
      <family val="2"/>
      <scheme val="minor"/>
    </font>
    <font>
      <sz val="10"/>
      <color indexed="8"/>
      <name val="Calibri"/>
      <family val="2"/>
    </font>
    <font>
      <b/>
      <sz val="10"/>
      <color indexed="8"/>
      <name val="Calibri"/>
      <family val="2"/>
    </font>
    <font>
      <sz val="10"/>
      <name val="Arial"/>
      <charset val="1"/>
    </font>
    <font>
      <b/>
      <sz val="11"/>
      <name val="Aptos Narrow"/>
      <family val="2"/>
      <scheme val="minor"/>
    </font>
    <font>
      <sz val="10"/>
      <name val="Arial"/>
      <family val="2"/>
    </font>
    <font>
      <sz val="11"/>
      <name val="Aptos Narrow"/>
      <family val="2"/>
      <scheme val="minor"/>
    </font>
    <font>
      <u/>
      <sz val="11"/>
      <color theme="10"/>
      <name val="Aptos Narrow"/>
      <family val="2"/>
      <scheme val="minor"/>
    </font>
    <font>
      <b/>
      <i/>
      <sz val="10"/>
      <color indexed="8"/>
      <name val="Calibri"/>
      <family val="2"/>
    </font>
    <font>
      <b/>
      <sz val="10"/>
      <name val="Arial"/>
      <family val="2"/>
    </font>
    <font>
      <sz val="10"/>
      <name val="Calibri"/>
      <family val="2"/>
    </font>
    <font>
      <b/>
      <sz val="9"/>
      <color indexed="8"/>
      <name val="Calibri"/>
      <family val="2"/>
    </font>
    <font>
      <sz val="10"/>
      <color theme="1"/>
      <name val="Calibri"/>
      <family val="2"/>
    </font>
    <font>
      <b/>
      <sz val="10"/>
      <color theme="1"/>
      <name val="Aptos Narrow"/>
      <family val="2"/>
      <scheme val="minor"/>
    </font>
    <font>
      <sz val="10"/>
      <color theme="1"/>
      <name val="Aptos Narrow"/>
      <family val="2"/>
      <scheme val="minor"/>
    </font>
    <font>
      <sz val="11"/>
      <color indexed="8"/>
      <name val="Calibri"/>
      <family val="2"/>
    </font>
    <font>
      <b/>
      <sz val="10"/>
      <name val="Aptos Narrow"/>
      <family val="2"/>
      <scheme val="minor"/>
    </font>
    <font>
      <b/>
      <sz val="10"/>
      <color theme="1"/>
      <name val="Calibri"/>
      <family val="2"/>
    </font>
    <font>
      <b/>
      <sz val="10"/>
      <name val="Calibri"/>
      <family val="2"/>
    </font>
    <font>
      <sz val="10"/>
      <name val="Aptos Narrow"/>
      <family val="2"/>
      <scheme val="minor"/>
    </font>
    <font>
      <sz val="10"/>
      <color indexed="8"/>
      <name val="Aptos Narrow"/>
      <family val="2"/>
      <scheme val="minor"/>
    </font>
  </fonts>
  <fills count="2">
    <fill>
      <patternFill patternType="none"/>
    </fill>
    <fill>
      <patternFill patternType="gray125"/>
    </fill>
  </fills>
  <borders count="21">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11">
    <xf numFmtId="0" fontId="0" fillId="0" borderId="0">
      <alignment wrapText="1"/>
    </xf>
    <xf numFmtId="0" fontId="7" fillId="0" borderId="0" applyNumberFormat="0" applyFill="0" applyBorder="0" applyAlignment="0" applyProtection="0">
      <alignment wrapText="1"/>
    </xf>
    <xf numFmtId="43" fontId="11" fillId="0" borderId="0" applyFont="0" applyFill="0" applyBorder="0" applyAlignment="0" applyProtection="0"/>
    <xf numFmtId="9" fontId="11" fillId="0" borderId="0" applyFont="0" applyFill="0" applyBorder="0" applyAlignment="0" applyProtection="0"/>
    <xf numFmtId="0" fontId="1" fillId="0" borderId="0"/>
    <xf numFmtId="0" fontId="13" fillId="0" borderId="0">
      <alignment wrapText="1"/>
    </xf>
    <xf numFmtId="0" fontId="1" fillId="0" borderId="0"/>
    <xf numFmtId="0" fontId="13" fillId="0" borderId="0">
      <alignment wrapText="1"/>
    </xf>
    <xf numFmtId="43" fontId="1" fillId="0" borderId="0" applyFont="0" applyFill="0" applyBorder="0" applyAlignment="0" applyProtection="0"/>
    <xf numFmtId="9" fontId="23" fillId="0" borderId="0" applyFont="0" applyFill="0" applyBorder="0" applyAlignment="0" applyProtection="0"/>
    <xf numFmtId="0" fontId="13" fillId="0" borderId="0">
      <alignment wrapText="1"/>
    </xf>
  </cellStyleXfs>
  <cellXfs count="229">
    <xf numFmtId="0" fontId="0" fillId="0" borderId="0" xfId="0">
      <alignment wrapText="1"/>
    </xf>
    <xf numFmtId="0" fontId="8" fillId="0" borderId="0" xfId="1" applyFont="1" applyFill="1" applyBorder="1" applyAlignment="1">
      <alignment horizontal="center" vertical="center" wrapText="1"/>
    </xf>
    <xf numFmtId="0" fontId="12" fillId="0" borderId="10" xfId="4" applyFont="1" applyBorder="1" applyAlignment="1">
      <alignment horizontal="center" vertical="center"/>
    </xf>
    <xf numFmtId="0" fontId="14" fillId="0" borderId="0" xfId="5" applyFont="1">
      <alignment wrapText="1"/>
    </xf>
    <xf numFmtId="0" fontId="14" fillId="0" borderId="10" xfId="5" applyFont="1" applyBorder="1" applyAlignment="1">
      <alignment horizontal="center" wrapText="1"/>
    </xf>
    <xf numFmtId="0" fontId="15" fillId="0" borderId="10" xfId="1" applyFont="1" applyBorder="1" applyAlignment="1"/>
    <xf numFmtId="0" fontId="14" fillId="0" borderId="10" xfId="5" applyFont="1" applyBorder="1" applyAlignment="1"/>
    <xf numFmtId="0" fontId="7" fillId="0" borderId="10" xfId="1" applyBorder="1" applyAlignment="1"/>
    <xf numFmtId="43" fontId="22" fillId="0" borderId="8" xfId="8" applyFont="1" applyFill="1" applyBorder="1"/>
    <xf numFmtId="4" fontId="22" fillId="0" borderId="8" xfId="9" applyNumberFormat="1" applyFont="1" applyFill="1" applyBorder="1"/>
    <xf numFmtId="0" fontId="7" fillId="0" borderId="0" xfId="1" applyFill="1" applyAlignment="1"/>
    <xf numFmtId="174" fontId="20" fillId="0" borderId="0" xfId="2" applyNumberFormat="1" applyFont="1" applyFill="1"/>
    <xf numFmtId="43" fontId="20" fillId="0" borderId="0" xfId="2" applyFont="1" applyFill="1"/>
    <xf numFmtId="10" fontId="20" fillId="0" borderId="0" xfId="3" applyNumberFormat="1" applyFont="1" applyFill="1" applyBorder="1" applyAlignment="1">
      <alignment vertical="center"/>
    </xf>
    <xf numFmtId="4" fontId="18" fillId="0" borderId="8" xfId="8" applyNumberFormat="1" applyFont="1" applyFill="1" applyBorder="1" applyAlignment="1">
      <alignment horizontal="center" vertical="center"/>
    </xf>
    <xf numFmtId="10" fontId="18" fillId="0" borderId="8" xfId="8" applyNumberFormat="1" applyFont="1" applyFill="1" applyBorder="1" applyAlignment="1">
      <alignment horizontal="center" vertical="center"/>
    </xf>
    <xf numFmtId="4" fontId="27" fillId="0" borderId="8" xfId="8" applyNumberFormat="1" applyFont="1" applyFill="1" applyBorder="1" applyAlignment="1">
      <alignment horizontal="center" vertical="center"/>
    </xf>
    <xf numFmtId="10" fontId="27" fillId="0" borderId="8" xfId="8" applyNumberFormat="1" applyFont="1" applyFill="1" applyBorder="1" applyAlignment="1">
      <alignment horizontal="center" vertical="center"/>
    </xf>
    <xf numFmtId="174" fontId="22" fillId="0" borderId="0" xfId="2" applyNumberFormat="1" applyFont="1" applyFill="1"/>
    <xf numFmtId="43" fontId="22" fillId="0" borderId="0" xfId="2" applyFont="1" applyFill="1"/>
    <xf numFmtId="43" fontId="27" fillId="0" borderId="10" xfId="8" applyFont="1" applyFill="1" applyBorder="1" applyAlignment="1">
      <alignment horizontal="right" vertical="center"/>
    </xf>
    <xf numFmtId="43" fontId="27" fillId="0" borderId="10" xfId="8" applyFont="1" applyFill="1" applyBorder="1" applyAlignment="1">
      <alignment horizontal="center" vertical="center"/>
    </xf>
    <xf numFmtId="37" fontId="27" fillId="0" borderId="20" xfId="2" applyNumberFormat="1" applyFont="1" applyFill="1" applyBorder="1" applyAlignment="1">
      <alignment horizontal="center"/>
    </xf>
    <xf numFmtId="39" fontId="27" fillId="0" borderId="20" xfId="2" applyNumberFormat="1" applyFont="1" applyFill="1" applyBorder="1" applyAlignment="1">
      <alignment horizontal="center"/>
    </xf>
    <xf numFmtId="174" fontId="27" fillId="0" borderId="20" xfId="2" applyNumberFormat="1" applyFont="1" applyFill="1" applyBorder="1" applyAlignment="1">
      <alignment horizontal="left" vertical="top"/>
    </xf>
    <xf numFmtId="174" fontId="27" fillId="0" borderId="0" xfId="2" applyNumberFormat="1" applyFont="1" applyFill="1" applyBorder="1" applyAlignment="1">
      <alignment horizontal="right" vertical="top" wrapText="1"/>
    </xf>
    <xf numFmtId="4" fontId="27" fillId="0" borderId="0" xfId="2" applyNumberFormat="1" applyFont="1" applyFill="1" applyBorder="1"/>
    <xf numFmtId="0" fontId="6" fillId="0" borderId="8"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0" fillId="0" borderId="0" xfId="0" applyAlignment="1">
      <alignment horizontal="center" vertical="center" wrapText="1"/>
    </xf>
    <xf numFmtId="0" fontId="9" fillId="0" borderId="4" xfId="0" applyFont="1" applyBorder="1" applyAlignment="1">
      <alignment horizontal="right" vertical="top" wrapText="1" readingOrder="1"/>
    </xf>
    <xf numFmtId="0" fontId="10" fillId="0" borderId="4" xfId="0" applyFont="1" applyBorder="1" applyAlignment="1">
      <alignment horizontal="left" vertical="center" wrapText="1" readingOrder="1"/>
    </xf>
    <xf numFmtId="166" fontId="9" fillId="0" borderId="8" xfId="0" applyNumberFormat="1" applyFont="1" applyBorder="1" applyAlignment="1">
      <alignment horizontal="right" vertical="center" wrapText="1" readingOrder="1"/>
    </xf>
    <xf numFmtId="164" fontId="9" fillId="0" borderId="4" xfId="0" applyNumberFormat="1" applyFont="1" applyBorder="1" applyAlignment="1">
      <alignment horizontal="right" vertical="center" wrapText="1" readingOrder="1"/>
    </xf>
    <xf numFmtId="0" fontId="9" fillId="0" borderId="4" xfId="0" applyFont="1" applyBorder="1" applyAlignment="1">
      <alignment horizontal="left" vertical="center" wrapText="1" readingOrder="1"/>
    </xf>
    <xf numFmtId="165" fontId="9" fillId="0" borderId="4" xfId="0" applyNumberFormat="1" applyFont="1" applyBorder="1" applyAlignment="1">
      <alignment horizontal="right" vertical="center" wrapText="1" readingOrder="1"/>
    </xf>
    <xf numFmtId="166" fontId="9" fillId="0" borderId="4" xfId="0" applyNumberFormat="1" applyFont="1" applyBorder="1" applyAlignment="1">
      <alignment horizontal="right" vertical="center" wrapText="1" readingOrder="1"/>
    </xf>
    <xf numFmtId="167" fontId="9" fillId="0" borderId="4" xfId="0" applyNumberFormat="1" applyFont="1" applyBorder="1" applyAlignment="1">
      <alignment horizontal="right" vertical="center" wrapText="1" readingOrder="1"/>
    </xf>
    <xf numFmtId="164" fontId="2" fillId="0" borderId="4" xfId="0" applyNumberFormat="1" applyFont="1" applyBorder="1" applyAlignment="1">
      <alignment horizontal="right" vertical="center" wrapText="1" readingOrder="1"/>
    </xf>
    <xf numFmtId="0" fontId="2" fillId="0" borderId="4" xfId="0" applyFont="1" applyBorder="1" applyAlignment="1">
      <alignment horizontal="left" vertical="center" wrapText="1" readingOrder="1"/>
    </xf>
    <xf numFmtId="165" fontId="2" fillId="0" borderId="4" xfId="0" applyNumberFormat="1" applyFont="1" applyBorder="1" applyAlignment="1">
      <alignment horizontal="right" vertical="center" wrapText="1" readingOrder="1"/>
    </xf>
    <xf numFmtId="166" fontId="2" fillId="0" borderId="4" xfId="0" applyNumberFormat="1" applyFont="1" applyBorder="1" applyAlignment="1">
      <alignment horizontal="right" vertical="center" wrapText="1" readingOrder="1"/>
    </xf>
    <xf numFmtId="167" fontId="2" fillId="0" borderId="4" xfId="0" applyNumberFormat="1" applyFont="1" applyBorder="1" applyAlignment="1">
      <alignment horizontal="right" vertical="center" wrapText="1" readingOrder="1"/>
    </xf>
    <xf numFmtId="0" fontId="2" fillId="0" borderId="4" xfId="0" applyFont="1" applyBorder="1" applyAlignment="1">
      <alignment horizontal="right" vertical="top" wrapText="1" readingOrder="1"/>
    </xf>
    <xf numFmtId="0" fontId="3" fillId="0" borderId="4" xfId="0" applyFont="1" applyBorder="1" applyAlignment="1">
      <alignment horizontal="left" vertical="center" wrapText="1" readingOrder="1"/>
    </xf>
    <xf numFmtId="166" fontId="3" fillId="0" borderId="4" xfId="0" applyNumberFormat="1" applyFont="1" applyBorder="1" applyAlignment="1">
      <alignment horizontal="right" vertical="center" wrapText="1" readingOrder="1"/>
    </xf>
    <xf numFmtId="167" fontId="3" fillId="0" borderId="4" xfId="0" applyNumberFormat="1" applyFont="1" applyBorder="1" applyAlignment="1">
      <alignment horizontal="right" vertical="center" wrapText="1" readingOrder="1"/>
    </xf>
    <xf numFmtId="0" fontId="4" fillId="0" borderId="4" xfId="0" applyFont="1" applyBorder="1" applyAlignment="1">
      <alignment horizontal="left" vertical="center" wrapText="1" readingOrder="1"/>
    </xf>
    <xf numFmtId="0" fontId="4" fillId="0" borderId="4" xfId="0" applyFont="1" applyBorder="1" applyAlignment="1">
      <alignment horizontal="right" vertical="center" wrapText="1" readingOrder="1"/>
    </xf>
    <xf numFmtId="0" fontId="3" fillId="0" borderId="4" xfId="0" applyFont="1" applyBorder="1" applyAlignment="1">
      <alignment horizontal="right" vertical="center" wrapText="1" readingOrder="1"/>
    </xf>
    <xf numFmtId="0" fontId="9" fillId="0" borderId="4" xfId="0" applyFont="1" applyBorder="1" applyAlignment="1">
      <alignment horizontal="right" vertical="center" wrapText="1" readingOrder="1"/>
    </xf>
    <xf numFmtId="0" fontId="2" fillId="0" borderId="4" xfId="0" applyFont="1" applyBorder="1" applyAlignment="1">
      <alignment horizontal="right" vertical="center" wrapText="1" readingOrder="1"/>
    </xf>
    <xf numFmtId="168" fontId="3" fillId="0" borderId="4" xfId="0" applyNumberFormat="1" applyFont="1" applyBorder="1" applyAlignment="1">
      <alignment horizontal="right" vertical="center" wrapText="1" readingOrder="1"/>
    </xf>
    <xf numFmtId="0" fontId="16" fillId="0" borderId="0" xfId="0" applyFont="1" applyAlignment="1">
      <alignment horizontal="left" vertical="center" wrapText="1" readingOrder="1"/>
    </xf>
    <xf numFmtId="0" fontId="10" fillId="0" borderId="0" xfId="0" applyFont="1" applyAlignment="1">
      <alignment horizontal="left" vertical="center" wrapText="1" readingOrder="1"/>
    </xf>
    <xf numFmtId="0" fontId="16" fillId="0" borderId="0" xfId="0" applyFont="1" applyAlignment="1">
      <alignment horizontal="right" vertical="center" wrapText="1" readingOrder="1"/>
    </xf>
    <xf numFmtId="166" fontId="10" fillId="0" borderId="0" xfId="0" applyNumberFormat="1" applyFont="1" applyAlignment="1">
      <alignment horizontal="right" vertical="center" wrapText="1" readingOrder="1"/>
    </xf>
    <xf numFmtId="168" fontId="10" fillId="0" borderId="0" xfId="0" applyNumberFormat="1" applyFont="1" applyAlignment="1">
      <alignment horizontal="right" vertical="center" wrapText="1" readingOrder="1"/>
    </xf>
    <xf numFmtId="166" fontId="9" fillId="0" borderId="0" xfId="0" applyNumberFormat="1" applyFont="1" applyAlignment="1">
      <alignment horizontal="right" vertical="center" wrapText="1" readingOrder="1"/>
    </xf>
    <xf numFmtId="0" fontId="9" fillId="0" borderId="0" xfId="0" applyFont="1" applyAlignment="1">
      <alignment horizontal="left" vertical="center" wrapText="1" readingOrder="1"/>
    </xf>
    <xf numFmtId="0" fontId="17" fillId="0" borderId="0" xfId="0" applyFont="1" applyAlignment="1">
      <alignment horizontal="center" vertical="center" wrapText="1"/>
    </xf>
    <xf numFmtId="0" fontId="16" fillId="0" borderId="0" xfId="4" applyFont="1" applyAlignment="1">
      <alignment horizontal="left" vertical="center" wrapText="1" readingOrder="1"/>
    </xf>
    <xf numFmtId="0" fontId="1" fillId="0" borderId="0" xfId="4" applyAlignment="1">
      <alignment wrapText="1"/>
    </xf>
    <xf numFmtId="0" fontId="16" fillId="0" borderId="6" xfId="0" applyFont="1" applyBorder="1" applyAlignment="1">
      <alignment horizontal="right" vertical="center" wrapText="1" readingOrder="1"/>
    </xf>
    <xf numFmtId="0" fontId="16" fillId="0" borderId="4" xfId="0" applyFont="1" applyBorder="1" applyAlignment="1">
      <alignment horizontal="right" vertical="center" wrapText="1" readingOrder="1"/>
    </xf>
    <xf numFmtId="0" fontId="9" fillId="0" borderId="0" xfId="0" applyFont="1" applyAlignment="1">
      <alignment horizontal="right" vertical="top" wrapText="1" readingOrder="1"/>
    </xf>
    <xf numFmtId="0" fontId="10" fillId="0" borderId="4" xfId="0" applyFont="1" applyBorder="1" applyAlignment="1">
      <alignment horizontal="right" vertical="top" wrapText="1" readingOrder="1"/>
    </xf>
    <xf numFmtId="0" fontId="10" fillId="0" borderId="4" xfId="0" applyFont="1" applyBorder="1" applyAlignment="1">
      <alignment horizontal="center" vertical="top" wrapText="1" readingOrder="1"/>
    </xf>
    <xf numFmtId="15" fontId="10" fillId="0" borderId="4" xfId="0" applyNumberFormat="1" applyFont="1" applyBorder="1" applyAlignment="1">
      <alignment horizontal="right" vertical="top" wrapText="1" readingOrder="1"/>
    </xf>
    <xf numFmtId="169" fontId="9" fillId="0" borderId="4" xfId="0" applyNumberFormat="1" applyFont="1" applyBorder="1" applyAlignment="1">
      <alignment horizontal="right" vertical="center" wrapText="1" readingOrder="1"/>
    </xf>
    <xf numFmtId="0" fontId="9" fillId="0" borderId="0" xfId="0" applyFont="1" applyAlignment="1">
      <alignment horizontal="right" vertical="center" wrapText="1" readingOrder="1"/>
    </xf>
    <xf numFmtId="0" fontId="9" fillId="0" borderId="5" xfId="0" applyFont="1" applyBorder="1" applyAlignment="1">
      <alignment horizontal="left" vertical="center" wrapText="1" readingOrder="1"/>
    </xf>
    <xf numFmtId="0" fontId="10" fillId="0" borderId="5" xfId="0" applyFont="1" applyBorder="1" applyAlignment="1">
      <alignment horizontal="left" vertical="center" wrapText="1" readingOrder="1"/>
    </xf>
    <xf numFmtId="0" fontId="9" fillId="0" borderId="6" xfId="0" applyFont="1" applyBorder="1" applyAlignment="1">
      <alignment horizontal="right" vertical="top" wrapText="1" readingOrder="1"/>
    </xf>
    <xf numFmtId="170" fontId="10" fillId="0" borderId="4" xfId="0" applyNumberFormat="1" applyFont="1" applyBorder="1" applyAlignment="1">
      <alignment horizontal="left" vertical="center" wrapText="1" readingOrder="1"/>
    </xf>
    <xf numFmtId="0" fontId="17" fillId="0" borderId="0" xfId="0" applyFont="1" applyAlignment="1"/>
    <xf numFmtId="0" fontId="0" fillId="0" borderId="0" xfId="0" applyAlignment="1"/>
    <xf numFmtId="0" fontId="0" fillId="0" borderId="0" xfId="0" applyAlignment="1">
      <alignment horizontal="center" vertical="top" readingOrder="1"/>
    </xf>
    <xf numFmtId="0" fontId="27" fillId="0" borderId="0" xfId="0" applyFont="1" applyAlignment="1"/>
    <xf numFmtId="0" fontId="24" fillId="0" borderId="0" xfId="0" applyFont="1" applyAlignment="1"/>
    <xf numFmtId="2" fontId="27" fillId="0" borderId="0" xfId="0" applyNumberFormat="1" applyFont="1" applyAlignment="1"/>
    <xf numFmtId="173" fontId="27" fillId="0" borderId="0" xfId="0" applyNumberFormat="1" applyFont="1" applyAlignment="1"/>
    <xf numFmtId="0" fontId="27" fillId="0" borderId="0" xfId="0" applyFont="1" applyAlignment="1">
      <alignment horizontal="left" vertical="top"/>
    </xf>
    <xf numFmtId="173" fontId="28" fillId="0" borderId="0" xfId="0" applyNumberFormat="1" applyFont="1" applyAlignment="1">
      <alignment horizontal="center" vertical="center" wrapText="1" readingOrder="1"/>
    </xf>
    <xf numFmtId="39" fontId="27" fillId="0" borderId="0" xfId="0" applyNumberFormat="1" applyFont="1" applyAlignment="1"/>
    <xf numFmtId="0" fontId="24" fillId="0" borderId="20" xfId="0" applyFont="1" applyBorder="1" applyAlignment="1">
      <alignment horizontal="center" vertical="center"/>
    </xf>
    <xf numFmtId="0" fontId="24" fillId="0" borderId="20" xfId="0" applyFont="1" applyBorder="1" applyAlignment="1">
      <alignment horizontal="center" vertical="center" wrapText="1"/>
    </xf>
    <xf numFmtId="0" fontId="27" fillId="0" borderId="20" xfId="0" applyFont="1" applyBorder="1" applyAlignment="1">
      <alignment horizontal="left" vertical="top"/>
    </xf>
    <xf numFmtId="0" fontId="27" fillId="0" borderId="20" xfId="0" applyFont="1" applyBorder="1" applyAlignment="1">
      <alignment horizontal="center" vertical="center"/>
    </xf>
    <xf numFmtId="43" fontId="27" fillId="0" borderId="20" xfId="2" applyFont="1" applyFill="1" applyBorder="1" applyAlignment="1">
      <alignment horizontal="center" vertical="center" wrapText="1"/>
    </xf>
    <xf numFmtId="0" fontId="24" fillId="0" borderId="20" xfId="0" applyFont="1" applyBorder="1" applyAlignment="1">
      <alignment horizontal="center"/>
    </xf>
    <xf numFmtId="0" fontId="27" fillId="0" borderId="20" xfId="0" applyFont="1" applyBorder="1" applyAlignment="1"/>
    <xf numFmtId="2" fontId="27" fillId="0" borderId="20" xfId="0" applyNumberFormat="1" applyFont="1" applyBorder="1" applyAlignment="1">
      <alignment horizontal="center"/>
    </xf>
    <xf numFmtId="0" fontId="27" fillId="0" borderId="20" xfId="0" applyFont="1" applyBorder="1" applyAlignment="1">
      <alignment horizontal="center" vertical="top" wrapText="1"/>
    </xf>
    <xf numFmtId="0" fontId="24" fillId="0" borderId="0" xfId="0" applyFont="1" applyAlignment="1">
      <alignment vertical="top" wrapText="1"/>
    </xf>
    <xf numFmtId="0" fontId="27" fillId="0" borderId="0" xfId="0" applyFont="1" applyAlignment="1">
      <alignment horizontal="center"/>
    </xf>
    <xf numFmtId="2" fontId="27" fillId="0" borderId="0" xfId="0" applyNumberFormat="1" applyFont="1" applyAlignment="1">
      <alignment horizontal="right"/>
    </xf>
    <xf numFmtId="0" fontId="27" fillId="0" borderId="0" xfId="0" applyFont="1" applyAlignment="1">
      <alignment horizontal="right" vertical="top" wrapText="1"/>
    </xf>
    <xf numFmtId="176" fontId="27" fillId="0" borderId="0" xfId="0" applyNumberFormat="1" applyFont="1" applyAlignment="1">
      <alignment horizontal="right" vertical="top" wrapText="1"/>
    </xf>
    <xf numFmtId="2" fontId="27" fillId="0" borderId="0" xfId="0" applyNumberFormat="1" applyFont="1" applyAlignment="1">
      <alignment horizontal="center"/>
    </xf>
    <xf numFmtId="10" fontId="27" fillId="0" borderId="0" xfId="0" applyNumberFormat="1" applyFont="1" applyAlignment="1">
      <alignment horizontal="center"/>
    </xf>
    <xf numFmtId="0" fontId="27" fillId="0" borderId="0" xfId="0" applyFont="1" applyAlignment="1" applyProtection="1">
      <alignment horizontal="left"/>
      <protection locked="0"/>
    </xf>
    <xf numFmtId="0" fontId="27" fillId="0" borderId="0" xfId="0" applyFont="1" applyAlignment="1">
      <alignment horizontal="left" vertical="top" wrapText="1"/>
    </xf>
    <xf numFmtId="4" fontId="27" fillId="0" borderId="0" xfId="0" applyNumberFormat="1" applyFont="1" applyAlignment="1"/>
    <xf numFmtId="43" fontId="27" fillId="0" borderId="0" xfId="2" applyFont="1" applyFill="1"/>
    <xf numFmtId="0" fontId="10" fillId="0" borderId="4" xfId="0" applyFont="1" applyBorder="1" applyAlignment="1">
      <alignment horizontal="right" vertical="center" wrapText="1" readingOrder="1"/>
    </xf>
    <xf numFmtId="167" fontId="10" fillId="0" borderId="4" xfId="0" applyNumberFormat="1" applyFont="1" applyBorder="1" applyAlignment="1">
      <alignment horizontal="right" vertical="center" wrapText="1" readingOrder="1"/>
    </xf>
    <xf numFmtId="166" fontId="10" fillId="0" borderId="4" xfId="0" applyNumberFormat="1" applyFont="1" applyBorder="1" applyAlignment="1">
      <alignment horizontal="right" vertical="center" wrapText="1" readingOrder="1"/>
    </xf>
    <xf numFmtId="0" fontId="16" fillId="0" borderId="4" xfId="0" applyFont="1" applyBorder="1" applyAlignment="1">
      <alignment horizontal="left" vertical="center" wrapText="1" readingOrder="1"/>
    </xf>
    <xf numFmtId="171" fontId="2" fillId="0" borderId="4" xfId="0" applyNumberFormat="1" applyFont="1" applyBorder="1" applyAlignment="1">
      <alignment horizontal="right" vertical="center" wrapText="1" readingOrder="1"/>
    </xf>
    <xf numFmtId="0" fontId="18" fillId="0" borderId="8" xfId="0" applyFont="1" applyBorder="1" applyAlignment="1">
      <alignment horizontal="center" vertical="center" wrapText="1"/>
    </xf>
    <xf numFmtId="0" fontId="18" fillId="0" borderId="8" xfId="0" applyFont="1" applyBorder="1">
      <alignment wrapText="1"/>
    </xf>
    <xf numFmtId="0" fontId="18" fillId="0" borderId="8" xfId="0" applyFont="1" applyBorder="1" applyAlignment="1">
      <alignment horizontal="justify" vertical="center" wrapText="1"/>
    </xf>
    <xf numFmtId="173" fontId="10" fillId="0" borderId="4" xfId="0" applyNumberFormat="1" applyFont="1" applyBorder="1" applyAlignment="1">
      <alignment horizontal="left" vertical="center" wrapText="1" readingOrder="1"/>
    </xf>
    <xf numFmtId="14" fontId="18" fillId="0" borderId="8" xfId="0" quotePrefix="1" applyNumberFormat="1" applyFont="1" applyBorder="1" applyAlignment="1">
      <alignment horizontal="justify" vertical="center" wrapText="1"/>
    </xf>
    <xf numFmtId="0" fontId="27" fillId="0" borderId="20" xfId="0" applyFont="1" applyBorder="1" applyAlignment="1">
      <alignment horizontal="center" vertical="top"/>
    </xf>
    <xf numFmtId="43" fontId="28" fillId="0" borderId="19" xfId="2" applyFont="1" applyFill="1" applyBorder="1" applyAlignment="1">
      <alignment horizontal="center" vertical="center" wrapText="1" readingOrder="1"/>
    </xf>
    <xf numFmtId="43" fontId="0" fillId="0" borderId="0" xfId="2" applyFont="1" applyFill="1" applyAlignment="1">
      <alignment wrapText="1"/>
    </xf>
    <xf numFmtId="166" fontId="10" fillId="0" borderId="4" xfId="0" applyNumberFormat="1" applyFont="1" applyBorder="1" applyAlignment="1">
      <alignment horizontal="left" vertical="center" wrapText="1" readingOrder="1"/>
    </xf>
    <xf numFmtId="0" fontId="13" fillId="0" borderId="0" xfId="0" applyFont="1" applyAlignment="1"/>
    <xf numFmtId="0" fontId="18" fillId="0" borderId="0" xfId="0" applyFont="1" applyAlignment="1"/>
    <xf numFmtId="0" fontId="22" fillId="0" borderId="0" xfId="0" applyFont="1" applyAlignment="1"/>
    <xf numFmtId="0" fontId="21" fillId="0" borderId="10" xfId="0" applyFont="1" applyBorder="1" applyAlignment="1">
      <alignment horizontal="center" wrapText="1"/>
    </xf>
    <xf numFmtId="0" fontId="27" fillId="0" borderId="10" xfId="0" applyFont="1" applyBorder="1" applyAlignment="1">
      <alignment horizontal="left" vertical="center"/>
    </xf>
    <xf numFmtId="0" fontId="27" fillId="0" borderId="10" xfId="0" applyFont="1" applyBorder="1" applyAlignment="1">
      <alignment horizontal="center" vertical="center"/>
    </xf>
    <xf numFmtId="4" fontId="27" fillId="0" borderId="10" xfId="0" applyNumberFormat="1" applyFont="1" applyBorder="1" applyAlignment="1">
      <alignment horizontal="right" vertical="center"/>
    </xf>
    <xf numFmtId="0" fontId="21" fillId="0" borderId="8" xfId="0" applyFont="1" applyBorder="1" applyAlignment="1">
      <alignment horizontal="center" vertical="center" wrapText="1"/>
    </xf>
    <xf numFmtId="0" fontId="27" fillId="0" borderId="8" xfId="0" applyFont="1" applyBorder="1" applyAlignment="1">
      <alignment horizontal="left" vertical="center"/>
    </xf>
    <xf numFmtId="0" fontId="27" fillId="0" borderId="8" xfId="0" applyFont="1" applyBorder="1" applyAlignment="1">
      <alignment horizontal="center" vertical="center"/>
    </xf>
    <xf numFmtId="4" fontId="27" fillId="0" borderId="8" xfId="0" applyNumberFormat="1" applyFont="1" applyBorder="1" applyAlignment="1">
      <alignment horizontal="center" vertical="center"/>
    </xf>
    <xf numFmtId="167" fontId="18" fillId="0" borderId="4" xfId="0" applyNumberFormat="1" applyFont="1" applyBorder="1" applyAlignment="1">
      <alignment horizontal="right" vertical="center" wrapText="1" readingOrder="1"/>
    </xf>
    <xf numFmtId="0" fontId="18" fillId="0" borderId="8" xfId="0" applyFont="1" applyBorder="1" applyAlignment="1">
      <alignment horizontal="justify" vertical="center"/>
    </xf>
    <xf numFmtId="0" fontId="18" fillId="0" borderId="0" xfId="0" applyFont="1">
      <alignment wrapText="1"/>
    </xf>
    <xf numFmtId="0" fontId="20" fillId="0" borderId="0" xfId="0" applyFont="1" applyAlignment="1"/>
    <xf numFmtId="0" fontId="25" fillId="0" borderId="8" xfId="0" applyFont="1" applyBorder="1" applyAlignment="1">
      <alignment horizontal="left" wrapText="1"/>
    </xf>
    <xf numFmtId="0" fontId="25" fillId="0" borderId="8" xfId="0" applyFont="1" applyBorder="1" applyAlignment="1">
      <alignment horizontal="center" wrapText="1"/>
    </xf>
    <xf numFmtId="0" fontId="18" fillId="0" borderId="8" xfId="0" applyFont="1" applyBorder="1" applyAlignment="1">
      <alignment horizontal="left" vertical="center" wrapText="1"/>
    </xf>
    <xf numFmtId="0" fontId="18" fillId="0" borderId="8" xfId="0" applyFont="1" applyBorder="1" applyAlignment="1">
      <alignment horizontal="center" vertical="center"/>
    </xf>
    <xf numFmtId="4" fontId="18" fillId="0" borderId="8" xfId="0" applyNumberFormat="1" applyFont="1" applyBorder="1" applyAlignment="1">
      <alignment horizontal="center" vertical="center"/>
    </xf>
    <xf numFmtId="0" fontId="19" fillId="0" borderId="4" xfId="0" applyFont="1" applyBorder="1" applyAlignment="1">
      <alignment horizontal="left" vertical="center" wrapText="1" readingOrder="1"/>
    </xf>
    <xf numFmtId="0" fontId="19" fillId="0" borderId="4" xfId="0" applyFont="1" applyBorder="1" applyAlignment="1">
      <alignment horizontal="right" vertical="center" wrapText="1" readingOrder="1"/>
    </xf>
    <xf numFmtId="175" fontId="9" fillId="0" borderId="4" xfId="0" applyNumberFormat="1" applyFont="1" applyBorder="1" applyAlignment="1">
      <alignment horizontal="right" vertical="center" wrapText="1" readingOrder="1"/>
    </xf>
    <xf numFmtId="10" fontId="0" fillId="0" borderId="0" xfId="3" applyNumberFormat="1" applyFont="1" applyFill="1" applyAlignment="1">
      <alignment wrapText="1"/>
    </xf>
    <xf numFmtId="0" fontId="10" fillId="0" borderId="4" xfId="10" applyFont="1" applyBorder="1" applyAlignment="1">
      <alignment horizontal="left" vertical="center" wrapText="1" readingOrder="1"/>
    </xf>
    <xf numFmtId="0" fontId="0" fillId="0" borderId="0" xfId="0" applyAlignment="1">
      <alignment vertical="center" wrapText="1"/>
    </xf>
    <xf numFmtId="0" fontId="13" fillId="0" borderId="0" xfId="7">
      <alignment wrapText="1"/>
    </xf>
    <xf numFmtId="0" fontId="21" fillId="0" borderId="7" xfId="6" applyFont="1" applyBorder="1" applyAlignment="1">
      <alignment horizontal="center" vertical="center" wrapText="1"/>
    </xf>
    <xf numFmtId="0" fontId="21" fillId="0" borderId="8" xfId="6" applyFont="1" applyBorder="1" applyAlignment="1">
      <alignment horizontal="center" vertical="center" wrapText="1"/>
    </xf>
    <xf numFmtId="0" fontId="22" fillId="0" borderId="8" xfId="6" applyFont="1" applyBorder="1"/>
    <xf numFmtId="0" fontId="22" fillId="0" borderId="8" xfId="6" applyFont="1" applyBorder="1" applyAlignment="1">
      <alignment wrapText="1"/>
    </xf>
    <xf numFmtId="4" fontId="18" fillId="0" borderId="8" xfId="0" applyNumberFormat="1" applyFont="1" applyBorder="1" applyAlignment="1">
      <alignment vertical="center"/>
    </xf>
    <xf numFmtId="172" fontId="22" fillId="0" borderId="8" xfId="6" applyNumberFormat="1" applyFont="1" applyBorder="1"/>
    <xf numFmtId="0" fontId="18" fillId="0" borderId="0" xfId="0" applyFont="1" applyAlignment="1">
      <alignment vertical="center" wrapText="1"/>
    </xf>
    <xf numFmtId="0" fontId="18" fillId="0" borderId="0" xfId="0" applyFont="1" applyAlignment="1">
      <alignment vertical="center"/>
    </xf>
    <xf numFmtId="2" fontId="18" fillId="0" borderId="0" xfId="0" applyNumberFormat="1" applyFont="1" applyAlignment="1">
      <alignment vertical="center"/>
    </xf>
    <xf numFmtId="4" fontId="18" fillId="0" borderId="0" xfId="0" applyNumberFormat="1" applyFont="1" applyAlignment="1">
      <alignment vertical="center"/>
    </xf>
    <xf numFmtId="0" fontId="22" fillId="0" borderId="0" xfId="6" applyFont="1" applyAlignment="1">
      <alignment vertical="center" wrapText="1"/>
    </xf>
    <xf numFmtId="0" fontId="24" fillId="0" borderId="10" xfId="0" applyFont="1" applyBorder="1" applyAlignment="1">
      <alignment horizontal="center" vertical="center"/>
    </xf>
    <xf numFmtId="0" fontId="24" fillId="0" borderId="10" xfId="0" applyFont="1" applyBorder="1" applyAlignment="1">
      <alignment horizontal="center" vertical="center" wrapText="1"/>
    </xf>
    <xf numFmtId="0" fontId="27" fillId="0" borderId="10" xfId="0" applyFont="1" applyBorder="1" applyAlignment="1">
      <alignment horizontal="left" vertical="top"/>
    </xf>
    <xf numFmtId="0" fontId="27" fillId="0" borderId="10" xfId="0" applyFont="1" applyBorder="1" applyAlignment="1">
      <alignment horizontal="center" vertical="top"/>
    </xf>
    <xf numFmtId="0" fontId="9" fillId="0" borderId="9" xfId="0" applyFont="1" applyBorder="1" applyAlignment="1">
      <alignment horizontal="right" vertical="top" wrapText="1" readingOrder="1"/>
    </xf>
    <xf numFmtId="0" fontId="10" fillId="0" borderId="9" xfId="0" applyFont="1" applyBorder="1" applyAlignment="1">
      <alignment horizontal="left" vertical="center" wrapText="1" readingOrder="1"/>
    </xf>
    <xf numFmtId="166" fontId="9" fillId="0" borderId="7" xfId="0" applyNumberFormat="1" applyFont="1" applyBorder="1" applyAlignment="1">
      <alignment horizontal="right" vertical="center" wrapText="1" readingOrder="1"/>
    </xf>
    <xf numFmtId="0" fontId="20" fillId="0" borderId="0" xfId="0" applyFont="1" applyAlignment="1">
      <alignment vertical="center"/>
    </xf>
    <xf numFmtId="0" fontId="21" fillId="0" borderId="18" xfId="6" applyFont="1" applyBorder="1" applyAlignment="1">
      <alignment horizontal="center" vertical="center" wrapText="1"/>
    </xf>
    <xf numFmtId="0" fontId="25" fillId="0" borderId="8" xfId="4" applyFont="1" applyBorder="1" applyAlignment="1">
      <alignment horizontal="center" vertical="center"/>
    </xf>
    <xf numFmtId="0" fontId="20" fillId="0" borderId="8" xfId="4" applyFont="1" applyBorder="1" applyAlignment="1">
      <alignment vertical="center"/>
    </xf>
    <xf numFmtId="0" fontId="20" fillId="0" borderId="8" xfId="4" applyFont="1" applyBorder="1" applyAlignment="1">
      <alignment vertical="center" wrapText="1"/>
    </xf>
    <xf numFmtId="0" fontId="25" fillId="0" borderId="8" xfId="4" applyFont="1" applyBorder="1" applyAlignment="1">
      <alignment horizontal="center" vertical="center" wrapText="1"/>
    </xf>
    <xf numFmtId="0" fontId="12" fillId="0" borderId="0" xfId="5" applyFont="1" applyAlignment="1">
      <alignment horizontal="center" vertical="center"/>
    </xf>
    <xf numFmtId="0" fontId="20" fillId="0" borderId="8" xfId="4" applyFont="1" applyBorder="1" applyAlignment="1">
      <alignment horizontal="left" vertical="center"/>
    </xf>
    <xf numFmtId="2" fontId="20" fillId="0" borderId="8" xfId="4" applyNumberFormat="1" applyFont="1" applyBorder="1" applyAlignment="1">
      <alignment horizontal="right" vertical="center" wrapText="1"/>
    </xf>
    <xf numFmtId="4" fontId="20" fillId="0" borderId="8" xfId="4" applyNumberFormat="1" applyFont="1" applyBorder="1" applyAlignment="1">
      <alignment horizontal="right" vertical="center"/>
    </xf>
    <xf numFmtId="10" fontId="20" fillId="0" borderId="8" xfId="3" applyNumberFormat="1" applyFont="1" applyFill="1" applyBorder="1" applyAlignment="1">
      <alignment vertical="center" wrapText="1"/>
    </xf>
    <xf numFmtId="4" fontId="14" fillId="0" borderId="0" xfId="4" applyNumberFormat="1" applyFont="1" applyAlignment="1">
      <alignment vertical="center"/>
    </xf>
    <xf numFmtId="0" fontId="26" fillId="0" borderId="8" xfId="0" applyFont="1" applyBorder="1" applyAlignment="1">
      <alignment horizontal="justify" vertical="center" wrapText="1"/>
    </xf>
    <xf numFmtId="0" fontId="2" fillId="0" borderId="0" xfId="0" applyFont="1" applyAlignment="1">
      <alignment horizontal="right" vertical="top" wrapText="1" readingOrder="1"/>
    </xf>
    <xf numFmtId="0" fontId="5" fillId="0" borderId="4" xfId="0" applyFont="1" applyBorder="1" applyAlignment="1">
      <alignment horizontal="left" vertical="center" wrapText="1" readingOrder="1"/>
    </xf>
    <xf numFmtId="0" fontId="5" fillId="0" borderId="4" xfId="0" applyFont="1" applyBorder="1" applyAlignment="1">
      <alignment horizontal="right" vertical="center" wrapText="1" readingOrder="1"/>
    </xf>
    <xf numFmtId="175" fontId="2" fillId="0" borderId="4" xfId="0" applyNumberFormat="1" applyFont="1" applyBorder="1" applyAlignment="1">
      <alignment horizontal="right" vertical="center" wrapText="1" readingOrder="1"/>
    </xf>
    <xf numFmtId="0" fontId="2" fillId="0" borderId="0" xfId="0" applyFont="1" applyAlignment="1">
      <alignment horizontal="left" vertical="center" wrapText="1" readingOrder="1"/>
    </xf>
    <xf numFmtId="0" fontId="2" fillId="0" borderId="0" xfId="0" applyFont="1" applyAlignment="1">
      <alignment horizontal="right" vertical="center" wrapText="1" readingOrder="1"/>
    </xf>
    <xf numFmtId="0" fontId="13" fillId="0" borderId="0" xfId="5">
      <alignment wrapText="1"/>
    </xf>
    <xf numFmtId="0" fontId="24" fillId="0" borderId="0" xfId="0" applyFont="1" applyAlignment="1">
      <alignment horizontal="center"/>
    </xf>
    <xf numFmtId="0" fontId="6" fillId="0" borderId="8" xfId="0" applyFont="1" applyBorder="1" applyAlignment="1">
      <alignment horizontal="center" vertical="center" wrapText="1" readingOrder="1"/>
    </xf>
    <xf numFmtId="0" fontId="9" fillId="0" borderId="0" xfId="0" applyFont="1" applyAlignment="1">
      <alignment horizontal="left" vertical="center" wrapText="1" readingOrder="1"/>
    </xf>
    <xf numFmtId="0" fontId="9" fillId="0" borderId="0" xfId="0" applyFont="1" applyAlignment="1">
      <alignment horizontal="justify" vertical="top" wrapText="1" readingOrder="1"/>
    </xf>
    <xf numFmtId="0" fontId="10" fillId="0" borderId="1" xfId="0" applyFont="1" applyBorder="1" applyAlignment="1">
      <alignment horizontal="left" vertical="center" wrapText="1" readingOrder="1"/>
    </xf>
    <xf numFmtId="0" fontId="10" fillId="0" borderId="2" xfId="0" applyFont="1" applyBorder="1" applyAlignment="1">
      <alignment horizontal="left" vertical="center" wrapText="1" readingOrder="1"/>
    </xf>
    <xf numFmtId="0" fontId="10" fillId="0" borderId="3" xfId="0" applyFont="1" applyBorder="1" applyAlignment="1">
      <alignment horizontal="left" vertical="center" wrapText="1" readingOrder="1"/>
    </xf>
    <xf numFmtId="0" fontId="9" fillId="0" borderId="1" xfId="0" applyFont="1" applyBorder="1" applyAlignment="1">
      <alignment horizontal="left" vertical="center" wrapText="1" readingOrder="1"/>
    </xf>
    <xf numFmtId="0" fontId="9" fillId="0" borderId="3" xfId="0" applyFont="1" applyBorder="1" applyAlignment="1">
      <alignment horizontal="left" vertical="center" wrapText="1" readingOrder="1"/>
    </xf>
    <xf numFmtId="0" fontId="17" fillId="0" borderId="0" xfId="0" applyFont="1" applyAlignment="1">
      <alignment horizontal="left" vertical="top" wrapText="1"/>
    </xf>
    <xf numFmtId="0" fontId="9" fillId="0" borderId="0" xfId="0" quotePrefix="1" applyFont="1" applyAlignment="1">
      <alignment horizontal="left" vertical="center" wrapText="1" readingOrder="1"/>
    </xf>
    <xf numFmtId="0" fontId="21" fillId="0" borderId="11" xfId="6" applyFont="1" applyBorder="1" applyAlignment="1">
      <alignment horizontal="center" vertical="center"/>
    </xf>
    <xf numFmtId="0" fontId="21" fillId="0" borderId="15" xfId="6" applyFont="1" applyBorder="1" applyAlignment="1">
      <alignment horizontal="center" vertical="center"/>
    </xf>
    <xf numFmtId="0" fontId="21" fillId="0" borderId="7" xfId="6" applyFont="1" applyBorder="1" applyAlignment="1">
      <alignment horizontal="center" vertical="center"/>
    </xf>
    <xf numFmtId="0" fontId="21" fillId="0" borderId="12" xfId="6" applyFont="1" applyBorder="1" applyAlignment="1">
      <alignment horizontal="center" vertical="center"/>
    </xf>
    <xf numFmtId="0" fontId="21" fillId="0" borderId="13" xfId="6" applyFont="1" applyBorder="1" applyAlignment="1">
      <alignment horizontal="center" vertical="center"/>
    </xf>
    <xf numFmtId="0" fontId="21" fillId="0" borderId="14" xfId="6" applyFont="1" applyBorder="1" applyAlignment="1">
      <alignment horizontal="center" vertical="center"/>
    </xf>
    <xf numFmtId="0" fontId="21" fillId="0" borderId="12" xfId="6" applyFont="1" applyBorder="1" applyAlignment="1">
      <alignment horizontal="center" vertical="center" wrapText="1"/>
    </xf>
    <xf numFmtId="0" fontId="21" fillId="0" borderId="13" xfId="6" applyFont="1" applyBorder="1" applyAlignment="1">
      <alignment horizontal="center" vertical="center" wrapText="1"/>
    </xf>
    <xf numFmtId="0" fontId="21" fillId="0" borderId="14" xfId="6" applyFont="1" applyBorder="1" applyAlignment="1">
      <alignment horizontal="center" vertical="center" wrapText="1"/>
    </xf>
    <xf numFmtId="0" fontId="21" fillId="0" borderId="11" xfId="6" applyFont="1" applyBorder="1" applyAlignment="1">
      <alignment horizontal="center" vertical="center" wrapText="1"/>
    </xf>
    <xf numFmtId="0" fontId="21" fillId="0" borderId="7" xfId="6" applyFont="1" applyBorder="1" applyAlignment="1">
      <alignment horizontal="center" vertical="center" wrapText="1"/>
    </xf>
    <xf numFmtId="0" fontId="21" fillId="0" borderId="16" xfId="6" applyFont="1" applyBorder="1" applyAlignment="1">
      <alignment horizontal="center" vertical="center" wrapText="1"/>
    </xf>
    <xf numFmtId="0" fontId="21" fillId="0" borderId="17" xfId="6" applyFont="1" applyBorder="1" applyAlignment="1">
      <alignment horizontal="center" vertical="center" wrapText="1"/>
    </xf>
    <xf numFmtId="0" fontId="22" fillId="0" borderId="0" xfId="6" applyFont="1" applyAlignment="1">
      <alignment horizontal="justify" vertical="center" wrapText="1"/>
    </xf>
    <xf numFmtId="0" fontId="25" fillId="0" borderId="12" xfId="4" applyFont="1" applyBorder="1" applyAlignment="1">
      <alignment horizontal="center" vertical="center" wrapText="1"/>
    </xf>
    <xf numFmtId="0" fontId="25" fillId="0" borderId="14" xfId="4" applyFont="1" applyBorder="1" applyAlignment="1">
      <alignment horizontal="center" vertical="center" wrapText="1"/>
    </xf>
    <xf numFmtId="0" fontId="25" fillId="0" borderId="8" xfId="4" applyFont="1" applyBorder="1" applyAlignment="1">
      <alignment horizontal="center" vertical="center"/>
    </xf>
    <xf numFmtId="0" fontId="20" fillId="0" borderId="12" xfId="2" applyNumberFormat="1" applyFont="1" applyFill="1" applyBorder="1" applyAlignment="1">
      <alignment horizontal="center" vertical="center"/>
    </xf>
    <xf numFmtId="0" fontId="20" fillId="0" borderId="14" xfId="2" applyNumberFormat="1" applyFont="1" applyFill="1" applyBorder="1" applyAlignment="1">
      <alignment horizontal="center" vertical="center"/>
    </xf>
    <xf numFmtId="0" fontId="25" fillId="0" borderId="12" xfId="4" applyFont="1" applyBorder="1" applyAlignment="1">
      <alignment horizontal="center" vertical="center"/>
    </xf>
    <xf numFmtId="0" fontId="25" fillId="0" borderId="13" xfId="4" applyFont="1" applyBorder="1" applyAlignment="1">
      <alignment horizontal="center" vertical="center"/>
    </xf>
    <xf numFmtId="0" fontId="25" fillId="0" borderId="14" xfId="4" applyFont="1" applyBorder="1" applyAlignment="1">
      <alignment horizontal="center" vertical="center"/>
    </xf>
    <xf numFmtId="0" fontId="20" fillId="0" borderId="12" xfId="4" applyFont="1" applyBorder="1" applyAlignment="1">
      <alignment horizontal="left" vertical="center" wrapText="1"/>
    </xf>
    <xf numFmtId="0" fontId="20" fillId="0" borderId="13" xfId="4" applyFont="1" applyBorder="1" applyAlignment="1">
      <alignment horizontal="left" vertical="center" wrapText="1"/>
    </xf>
    <xf numFmtId="0" fontId="20" fillId="0" borderId="14" xfId="4" applyFont="1" applyBorder="1" applyAlignment="1">
      <alignment horizontal="left" vertical="center" wrapText="1"/>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9" fillId="0" borderId="8" xfId="0" applyFont="1" applyBorder="1" applyAlignment="1">
      <alignment horizontal="left" vertical="center" wrapText="1" readingOrder="1"/>
    </xf>
    <xf numFmtId="0" fontId="9" fillId="0" borderId="12" xfId="0" applyFont="1" applyBorder="1" applyAlignment="1">
      <alignment horizontal="left" vertical="center" wrapText="1" readingOrder="1"/>
    </xf>
    <xf numFmtId="0" fontId="9" fillId="0" borderId="14" xfId="0" applyFont="1" applyBorder="1" applyAlignment="1">
      <alignment horizontal="left" vertical="center" wrapText="1" readingOrder="1"/>
    </xf>
    <xf numFmtId="0" fontId="9" fillId="0" borderId="13" xfId="0" applyFont="1" applyBorder="1" applyAlignment="1">
      <alignment horizontal="left" vertical="center" wrapText="1" readingOrder="1"/>
    </xf>
    <xf numFmtId="0" fontId="6" fillId="0" borderId="10" xfId="0" applyFont="1" applyBorder="1" applyAlignment="1">
      <alignment horizontal="center" vertical="center" wrapText="1" readingOrder="1"/>
    </xf>
  </cellXfs>
  <cellStyles count="11">
    <cellStyle name="Comma" xfId="2" builtinId="3"/>
    <cellStyle name="Comma 2" xfId="8" xr:uid="{21FB4B3F-B97D-41C9-AE0B-623083A2F91C}"/>
    <cellStyle name="Hyperlink 2" xfId="1" xr:uid="{BBC67419-99C5-49B9-8EC3-0200378C60AF}"/>
    <cellStyle name="Normal" xfId="0" builtinId="0"/>
    <cellStyle name="Normal 2" xfId="5" xr:uid="{D70929A7-2FEB-4199-89D6-9D95E27D77CB}"/>
    <cellStyle name="Normal 2 2" xfId="10" xr:uid="{B892219A-173E-4E19-82D9-E456F37D8A54}"/>
    <cellStyle name="Normal 2 2 2" xfId="6" xr:uid="{6CCD34BF-EAB2-4162-87C0-2FD0EEF43186}"/>
    <cellStyle name="Normal 2 2 3 2 2 3 2 2 2 2 2 2" xfId="4" xr:uid="{2C1C555A-8E74-48B4-9E90-A610C95C1AC4}"/>
    <cellStyle name="Normal 3" xfId="7" xr:uid="{A2B7D4DE-61C1-4F9B-B0E9-E5D55FAAC4B7}"/>
    <cellStyle name="Percent" xfId="3" builtinId="5"/>
    <cellStyle name="Percent 2" xfId="9" xr:uid="{70C4AD0B-E126-41D8-9625-542C2A2239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9.png"/></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390524</xdr:colOff>
      <xdr:row>150</xdr:row>
      <xdr:rowOff>0</xdr:rowOff>
    </xdr:from>
    <xdr:to>
      <xdr:col>2</xdr:col>
      <xdr:colOff>2645549</xdr:colOff>
      <xdr:row>151</xdr:row>
      <xdr:rowOff>27375</xdr:rowOff>
    </xdr:to>
    <xdr:pic>
      <xdr:nvPicPr>
        <xdr:cNvPr id="2" name="Picture 1">
          <a:extLst>
            <a:ext uri="{FF2B5EF4-FFF2-40B4-BE49-F238E27FC236}">
              <a16:creationId xmlns:a16="http://schemas.microsoft.com/office/drawing/2014/main" id="{9A2A90A3-39A3-4A4A-A103-FA9410B82FCD}"/>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60699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155</xdr:row>
      <xdr:rowOff>0</xdr:rowOff>
    </xdr:from>
    <xdr:to>
      <xdr:col>2</xdr:col>
      <xdr:colOff>2645549</xdr:colOff>
      <xdr:row>155</xdr:row>
      <xdr:rowOff>1980000</xdr:rowOff>
    </xdr:to>
    <xdr:pic>
      <xdr:nvPicPr>
        <xdr:cNvPr id="3" name="Picture 2">
          <a:extLst>
            <a:ext uri="{FF2B5EF4-FFF2-40B4-BE49-F238E27FC236}">
              <a16:creationId xmlns:a16="http://schemas.microsoft.com/office/drawing/2014/main" id="{53928CB3-0B31-4EC0-AFC9-0527B1AC3B4E}"/>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286702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390524</xdr:colOff>
      <xdr:row>134</xdr:row>
      <xdr:rowOff>0</xdr:rowOff>
    </xdr:from>
    <xdr:to>
      <xdr:col>2</xdr:col>
      <xdr:colOff>2645549</xdr:colOff>
      <xdr:row>135</xdr:row>
      <xdr:rowOff>27375</xdr:rowOff>
    </xdr:to>
    <xdr:pic>
      <xdr:nvPicPr>
        <xdr:cNvPr id="2" name="Picture 1">
          <a:extLst>
            <a:ext uri="{FF2B5EF4-FFF2-40B4-BE49-F238E27FC236}">
              <a16:creationId xmlns:a16="http://schemas.microsoft.com/office/drawing/2014/main" id="{E3520F16-EE3A-49FE-8412-78B490088979}"/>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28600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139</xdr:row>
      <xdr:rowOff>0</xdr:rowOff>
    </xdr:from>
    <xdr:to>
      <xdr:col>2</xdr:col>
      <xdr:colOff>2645549</xdr:colOff>
      <xdr:row>139</xdr:row>
      <xdr:rowOff>1980000</xdr:rowOff>
    </xdr:to>
    <xdr:pic>
      <xdr:nvPicPr>
        <xdr:cNvPr id="3" name="Picture 2">
          <a:extLst>
            <a:ext uri="{FF2B5EF4-FFF2-40B4-BE49-F238E27FC236}">
              <a16:creationId xmlns:a16="http://schemas.microsoft.com/office/drawing/2014/main" id="{2CAF80E0-DB22-42D1-861B-FFC401010833}"/>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254603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390522</xdr:colOff>
      <xdr:row>171</xdr:row>
      <xdr:rowOff>0</xdr:rowOff>
    </xdr:from>
    <xdr:to>
      <xdr:col>2</xdr:col>
      <xdr:colOff>2645547</xdr:colOff>
      <xdr:row>172</xdr:row>
      <xdr:rowOff>27375</xdr:rowOff>
    </xdr:to>
    <xdr:pic>
      <xdr:nvPicPr>
        <xdr:cNvPr id="2" name="Picture 1">
          <a:extLst>
            <a:ext uri="{FF2B5EF4-FFF2-40B4-BE49-F238E27FC236}">
              <a16:creationId xmlns:a16="http://schemas.microsoft.com/office/drawing/2014/main" id="{065161A6-5611-44E8-997B-E8FE21C2A8D8}"/>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2" y="286797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304797</xdr:colOff>
      <xdr:row>176</xdr:row>
      <xdr:rowOff>133350</xdr:rowOff>
    </xdr:from>
    <xdr:to>
      <xdr:col>2</xdr:col>
      <xdr:colOff>2559822</xdr:colOff>
      <xdr:row>177</xdr:row>
      <xdr:rowOff>17850</xdr:rowOff>
    </xdr:to>
    <xdr:pic>
      <xdr:nvPicPr>
        <xdr:cNvPr id="3" name="Picture 2">
          <a:extLst>
            <a:ext uri="{FF2B5EF4-FFF2-40B4-BE49-F238E27FC236}">
              <a16:creationId xmlns:a16="http://schemas.microsoft.com/office/drawing/2014/main" id="{2666C1AA-2830-4D03-BAF0-DE9704D9DB2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797" y="314134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9522</xdr:colOff>
      <xdr:row>176</xdr:row>
      <xdr:rowOff>161926</xdr:rowOff>
    </xdr:from>
    <xdr:to>
      <xdr:col>6</xdr:col>
      <xdr:colOff>578622</xdr:colOff>
      <xdr:row>177</xdr:row>
      <xdr:rowOff>46426</xdr:rowOff>
    </xdr:to>
    <xdr:pic>
      <xdr:nvPicPr>
        <xdr:cNvPr id="4" name="Picture 3">
          <a:extLst>
            <a:ext uri="{FF2B5EF4-FFF2-40B4-BE49-F238E27FC236}">
              <a16:creationId xmlns:a16="http://schemas.microsoft.com/office/drawing/2014/main" id="{F16F9F26-3BA7-467E-9914-762DF7490CF5}"/>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95872" y="31442026"/>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252</xdr:row>
      <xdr:rowOff>0</xdr:rowOff>
    </xdr:from>
    <xdr:to>
      <xdr:col>2</xdr:col>
      <xdr:colOff>2064525</xdr:colOff>
      <xdr:row>253</xdr:row>
      <xdr:rowOff>27375</xdr:rowOff>
    </xdr:to>
    <xdr:pic>
      <xdr:nvPicPr>
        <xdr:cNvPr id="2" name="Picture 1">
          <a:extLst>
            <a:ext uri="{FF2B5EF4-FFF2-40B4-BE49-F238E27FC236}">
              <a16:creationId xmlns:a16="http://schemas.microsoft.com/office/drawing/2014/main" id="{6D26D725-FF59-420B-B3DB-E32E7D7C0114}"/>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77012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257</xdr:row>
      <xdr:rowOff>171450</xdr:rowOff>
    </xdr:from>
    <xdr:to>
      <xdr:col>2</xdr:col>
      <xdr:colOff>2055000</xdr:colOff>
      <xdr:row>258</xdr:row>
      <xdr:rowOff>55950</xdr:rowOff>
    </xdr:to>
    <xdr:pic>
      <xdr:nvPicPr>
        <xdr:cNvPr id="3" name="Picture 2">
          <a:extLst>
            <a:ext uri="{FF2B5EF4-FFF2-40B4-BE49-F238E27FC236}">
              <a16:creationId xmlns:a16="http://schemas.microsoft.com/office/drawing/2014/main" id="{D766AD97-F82C-4E89-90E5-BD2A04F1F08E}"/>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504729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227</xdr:row>
      <xdr:rowOff>0</xdr:rowOff>
    </xdr:from>
    <xdr:to>
      <xdr:col>3</xdr:col>
      <xdr:colOff>35700</xdr:colOff>
      <xdr:row>227</xdr:row>
      <xdr:rowOff>1980000</xdr:rowOff>
    </xdr:to>
    <xdr:pic>
      <xdr:nvPicPr>
        <xdr:cNvPr id="2" name="Picture 1">
          <a:extLst>
            <a:ext uri="{FF2B5EF4-FFF2-40B4-BE49-F238E27FC236}">
              <a16:creationId xmlns:a16="http://schemas.microsoft.com/office/drawing/2014/main" id="{80C34DF5-2691-4DA7-9BEB-A5DF098C55EA}"/>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50627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222</xdr:row>
      <xdr:rowOff>0</xdr:rowOff>
    </xdr:from>
    <xdr:to>
      <xdr:col>3</xdr:col>
      <xdr:colOff>35700</xdr:colOff>
      <xdr:row>223</xdr:row>
      <xdr:rowOff>27375</xdr:rowOff>
    </xdr:to>
    <xdr:pic>
      <xdr:nvPicPr>
        <xdr:cNvPr id="3" name="Picture 2">
          <a:extLst>
            <a:ext uri="{FF2B5EF4-FFF2-40B4-BE49-F238E27FC236}">
              <a16:creationId xmlns:a16="http://schemas.microsoft.com/office/drawing/2014/main" id="{CED0BBDB-7F02-427F-8E65-FC5F5D75D487}"/>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424624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390524</xdr:colOff>
      <xdr:row>213</xdr:row>
      <xdr:rowOff>133350</xdr:rowOff>
    </xdr:from>
    <xdr:to>
      <xdr:col>2</xdr:col>
      <xdr:colOff>2655074</xdr:colOff>
      <xdr:row>214</xdr:row>
      <xdr:rowOff>0</xdr:rowOff>
    </xdr:to>
    <xdr:pic>
      <xdr:nvPicPr>
        <xdr:cNvPr id="2" name="Picture 1">
          <a:extLst>
            <a:ext uri="{FF2B5EF4-FFF2-40B4-BE49-F238E27FC236}">
              <a16:creationId xmlns:a16="http://schemas.microsoft.com/office/drawing/2014/main" id="{9B9E5EB4-7A7E-4955-AE0B-4B7DC2DBA349}"/>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416242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9522</xdr:colOff>
      <xdr:row>207</xdr:row>
      <xdr:rowOff>152400</xdr:rowOff>
    </xdr:from>
    <xdr:to>
      <xdr:col>2</xdr:col>
      <xdr:colOff>2664597</xdr:colOff>
      <xdr:row>209</xdr:row>
      <xdr:rowOff>17850</xdr:rowOff>
    </xdr:to>
    <xdr:pic>
      <xdr:nvPicPr>
        <xdr:cNvPr id="3" name="Picture 2">
          <a:extLst>
            <a:ext uri="{FF2B5EF4-FFF2-40B4-BE49-F238E27FC236}">
              <a16:creationId xmlns:a16="http://schemas.microsoft.com/office/drawing/2014/main" id="{A0302E4D-B11F-4507-9A80-A52D4B56EAAF}"/>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47" y="388810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390523</xdr:colOff>
      <xdr:row>161</xdr:row>
      <xdr:rowOff>0</xdr:rowOff>
    </xdr:from>
    <xdr:to>
      <xdr:col>2</xdr:col>
      <xdr:colOff>2655073</xdr:colOff>
      <xdr:row>162</xdr:row>
      <xdr:rowOff>27375</xdr:rowOff>
    </xdr:to>
    <xdr:pic>
      <xdr:nvPicPr>
        <xdr:cNvPr id="2" name="Picture 1">
          <a:extLst>
            <a:ext uri="{FF2B5EF4-FFF2-40B4-BE49-F238E27FC236}">
              <a16:creationId xmlns:a16="http://schemas.microsoft.com/office/drawing/2014/main" id="{05543251-71CB-4935-A82A-5DA52DB7A493}"/>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3" y="287750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166</xdr:row>
      <xdr:rowOff>76200</xdr:rowOff>
    </xdr:from>
    <xdr:to>
      <xdr:col>2</xdr:col>
      <xdr:colOff>2645550</xdr:colOff>
      <xdr:row>166</xdr:row>
      <xdr:rowOff>2056200</xdr:rowOff>
    </xdr:to>
    <xdr:pic>
      <xdr:nvPicPr>
        <xdr:cNvPr id="3" name="Picture 2">
          <a:extLst>
            <a:ext uri="{FF2B5EF4-FFF2-40B4-BE49-F238E27FC236}">
              <a16:creationId xmlns:a16="http://schemas.microsoft.com/office/drawing/2014/main" id="{6B33C44F-1A4F-40D7-8BE9-159B50FD6E69}"/>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314515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123821</xdr:colOff>
      <xdr:row>166</xdr:row>
      <xdr:rowOff>142875</xdr:rowOff>
    </xdr:from>
    <xdr:to>
      <xdr:col>7</xdr:col>
      <xdr:colOff>54746</xdr:colOff>
      <xdr:row>167</xdr:row>
      <xdr:rowOff>27375</xdr:rowOff>
    </xdr:to>
    <xdr:pic>
      <xdr:nvPicPr>
        <xdr:cNvPr id="4" name="Picture 3">
          <a:extLst>
            <a:ext uri="{FF2B5EF4-FFF2-40B4-BE49-F238E27FC236}">
              <a16:creationId xmlns:a16="http://schemas.microsoft.com/office/drawing/2014/main" id="{6B2E0A84-3163-4B9A-B6F8-B765584942B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29146" y="315182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390523</xdr:colOff>
      <xdr:row>207</xdr:row>
      <xdr:rowOff>0</xdr:rowOff>
    </xdr:from>
    <xdr:to>
      <xdr:col>3</xdr:col>
      <xdr:colOff>64273</xdr:colOff>
      <xdr:row>208</xdr:row>
      <xdr:rowOff>27375</xdr:rowOff>
    </xdr:to>
    <xdr:pic>
      <xdr:nvPicPr>
        <xdr:cNvPr id="2" name="Picture 1">
          <a:extLst>
            <a:ext uri="{FF2B5EF4-FFF2-40B4-BE49-F238E27FC236}">
              <a16:creationId xmlns:a16="http://schemas.microsoft.com/office/drawing/2014/main" id="{D386D8E8-296C-46D1-B570-D3C185427F3B}"/>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3" y="383381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9523</xdr:colOff>
      <xdr:row>212</xdr:row>
      <xdr:rowOff>123825</xdr:rowOff>
    </xdr:from>
    <xdr:to>
      <xdr:col>3</xdr:col>
      <xdr:colOff>73798</xdr:colOff>
      <xdr:row>213</xdr:row>
      <xdr:rowOff>0</xdr:rowOff>
    </xdr:to>
    <xdr:pic>
      <xdr:nvPicPr>
        <xdr:cNvPr id="3" name="Picture 2">
          <a:extLst>
            <a:ext uri="{FF2B5EF4-FFF2-40B4-BE49-F238E27FC236}">
              <a16:creationId xmlns:a16="http://schemas.microsoft.com/office/drawing/2014/main" id="{5B0C7459-C7B9-4159-AF59-27D3527131DA}"/>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48" y="41062275"/>
          <a:ext cx="3960000" cy="197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390524</xdr:colOff>
      <xdr:row>125</xdr:row>
      <xdr:rowOff>0</xdr:rowOff>
    </xdr:from>
    <xdr:to>
      <xdr:col>3</xdr:col>
      <xdr:colOff>45224</xdr:colOff>
      <xdr:row>126</xdr:row>
      <xdr:rowOff>27375</xdr:rowOff>
    </xdr:to>
    <xdr:pic>
      <xdr:nvPicPr>
        <xdr:cNvPr id="2" name="Picture 1">
          <a:extLst>
            <a:ext uri="{FF2B5EF4-FFF2-40B4-BE49-F238E27FC236}">
              <a16:creationId xmlns:a16="http://schemas.microsoft.com/office/drawing/2014/main" id="{87DBE114-D78F-456B-917D-53E2B71D4F68}"/>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12121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95248</xdr:colOff>
      <xdr:row>130</xdr:row>
      <xdr:rowOff>104775</xdr:rowOff>
    </xdr:from>
    <xdr:to>
      <xdr:col>3</xdr:col>
      <xdr:colOff>140473</xdr:colOff>
      <xdr:row>130</xdr:row>
      <xdr:rowOff>2084775</xdr:rowOff>
    </xdr:to>
    <xdr:pic>
      <xdr:nvPicPr>
        <xdr:cNvPr id="3" name="Picture 2">
          <a:extLst>
            <a:ext uri="{FF2B5EF4-FFF2-40B4-BE49-F238E27FC236}">
              <a16:creationId xmlns:a16="http://schemas.microsoft.com/office/drawing/2014/main" id="{D8C96EFC-930D-4FF8-BA3B-D8110C655F97}"/>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773" y="239172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323847</xdr:colOff>
      <xdr:row>130</xdr:row>
      <xdr:rowOff>133350</xdr:rowOff>
    </xdr:from>
    <xdr:to>
      <xdr:col>7</xdr:col>
      <xdr:colOff>378597</xdr:colOff>
      <xdr:row>131</xdr:row>
      <xdr:rowOff>17850</xdr:rowOff>
    </xdr:to>
    <xdr:pic>
      <xdr:nvPicPr>
        <xdr:cNvPr id="4" name="Picture 3">
          <a:extLst>
            <a:ext uri="{FF2B5EF4-FFF2-40B4-BE49-F238E27FC236}">
              <a16:creationId xmlns:a16="http://schemas.microsoft.com/office/drawing/2014/main" id="{78547EE6-346D-4420-8ADC-53275E0D870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29147" y="239458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371474</xdr:colOff>
      <xdr:row>183</xdr:row>
      <xdr:rowOff>66675</xdr:rowOff>
    </xdr:from>
    <xdr:to>
      <xdr:col>3</xdr:col>
      <xdr:colOff>26174</xdr:colOff>
      <xdr:row>184</xdr:row>
      <xdr:rowOff>1884750</xdr:rowOff>
    </xdr:to>
    <xdr:pic>
      <xdr:nvPicPr>
        <xdr:cNvPr id="2" name="Picture 1">
          <a:extLst>
            <a:ext uri="{FF2B5EF4-FFF2-40B4-BE49-F238E27FC236}">
              <a16:creationId xmlns:a16="http://schemas.microsoft.com/office/drawing/2014/main" id="{BAD41445-9572-4C57-9D24-E5A0C0531EC4}"/>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4" y="324707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371474</xdr:colOff>
      <xdr:row>189</xdr:row>
      <xdr:rowOff>76200</xdr:rowOff>
    </xdr:from>
    <xdr:to>
      <xdr:col>3</xdr:col>
      <xdr:colOff>26174</xdr:colOff>
      <xdr:row>189</xdr:row>
      <xdr:rowOff>2056200</xdr:rowOff>
    </xdr:to>
    <xdr:pic>
      <xdr:nvPicPr>
        <xdr:cNvPr id="3" name="Picture 2">
          <a:extLst>
            <a:ext uri="{FF2B5EF4-FFF2-40B4-BE49-F238E27FC236}">
              <a16:creationId xmlns:a16="http://schemas.microsoft.com/office/drawing/2014/main" id="{F5BE73E6-A0E4-475F-8720-D9485F5DE998}"/>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4" y="352425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390522</xdr:colOff>
      <xdr:row>200</xdr:row>
      <xdr:rowOff>57150</xdr:rowOff>
    </xdr:from>
    <xdr:to>
      <xdr:col>3</xdr:col>
      <xdr:colOff>35697</xdr:colOff>
      <xdr:row>201</xdr:row>
      <xdr:rowOff>138537</xdr:rowOff>
    </xdr:to>
    <xdr:pic>
      <xdr:nvPicPr>
        <xdr:cNvPr id="2" name="Picture 1">
          <a:extLst>
            <a:ext uri="{FF2B5EF4-FFF2-40B4-BE49-F238E27FC236}">
              <a16:creationId xmlns:a16="http://schemas.microsoft.com/office/drawing/2014/main" id="{C507E68C-BD82-40A7-B964-097D3CB92A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2" y="37661850"/>
          <a:ext cx="3960000" cy="21768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195</xdr:row>
      <xdr:rowOff>85725</xdr:rowOff>
    </xdr:from>
    <xdr:to>
      <xdr:col>3</xdr:col>
      <xdr:colOff>64275</xdr:colOff>
      <xdr:row>197</xdr:row>
      <xdr:rowOff>148052</xdr:rowOff>
    </xdr:to>
    <xdr:pic>
      <xdr:nvPicPr>
        <xdr:cNvPr id="3" name="Picture 2">
          <a:extLst>
            <a:ext uri="{FF2B5EF4-FFF2-40B4-BE49-F238E27FC236}">
              <a16:creationId xmlns:a16="http://schemas.microsoft.com/office/drawing/2014/main" id="{C4BC676C-FC70-4219-8F10-188B9002B8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9100" y="35090100"/>
          <a:ext cx="3960000" cy="2176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390522</xdr:colOff>
      <xdr:row>97</xdr:row>
      <xdr:rowOff>0</xdr:rowOff>
    </xdr:from>
    <xdr:to>
      <xdr:col>2</xdr:col>
      <xdr:colOff>2645547</xdr:colOff>
      <xdr:row>98</xdr:row>
      <xdr:rowOff>27375</xdr:rowOff>
    </xdr:to>
    <xdr:pic>
      <xdr:nvPicPr>
        <xdr:cNvPr id="2" name="Picture 1">
          <a:extLst>
            <a:ext uri="{FF2B5EF4-FFF2-40B4-BE49-F238E27FC236}">
              <a16:creationId xmlns:a16="http://schemas.microsoft.com/office/drawing/2014/main" id="{548B24F7-CBE0-41BD-BB94-B0E4E2D7AEB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2" y="165639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457197</xdr:colOff>
      <xdr:row>102</xdr:row>
      <xdr:rowOff>133350</xdr:rowOff>
    </xdr:from>
    <xdr:to>
      <xdr:col>2</xdr:col>
      <xdr:colOff>2645547</xdr:colOff>
      <xdr:row>103</xdr:row>
      <xdr:rowOff>17850</xdr:rowOff>
    </xdr:to>
    <xdr:pic>
      <xdr:nvPicPr>
        <xdr:cNvPr id="3" name="Picture 2">
          <a:extLst>
            <a:ext uri="{FF2B5EF4-FFF2-40B4-BE49-F238E27FC236}">
              <a16:creationId xmlns:a16="http://schemas.microsoft.com/office/drawing/2014/main" id="{EB5B1BC8-69C0-4767-8E74-B3186001C951}"/>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7" y="19602450"/>
          <a:ext cx="40171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76199</xdr:colOff>
      <xdr:row>156</xdr:row>
      <xdr:rowOff>0</xdr:rowOff>
    </xdr:from>
    <xdr:to>
      <xdr:col>3</xdr:col>
      <xdr:colOff>121424</xdr:colOff>
      <xdr:row>157</xdr:row>
      <xdr:rowOff>27375</xdr:rowOff>
    </xdr:to>
    <xdr:pic>
      <xdr:nvPicPr>
        <xdr:cNvPr id="2" name="Picture 1">
          <a:extLst>
            <a:ext uri="{FF2B5EF4-FFF2-40B4-BE49-F238E27FC236}">
              <a16:creationId xmlns:a16="http://schemas.microsoft.com/office/drawing/2014/main" id="{7C1D2F0F-FE63-4ACA-9115-D54FCD991D73}"/>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4" y="277844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161</xdr:row>
      <xdr:rowOff>161925</xdr:rowOff>
    </xdr:from>
    <xdr:to>
      <xdr:col>3</xdr:col>
      <xdr:colOff>45224</xdr:colOff>
      <xdr:row>162</xdr:row>
      <xdr:rowOff>46425</xdr:rowOff>
    </xdr:to>
    <xdr:pic>
      <xdr:nvPicPr>
        <xdr:cNvPr id="3" name="Picture 2">
          <a:extLst>
            <a:ext uri="{FF2B5EF4-FFF2-40B4-BE49-F238E27FC236}">
              <a16:creationId xmlns:a16="http://schemas.microsoft.com/office/drawing/2014/main" id="{1D8AF841-94FC-4543-9A07-6E73AC1A008A}"/>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305466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390522</xdr:colOff>
      <xdr:row>133</xdr:row>
      <xdr:rowOff>0</xdr:rowOff>
    </xdr:from>
    <xdr:to>
      <xdr:col>3</xdr:col>
      <xdr:colOff>35697</xdr:colOff>
      <xdr:row>134</xdr:row>
      <xdr:rowOff>27375</xdr:rowOff>
    </xdr:to>
    <xdr:pic>
      <xdr:nvPicPr>
        <xdr:cNvPr id="2" name="Picture 1">
          <a:extLst>
            <a:ext uri="{FF2B5EF4-FFF2-40B4-BE49-F238E27FC236}">
              <a16:creationId xmlns:a16="http://schemas.microsoft.com/office/drawing/2014/main" id="{47DADE2E-3073-4E12-B105-71AE3F9C2AD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2" y="231171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390522</xdr:colOff>
      <xdr:row>138</xdr:row>
      <xdr:rowOff>0</xdr:rowOff>
    </xdr:from>
    <xdr:to>
      <xdr:col>3</xdr:col>
      <xdr:colOff>35697</xdr:colOff>
      <xdr:row>138</xdr:row>
      <xdr:rowOff>1980000</xdr:rowOff>
    </xdr:to>
    <xdr:pic>
      <xdr:nvPicPr>
        <xdr:cNvPr id="3" name="Picture 2">
          <a:extLst>
            <a:ext uri="{FF2B5EF4-FFF2-40B4-BE49-F238E27FC236}">
              <a16:creationId xmlns:a16="http://schemas.microsoft.com/office/drawing/2014/main" id="{5017CEED-FCF0-41A1-946E-0B7EB519CCDE}"/>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2" y="257175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390522</xdr:colOff>
      <xdr:row>153</xdr:row>
      <xdr:rowOff>0</xdr:rowOff>
    </xdr:from>
    <xdr:to>
      <xdr:col>3</xdr:col>
      <xdr:colOff>35697</xdr:colOff>
      <xdr:row>154</xdr:row>
      <xdr:rowOff>27375</xdr:rowOff>
    </xdr:to>
    <xdr:pic>
      <xdr:nvPicPr>
        <xdr:cNvPr id="2" name="Picture 1">
          <a:extLst>
            <a:ext uri="{FF2B5EF4-FFF2-40B4-BE49-F238E27FC236}">
              <a16:creationId xmlns:a16="http://schemas.microsoft.com/office/drawing/2014/main" id="{AE4EE792-4FFC-492E-9FAA-A7235FA925F5}"/>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2" y="259556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390522</xdr:colOff>
      <xdr:row>159</xdr:row>
      <xdr:rowOff>0</xdr:rowOff>
    </xdr:from>
    <xdr:to>
      <xdr:col>3</xdr:col>
      <xdr:colOff>35697</xdr:colOff>
      <xdr:row>159</xdr:row>
      <xdr:rowOff>1980000</xdr:rowOff>
    </xdr:to>
    <xdr:pic>
      <xdr:nvPicPr>
        <xdr:cNvPr id="3" name="Picture 2">
          <a:extLst>
            <a:ext uri="{FF2B5EF4-FFF2-40B4-BE49-F238E27FC236}">
              <a16:creationId xmlns:a16="http://schemas.microsoft.com/office/drawing/2014/main" id="{77405F06-C0E5-475C-83BB-50AC77330F75}"/>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2" y="287178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323848</xdr:colOff>
      <xdr:row>159</xdr:row>
      <xdr:rowOff>9525</xdr:rowOff>
    </xdr:from>
    <xdr:to>
      <xdr:col>7</xdr:col>
      <xdr:colOff>197623</xdr:colOff>
      <xdr:row>159</xdr:row>
      <xdr:rowOff>1989525</xdr:rowOff>
    </xdr:to>
    <xdr:pic>
      <xdr:nvPicPr>
        <xdr:cNvPr id="4" name="Picture 3">
          <a:extLst>
            <a:ext uri="{FF2B5EF4-FFF2-40B4-BE49-F238E27FC236}">
              <a16:creationId xmlns:a16="http://schemas.microsoft.com/office/drawing/2014/main" id="{B21FC1F8-A67F-40EB-87F4-B9F98B8F55FE}"/>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38673" y="287274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361949</xdr:colOff>
      <xdr:row>151</xdr:row>
      <xdr:rowOff>123825</xdr:rowOff>
    </xdr:from>
    <xdr:to>
      <xdr:col>3</xdr:col>
      <xdr:colOff>7124</xdr:colOff>
      <xdr:row>153</xdr:row>
      <xdr:rowOff>44400</xdr:rowOff>
    </xdr:to>
    <xdr:pic>
      <xdr:nvPicPr>
        <xdr:cNvPr id="2" name="Picture 1">
          <a:extLst>
            <a:ext uri="{FF2B5EF4-FFF2-40B4-BE49-F238E27FC236}">
              <a16:creationId xmlns:a16="http://schemas.microsoft.com/office/drawing/2014/main" id="{35E788A6-631D-4FF0-9AC5-38AF373CF1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49" y="28174950"/>
          <a:ext cx="3960000" cy="217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146</xdr:row>
      <xdr:rowOff>0</xdr:rowOff>
    </xdr:from>
    <xdr:to>
      <xdr:col>3</xdr:col>
      <xdr:colOff>35699</xdr:colOff>
      <xdr:row>148</xdr:row>
      <xdr:rowOff>63450</xdr:rowOff>
    </xdr:to>
    <xdr:pic>
      <xdr:nvPicPr>
        <xdr:cNvPr id="3" name="Picture 2">
          <a:extLst>
            <a:ext uri="{FF2B5EF4-FFF2-40B4-BE49-F238E27FC236}">
              <a16:creationId xmlns:a16="http://schemas.microsoft.com/office/drawing/2014/main" id="{443E5299-E504-4515-9B26-5436F74F5B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25450800"/>
          <a:ext cx="3960000" cy="217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390522</xdr:colOff>
      <xdr:row>134</xdr:row>
      <xdr:rowOff>0</xdr:rowOff>
    </xdr:from>
    <xdr:to>
      <xdr:col>3</xdr:col>
      <xdr:colOff>35697</xdr:colOff>
      <xdr:row>135</xdr:row>
      <xdr:rowOff>27375</xdr:rowOff>
    </xdr:to>
    <xdr:pic>
      <xdr:nvPicPr>
        <xdr:cNvPr id="2" name="Picture 1">
          <a:extLst>
            <a:ext uri="{FF2B5EF4-FFF2-40B4-BE49-F238E27FC236}">
              <a16:creationId xmlns:a16="http://schemas.microsoft.com/office/drawing/2014/main" id="{DC47283E-0DF1-48F1-A0FB-A9CAC62FA89B}"/>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2" y="233457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390522</xdr:colOff>
      <xdr:row>139</xdr:row>
      <xdr:rowOff>152400</xdr:rowOff>
    </xdr:from>
    <xdr:to>
      <xdr:col>3</xdr:col>
      <xdr:colOff>35697</xdr:colOff>
      <xdr:row>140</xdr:row>
      <xdr:rowOff>36900</xdr:rowOff>
    </xdr:to>
    <xdr:pic>
      <xdr:nvPicPr>
        <xdr:cNvPr id="3" name="Picture 2">
          <a:extLst>
            <a:ext uri="{FF2B5EF4-FFF2-40B4-BE49-F238E27FC236}">
              <a16:creationId xmlns:a16="http://schemas.microsoft.com/office/drawing/2014/main" id="{123E58C0-3355-47CD-8545-415D26929A98}"/>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2" y="260985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28574</xdr:colOff>
      <xdr:row>129</xdr:row>
      <xdr:rowOff>0</xdr:rowOff>
    </xdr:from>
    <xdr:to>
      <xdr:col>3</xdr:col>
      <xdr:colOff>64274</xdr:colOff>
      <xdr:row>130</xdr:row>
      <xdr:rowOff>27375</xdr:rowOff>
    </xdr:to>
    <xdr:pic>
      <xdr:nvPicPr>
        <xdr:cNvPr id="2" name="Picture 1">
          <a:extLst>
            <a:ext uri="{FF2B5EF4-FFF2-40B4-BE49-F238E27FC236}">
              <a16:creationId xmlns:a16="http://schemas.microsoft.com/office/drawing/2014/main" id="{29063E0E-2036-4783-9911-D5B230A89169}"/>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099" y="222123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9524</xdr:colOff>
      <xdr:row>134</xdr:row>
      <xdr:rowOff>142875</xdr:rowOff>
    </xdr:from>
    <xdr:to>
      <xdr:col>3</xdr:col>
      <xdr:colOff>45224</xdr:colOff>
      <xdr:row>135</xdr:row>
      <xdr:rowOff>27375</xdr:rowOff>
    </xdr:to>
    <xdr:pic>
      <xdr:nvPicPr>
        <xdr:cNvPr id="3" name="Picture 2">
          <a:extLst>
            <a:ext uri="{FF2B5EF4-FFF2-40B4-BE49-F238E27FC236}">
              <a16:creationId xmlns:a16="http://schemas.microsoft.com/office/drawing/2014/main" id="{17CC41A2-50D5-4DEA-B7A9-3A3B93046357}"/>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49" y="249555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390522</xdr:colOff>
      <xdr:row>150</xdr:row>
      <xdr:rowOff>0</xdr:rowOff>
    </xdr:from>
    <xdr:to>
      <xdr:col>3</xdr:col>
      <xdr:colOff>35697</xdr:colOff>
      <xdr:row>151</xdr:row>
      <xdr:rowOff>27375</xdr:rowOff>
    </xdr:to>
    <xdr:pic>
      <xdr:nvPicPr>
        <xdr:cNvPr id="2" name="Picture 1">
          <a:extLst>
            <a:ext uri="{FF2B5EF4-FFF2-40B4-BE49-F238E27FC236}">
              <a16:creationId xmlns:a16="http://schemas.microsoft.com/office/drawing/2014/main" id="{4B23DABB-6F00-4382-B45D-D5AE70ED5215}"/>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2" y="262604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380997</xdr:colOff>
      <xdr:row>155</xdr:row>
      <xdr:rowOff>76200</xdr:rowOff>
    </xdr:from>
    <xdr:to>
      <xdr:col>3</xdr:col>
      <xdr:colOff>26172</xdr:colOff>
      <xdr:row>155</xdr:row>
      <xdr:rowOff>2056200</xdr:rowOff>
    </xdr:to>
    <xdr:pic>
      <xdr:nvPicPr>
        <xdr:cNvPr id="3" name="Picture 2">
          <a:extLst>
            <a:ext uri="{FF2B5EF4-FFF2-40B4-BE49-F238E27FC236}">
              <a16:creationId xmlns:a16="http://schemas.microsoft.com/office/drawing/2014/main" id="{66FDE518-89D4-4342-A297-D0A288644E3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7" y="289369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390523</xdr:colOff>
      <xdr:row>125</xdr:row>
      <xdr:rowOff>0</xdr:rowOff>
    </xdr:from>
    <xdr:to>
      <xdr:col>3</xdr:col>
      <xdr:colOff>35698</xdr:colOff>
      <xdr:row>126</xdr:row>
      <xdr:rowOff>27375</xdr:rowOff>
    </xdr:to>
    <xdr:pic>
      <xdr:nvPicPr>
        <xdr:cNvPr id="2" name="Picture 1">
          <a:extLst>
            <a:ext uri="{FF2B5EF4-FFF2-40B4-BE49-F238E27FC236}">
              <a16:creationId xmlns:a16="http://schemas.microsoft.com/office/drawing/2014/main" id="{69145A5A-6BB4-4C67-B585-A8484BD70897}"/>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3" y="212407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380997</xdr:colOff>
      <xdr:row>130</xdr:row>
      <xdr:rowOff>85725</xdr:rowOff>
    </xdr:from>
    <xdr:to>
      <xdr:col>3</xdr:col>
      <xdr:colOff>26172</xdr:colOff>
      <xdr:row>130</xdr:row>
      <xdr:rowOff>2065725</xdr:rowOff>
    </xdr:to>
    <xdr:pic>
      <xdr:nvPicPr>
        <xdr:cNvPr id="3" name="Picture 2">
          <a:extLst>
            <a:ext uri="{FF2B5EF4-FFF2-40B4-BE49-F238E27FC236}">
              <a16:creationId xmlns:a16="http://schemas.microsoft.com/office/drawing/2014/main" id="{C61D14CB-4829-4EDC-BF99-0E2F207E3777}"/>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7" y="239268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28574</xdr:colOff>
      <xdr:row>111</xdr:row>
      <xdr:rowOff>161925</xdr:rowOff>
    </xdr:from>
    <xdr:to>
      <xdr:col>2</xdr:col>
      <xdr:colOff>2721749</xdr:colOff>
      <xdr:row>112</xdr:row>
      <xdr:rowOff>46425</xdr:rowOff>
    </xdr:to>
    <xdr:pic>
      <xdr:nvPicPr>
        <xdr:cNvPr id="2" name="Picture 1">
          <a:extLst>
            <a:ext uri="{FF2B5EF4-FFF2-40B4-BE49-F238E27FC236}">
              <a16:creationId xmlns:a16="http://schemas.microsoft.com/office/drawing/2014/main" id="{EEA052F1-3DB2-4CDC-9EE9-8B692D2D7EA5}"/>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4" y="215741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47623</xdr:colOff>
      <xdr:row>105</xdr:row>
      <xdr:rowOff>142875</xdr:rowOff>
    </xdr:from>
    <xdr:to>
      <xdr:col>3</xdr:col>
      <xdr:colOff>83323</xdr:colOff>
      <xdr:row>107</xdr:row>
      <xdr:rowOff>8325</xdr:rowOff>
    </xdr:to>
    <xdr:pic>
      <xdr:nvPicPr>
        <xdr:cNvPr id="3" name="Picture 2">
          <a:extLst>
            <a:ext uri="{FF2B5EF4-FFF2-40B4-BE49-F238E27FC236}">
              <a16:creationId xmlns:a16="http://schemas.microsoft.com/office/drawing/2014/main" id="{DF532324-9E1E-495D-88F0-6CA767C218B5}"/>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8148" y="186309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38099</xdr:colOff>
      <xdr:row>195</xdr:row>
      <xdr:rowOff>190500</xdr:rowOff>
    </xdr:from>
    <xdr:to>
      <xdr:col>2</xdr:col>
      <xdr:colOff>2731274</xdr:colOff>
      <xdr:row>196</xdr:row>
      <xdr:rowOff>75000</xdr:rowOff>
    </xdr:to>
    <xdr:pic>
      <xdr:nvPicPr>
        <xdr:cNvPr id="3" name="Picture 2">
          <a:extLst>
            <a:ext uri="{FF2B5EF4-FFF2-40B4-BE49-F238E27FC236}">
              <a16:creationId xmlns:a16="http://schemas.microsoft.com/office/drawing/2014/main" id="{30F8A163-40F3-4E74-8417-496B31ADE519}"/>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299" y="376332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190</xdr:row>
      <xdr:rowOff>0</xdr:rowOff>
    </xdr:from>
    <xdr:to>
      <xdr:col>2</xdr:col>
      <xdr:colOff>2693175</xdr:colOff>
      <xdr:row>191</xdr:row>
      <xdr:rowOff>27375</xdr:rowOff>
    </xdr:to>
    <xdr:pic>
      <xdr:nvPicPr>
        <xdr:cNvPr id="4" name="Picture 3">
          <a:extLst>
            <a:ext uri="{FF2B5EF4-FFF2-40B4-BE49-F238E27FC236}">
              <a16:creationId xmlns:a16="http://schemas.microsoft.com/office/drawing/2014/main" id="{158CC46A-CBE6-4AD2-A4D8-86FC7048133C}"/>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0" y="348424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390522</xdr:colOff>
      <xdr:row>183</xdr:row>
      <xdr:rowOff>0</xdr:rowOff>
    </xdr:from>
    <xdr:to>
      <xdr:col>2</xdr:col>
      <xdr:colOff>2645547</xdr:colOff>
      <xdr:row>195</xdr:row>
      <xdr:rowOff>36900</xdr:rowOff>
    </xdr:to>
    <xdr:pic>
      <xdr:nvPicPr>
        <xdr:cNvPr id="2" name="Picture 1">
          <a:extLst>
            <a:ext uri="{FF2B5EF4-FFF2-40B4-BE49-F238E27FC236}">
              <a16:creationId xmlns:a16="http://schemas.microsoft.com/office/drawing/2014/main" id="{EB505061-DC77-437D-BE8F-0A00D6877C82}"/>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2" y="342042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200022</xdr:colOff>
      <xdr:row>183</xdr:row>
      <xdr:rowOff>0</xdr:rowOff>
    </xdr:from>
    <xdr:to>
      <xdr:col>6</xdr:col>
      <xdr:colOff>683397</xdr:colOff>
      <xdr:row>195</xdr:row>
      <xdr:rowOff>36900</xdr:rowOff>
    </xdr:to>
    <xdr:pic>
      <xdr:nvPicPr>
        <xdr:cNvPr id="3" name="Picture 2">
          <a:extLst>
            <a:ext uri="{FF2B5EF4-FFF2-40B4-BE49-F238E27FC236}">
              <a16:creationId xmlns:a16="http://schemas.microsoft.com/office/drawing/2014/main" id="{C21E1962-82BF-425C-B7B6-6B1CDC484ABA}"/>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43447" y="351758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390522</xdr:colOff>
      <xdr:row>178</xdr:row>
      <xdr:rowOff>0</xdr:rowOff>
    </xdr:from>
    <xdr:to>
      <xdr:col>2</xdr:col>
      <xdr:colOff>2645547</xdr:colOff>
      <xdr:row>179</xdr:row>
      <xdr:rowOff>27375</xdr:rowOff>
    </xdr:to>
    <xdr:pic>
      <xdr:nvPicPr>
        <xdr:cNvPr id="4" name="Picture 3">
          <a:extLst>
            <a:ext uri="{FF2B5EF4-FFF2-40B4-BE49-F238E27FC236}">
              <a16:creationId xmlns:a16="http://schemas.microsoft.com/office/drawing/2014/main" id="{A7A39775-9AA9-4F11-BEED-8221BB1FFAB2}"/>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2" y="316039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390522</xdr:colOff>
      <xdr:row>179</xdr:row>
      <xdr:rowOff>123825</xdr:rowOff>
    </xdr:from>
    <xdr:to>
      <xdr:col>2</xdr:col>
      <xdr:colOff>2626497</xdr:colOff>
      <xdr:row>180</xdr:row>
      <xdr:rowOff>0</xdr:rowOff>
    </xdr:to>
    <xdr:pic>
      <xdr:nvPicPr>
        <xdr:cNvPr id="2" name="Picture 1">
          <a:extLst>
            <a:ext uri="{FF2B5EF4-FFF2-40B4-BE49-F238E27FC236}">
              <a16:creationId xmlns:a16="http://schemas.microsoft.com/office/drawing/2014/main" id="{418D875E-1F60-44B4-98D7-FA3B3437D704}"/>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2" y="33680400"/>
          <a:ext cx="3960000" cy="197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390522</xdr:colOff>
      <xdr:row>174</xdr:row>
      <xdr:rowOff>0</xdr:rowOff>
    </xdr:from>
    <xdr:to>
      <xdr:col>2</xdr:col>
      <xdr:colOff>2626497</xdr:colOff>
      <xdr:row>175</xdr:row>
      <xdr:rowOff>27375</xdr:rowOff>
    </xdr:to>
    <xdr:pic>
      <xdr:nvPicPr>
        <xdr:cNvPr id="3" name="Picture 2">
          <a:extLst>
            <a:ext uri="{FF2B5EF4-FFF2-40B4-BE49-F238E27FC236}">
              <a16:creationId xmlns:a16="http://schemas.microsoft.com/office/drawing/2014/main" id="{5C1ACFB8-3DE2-4A51-9E16-D1C5538D67D4}"/>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2" y="309562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257175</xdr:colOff>
      <xdr:row>149</xdr:row>
      <xdr:rowOff>85725</xdr:rowOff>
    </xdr:from>
    <xdr:to>
      <xdr:col>2</xdr:col>
      <xdr:colOff>2512200</xdr:colOff>
      <xdr:row>161</xdr:row>
      <xdr:rowOff>122625</xdr:rowOff>
    </xdr:to>
    <xdr:pic>
      <xdr:nvPicPr>
        <xdr:cNvPr id="2" name="Picture 1">
          <a:extLst>
            <a:ext uri="{FF2B5EF4-FFF2-40B4-BE49-F238E27FC236}">
              <a16:creationId xmlns:a16="http://schemas.microsoft.com/office/drawing/2014/main" id="{357A903D-658D-4D8A-B318-E10446FEB072}"/>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260604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134</xdr:row>
      <xdr:rowOff>0</xdr:rowOff>
    </xdr:from>
    <xdr:to>
      <xdr:col>2</xdr:col>
      <xdr:colOff>2645549</xdr:colOff>
      <xdr:row>146</xdr:row>
      <xdr:rowOff>36900</xdr:rowOff>
    </xdr:to>
    <xdr:pic>
      <xdr:nvPicPr>
        <xdr:cNvPr id="3" name="Picture 2">
          <a:extLst>
            <a:ext uri="{FF2B5EF4-FFF2-40B4-BE49-F238E27FC236}">
              <a16:creationId xmlns:a16="http://schemas.microsoft.com/office/drawing/2014/main" id="{8FBC6A2A-1496-4E98-BE77-94CAA41EC79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35458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390524</xdr:colOff>
      <xdr:row>135</xdr:row>
      <xdr:rowOff>0</xdr:rowOff>
    </xdr:from>
    <xdr:to>
      <xdr:col>2</xdr:col>
      <xdr:colOff>2645549</xdr:colOff>
      <xdr:row>136</xdr:row>
      <xdr:rowOff>27375</xdr:rowOff>
    </xdr:to>
    <xdr:pic>
      <xdr:nvPicPr>
        <xdr:cNvPr id="2" name="Picture 1">
          <a:extLst>
            <a:ext uri="{FF2B5EF4-FFF2-40B4-BE49-F238E27FC236}">
              <a16:creationId xmlns:a16="http://schemas.microsoft.com/office/drawing/2014/main" id="{53958D29-5F8F-4220-AEA3-30FDE9E2DE93}"/>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32124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140</xdr:row>
      <xdr:rowOff>0</xdr:rowOff>
    </xdr:from>
    <xdr:to>
      <xdr:col>2</xdr:col>
      <xdr:colOff>2645549</xdr:colOff>
      <xdr:row>140</xdr:row>
      <xdr:rowOff>1980000</xdr:rowOff>
    </xdr:to>
    <xdr:pic>
      <xdr:nvPicPr>
        <xdr:cNvPr id="3" name="Picture 2">
          <a:extLst>
            <a:ext uri="{FF2B5EF4-FFF2-40B4-BE49-F238E27FC236}">
              <a16:creationId xmlns:a16="http://schemas.microsoft.com/office/drawing/2014/main" id="{21AA5AC2-F565-4DCF-BF23-BA991309B33B}"/>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258127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390524</xdr:colOff>
      <xdr:row>136</xdr:row>
      <xdr:rowOff>0</xdr:rowOff>
    </xdr:from>
    <xdr:to>
      <xdr:col>2</xdr:col>
      <xdr:colOff>2645549</xdr:colOff>
      <xdr:row>137</xdr:row>
      <xdr:rowOff>27375</xdr:rowOff>
    </xdr:to>
    <xdr:pic>
      <xdr:nvPicPr>
        <xdr:cNvPr id="2" name="Picture 1">
          <a:extLst>
            <a:ext uri="{FF2B5EF4-FFF2-40B4-BE49-F238E27FC236}">
              <a16:creationId xmlns:a16="http://schemas.microsoft.com/office/drawing/2014/main" id="{78F0FC58-55A9-4EB0-851A-0919396031AA}"/>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32029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141</xdr:row>
      <xdr:rowOff>0</xdr:rowOff>
    </xdr:from>
    <xdr:to>
      <xdr:col>2</xdr:col>
      <xdr:colOff>2645549</xdr:colOff>
      <xdr:row>141</xdr:row>
      <xdr:rowOff>1980000</xdr:rowOff>
    </xdr:to>
    <xdr:pic>
      <xdr:nvPicPr>
        <xdr:cNvPr id="3" name="Picture 2">
          <a:extLst>
            <a:ext uri="{FF2B5EF4-FFF2-40B4-BE49-F238E27FC236}">
              <a16:creationId xmlns:a16="http://schemas.microsoft.com/office/drawing/2014/main" id="{065CF71B-235E-4885-92D9-E816ECD36B3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258032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390524</xdr:colOff>
      <xdr:row>134</xdr:row>
      <xdr:rowOff>0</xdr:rowOff>
    </xdr:from>
    <xdr:to>
      <xdr:col>2</xdr:col>
      <xdr:colOff>2645549</xdr:colOff>
      <xdr:row>135</xdr:row>
      <xdr:rowOff>27375</xdr:rowOff>
    </xdr:to>
    <xdr:pic>
      <xdr:nvPicPr>
        <xdr:cNvPr id="2" name="Picture 1">
          <a:extLst>
            <a:ext uri="{FF2B5EF4-FFF2-40B4-BE49-F238E27FC236}">
              <a16:creationId xmlns:a16="http://schemas.microsoft.com/office/drawing/2014/main" id="{F6C43B00-40C4-4893-A44D-F83D435B809D}"/>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28504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139</xdr:row>
      <xdr:rowOff>0</xdr:rowOff>
    </xdr:from>
    <xdr:to>
      <xdr:col>2</xdr:col>
      <xdr:colOff>2645549</xdr:colOff>
      <xdr:row>139</xdr:row>
      <xdr:rowOff>1980000</xdr:rowOff>
    </xdr:to>
    <xdr:pic>
      <xdr:nvPicPr>
        <xdr:cNvPr id="3" name="Picture 2">
          <a:extLst>
            <a:ext uri="{FF2B5EF4-FFF2-40B4-BE49-F238E27FC236}">
              <a16:creationId xmlns:a16="http://schemas.microsoft.com/office/drawing/2014/main" id="{5F3C185B-7B9D-4397-9B08-7AFDD08623FF}"/>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254508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390524</xdr:colOff>
      <xdr:row>134</xdr:row>
      <xdr:rowOff>0</xdr:rowOff>
    </xdr:from>
    <xdr:to>
      <xdr:col>2</xdr:col>
      <xdr:colOff>2645549</xdr:colOff>
      <xdr:row>135</xdr:row>
      <xdr:rowOff>27375</xdr:rowOff>
    </xdr:to>
    <xdr:pic>
      <xdr:nvPicPr>
        <xdr:cNvPr id="2" name="Picture 1">
          <a:extLst>
            <a:ext uri="{FF2B5EF4-FFF2-40B4-BE49-F238E27FC236}">
              <a16:creationId xmlns:a16="http://schemas.microsoft.com/office/drawing/2014/main" id="{FECDF4B1-7C86-4DCD-BB1E-120EF7A6CD8E}"/>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28409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139</xdr:row>
      <xdr:rowOff>0</xdr:rowOff>
    </xdr:from>
    <xdr:to>
      <xdr:col>2</xdr:col>
      <xdr:colOff>2645549</xdr:colOff>
      <xdr:row>139</xdr:row>
      <xdr:rowOff>1980000</xdr:rowOff>
    </xdr:to>
    <xdr:pic>
      <xdr:nvPicPr>
        <xdr:cNvPr id="3" name="Picture 2">
          <a:extLst>
            <a:ext uri="{FF2B5EF4-FFF2-40B4-BE49-F238E27FC236}">
              <a16:creationId xmlns:a16="http://schemas.microsoft.com/office/drawing/2014/main" id="{D3725530-60B4-4E8D-8D04-AE5B3FD3E2F5}"/>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254412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390524</xdr:colOff>
      <xdr:row>135</xdr:row>
      <xdr:rowOff>0</xdr:rowOff>
    </xdr:from>
    <xdr:to>
      <xdr:col>2</xdr:col>
      <xdr:colOff>2645549</xdr:colOff>
      <xdr:row>136</xdr:row>
      <xdr:rowOff>27375</xdr:rowOff>
    </xdr:to>
    <xdr:pic>
      <xdr:nvPicPr>
        <xdr:cNvPr id="2" name="Picture 1">
          <a:extLst>
            <a:ext uri="{FF2B5EF4-FFF2-40B4-BE49-F238E27FC236}">
              <a16:creationId xmlns:a16="http://schemas.microsoft.com/office/drawing/2014/main" id="{CFB8D6D6-43F9-4531-B136-836913C946C4}"/>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31838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140</xdr:row>
      <xdr:rowOff>0</xdr:rowOff>
    </xdr:from>
    <xdr:to>
      <xdr:col>2</xdr:col>
      <xdr:colOff>2645549</xdr:colOff>
      <xdr:row>140</xdr:row>
      <xdr:rowOff>1980000</xdr:rowOff>
    </xdr:to>
    <xdr:pic>
      <xdr:nvPicPr>
        <xdr:cNvPr id="3" name="Picture 2">
          <a:extLst>
            <a:ext uri="{FF2B5EF4-FFF2-40B4-BE49-F238E27FC236}">
              <a16:creationId xmlns:a16="http://schemas.microsoft.com/office/drawing/2014/main" id="{8D476AC3-9987-4825-80B1-1DB55B354C16}"/>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257841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099F-A491-43E6-A4C5-FFA643C9755C}">
  <dimension ref="A1:C31"/>
  <sheetViews>
    <sheetView tabSelected="1" zoomScale="110" zoomScaleNormal="110" workbookViewId="0">
      <pane ySplit="1" topLeftCell="A2" activePane="bottomLeft" state="frozen"/>
      <selection activeCell="B147" sqref="B147:C147"/>
      <selection pane="bottomLeft" activeCell="C31" sqref="C31"/>
    </sheetView>
  </sheetViews>
  <sheetFormatPr defaultColWidth="9.140625" defaultRowHeight="15" x14ac:dyDescent="0.25"/>
  <cols>
    <col min="1" max="1" width="6.140625" style="3" bestFit="1" customWidth="1"/>
    <col min="2" max="2" width="10.42578125" style="3" bestFit="1" customWidth="1"/>
    <col min="3" max="3" width="56.140625" style="3" bestFit="1" customWidth="1"/>
    <col min="4" max="16384" width="9.140625" style="3"/>
  </cols>
  <sheetData>
    <row r="1" spans="1:3" x14ac:dyDescent="0.25">
      <c r="A1" s="2" t="s">
        <v>947</v>
      </c>
      <c r="B1" s="2" t="s">
        <v>948</v>
      </c>
      <c r="C1" s="2" t="s">
        <v>949</v>
      </c>
    </row>
    <row r="2" spans="1:3" x14ac:dyDescent="0.25">
      <c r="A2" s="4">
        <v>1</v>
      </c>
      <c r="B2" s="5" t="s">
        <v>950</v>
      </c>
      <c r="C2" s="6" t="s">
        <v>1</v>
      </c>
    </row>
    <row r="3" spans="1:3" x14ac:dyDescent="0.25">
      <c r="A3" s="4">
        <v>2</v>
      </c>
      <c r="B3" s="5" t="s">
        <v>951</v>
      </c>
      <c r="C3" s="6" t="s">
        <v>952</v>
      </c>
    </row>
    <row r="4" spans="1:3" x14ac:dyDescent="0.25">
      <c r="A4" s="4">
        <v>3</v>
      </c>
      <c r="B4" s="5" t="s">
        <v>953</v>
      </c>
      <c r="C4" s="6" t="s">
        <v>181</v>
      </c>
    </row>
    <row r="5" spans="1:3" x14ac:dyDescent="0.25">
      <c r="A5" s="4">
        <v>4</v>
      </c>
      <c r="B5" s="5" t="s">
        <v>954</v>
      </c>
      <c r="C5" s="6" t="s">
        <v>955</v>
      </c>
    </row>
    <row r="6" spans="1:3" x14ac:dyDescent="0.25">
      <c r="A6" s="4">
        <v>5</v>
      </c>
      <c r="B6" s="5" t="s">
        <v>956</v>
      </c>
      <c r="C6" s="6" t="s">
        <v>957</v>
      </c>
    </row>
    <row r="7" spans="1:3" x14ac:dyDescent="0.25">
      <c r="A7" s="4">
        <v>6</v>
      </c>
      <c r="B7" s="5" t="s">
        <v>958</v>
      </c>
      <c r="C7" s="6" t="s">
        <v>959</v>
      </c>
    </row>
    <row r="8" spans="1:3" x14ac:dyDescent="0.25">
      <c r="A8" s="4">
        <v>7</v>
      </c>
      <c r="B8" s="5" t="s">
        <v>960</v>
      </c>
      <c r="C8" s="6" t="s">
        <v>402</v>
      </c>
    </row>
    <row r="9" spans="1:3" x14ac:dyDescent="0.25">
      <c r="A9" s="4">
        <v>8</v>
      </c>
      <c r="B9" s="5" t="s">
        <v>961</v>
      </c>
      <c r="C9" s="6" t="s">
        <v>403</v>
      </c>
    </row>
    <row r="10" spans="1:3" x14ac:dyDescent="0.25">
      <c r="A10" s="4">
        <v>9</v>
      </c>
      <c r="B10" s="5" t="s">
        <v>962</v>
      </c>
      <c r="C10" s="6" t="s">
        <v>404</v>
      </c>
    </row>
    <row r="11" spans="1:3" x14ac:dyDescent="0.25">
      <c r="A11" s="4">
        <v>10</v>
      </c>
      <c r="B11" s="5" t="s">
        <v>963</v>
      </c>
      <c r="C11" s="6" t="s">
        <v>405</v>
      </c>
    </row>
    <row r="12" spans="1:3" x14ac:dyDescent="0.25">
      <c r="A12" s="4">
        <v>11</v>
      </c>
      <c r="B12" s="5" t="s">
        <v>964</v>
      </c>
      <c r="C12" s="6" t="s">
        <v>410</v>
      </c>
    </row>
    <row r="13" spans="1:3" x14ac:dyDescent="0.25">
      <c r="A13" s="4">
        <v>12</v>
      </c>
      <c r="B13" s="5" t="s">
        <v>965</v>
      </c>
      <c r="C13" s="6" t="s">
        <v>462</v>
      </c>
    </row>
    <row r="14" spans="1:3" x14ac:dyDescent="0.25">
      <c r="A14" s="4">
        <v>13</v>
      </c>
      <c r="B14" s="5" t="s">
        <v>966</v>
      </c>
      <c r="C14" s="6" t="s">
        <v>967</v>
      </c>
    </row>
    <row r="15" spans="1:3" x14ac:dyDescent="0.25">
      <c r="A15" s="4">
        <v>14</v>
      </c>
      <c r="B15" s="5" t="s">
        <v>968</v>
      </c>
      <c r="C15" s="6" t="s">
        <v>676</v>
      </c>
    </row>
    <row r="16" spans="1:3" x14ac:dyDescent="0.25">
      <c r="A16" s="4">
        <v>15</v>
      </c>
      <c r="B16" s="5" t="s">
        <v>969</v>
      </c>
      <c r="C16" s="6" t="s">
        <v>686</v>
      </c>
    </row>
    <row r="17" spans="1:3" x14ac:dyDescent="0.25">
      <c r="A17" s="4">
        <v>16</v>
      </c>
      <c r="B17" s="5" t="s">
        <v>970</v>
      </c>
      <c r="C17" s="6" t="s">
        <v>729</v>
      </c>
    </row>
    <row r="18" spans="1:3" x14ac:dyDescent="0.25">
      <c r="A18" s="4">
        <v>17</v>
      </c>
      <c r="B18" s="5" t="s">
        <v>971</v>
      </c>
      <c r="C18" s="6" t="s">
        <v>972</v>
      </c>
    </row>
    <row r="19" spans="1:3" x14ac:dyDescent="0.25">
      <c r="A19" s="4">
        <v>18</v>
      </c>
      <c r="B19" s="5" t="s">
        <v>973</v>
      </c>
      <c r="C19" s="6" t="s">
        <v>763</v>
      </c>
    </row>
    <row r="20" spans="1:3" x14ac:dyDescent="0.25">
      <c r="A20" s="4">
        <v>19</v>
      </c>
      <c r="B20" s="5" t="s">
        <v>974</v>
      </c>
      <c r="C20" s="6" t="s">
        <v>975</v>
      </c>
    </row>
    <row r="21" spans="1:3" x14ac:dyDescent="0.25">
      <c r="A21" s="4">
        <v>20</v>
      </c>
      <c r="B21" s="5" t="s">
        <v>976</v>
      </c>
      <c r="C21" s="6" t="s">
        <v>851</v>
      </c>
    </row>
    <row r="22" spans="1:3" x14ac:dyDescent="0.25">
      <c r="A22" s="4">
        <v>21</v>
      </c>
      <c r="B22" s="5" t="s">
        <v>977</v>
      </c>
      <c r="C22" s="6" t="s">
        <v>856</v>
      </c>
    </row>
    <row r="23" spans="1:3" x14ac:dyDescent="0.25">
      <c r="A23" s="4">
        <v>22</v>
      </c>
      <c r="B23" s="5" t="s">
        <v>978</v>
      </c>
      <c r="C23" s="6" t="s">
        <v>863</v>
      </c>
    </row>
    <row r="24" spans="1:3" x14ac:dyDescent="0.25">
      <c r="A24" s="4">
        <v>23</v>
      </c>
      <c r="B24" s="5" t="s">
        <v>979</v>
      </c>
      <c r="C24" s="6" t="s">
        <v>867</v>
      </c>
    </row>
    <row r="25" spans="1:3" x14ac:dyDescent="0.25">
      <c r="A25" s="4">
        <v>24</v>
      </c>
      <c r="B25" s="5" t="s">
        <v>980</v>
      </c>
      <c r="C25" s="6" t="s">
        <v>881</v>
      </c>
    </row>
    <row r="26" spans="1:3" x14ac:dyDescent="0.25">
      <c r="A26" s="4">
        <v>25</v>
      </c>
      <c r="B26" s="5" t="s">
        <v>981</v>
      </c>
      <c r="C26" s="6" t="s">
        <v>887</v>
      </c>
    </row>
    <row r="27" spans="1:3" x14ac:dyDescent="0.25">
      <c r="A27" s="4">
        <v>26</v>
      </c>
      <c r="B27" s="5" t="s">
        <v>982</v>
      </c>
      <c r="C27" s="6" t="s">
        <v>888</v>
      </c>
    </row>
    <row r="28" spans="1:3" x14ac:dyDescent="0.25">
      <c r="A28" s="4">
        <v>27</v>
      </c>
      <c r="B28" s="5" t="s">
        <v>983</v>
      </c>
      <c r="C28" s="6" t="s">
        <v>907</v>
      </c>
    </row>
    <row r="29" spans="1:3" x14ac:dyDescent="0.25">
      <c r="A29" s="4">
        <v>28</v>
      </c>
      <c r="B29" s="7" t="s">
        <v>984</v>
      </c>
      <c r="C29" s="6" t="s">
        <v>884</v>
      </c>
    </row>
    <row r="30" spans="1:3" x14ac:dyDescent="0.25">
      <c r="A30" s="4">
        <v>29</v>
      </c>
      <c r="B30" s="7" t="s">
        <v>985</v>
      </c>
      <c r="C30" s="6" t="s">
        <v>920</v>
      </c>
    </row>
    <row r="31" spans="1:3" x14ac:dyDescent="0.25">
      <c r="A31" s="4">
        <v>30</v>
      </c>
      <c r="B31" s="7" t="s">
        <v>986</v>
      </c>
      <c r="C31" s="6" t="s">
        <v>987</v>
      </c>
    </row>
  </sheetData>
  <hyperlinks>
    <hyperlink ref="B4" location="MIDCAP!A1" display="MIDCAP" xr:uid="{49260878-9D76-46E9-9FE0-FBB3F29FDB5E}"/>
    <hyperlink ref="B5" location="MULTIP!A1" display="MULTIP" xr:uid="{67DEE7D7-72BD-42AB-A09A-D725CE8C831B}"/>
    <hyperlink ref="B6" location="SLTADV3!A1" display="SLTADV3" xr:uid="{884B85D9-06C7-4CA1-A375-B2ED621700A7}"/>
    <hyperlink ref="B7" location="SLTADV4!A1" display="SLTADV4" xr:uid="{6C2A4D40-E7F0-403B-9E88-66F7AF4ADC73}"/>
    <hyperlink ref="B8" location="SLTAX3!A1" display="SLTAX3" xr:uid="{2C022F53-95D3-426A-A27B-113D84EBD4F6}"/>
    <hyperlink ref="B9" location="SLTAX4!A1" display="SLTAX4" xr:uid="{31A51489-66FC-490D-9334-57D6B255A07D}"/>
    <hyperlink ref="B10" location="SLTAX5!A1" display="SLTAX5" xr:uid="{50A49099-44EE-4B24-AFCE-486BB25758BF}"/>
    <hyperlink ref="B11" location="SLTAX6!A1" display="SLTAX6" xr:uid="{CB341FD3-C7DD-40FB-B4BF-0DCA91D2E5CF}"/>
    <hyperlink ref="B12" location="SMILE!A1" display="SMILE" xr:uid="{8652E7C3-6E46-4A48-AEF4-8978AC08B5A6}"/>
    <hyperlink ref="B13" location="SPAHF!A1" display="SPAHF" xr:uid="{DB9AA499-C94A-43B9-A70D-0758412A50E9}"/>
    <hyperlink ref="B14" location="SPARF!A1" display="SPARF" xr:uid="{F3DE6561-B647-44CB-877B-B8F496DDF0F2}"/>
    <hyperlink ref="B15" location="SPBAF!A1" display="SPBAF" xr:uid="{8550B432-1431-444A-A3FE-BC47C87AAD4E}"/>
    <hyperlink ref="B17" location="SPESF!A1" display="SPESF" xr:uid="{830720B8-23B5-4D71-8AE6-8D27663904A1}"/>
    <hyperlink ref="B18" location="SPFOCUS!A1" display="SPFOCUS" xr:uid="{40FE4FAF-A2C9-4B00-BDFF-4756128814FE}"/>
    <hyperlink ref="B19" location="SPMUCF!A1" display="SPMUCF" xr:uid="{E4608F7B-33A9-4812-AAD1-C30E1B6F2984}"/>
    <hyperlink ref="B20" location="SPSN100!A1" display="SPSN100" xr:uid="{CEB89C82-E216-4020-B28D-F30FAF4E2B89}"/>
    <hyperlink ref="B21" location="SPTAX!A1" display="SPTAX" xr:uid="{E14D3C2F-38D2-4E62-8715-2ACE47199F15}"/>
    <hyperlink ref="B22" location="SRURAL!A1" display="SRURAL" xr:uid="{301BD590-4079-474F-980D-C0A42F948D22}"/>
    <hyperlink ref="B23" location="SSFUND!A1" display="SSFUND" xr:uid="{29FBDB11-3E26-4393-A14E-B894FA700376}"/>
    <hyperlink ref="B24" location="STAX!A1" display="STAX" xr:uid="{7E0B2276-4E80-487E-B9DD-ADAD751447E5}"/>
    <hyperlink ref="B25" location="SUNBCF!A1" display="SUNBCF" xr:uid="{A9A23B47-52D7-4BA9-9AB7-901B3936E8D4}"/>
    <hyperlink ref="B27" location="SUNFOP!A1" display="SUNFOP" xr:uid="{A06D0A9C-6B33-4CAF-AFFF-1206CCBF9B6B}"/>
    <hyperlink ref="B3" location="GLOB!A1" display="GLOB" xr:uid="{86908312-20E2-4E4E-80E3-68BB0AC41ADD}"/>
    <hyperlink ref="B26" location="SUNFCF!A1" display="SUNFCF" xr:uid="{DE0ECC36-4691-4BDF-9DAA-5B28CACF3454}"/>
    <hyperlink ref="B16" location="SPDYF!A1" display="SPDYF" xr:uid="{7C971CC6-246E-4A13-8B18-FBCAD3097412}"/>
    <hyperlink ref="B2" location="CAPEXG!A1" display="CAPEXG" xr:uid="{B90BB0C6-1AC2-49F5-B6D4-784A909EA24B}"/>
    <hyperlink ref="B29" location="SUNCYF!A1" display="SUNCYF" xr:uid="{F9E2736E-BA7E-4725-B4A2-863531EB3D88}"/>
    <hyperlink ref="B30" location="SUNMFF!A1" display="SUNMFF" xr:uid="{2DEAA156-8C2A-4384-A441-3182503296C5}"/>
    <hyperlink ref="B31" location="SUNIPA!A1" display="SUNIPA" xr:uid="{9E367E46-8780-4949-8C08-5971D3199492}"/>
    <hyperlink ref="B28" location="SUNMAF!A1" display="SUNMAF" xr:uid="{2A02F1FB-2297-4361-9A2B-D51727AAA834}"/>
  </hyperlinks>
  <pageMargins left="0.7" right="0.7" top="0.75" bottom="0.75" header="0.3" footer="0.3"/>
  <headerFooter>
    <oddHeader>&amp;L&amp;"Calibri"&amp;10&amp;KFF0000 "Sensitivity: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5B8CE-CBB0-45AE-8971-2D5C43F84532}">
  <sheetPr>
    <outlinePr summaryBelow="0" summaryRight="0"/>
  </sheetPr>
  <dimension ref="A1:Q141"/>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404</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341</v>
      </c>
      <c r="C7" s="40" t="s">
        <v>342</v>
      </c>
      <c r="D7" s="40" t="s">
        <v>52</v>
      </c>
      <c r="E7" s="41">
        <v>28701</v>
      </c>
      <c r="F7" s="42">
        <v>235.9652715</v>
      </c>
      <c r="G7" s="43">
        <v>7.4392139999999995E-2</v>
      </c>
      <c r="H7" s="33" t="s">
        <v>141</v>
      </c>
    </row>
    <row r="8" spans="1:9" x14ac:dyDescent="0.2">
      <c r="A8" s="39">
        <v>2</v>
      </c>
      <c r="B8" s="40" t="s">
        <v>328</v>
      </c>
      <c r="C8" s="40" t="s">
        <v>329</v>
      </c>
      <c r="D8" s="40" t="s">
        <v>40</v>
      </c>
      <c r="E8" s="41">
        <v>2845</v>
      </c>
      <c r="F8" s="42">
        <v>162.90469999999999</v>
      </c>
      <c r="G8" s="43">
        <v>5.1358529999999999E-2</v>
      </c>
      <c r="H8" s="33" t="s">
        <v>141</v>
      </c>
    </row>
    <row r="9" spans="1:9" x14ac:dyDescent="0.2">
      <c r="A9" s="39">
        <v>3</v>
      </c>
      <c r="B9" s="40" t="s">
        <v>330</v>
      </c>
      <c r="C9" s="40" t="s">
        <v>331</v>
      </c>
      <c r="D9" s="40" t="s">
        <v>45</v>
      </c>
      <c r="E9" s="41">
        <v>214459</v>
      </c>
      <c r="F9" s="42">
        <v>153.87433250000001</v>
      </c>
      <c r="G9" s="43">
        <v>4.8511550000000001E-2</v>
      </c>
      <c r="H9" s="33" t="s">
        <v>141</v>
      </c>
    </row>
    <row r="10" spans="1:9" x14ac:dyDescent="0.2">
      <c r="A10" s="39">
        <v>4</v>
      </c>
      <c r="B10" s="40" t="s">
        <v>332</v>
      </c>
      <c r="C10" s="40" t="s">
        <v>333</v>
      </c>
      <c r="D10" s="40" t="s">
        <v>250</v>
      </c>
      <c r="E10" s="41">
        <v>8793</v>
      </c>
      <c r="F10" s="42">
        <v>139.45697999999999</v>
      </c>
      <c r="G10" s="43">
        <v>4.3966230000000002E-2</v>
      </c>
      <c r="H10" s="33" t="s">
        <v>141</v>
      </c>
    </row>
    <row r="11" spans="1:9" x14ac:dyDescent="0.2">
      <c r="A11" s="39">
        <v>5</v>
      </c>
      <c r="B11" s="40" t="s">
        <v>77</v>
      </c>
      <c r="C11" s="40" t="s">
        <v>78</v>
      </c>
      <c r="D11" s="40" t="s">
        <v>32</v>
      </c>
      <c r="E11" s="41">
        <v>15343</v>
      </c>
      <c r="F11" s="42">
        <v>131.32073700000001</v>
      </c>
      <c r="G11" s="43">
        <v>4.1401140000000003E-2</v>
      </c>
      <c r="H11" s="33" t="s">
        <v>141</v>
      </c>
    </row>
    <row r="12" spans="1:9" x14ac:dyDescent="0.2">
      <c r="A12" s="39">
        <v>6</v>
      </c>
      <c r="B12" s="40" t="s">
        <v>334</v>
      </c>
      <c r="C12" s="40" t="s">
        <v>335</v>
      </c>
      <c r="D12" s="40" t="s">
        <v>199</v>
      </c>
      <c r="E12" s="41">
        <v>13180</v>
      </c>
      <c r="F12" s="42">
        <v>121.04512</v>
      </c>
      <c r="G12" s="43">
        <v>3.8161569999999999E-2</v>
      </c>
      <c r="H12" s="33" t="s">
        <v>141</v>
      </c>
    </row>
    <row r="13" spans="1:9" x14ac:dyDescent="0.2">
      <c r="A13" s="39">
        <v>7</v>
      </c>
      <c r="B13" s="40" t="s">
        <v>345</v>
      </c>
      <c r="C13" s="40" t="s">
        <v>346</v>
      </c>
      <c r="D13" s="40" t="s">
        <v>45</v>
      </c>
      <c r="E13" s="41">
        <v>141618</v>
      </c>
      <c r="F13" s="42">
        <v>106.5108978</v>
      </c>
      <c r="G13" s="43">
        <v>3.3579409999999997E-2</v>
      </c>
      <c r="H13" s="33" t="s">
        <v>141</v>
      </c>
    </row>
    <row r="14" spans="1:9" ht="25.5" x14ac:dyDescent="0.2">
      <c r="A14" s="39">
        <v>8</v>
      </c>
      <c r="B14" s="40" t="s">
        <v>343</v>
      </c>
      <c r="C14" s="40" t="s">
        <v>344</v>
      </c>
      <c r="D14" s="40" t="s">
        <v>205</v>
      </c>
      <c r="E14" s="41">
        <v>1573</v>
      </c>
      <c r="F14" s="42">
        <v>103.888785</v>
      </c>
      <c r="G14" s="43">
        <v>3.2752740000000002E-2</v>
      </c>
      <c r="H14" s="33" t="s">
        <v>141</v>
      </c>
    </row>
    <row r="15" spans="1:9" x14ac:dyDescent="0.2">
      <c r="A15" s="39">
        <v>9</v>
      </c>
      <c r="B15" s="40" t="s">
        <v>351</v>
      </c>
      <c r="C15" s="40" t="s">
        <v>352</v>
      </c>
      <c r="D15" s="40" t="s">
        <v>116</v>
      </c>
      <c r="E15" s="41">
        <v>6658</v>
      </c>
      <c r="F15" s="42">
        <v>103.838168</v>
      </c>
      <c r="G15" s="43">
        <v>3.273678E-2</v>
      </c>
      <c r="H15" s="33" t="s">
        <v>141</v>
      </c>
    </row>
    <row r="16" spans="1:9" x14ac:dyDescent="0.2">
      <c r="A16" s="39">
        <v>10</v>
      </c>
      <c r="B16" s="40" t="s">
        <v>347</v>
      </c>
      <c r="C16" s="40" t="s">
        <v>348</v>
      </c>
      <c r="D16" s="40" t="s">
        <v>45</v>
      </c>
      <c r="E16" s="41">
        <v>31040</v>
      </c>
      <c r="F16" s="42">
        <v>102.40096</v>
      </c>
      <c r="G16" s="43">
        <v>3.2283680000000002E-2</v>
      </c>
      <c r="H16" s="33" t="s">
        <v>141</v>
      </c>
    </row>
    <row r="17" spans="1:8" x14ac:dyDescent="0.2">
      <c r="A17" s="39">
        <v>11</v>
      </c>
      <c r="B17" s="40" t="s">
        <v>349</v>
      </c>
      <c r="C17" s="40" t="s">
        <v>350</v>
      </c>
      <c r="D17" s="40" t="s">
        <v>194</v>
      </c>
      <c r="E17" s="41">
        <v>33265</v>
      </c>
      <c r="F17" s="42">
        <v>99.1130675</v>
      </c>
      <c r="G17" s="43">
        <v>3.1247110000000002E-2</v>
      </c>
      <c r="H17" s="33" t="s">
        <v>141</v>
      </c>
    </row>
    <row r="18" spans="1:8" x14ac:dyDescent="0.2">
      <c r="A18" s="39">
        <v>12</v>
      </c>
      <c r="B18" s="40" t="s">
        <v>233</v>
      </c>
      <c r="C18" s="40" t="s">
        <v>234</v>
      </c>
      <c r="D18" s="40" t="s">
        <v>184</v>
      </c>
      <c r="E18" s="41">
        <v>601</v>
      </c>
      <c r="F18" s="42">
        <v>88.425129999999996</v>
      </c>
      <c r="G18" s="43">
        <v>2.7877550000000001E-2</v>
      </c>
      <c r="H18" s="33" t="s">
        <v>141</v>
      </c>
    </row>
    <row r="19" spans="1:8" x14ac:dyDescent="0.2">
      <c r="A19" s="39">
        <v>13</v>
      </c>
      <c r="B19" s="40" t="s">
        <v>365</v>
      </c>
      <c r="C19" s="40" t="s">
        <v>366</v>
      </c>
      <c r="D19" s="40" t="s">
        <v>184</v>
      </c>
      <c r="E19" s="41">
        <v>10672</v>
      </c>
      <c r="F19" s="42">
        <v>87.574432000000002</v>
      </c>
      <c r="G19" s="43">
        <v>2.7609359999999999E-2</v>
      </c>
      <c r="H19" s="33" t="s">
        <v>141</v>
      </c>
    </row>
    <row r="20" spans="1:8" x14ac:dyDescent="0.2">
      <c r="A20" s="39">
        <v>14</v>
      </c>
      <c r="B20" s="40" t="s">
        <v>355</v>
      </c>
      <c r="C20" s="40" t="s">
        <v>356</v>
      </c>
      <c r="D20" s="40" t="s">
        <v>357</v>
      </c>
      <c r="E20" s="41">
        <v>19517</v>
      </c>
      <c r="F20" s="42">
        <v>82.439807999999999</v>
      </c>
      <c r="G20" s="43">
        <v>2.5990579999999999E-2</v>
      </c>
      <c r="H20" s="33" t="s">
        <v>141</v>
      </c>
    </row>
    <row r="21" spans="1:8" x14ac:dyDescent="0.2">
      <c r="A21" s="39">
        <v>15</v>
      </c>
      <c r="B21" s="40" t="s">
        <v>320</v>
      </c>
      <c r="C21" s="40" t="s">
        <v>321</v>
      </c>
      <c r="D21" s="40" t="s">
        <v>228</v>
      </c>
      <c r="E21" s="41">
        <v>26891</v>
      </c>
      <c r="F21" s="42">
        <v>81.331829499999998</v>
      </c>
      <c r="G21" s="43">
        <v>2.5641270000000001E-2</v>
      </c>
      <c r="H21" s="33" t="s">
        <v>141</v>
      </c>
    </row>
    <row r="22" spans="1:8" x14ac:dyDescent="0.2">
      <c r="A22" s="39">
        <v>16</v>
      </c>
      <c r="B22" s="40" t="s">
        <v>353</v>
      </c>
      <c r="C22" s="40" t="s">
        <v>354</v>
      </c>
      <c r="D22" s="40" t="s">
        <v>109</v>
      </c>
      <c r="E22" s="41">
        <v>13763</v>
      </c>
      <c r="F22" s="42">
        <v>79.852925999999997</v>
      </c>
      <c r="G22" s="43">
        <v>2.5175019999999999E-2</v>
      </c>
      <c r="H22" s="33" t="s">
        <v>141</v>
      </c>
    </row>
    <row r="23" spans="1:8" x14ac:dyDescent="0.2">
      <c r="A23" s="39">
        <v>17</v>
      </c>
      <c r="B23" s="40" t="s">
        <v>360</v>
      </c>
      <c r="C23" s="40" t="s">
        <v>361</v>
      </c>
      <c r="D23" s="40" t="s">
        <v>119</v>
      </c>
      <c r="E23" s="41">
        <v>43035</v>
      </c>
      <c r="F23" s="42">
        <v>79.662088499999996</v>
      </c>
      <c r="G23" s="43">
        <v>2.5114850000000001E-2</v>
      </c>
      <c r="H23" s="33" t="s">
        <v>141</v>
      </c>
    </row>
    <row r="24" spans="1:8" x14ac:dyDescent="0.2">
      <c r="A24" s="39">
        <v>18</v>
      </c>
      <c r="B24" s="40" t="s">
        <v>48</v>
      </c>
      <c r="C24" s="40" t="s">
        <v>49</v>
      </c>
      <c r="D24" s="40" t="s">
        <v>17</v>
      </c>
      <c r="E24" s="41">
        <v>6049</v>
      </c>
      <c r="F24" s="42">
        <v>78.007903999999996</v>
      </c>
      <c r="G24" s="43">
        <v>2.4593340000000002E-2</v>
      </c>
      <c r="H24" s="33" t="s">
        <v>141</v>
      </c>
    </row>
    <row r="25" spans="1:8" x14ac:dyDescent="0.2">
      <c r="A25" s="39">
        <v>19</v>
      </c>
      <c r="B25" s="40" t="s">
        <v>358</v>
      </c>
      <c r="C25" s="40" t="s">
        <v>359</v>
      </c>
      <c r="D25" s="40" t="s">
        <v>116</v>
      </c>
      <c r="E25" s="41">
        <v>39512</v>
      </c>
      <c r="F25" s="42">
        <v>76.266062399999996</v>
      </c>
      <c r="G25" s="43">
        <v>2.4044200000000002E-2</v>
      </c>
      <c r="H25" s="33" t="s">
        <v>141</v>
      </c>
    </row>
    <row r="26" spans="1:8" x14ac:dyDescent="0.2">
      <c r="A26" s="39">
        <v>20</v>
      </c>
      <c r="B26" s="40" t="s">
        <v>64</v>
      </c>
      <c r="C26" s="40" t="s">
        <v>65</v>
      </c>
      <c r="D26" s="40" t="s">
        <v>32</v>
      </c>
      <c r="E26" s="41">
        <v>1222</v>
      </c>
      <c r="F26" s="42">
        <v>68.780270000000002</v>
      </c>
      <c r="G26" s="43">
        <v>2.1684169999999999E-2</v>
      </c>
      <c r="H26" s="33" t="s">
        <v>141</v>
      </c>
    </row>
    <row r="27" spans="1:8" ht="25.5" x14ac:dyDescent="0.2">
      <c r="A27" s="39">
        <v>21</v>
      </c>
      <c r="B27" s="40" t="s">
        <v>70</v>
      </c>
      <c r="C27" s="40" t="s">
        <v>71</v>
      </c>
      <c r="D27" s="40" t="s">
        <v>26</v>
      </c>
      <c r="E27" s="41">
        <v>1255</v>
      </c>
      <c r="F27" s="42">
        <v>68.322199999999995</v>
      </c>
      <c r="G27" s="43">
        <v>2.1539760000000002E-2</v>
      </c>
      <c r="H27" s="33" t="s">
        <v>141</v>
      </c>
    </row>
    <row r="28" spans="1:8" x14ac:dyDescent="0.2">
      <c r="A28" s="39">
        <v>22</v>
      </c>
      <c r="B28" s="40" t="s">
        <v>362</v>
      </c>
      <c r="C28" s="40" t="s">
        <v>363</v>
      </c>
      <c r="D28" s="40" t="s">
        <v>364</v>
      </c>
      <c r="E28" s="41">
        <v>5857</v>
      </c>
      <c r="F28" s="42">
        <v>66.219241999999994</v>
      </c>
      <c r="G28" s="43">
        <v>2.0876760000000001E-2</v>
      </c>
      <c r="H28" s="33" t="s">
        <v>141</v>
      </c>
    </row>
    <row r="29" spans="1:8" x14ac:dyDescent="0.2">
      <c r="A29" s="39">
        <v>23</v>
      </c>
      <c r="B29" s="40" t="s">
        <v>290</v>
      </c>
      <c r="C29" s="40" t="s">
        <v>291</v>
      </c>
      <c r="D29" s="40" t="s">
        <v>32</v>
      </c>
      <c r="E29" s="41">
        <v>3026</v>
      </c>
      <c r="F29" s="42">
        <v>64.157252</v>
      </c>
      <c r="G29" s="43">
        <v>2.022668E-2</v>
      </c>
      <c r="H29" s="33" t="s">
        <v>141</v>
      </c>
    </row>
    <row r="30" spans="1:8" x14ac:dyDescent="0.2">
      <c r="A30" s="39">
        <v>24</v>
      </c>
      <c r="B30" s="40" t="s">
        <v>367</v>
      </c>
      <c r="C30" s="40" t="s">
        <v>368</v>
      </c>
      <c r="D30" s="40" t="s">
        <v>32</v>
      </c>
      <c r="E30" s="41">
        <v>8418</v>
      </c>
      <c r="F30" s="42">
        <v>63.088701</v>
      </c>
      <c r="G30" s="43">
        <v>1.9889810000000001E-2</v>
      </c>
      <c r="H30" s="33" t="s">
        <v>141</v>
      </c>
    </row>
    <row r="31" spans="1:8" x14ac:dyDescent="0.2">
      <c r="A31" s="39">
        <v>25</v>
      </c>
      <c r="B31" s="40" t="s">
        <v>369</v>
      </c>
      <c r="C31" s="40" t="s">
        <v>370</v>
      </c>
      <c r="D31" s="40" t="s">
        <v>223</v>
      </c>
      <c r="E31" s="41">
        <v>10247</v>
      </c>
      <c r="F31" s="42">
        <v>55.410652499999998</v>
      </c>
      <c r="G31" s="43">
        <v>1.7469169999999999E-2</v>
      </c>
      <c r="H31" s="33" t="s">
        <v>141</v>
      </c>
    </row>
    <row r="32" spans="1:8" x14ac:dyDescent="0.2">
      <c r="A32" s="39">
        <v>26</v>
      </c>
      <c r="B32" s="40" t="s">
        <v>371</v>
      </c>
      <c r="C32" s="40" t="s">
        <v>372</v>
      </c>
      <c r="D32" s="40" t="s">
        <v>184</v>
      </c>
      <c r="E32" s="41">
        <v>5234</v>
      </c>
      <c r="F32" s="42">
        <v>55.119253999999998</v>
      </c>
      <c r="G32" s="43">
        <v>1.7377299999999998E-2</v>
      </c>
      <c r="H32" s="33" t="s">
        <v>141</v>
      </c>
    </row>
    <row r="33" spans="1:8" x14ac:dyDescent="0.2">
      <c r="A33" s="39">
        <v>27</v>
      </c>
      <c r="B33" s="40" t="s">
        <v>373</v>
      </c>
      <c r="C33" s="40" t="s">
        <v>374</v>
      </c>
      <c r="D33" s="40" t="s">
        <v>184</v>
      </c>
      <c r="E33" s="41">
        <v>3287</v>
      </c>
      <c r="F33" s="42">
        <v>50.429153999999997</v>
      </c>
      <c r="G33" s="43">
        <v>1.5898659999999998E-2</v>
      </c>
      <c r="H33" s="33" t="s">
        <v>141</v>
      </c>
    </row>
    <row r="34" spans="1:8" ht="25.5" x14ac:dyDescent="0.2">
      <c r="A34" s="39">
        <v>28</v>
      </c>
      <c r="B34" s="40" t="s">
        <v>375</v>
      </c>
      <c r="C34" s="40" t="s">
        <v>376</v>
      </c>
      <c r="D34" s="40" t="s">
        <v>205</v>
      </c>
      <c r="E34" s="41">
        <v>5139</v>
      </c>
      <c r="F34" s="42">
        <v>47.124630000000003</v>
      </c>
      <c r="G34" s="43">
        <v>1.485686E-2</v>
      </c>
      <c r="H34" s="33" t="s">
        <v>141</v>
      </c>
    </row>
    <row r="35" spans="1:8" x14ac:dyDescent="0.2">
      <c r="A35" s="39">
        <v>29</v>
      </c>
      <c r="B35" s="40" t="s">
        <v>391</v>
      </c>
      <c r="C35" s="40" t="s">
        <v>392</v>
      </c>
      <c r="D35" s="40" t="s">
        <v>199</v>
      </c>
      <c r="E35" s="41">
        <v>15429</v>
      </c>
      <c r="F35" s="42">
        <v>46.657296000000002</v>
      </c>
      <c r="G35" s="43">
        <v>1.470952E-2</v>
      </c>
      <c r="H35" s="33" t="s">
        <v>141</v>
      </c>
    </row>
    <row r="36" spans="1:8" x14ac:dyDescent="0.2">
      <c r="A36" s="39">
        <v>30</v>
      </c>
      <c r="B36" s="40" t="s">
        <v>377</v>
      </c>
      <c r="C36" s="40" t="s">
        <v>378</v>
      </c>
      <c r="D36" s="40" t="s">
        <v>32</v>
      </c>
      <c r="E36" s="41">
        <v>11627</v>
      </c>
      <c r="F36" s="42">
        <v>45.176708499999997</v>
      </c>
      <c r="G36" s="43">
        <v>1.424274E-2</v>
      </c>
      <c r="H36" s="33" t="s">
        <v>141</v>
      </c>
    </row>
    <row r="37" spans="1:8" x14ac:dyDescent="0.2">
      <c r="A37" s="39">
        <v>31</v>
      </c>
      <c r="B37" s="40" t="s">
        <v>379</v>
      </c>
      <c r="C37" s="40" t="s">
        <v>380</v>
      </c>
      <c r="D37" s="40" t="s">
        <v>32</v>
      </c>
      <c r="E37" s="41">
        <v>2609</v>
      </c>
      <c r="F37" s="42">
        <v>43.468549000000003</v>
      </c>
      <c r="G37" s="43">
        <v>1.370421E-2</v>
      </c>
      <c r="H37" s="33" t="s">
        <v>141</v>
      </c>
    </row>
    <row r="38" spans="1:8" x14ac:dyDescent="0.2">
      <c r="A38" s="39">
        <v>32</v>
      </c>
      <c r="B38" s="40" t="s">
        <v>386</v>
      </c>
      <c r="C38" s="40" t="s">
        <v>387</v>
      </c>
      <c r="D38" s="40" t="s">
        <v>119</v>
      </c>
      <c r="E38" s="41">
        <v>8090</v>
      </c>
      <c r="F38" s="42">
        <v>41.024389999999997</v>
      </c>
      <c r="G38" s="43">
        <v>1.293365E-2</v>
      </c>
      <c r="H38" s="33" t="s">
        <v>141</v>
      </c>
    </row>
    <row r="39" spans="1:8" x14ac:dyDescent="0.2">
      <c r="A39" s="39">
        <v>33</v>
      </c>
      <c r="B39" s="40" t="s">
        <v>381</v>
      </c>
      <c r="C39" s="40" t="s">
        <v>382</v>
      </c>
      <c r="D39" s="40" t="s">
        <v>383</v>
      </c>
      <c r="E39" s="41">
        <v>5103</v>
      </c>
      <c r="F39" s="42">
        <v>38.785351499999997</v>
      </c>
      <c r="G39" s="43">
        <v>1.2227750000000001E-2</v>
      </c>
      <c r="H39" s="33" t="s">
        <v>141</v>
      </c>
    </row>
    <row r="40" spans="1:8" x14ac:dyDescent="0.2">
      <c r="A40" s="39">
        <v>34</v>
      </c>
      <c r="B40" s="40" t="s">
        <v>114</v>
      </c>
      <c r="C40" s="40" t="s">
        <v>115</v>
      </c>
      <c r="D40" s="40" t="s">
        <v>116</v>
      </c>
      <c r="E40" s="41">
        <v>482</v>
      </c>
      <c r="F40" s="42">
        <v>35.863210000000002</v>
      </c>
      <c r="G40" s="43">
        <v>1.1306500000000001E-2</v>
      </c>
      <c r="H40" s="33" t="s">
        <v>141</v>
      </c>
    </row>
    <row r="41" spans="1:8" x14ac:dyDescent="0.2">
      <c r="A41" s="39">
        <v>35</v>
      </c>
      <c r="B41" s="40" t="s">
        <v>388</v>
      </c>
      <c r="C41" s="40" t="s">
        <v>389</v>
      </c>
      <c r="D41" s="40" t="s">
        <v>390</v>
      </c>
      <c r="E41" s="41">
        <v>2774</v>
      </c>
      <c r="F41" s="42">
        <v>32.838611999999998</v>
      </c>
      <c r="G41" s="43">
        <v>1.035294E-2</v>
      </c>
      <c r="H41" s="33" t="s">
        <v>141</v>
      </c>
    </row>
    <row r="42" spans="1:8" x14ac:dyDescent="0.2">
      <c r="A42" s="39">
        <v>36</v>
      </c>
      <c r="B42" s="40" t="s">
        <v>120</v>
      </c>
      <c r="C42" s="40" t="s">
        <v>121</v>
      </c>
      <c r="D42" s="40" t="s">
        <v>40</v>
      </c>
      <c r="E42" s="41">
        <v>7695</v>
      </c>
      <c r="F42" s="42">
        <v>32.245897499999998</v>
      </c>
      <c r="G42" s="43">
        <v>1.0166079999999999E-2</v>
      </c>
      <c r="H42" s="33" t="s">
        <v>141</v>
      </c>
    </row>
    <row r="43" spans="1:8" x14ac:dyDescent="0.2">
      <c r="A43" s="39">
        <v>37</v>
      </c>
      <c r="B43" s="40" t="s">
        <v>393</v>
      </c>
      <c r="C43" s="40" t="s">
        <v>394</v>
      </c>
      <c r="D43" s="40" t="s">
        <v>184</v>
      </c>
      <c r="E43" s="41">
        <v>2290</v>
      </c>
      <c r="F43" s="42">
        <v>31.139420000000001</v>
      </c>
      <c r="G43" s="43">
        <v>9.8172399999999996E-3</v>
      </c>
      <c r="H43" s="33" t="s">
        <v>141</v>
      </c>
    </row>
    <row r="44" spans="1:8" x14ac:dyDescent="0.2">
      <c r="A44" s="39">
        <v>38</v>
      </c>
      <c r="B44" s="40" t="s">
        <v>395</v>
      </c>
      <c r="C44" s="40" t="s">
        <v>396</v>
      </c>
      <c r="D44" s="40" t="s">
        <v>250</v>
      </c>
      <c r="E44" s="41">
        <v>10471</v>
      </c>
      <c r="F44" s="42">
        <v>27.482186599999999</v>
      </c>
      <c r="G44" s="43">
        <v>8.6642400000000001E-3</v>
      </c>
      <c r="H44" s="33" t="s">
        <v>141</v>
      </c>
    </row>
    <row r="45" spans="1:8" x14ac:dyDescent="0.2">
      <c r="A45" s="39">
        <v>39</v>
      </c>
      <c r="B45" s="40" t="s">
        <v>384</v>
      </c>
      <c r="C45" s="40" t="s">
        <v>385</v>
      </c>
      <c r="D45" s="40" t="s">
        <v>116</v>
      </c>
      <c r="E45" s="41">
        <v>3000</v>
      </c>
      <c r="F45" s="42">
        <v>23.984999999999999</v>
      </c>
      <c r="G45" s="43">
        <v>7.5616900000000003E-3</v>
      </c>
      <c r="H45" s="33" t="s">
        <v>141</v>
      </c>
    </row>
    <row r="46" spans="1:8" x14ac:dyDescent="0.2">
      <c r="A46" s="44"/>
      <c r="B46" s="44"/>
      <c r="C46" s="45" t="s">
        <v>140</v>
      </c>
      <c r="D46" s="44"/>
      <c r="E46" s="44" t="s">
        <v>141</v>
      </c>
      <c r="F46" s="46">
        <v>3051.1971763000001</v>
      </c>
      <c r="G46" s="47">
        <v>0.96194278</v>
      </c>
      <c r="H46" s="33" t="s">
        <v>141</v>
      </c>
    </row>
    <row r="47" spans="1:8" x14ac:dyDescent="0.2">
      <c r="A47" s="44"/>
      <c r="B47" s="44"/>
      <c r="C47" s="48"/>
      <c r="D47" s="44"/>
      <c r="E47" s="44"/>
      <c r="F47" s="49"/>
      <c r="G47" s="49"/>
      <c r="H47" s="33" t="s">
        <v>141</v>
      </c>
    </row>
    <row r="48" spans="1:8" x14ac:dyDescent="0.2">
      <c r="A48" s="44"/>
      <c r="B48" s="44"/>
      <c r="C48" s="45" t="s">
        <v>142</v>
      </c>
      <c r="D48" s="44"/>
      <c r="E48" s="44"/>
      <c r="F48" s="44"/>
      <c r="G48" s="44"/>
      <c r="H48" s="33" t="s">
        <v>141</v>
      </c>
    </row>
    <row r="49" spans="1:8" x14ac:dyDescent="0.2">
      <c r="A49" s="44"/>
      <c r="B49" s="44"/>
      <c r="C49" s="45" t="s">
        <v>140</v>
      </c>
      <c r="D49" s="44"/>
      <c r="E49" s="44" t="s">
        <v>141</v>
      </c>
      <c r="F49" s="50" t="s">
        <v>143</v>
      </c>
      <c r="G49" s="47">
        <v>0</v>
      </c>
      <c r="H49" s="33" t="s">
        <v>141</v>
      </c>
    </row>
    <row r="50" spans="1:8" x14ac:dyDescent="0.2">
      <c r="A50" s="44"/>
      <c r="B50" s="44"/>
      <c r="C50" s="48"/>
      <c r="D50" s="44"/>
      <c r="E50" s="44"/>
      <c r="F50" s="49"/>
      <c r="G50" s="49"/>
      <c r="H50" s="33" t="s">
        <v>141</v>
      </c>
    </row>
    <row r="51" spans="1:8" x14ac:dyDescent="0.2">
      <c r="A51" s="44"/>
      <c r="B51" s="44"/>
      <c r="C51" s="45" t="s">
        <v>144</v>
      </c>
      <c r="D51" s="44"/>
      <c r="E51" s="44"/>
      <c r="F51" s="44"/>
      <c r="G51" s="44"/>
      <c r="H51" s="33" t="s">
        <v>141</v>
      </c>
    </row>
    <row r="52" spans="1:8" x14ac:dyDescent="0.2">
      <c r="A52" s="44"/>
      <c r="B52" s="44"/>
      <c r="C52" s="45" t="s">
        <v>140</v>
      </c>
      <c r="D52" s="44"/>
      <c r="E52" s="44" t="s">
        <v>141</v>
      </c>
      <c r="F52" s="50" t="s">
        <v>143</v>
      </c>
      <c r="G52" s="47">
        <v>0</v>
      </c>
      <c r="H52" s="33" t="s">
        <v>141</v>
      </c>
    </row>
    <row r="53" spans="1:8" x14ac:dyDescent="0.2">
      <c r="A53" s="44"/>
      <c r="B53" s="44"/>
      <c r="C53" s="48"/>
      <c r="D53" s="44"/>
      <c r="E53" s="44"/>
      <c r="F53" s="49"/>
      <c r="G53" s="49"/>
      <c r="H53" s="33" t="s">
        <v>141</v>
      </c>
    </row>
    <row r="54" spans="1:8" x14ac:dyDescent="0.2">
      <c r="A54" s="44"/>
      <c r="B54" s="44"/>
      <c r="C54" s="45" t="s">
        <v>145</v>
      </c>
      <c r="D54" s="44"/>
      <c r="E54" s="44"/>
      <c r="F54" s="44"/>
      <c r="G54" s="44"/>
      <c r="H54" s="33" t="s">
        <v>141</v>
      </c>
    </row>
    <row r="55" spans="1:8" x14ac:dyDescent="0.2">
      <c r="A55" s="44"/>
      <c r="B55" s="44"/>
      <c r="C55" s="45" t="s">
        <v>140</v>
      </c>
      <c r="D55" s="44"/>
      <c r="E55" s="44" t="s">
        <v>141</v>
      </c>
      <c r="F55" s="50" t="s">
        <v>143</v>
      </c>
      <c r="G55" s="47">
        <v>0</v>
      </c>
      <c r="H55" s="33" t="s">
        <v>141</v>
      </c>
    </row>
    <row r="56" spans="1:8" x14ac:dyDescent="0.2">
      <c r="A56" s="44"/>
      <c r="B56" s="44"/>
      <c r="C56" s="48"/>
      <c r="D56" s="44"/>
      <c r="E56" s="44"/>
      <c r="F56" s="49"/>
      <c r="G56" s="49"/>
      <c r="H56" s="33" t="s">
        <v>141</v>
      </c>
    </row>
    <row r="57" spans="1:8" x14ac:dyDescent="0.2">
      <c r="A57" s="44"/>
      <c r="B57" s="44"/>
      <c r="C57" s="45" t="s">
        <v>146</v>
      </c>
      <c r="D57" s="44"/>
      <c r="E57" s="44"/>
      <c r="F57" s="49"/>
      <c r="G57" s="49"/>
      <c r="H57" s="33" t="s">
        <v>141</v>
      </c>
    </row>
    <row r="58" spans="1:8" x14ac:dyDescent="0.2">
      <c r="A58" s="44"/>
      <c r="B58" s="44"/>
      <c r="C58" s="45" t="s">
        <v>140</v>
      </c>
      <c r="D58" s="44"/>
      <c r="E58" s="44" t="s">
        <v>141</v>
      </c>
      <c r="F58" s="50" t="s">
        <v>143</v>
      </c>
      <c r="G58" s="47">
        <v>0</v>
      </c>
      <c r="H58" s="33" t="s">
        <v>141</v>
      </c>
    </row>
    <row r="59" spans="1:8" x14ac:dyDescent="0.2">
      <c r="A59" s="44"/>
      <c r="B59" s="44"/>
      <c r="C59" s="48"/>
      <c r="D59" s="44"/>
      <c r="E59" s="44"/>
      <c r="F59" s="49"/>
      <c r="G59" s="49"/>
      <c r="H59" s="33" t="s">
        <v>141</v>
      </c>
    </row>
    <row r="60" spans="1:8" x14ac:dyDescent="0.2">
      <c r="A60" s="44"/>
      <c r="B60" s="44"/>
      <c r="C60" s="45" t="s">
        <v>147</v>
      </c>
      <c r="D60" s="44"/>
      <c r="E60" s="44"/>
      <c r="F60" s="49"/>
      <c r="G60" s="49"/>
      <c r="H60" s="33" t="s">
        <v>141</v>
      </c>
    </row>
    <row r="61" spans="1:8" x14ac:dyDescent="0.2">
      <c r="A61" s="44"/>
      <c r="B61" s="44"/>
      <c r="C61" s="45" t="s">
        <v>140</v>
      </c>
      <c r="D61" s="44"/>
      <c r="E61" s="44" t="s">
        <v>141</v>
      </c>
      <c r="F61" s="50" t="s">
        <v>143</v>
      </c>
      <c r="G61" s="47">
        <v>0</v>
      </c>
      <c r="H61" s="33" t="s">
        <v>141</v>
      </c>
    </row>
    <row r="62" spans="1:8" x14ac:dyDescent="0.2">
      <c r="A62" s="44"/>
      <c r="B62" s="44"/>
      <c r="C62" s="48"/>
      <c r="D62" s="44"/>
      <c r="E62" s="44"/>
      <c r="F62" s="49"/>
      <c r="G62" s="49"/>
      <c r="H62" s="33" t="s">
        <v>141</v>
      </c>
    </row>
    <row r="63" spans="1:8" x14ac:dyDescent="0.2">
      <c r="A63" s="44"/>
      <c r="B63" s="44"/>
      <c r="C63" s="45" t="s">
        <v>148</v>
      </c>
      <c r="D63" s="44"/>
      <c r="E63" s="44"/>
      <c r="F63" s="46">
        <v>3051.1971763000001</v>
      </c>
      <c r="G63" s="47">
        <v>0.96194278</v>
      </c>
      <c r="H63" s="33" t="s">
        <v>141</v>
      </c>
    </row>
    <row r="64" spans="1:8" x14ac:dyDescent="0.2">
      <c r="A64" s="44"/>
      <c r="B64" s="44"/>
      <c r="C64" s="48"/>
      <c r="D64" s="44"/>
      <c r="E64" s="44"/>
      <c r="F64" s="49"/>
      <c r="G64" s="49"/>
      <c r="H64" s="33" t="s">
        <v>141</v>
      </c>
    </row>
    <row r="65" spans="1:8" x14ac:dyDescent="0.2">
      <c r="A65" s="44"/>
      <c r="B65" s="44"/>
      <c r="C65" s="45" t="s">
        <v>149</v>
      </c>
      <c r="D65" s="44"/>
      <c r="E65" s="44"/>
      <c r="F65" s="49"/>
      <c r="G65" s="49"/>
      <c r="H65" s="33" t="s">
        <v>141</v>
      </c>
    </row>
    <row r="66" spans="1:8" x14ac:dyDescent="0.2">
      <c r="A66" s="44"/>
      <c r="B66" s="44"/>
      <c r="C66" s="45" t="s">
        <v>11</v>
      </c>
      <c r="D66" s="44"/>
      <c r="E66" s="44"/>
      <c r="F66" s="49"/>
      <c r="G66" s="49"/>
      <c r="H66" s="33" t="s">
        <v>141</v>
      </c>
    </row>
    <row r="67" spans="1:8" x14ac:dyDescent="0.2">
      <c r="A67" s="44"/>
      <c r="B67" s="44"/>
      <c r="C67" s="45" t="s">
        <v>140</v>
      </c>
      <c r="D67" s="44"/>
      <c r="E67" s="44" t="s">
        <v>141</v>
      </c>
      <c r="F67" s="50" t="s">
        <v>143</v>
      </c>
      <c r="G67" s="47">
        <v>0</v>
      </c>
      <c r="H67" s="33" t="s">
        <v>141</v>
      </c>
    </row>
    <row r="68" spans="1:8" x14ac:dyDescent="0.2">
      <c r="A68" s="44"/>
      <c r="B68" s="44"/>
      <c r="C68" s="48"/>
      <c r="D68" s="44"/>
      <c r="E68" s="44"/>
      <c r="F68" s="49"/>
      <c r="G68" s="49"/>
      <c r="H68" s="33" t="s">
        <v>141</v>
      </c>
    </row>
    <row r="69" spans="1:8" x14ac:dyDescent="0.2">
      <c r="A69" s="44"/>
      <c r="B69" s="44"/>
      <c r="C69" s="45" t="s">
        <v>150</v>
      </c>
      <c r="D69" s="44"/>
      <c r="E69" s="44"/>
      <c r="F69" s="44"/>
      <c r="G69" s="44"/>
      <c r="H69" s="33" t="s">
        <v>141</v>
      </c>
    </row>
    <row r="70" spans="1:8" x14ac:dyDescent="0.2">
      <c r="A70" s="44"/>
      <c r="B70" s="44"/>
      <c r="C70" s="45" t="s">
        <v>140</v>
      </c>
      <c r="D70" s="44"/>
      <c r="E70" s="44" t="s">
        <v>141</v>
      </c>
      <c r="F70" s="50" t="s">
        <v>143</v>
      </c>
      <c r="G70" s="47">
        <v>0</v>
      </c>
      <c r="H70" s="33" t="s">
        <v>141</v>
      </c>
    </row>
    <row r="71" spans="1:8" x14ac:dyDescent="0.2">
      <c r="A71" s="44"/>
      <c r="B71" s="44"/>
      <c r="C71" s="48"/>
      <c r="D71" s="44"/>
      <c r="E71" s="44"/>
      <c r="F71" s="49"/>
      <c r="G71" s="49"/>
      <c r="H71" s="33" t="s">
        <v>141</v>
      </c>
    </row>
    <row r="72" spans="1:8" x14ac:dyDescent="0.2">
      <c r="A72" s="44"/>
      <c r="B72" s="44"/>
      <c r="C72" s="45" t="s">
        <v>151</v>
      </c>
      <c r="D72" s="44"/>
      <c r="E72" s="44"/>
      <c r="F72" s="44"/>
      <c r="G72" s="44"/>
      <c r="H72" s="33" t="s">
        <v>141</v>
      </c>
    </row>
    <row r="73" spans="1:8" x14ac:dyDescent="0.2">
      <c r="A73" s="44"/>
      <c r="B73" s="44"/>
      <c r="C73" s="45" t="s">
        <v>140</v>
      </c>
      <c r="D73" s="44"/>
      <c r="E73" s="44" t="s">
        <v>141</v>
      </c>
      <c r="F73" s="50" t="s">
        <v>143</v>
      </c>
      <c r="G73" s="47">
        <v>0</v>
      </c>
      <c r="H73" s="33" t="s">
        <v>141</v>
      </c>
    </row>
    <row r="74" spans="1:8" x14ac:dyDescent="0.2">
      <c r="A74" s="44"/>
      <c r="B74" s="44"/>
      <c r="C74" s="48"/>
      <c r="D74" s="44"/>
      <c r="E74" s="44"/>
      <c r="F74" s="49"/>
      <c r="G74" s="49"/>
      <c r="H74" s="33" t="s">
        <v>141</v>
      </c>
    </row>
    <row r="75" spans="1:8" x14ac:dyDescent="0.2">
      <c r="A75" s="44"/>
      <c r="B75" s="44"/>
      <c r="C75" s="45" t="s">
        <v>152</v>
      </c>
      <c r="D75" s="44"/>
      <c r="E75" s="44"/>
      <c r="F75" s="49"/>
      <c r="G75" s="49"/>
      <c r="H75" s="33" t="s">
        <v>141</v>
      </c>
    </row>
    <row r="76" spans="1:8" x14ac:dyDescent="0.2">
      <c r="A76" s="44"/>
      <c r="B76" s="44"/>
      <c r="C76" s="45" t="s">
        <v>140</v>
      </c>
      <c r="D76" s="44"/>
      <c r="E76" s="44" t="s">
        <v>141</v>
      </c>
      <c r="F76" s="50" t="s">
        <v>143</v>
      </c>
      <c r="G76" s="47">
        <v>0</v>
      </c>
      <c r="H76" s="33" t="s">
        <v>141</v>
      </c>
    </row>
    <row r="77" spans="1:8" x14ac:dyDescent="0.2">
      <c r="A77" s="44"/>
      <c r="B77" s="44"/>
      <c r="C77" s="48"/>
      <c r="D77" s="44"/>
      <c r="E77" s="44"/>
      <c r="F77" s="49"/>
      <c r="G77" s="49"/>
      <c r="H77" s="33" t="s">
        <v>141</v>
      </c>
    </row>
    <row r="78" spans="1:8" x14ac:dyDescent="0.2">
      <c r="A78" s="44"/>
      <c r="B78" s="44"/>
      <c r="C78" s="45" t="s">
        <v>153</v>
      </c>
      <c r="D78" s="44"/>
      <c r="E78" s="44"/>
      <c r="F78" s="46">
        <v>0</v>
      </c>
      <c r="G78" s="47">
        <v>0</v>
      </c>
      <c r="H78" s="33" t="s">
        <v>141</v>
      </c>
    </row>
    <row r="79" spans="1:8" x14ac:dyDescent="0.2">
      <c r="A79" s="44"/>
      <c r="B79" s="44"/>
      <c r="C79" s="48"/>
      <c r="D79" s="44"/>
      <c r="E79" s="44"/>
      <c r="F79" s="49"/>
      <c r="G79" s="49"/>
      <c r="H79" s="33" t="s">
        <v>141</v>
      </c>
    </row>
    <row r="80" spans="1:8" x14ac:dyDescent="0.2">
      <c r="A80" s="44"/>
      <c r="B80" s="44"/>
      <c r="C80" s="45" t="s">
        <v>154</v>
      </c>
      <c r="D80" s="44"/>
      <c r="E80" s="44"/>
      <c r="F80" s="49"/>
      <c r="G80" s="49"/>
      <c r="H80" s="33" t="s">
        <v>141</v>
      </c>
    </row>
    <row r="81" spans="1:8" x14ac:dyDescent="0.2">
      <c r="A81" s="44"/>
      <c r="B81" s="44"/>
      <c r="C81" s="45" t="s">
        <v>155</v>
      </c>
      <c r="D81" s="44"/>
      <c r="E81" s="44"/>
      <c r="F81" s="49"/>
      <c r="G81" s="49"/>
      <c r="H81" s="33" t="s">
        <v>141</v>
      </c>
    </row>
    <row r="82" spans="1:8" x14ac:dyDescent="0.2">
      <c r="A82" s="44"/>
      <c r="B82" s="44"/>
      <c r="C82" s="45" t="s">
        <v>140</v>
      </c>
      <c r="D82" s="44"/>
      <c r="E82" s="44" t="s">
        <v>141</v>
      </c>
      <c r="F82" s="50" t="s">
        <v>143</v>
      </c>
      <c r="G82" s="47">
        <v>0</v>
      </c>
      <c r="H82" s="33" t="s">
        <v>141</v>
      </c>
    </row>
    <row r="83" spans="1:8" x14ac:dyDescent="0.2">
      <c r="A83" s="44"/>
      <c r="B83" s="44"/>
      <c r="C83" s="48"/>
      <c r="D83" s="44"/>
      <c r="E83" s="44"/>
      <c r="F83" s="49"/>
      <c r="G83" s="49"/>
      <c r="H83" s="33" t="s">
        <v>141</v>
      </c>
    </row>
    <row r="84" spans="1:8" x14ac:dyDescent="0.2">
      <c r="A84" s="44"/>
      <c r="B84" s="44"/>
      <c r="C84" s="45" t="s">
        <v>156</v>
      </c>
      <c r="D84" s="44"/>
      <c r="E84" s="44"/>
      <c r="F84" s="49"/>
      <c r="G84" s="49"/>
      <c r="H84" s="33" t="s">
        <v>141</v>
      </c>
    </row>
    <row r="85" spans="1:8" x14ac:dyDescent="0.2">
      <c r="A85" s="44"/>
      <c r="B85" s="44"/>
      <c r="C85" s="45" t="s">
        <v>140</v>
      </c>
      <c r="D85" s="44"/>
      <c r="E85" s="44" t="s">
        <v>141</v>
      </c>
      <c r="F85" s="50" t="s">
        <v>143</v>
      </c>
      <c r="G85" s="47">
        <v>0</v>
      </c>
      <c r="H85" s="33" t="s">
        <v>141</v>
      </c>
    </row>
    <row r="86" spans="1:8" x14ac:dyDescent="0.2">
      <c r="A86" s="44"/>
      <c r="B86" s="44"/>
      <c r="C86" s="48"/>
      <c r="D86" s="44"/>
      <c r="E86" s="44"/>
      <c r="F86" s="49"/>
      <c r="G86" s="49"/>
      <c r="H86" s="33" t="s">
        <v>141</v>
      </c>
    </row>
    <row r="87" spans="1:8" x14ac:dyDescent="0.2">
      <c r="A87" s="44"/>
      <c r="B87" s="44"/>
      <c r="C87" s="45" t="s">
        <v>157</v>
      </c>
      <c r="D87" s="44"/>
      <c r="E87" s="44"/>
      <c r="F87" s="49"/>
      <c r="G87" s="49"/>
      <c r="H87" s="33" t="s">
        <v>141</v>
      </c>
    </row>
    <row r="88" spans="1:8" x14ac:dyDescent="0.2">
      <c r="A88" s="44"/>
      <c r="B88" s="44"/>
      <c r="C88" s="45" t="s">
        <v>140</v>
      </c>
      <c r="D88" s="44"/>
      <c r="E88" s="44" t="s">
        <v>141</v>
      </c>
      <c r="F88" s="50" t="s">
        <v>143</v>
      </c>
      <c r="G88" s="47">
        <v>0</v>
      </c>
      <c r="H88" s="33" t="s">
        <v>141</v>
      </c>
    </row>
    <row r="89" spans="1:8" x14ac:dyDescent="0.2">
      <c r="A89" s="44"/>
      <c r="B89" s="44"/>
      <c r="C89" s="48"/>
      <c r="D89" s="44"/>
      <c r="E89" s="44"/>
      <c r="F89" s="49"/>
      <c r="G89" s="49"/>
      <c r="H89" s="33" t="s">
        <v>141</v>
      </c>
    </row>
    <row r="90" spans="1:8" x14ac:dyDescent="0.2">
      <c r="A90" s="44"/>
      <c r="B90" s="44"/>
      <c r="C90" s="45" t="s">
        <v>158</v>
      </c>
      <c r="D90" s="44"/>
      <c r="E90" s="44"/>
      <c r="F90" s="49"/>
      <c r="G90" s="49"/>
      <c r="H90" s="33" t="s">
        <v>141</v>
      </c>
    </row>
    <row r="91" spans="1:8" x14ac:dyDescent="0.2">
      <c r="A91" s="39">
        <v>1</v>
      </c>
      <c r="B91" s="40"/>
      <c r="C91" s="40" t="s">
        <v>159</v>
      </c>
      <c r="D91" s="40"/>
      <c r="E91" s="52"/>
      <c r="F91" s="42">
        <v>119.858611001</v>
      </c>
      <c r="G91" s="43">
        <v>3.7787500000000002E-2</v>
      </c>
      <c r="H91" s="33">
        <v>5.25</v>
      </c>
    </row>
    <row r="92" spans="1:8" x14ac:dyDescent="0.2">
      <c r="A92" s="44"/>
      <c r="B92" s="44"/>
      <c r="C92" s="45" t="s">
        <v>140</v>
      </c>
      <c r="D92" s="44"/>
      <c r="E92" s="44" t="s">
        <v>141</v>
      </c>
      <c r="F92" s="46">
        <v>119.858611001</v>
      </c>
      <c r="G92" s="47">
        <v>3.7787500000000002E-2</v>
      </c>
      <c r="H92" s="33" t="s">
        <v>141</v>
      </c>
    </row>
    <row r="93" spans="1:8" x14ac:dyDescent="0.2">
      <c r="A93" s="44"/>
      <c r="B93" s="44"/>
      <c r="C93" s="48"/>
      <c r="D93" s="44"/>
      <c r="E93" s="44"/>
      <c r="F93" s="49"/>
      <c r="G93" s="49"/>
      <c r="H93" s="33" t="s">
        <v>141</v>
      </c>
    </row>
    <row r="94" spans="1:8" x14ac:dyDescent="0.2">
      <c r="A94" s="44"/>
      <c r="B94" s="44"/>
      <c r="C94" s="45" t="s">
        <v>160</v>
      </c>
      <c r="D94" s="44"/>
      <c r="E94" s="44"/>
      <c r="F94" s="46">
        <v>119.858611001</v>
      </c>
      <c r="G94" s="47">
        <v>3.7787500000000002E-2</v>
      </c>
      <c r="H94" s="33" t="s">
        <v>141</v>
      </c>
    </row>
    <row r="95" spans="1:8" x14ac:dyDescent="0.2">
      <c r="A95" s="44"/>
      <c r="B95" s="44"/>
      <c r="C95" s="49"/>
      <c r="D95" s="44"/>
      <c r="E95" s="44"/>
      <c r="F95" s="44"/>
      <c r="G95" s="44"/>
      <c r="H95" s="33" t="s">
        <v>141</v>
      </c>
    </row>
    <row r="96" spans="1:8" x14ac:dyDescent="0.2">
      <c r="A96" s="44"/>
      <c r="B96" s="44"/>
      <c r="C96" s="45" t="s">
        <v>161</v>
      </c>
      <c r="D96" s="44"/>
      <c r="E96" s="44"/>
      <c r="F96" s="44"/>
      <c r="G96" s="44"/>
      <c r="H96" s="33" t="s">
        <v>141</v>
      </c>
    </row>
    <row r="97" spans="1:10" x14ac:dyDescent="0.2">
      <c r="A97" s="44"/>
      <c r="B97" s="44"/>
      <c r="C97" s="45" t="s">
        <v>162</v>
      </c>
      <c r="D97" s="44"/>
      <c r="E97" s="44"/>
      <c r="F97" s="44"/>
      <c r="G97" s="44"/>
      <c r="H97" s="33" t="s">
        <v>141</v>
      </c>
    </row>
    <row r="98" spans="1:10" x14ac:dyDescent="0.2">
      <c r="A98" s="44"/>
      <c r="B98" s="44"/>
      <c r="C98" s="45" t="s">
        <v>140</v>
      </c>
      <c r="D98" s="44"/>
      <c r="E98" s="44" t="s">
        <v>141</v>
      </c>
      <c r="F98" s="50" t="s">
        <v>143</v>
      </c>
      <c r="G98" s="47">
        <v>0</v>
      </c>
      <c r="H98" s="33" t="s">
        <v>141</v>
      </c>
    </row>
    <row r="99" spans="1:10" x14ac:dyDescent="0.2">
      <c r="A99" s="44"/>
      <c r="B99" s="44"/>
      <c r="C99" s="48"/>
      <c r="D99" s="44"/>
      <c r="E99" s="44"/>
      <c r="F99" s="49"/>
      <c r="G99" s="49"/>
      <c r="H99" s="33" t="s">
        <v>141</v>
      </c>
    </row>
    <row r="100" spans="1:10" x14ac:dyDescent="0.2">
      <c r="A100" s="44"/>
      <c r="B100" s="44"/>
      <c r="C100" s="45" t="s">
        <v>163</v>
      </c>
      <c r="D100" s="44"/>
      <c r="E100" s="44"/>
      <c r="F100" s="44"/>
      <c r="G100" s="44"/>
      <c r="H100" s="33" t="s">
        <v>141</v>
      </c>
    </row>
    <row r="101" spans="1:10" x14ac:dyDescent="0.2">
      <c r="A101" s="44"/>
      <c r="B101" s="44"/>
      <c r="C101" s="45" t="s">
        <v>164</v>
      </c>
      <c r="D101" s="44"/>
      <c r="E101" s="44"/>
      <c r="F101" s="44"/>
      <c r="G101" s="44"/>
      <c r="H101" s="33" t="s">
        <v>141</v>
      </c>
    </row>
    <row r="102" spans="1:10" x14ac:dyDescent="0.2">
      <c r="A102" s="44"/>
      <c r="B102" s="44"/>
      <c r="C102" s="45" t="s">
        <v>140</v>
      </c>
      <c r="D102" s="44"/>
      <c r="E102" s="44" t="s">
        <v>141</v>
      </c>
      <c r="F102" s="50" t="s">
        <v>143</v>
      </c>
      <c r="G102" s="47">
        <v>0</v>
      </c>
      <c r="H102" s="33" t="s">
        <v>141</v>
      </c>
    </row>
    <row r="103" spans="1:10" x14ac:dyDescent="0.2">
      <c r="A103" s="44"/>
      <c r="B103" s="44"/>
      <c r="C103" s="48"/>
      <c r="D103" s="44"/>
      <c r="E103" s="44"/>
      <c r="F103" s="49"/>
      <c r="G103" s="49"/>
      <c r="H103" s="33" t="s">
        <v>141</v>
      </c>
    </row>
    <row r="104" spans="1:10" x14ac:dyDescent="0.2">
      <c r="A104" s="44"/>
      <c r="B104" s="44"/>
      <c r="C104" s="45" t="s">
        <v>165</v>
      </c>
      <c r="D104" s="44"/>
      <c r="E104" s="44"/>
      <c r="F104" s="49"/>
      <c r="G104" s="49"/>
      <c r="H104" s="33" t="s">
        <v>141</v>
      </c>
    </row>
    <row r="105" spans="1:10" x14ac:dyDescent="0.2">
      <c r="A105" s="44"/>
      <c r="B105" s="44"/>
      <c r="C105" s="45" t="s">
        <v>140</v>
      </c>
      <c r="D105" s="44"/>
      <c r="E105" s="44" t="s">
        <v>141</v>
      </c>
      <c r="F105" s="50" t="s">
        <v>143</v>
      </c>
      <c r="G105" s="47">
        <v>0</v>
      </c>
      <c r="H105" s="33" t="s">
        <v>141</v>
      </c>
    </row>
    <row r="106" spans="1:10" x14ac:dyDescent="0.2">
      <c r="A106" s="44"/>
      <c r="B106" s="40"/>
      <c r="C106" s="40"/>
      <c r="D106" s="45"/>
      <c r="E106" s="44"/>
      <c r="F106" s="40"/>
      <c r="G106" s="52"/>
      <c r="H106" s="33" t="s">
        <v>141</v>
      </c>
    </row>
    <row r="107" spans="1:10" x14ac:dyDescent="0.2">
      <c r="A107" s="52"/>
      <c r="B107" s="40"/>
      <c r="C107" s="40" t="s">
        <v>166</v>
      </c>
      <c r="D107" s="40"/>
      <c r="E107" s="52"/>
      <c r="F107" s="42">
        <v>0.85565506000000002</v>
      </c>
      <c r="G107" s="43">
        <v>2.6976000000000002E-4</v>
      </c>
      <c r="H107" s="33" t="s">
        <v>141</v>
      </c>
    </row>
    <row r="108" spans="1:10" x14ac:dyDescent="0.2">
      <c r="A108" s="48"/>
      <c r="B108" s="48"/>
      <c r="C108" s="45" t="s">
        <v>167</v>
      </c>
      <c r="D108" s="49"/>
      <c r="E108" s="49"/>
      <c r="F108" s="46">
        <v>3171.9114423609999</v>
      </c>
      <c r="G108" s="53">
        <v>1.00000004</v>
      </c>
      <c r="H108" s="33" t="s">
        <v>141</v>
      </c>
    </row>
    <row r="109" spans="1:10" x14ac:dyDescent="0.2">
      <c r="A109" s="54"/>
      <c r="B109" s="54"/>
      <c r="C109" s="55"/>
      <c r="D109" s="56"/>
      <c r="E109" s="56"/>
      <c r="F109" s="57"/>
      <c r="G109" s="58"/>
      <c r="H109" s="59"/>
    </row>
    <row r="110" spans="1:10" x14ac:dyDescent="0.2">
      <c r="A110" s="54"/>
      <c r="B110" s="187" t="s">
        <v>989</v>
      </c>
      <c r="C110" s="187"/>
      <c r="D110" s="187"/>
      <c r="E110" s="187"/>
      <c r="F110" s="187"/>
      <c r="G110" s="187"/>
      <c r="H110" s="187"/>
      <c r="J110" s="61"/>
    </row>
    <row r="111" spans="1:10" x14ac:dyDescent="0.2">
      <c r="A111" s="54"/>
      <c r="B111" s="187" t="s">
        <v>990</v>
      </c>
      <c r="C111" s="187"/>
      <c r="D111" s="187"/>
      <c r="E111" s="187"/>
      <c r="F111" s="187"/>
      <c r="G111" s="187"/>
      <c r="H111" s="187"/>
      <c r="J111" s="61"/>
    </row>
    <row r="112" spans="1:10" x14ac:dyDescent="0.2">
      <c r="A112" s="54"/>
      <c r="B112" s="187" t="s">
        <v>991</v>
      </c>
      <c r="C112" s="187"/>
      <c r="D112" s="187"/>
      <c r="E112" s="187"/>
      <c r="F112" s="187"/>
      <c r="G112" s="187"/>
      <c r="H112" s="187"/>
      <c r="J112" s="61"/>
    </row>
    <row r="113" spans="1:17" s="63" customFormat="1" ht="51.75" customHeight="1" x14ac:dyDescent="0.25">
      <c r="A113" s="62"/>
      <c r="B113" s="188" t="s">
        <v>992</v>
      </c>
      <c r="C113" s="188"/>
      <c r="D113" s="188"/>
      <c r="E113" s="188"/>
      <c r="F113" s="188"/>
      <c r="G113" s="188"/>
      <c r="H113" s="188"/>
      <c r="I113"/>
      <c r="J113" s="61"/>
      <c r="K113"/>
      <c r="L113"/>
      <c r="M113"/>
      <c r="N113"/>
      <c r="O113"/>
      <c r="P113"/>
      <c r="Q113"/>
    </row>
    <row r="114" spans="1:17" x14ac:dyDescent="0.2">
      <c r="A114" s="54"/>
      <c r="B114" s="187" t="s">
        <v>993</v>
      </c>
      <c r="C114" s="187"/>
      <c r="D114" s="187"/>
      <c r="E114" s="187"/>
      <c r="F114" s="187"/>
      <c r="G114" s="187"/>
      <c r="H114" s="187"/>
      <c r="J114" s="61"/>
    </row>
    <row r="115" spans="1:17" x14ac:dyDescent="0.2">
      <c r="A115" s="54"/>
      <c r="B115" s="54"/>
      <c r="C115" s="54"/>
      <c r="D115" s="56"/>
      <c r="E115" s="56"/>
      <c r="F115" s="56"/>
      <c r="G115" s="56"/>
    </row>
    <row r="116" spans="1:17" x14ac:dyDescent="0.2">
      <c r="A116" s="54"/>
      <c r="B116" s="189" t="s">
        <v>168</v>
      </c>
      <c r="C116" s="190"/>
      <c r="D116" s="191"/>
      <c r="E116" s="64"/>
      <c r="F116" s="56"/>
      <c r="G116" s="56"/>
    </row>
    <row r="117" spans="1:17" ht="27" customHeight="1" x14ac:dyDescent="0.2">
      <c r="A117" s="54"/>
      <c r="B117" s="192" t="s">
        <v>169</v>
      </c>
      <c r="C117" s="193"/>
      <c r="D117" s="32" t="s">
        <v>170</v>
      </c>
      <c r="E117" s="64"/>
      <c r="F117" s="56"/>
      <c r="G117" s="56"/>
    </row>
    <row r="118" spans="1:17" x14ac:dyDescent="0.2">
      <c r="A118" s="54"/>
      <c r="B118" s="192" t="s">
        <v>995</v>
      </c>
      <c r="C118" s="193"/>
      <c r="D118" s="32" t="s">
        <v>170</v>
      </c>
      <c r="E118" s="64"/>
      <c r="F118" s="56"/>
      <c r="G118" s="56"/>
    </row>
    <row r="119" spans="1:17" x14ac:dyDescent="0.2">
      <c r="A119" s="54"/>
      <c r="B119" s="192" t="s">
        <v>171</v>
      </c>
      <c r="C119" s="193"/>
      <c r="D119" s="65" t="s">
        <v>141</v>
      </c>
      <c r="E119" s="64"/>
      <c r="F119" s="56"/>
      <c r="G119" s="56"/>
    </row>
    <row r="120" spans="1:17" x14ac:dyDescent="0.2">
      <c r="A120" s="66"/>
      <c r="B120" s="67" t="s">
        <v>141</v>
      </c>
      <c r="C120" s="67" t="s">
        <v>996</v>
      </c>
      <c r="D120" s="67" t="s">
        <v>172</v>
      </c>
      <c r="E120" s="66"/>
      <c r="F120" s="66"/>
      <c r="G120" s="66"/>
      <c r="H120" s="66"/>
      <c r="J120" s="61"/>
    </row>
    <row r="121" spans="1:17" x14ac:dyDescent="0.2">
      <c r="A121" s="66"/>
      <c r="B121" s="68" t="s">
        <v>173</v>
      </c>
      <c r="C121" s="69">
        <v>46203</v>
      </c>
      <c r="D121" s="69">
        <v>46234</v>
      </c>
      <c r="E121" s="66"/>
      <c r="F121" s="66"/>
      <c r="G121" s="66"/>
      <c r="J121" s="61"/>
    </row>
    <row r="122" spans="1:17" x14ac:dyDescent="0.2">
      <c r="A122" s="66"/>
      <c r="B122" s="35" t="s">
        <v>174</v>
      </c>
      <c r="C122" s="70">
        <v>31.239799999999999</v>
      </c>
      <c r="D122" s="70">
        <v>31.424700000000001</v>
      </c>
      <c r="E122" s="66"/>
      <c r="F122" s="60"/>
      <c r="G122" s="71"/>
    </row>
    <row r="123" spans="1:17" x14ac:dyDescent="0.2">
      <c r="A123" s="66"/>
      <c r="B123" s="35" t="s">
        <v>997</v>
      </c>
      <c r="C123" s="70">
        <v>29.741900000000001</v>
      </c>
      <c r="D123" s="70">
        <v>29.917899999999999</v>
      </c>
      <c r="E123" s="66"/>
      <c r="F123" s="60"/>
      <c r="G123" s="71"/>
    </row>
    <row r="124" spans="1:17" x14ac:dyDescent="0.2">
      <c r="A124" s="66"/>
      <c r="B124" s="35" t="s">
        <v>175</v>
      </c>
      <c r="C124" s="70">
        <v>30.308900000000001</v>
      </c>
      <c r="D124" s="70">
        <v>30.482700000000001</v>
      </c>
      <c r="E124" s="66"/>
      <c r="F124" s="60"/>
      <c r="G124" s="71"/>
    </row>
    <row r="125" spans="1:17" x14ac:dyDescent="0.2">
      <c r="A125" s="66"/>
      <c r="B125" s="35" t="s">
        <v>998</v>
      </c>
      <c r="C125" s="70">
        <v>28.819600000000001</v>
      </c>
      <c r="D125" s="70">
        <v>28.9849</v>
      </c>
      <c r="E125" s="66"/>
      <c r="F125" s="60"/>
      <c r="G125" s="71"/>
    </row>
    <row r="126" spans="1:17" x14ac:dyDescent="0.2">
      <c r="A126" s="66"/>
      <c r="B126" s="66"/>
      <c r="C126" s="66"/>
      <c r="D126" s="66"/>
      <c r="E126" s="66"/>
      <c r="F126" s="66"/>
      <c r="G126" s="66"/>
    </row>
    <row r="127" spans="1:17" x14ac:dyDescent="0.2">
      <c r="A127" s="66"/>
      <c r="B127" s="192" t="s">
        <v>999</v>
      </c>
      <c r="C127" s="193"/>
      <c r="D127" s="32" t="s">
        <v>170</v>
      </c>
      <c r="E127" s="66"/>
      <c r="F127" s="66"/>
      <c r="G127" s="66"/>
    </row>
    <row r="128" spans="1:17" x14ac:dyDescent="0.2">
      <c r="A128" s="66"/>
      <c r="B128" s="78"/>
      <c r="C128" s="78"/>
      <c r="D128" s="78"/>
      <c r="E128" s="66"/>
      <c r="F128" s="66"/>
      <c r="G128" s="66"/>
    </row>
    <row r="129" spans="1:7" ht="27" customHeight="1" x14ac:dyDescent="0.2">
      <c r="A129" s="66"/>
      <c r="B129" s="192" t="s">
        <v>177</v>
      </c>
      <c r="C129" s="193"/>
      <c r="D129" s="32" t="s">
        <v>170</v>
      </c>
      <c r="E129" s="74"/>
      <c r="F129" s="66"/>
      <c r="G129" s="66"/>
    </row>
    <row r="130" spans="1:7" x14ac:dyDescent="0.2">
      <c r="A130" s="66"/>
      <c r="B130" s="192" t="s">
        <v>178</v>
      </c>
      <c r="C130" s="193"/>
      <c r="D130" s="32" t="s">
        <v>170</v>
      </c>
      <c r="E130" s="74"/>
      <c r="F130" s="66"/>
      <c r="G130" s="66"/>
    </row>
    <row r="131" spans="1:7" x14ac:dyDescent="0.2">
      <c r="A131" s="66"/>
      <c r="B131" s="192" t="s">
        <v>179</v>
      </c>
      <c r="C131" s="193"/>
      <c r="D131" s="32" t="s">
        <v>170</v>
      </c>
      <c r="E131" s="74"/>
      <c r="F131" s="66"/>
      <c r="G131" s="66"/>
    </row>
    <row r="132" spans="1:7" x14ac:dyDescent="0.2">
      <c r="A132" s="66"/>
      <c r="B132" s="192" t="s">
        <v>180</v>
      </c>
      <c r="C132" s="193"/>
      <c r="D132" s="75">
        <v>0.13879363024961489</v>
      </c>
      <c r="E132" s="66"/>
      <c r="F132" s="60"/>
      <c r="G132" s="71"/>
    </row>
    <row r="134" spans="1:7" x14ac:dyDescent="0.2">
      <c r="B134" s="194" t="s">
        <v>1000</v>
      </c>
      <c r="C134" s="194"/>
    </row>
    <row r="136" spans="1:7" ht="153.75" customHeight="1" x14ac:dyDescent="0.2"/>
    <row r="139" spans="1:7" x14ac:dyDescent="0.2">
      <c r="B139" s="76" t="s">
        <v>1001</v>
      </c>
      <c r="C139" s="77"/>
      <c r="D139" s="76"/>
    </row>
    <row r="140" spans="1:7" x14ac:dyDescent="0.2">
      <c r="B140" s="76" t="s">
        <v>1012</v>
      </c>
      <c r="D140" s="76"/>
    </row>
    <row r="141" spans="1:7" ht="165" customHeight="1" x14ac:dyDescent="0.2"/>
  </sheetData>
  <mergeCells count="18">
    <mergeCell ref="B131:C131"/>
    <mergeCell ref="B132:C132"/>
    <mergeCell ref="B134:C134"/>
    <mergeCell ref="B118:C118"/>
    <mergeCell ref="B119:C119"/>
    <mergeCell ref="B127:C127"/>
    <mergeCell ref="B129:C129"/>
    <mergeCell ref="B130:C130"/>
    <mergeCell ref="B112:H112"/>
    <mergeCell ref="B113:H113"/>
    <mergeCell ref="B114:H114"/>
    <mergeCell ref="B116:D116"/>
    <mergeCell ref="B117:C117"/>
    <mergeCell ref="A1:H1"/>
    <mergeCell ref="A2:H2"/>
    <mergeCell ref="A3:H3"/>
    <mergeCell ref="B110:H110"/>
    <mergeCell ref="B111:H111"/>
  </mergeCells>
  <hyperlinks>
    <hyperlink ref="I1" location="Index!B2" display="Index" xr:uid="{F795A9E4-5D17-4AB9-9CB0-23071F864358}"/>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A740C-F6DA-4F09-9825-6B6F345B3A8D}">
  <sheetPr>
    <outlinePr summaryBelow="0" summaryRight="0"/>
  </sheetPr>
  <dimension ref="A1:Q140"/>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405</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341</v>
      </c>
      <c r="C7" s="40" t="s">
        <v>342</v>
      </c>
      <c r="D7" s="40" t="s">
        <v>52</v>
      </c>
      <c r="E7" s="41">
        <v>35553</v>
      </c>
      <c r="F7" s="42">
        <v>292.2989895</v>
      </c>
      <c r="G7" s="43">
        <v>7.9236840000000003E-2</v>
      </c>
      <c r="H7" s="33" t="s">
        <v>141</v>
      </c>
    </row>
    <row r="8" spans="1:9" x14ac:dyDescent="0.2">
      <c r="A8" s="39">
        <v>2</v>
      </c>
      <c r="B8" s="40" t="s">
        <v>328</v>
      </c>
      <c r="C8" s="40" t="s">
        <v>329</v>
      </c>
      <c r="D8" s="40" t="s">
        <v>40</v>
      </c>
      <c r="E8" s="41">
        <v>3393</v>
      </c>
      <c r="F8" s="42">
        <v>194.28317999999999</v>
      </c>
      <c r="G8" s="43">
        <v>5.2666570000000003E-2</v>
      </c>
      <c r="H8" s="33" t="s">
        <v>141</v>
      </c>
    </row>
    <row r="9" spans="1:9" x14ac:dyDescent="0.2">
      <c r="A9" s="39">
        <v>3</v>
      </c>
      <c r="B9" s="40" t="s">
        <v>332</v>
      </c>
      <c r="C9" s="40" t="s">
        <v>333</v>
      </c>
      <c r="D9" s="40" t="s">
        <v>250</v>
      </c>
      <c r="E9" s="41">
        <v>10679</v>
      </c>
      <c r="F9" s="42">
        <v>169.36894000000001</v>
      </c>
      <c r="G9" s="43">
        <v>4.591278E-2</v>
      </c>
      <c r="H9" s="33" t="s">
        <v>141</v>
      </c>
    </row>
    <row r="10" spans="1:9" x14ac:dyDescent="0.2">
      <c r="A10" s="39">
        <v>4</v>
      </c>
      <c r="B10" s="40" t="s">
        <v>77</v>
      </c>
      <c r="C10" s="40" t="s">
        <v>78</v>
      </c>
      <c r="D10" s="40" t="s">
        <v>32</v>
      </c>
      <c r="E10" s="41">
        <v>18505</v>
      </c>
      <c r="F10" s="42">
        <v>158.38429500000001</v>
      </c>
      <c r="G10" s="43">
        <v>4.2935050000000002E-2</v>
      </c>
      <c r="H10" s="33" t="s">
        <v>141</v>
      </c>
    </row>
    <row r="11" spans="1:9" x14ac:dyDescent="0.2">
      <c r="A11" s="39">
        <v>5</v>
      </c>
      <c r="B11" s="40" t="s">
        <v>334</v>
      </c>
      <c r="C11" s="40" t="s">
        <v>335</v>
      </c>
      <c r="D11" s="40" t="s">
        <v>199</v>
      </c>
      <c r="E11" s="41">
        <v>16328</v>
      </c>
      <c r="F11" s="42">
        <v>149.95635200000001</v>
      </c>
      <c r="G11" s="43">
        <v>4.0650390000000002E-2</v>
      </c>
      <c r="H11" s="33" t="s">
        <v>141</v>
      </c>
    </row>
    <row r="12" spans="1:9" x14ac:dyDescent="0.2">
      <c r="A12" s="39">
        <v>6</v>
      </c>
      <c r="B12" s="40" t="s">
        <v>330</v>
      </c>
      <c r="C12" s="40" t="s">
        <v>331</v>
      </c>
      <c r="D12" s="40" t="s">
        <v>45</v>
      </c>
      <c r="E12" s="41">
        <v>198042</v>
      </c>
      <c r="F12" s="42">
        <v>142.095135</v>
      </c>
      <c r="G12" s="43">
        <v>3.8519360000000002E-2</v>
      </c>
      <c r="H12" s="33" t="s">
        <v>141</v>
      </c>
    </row>
    <row r="13" spans="1:9" x14ac:dyDescent="0.2">
      <c r="A13" s="39">
        <v>7</v>
      </c>
      <c r="B13" s="40" t="s">
        <v>345</v>
      </c>
      <c r="C13" s="40" t="s">
        <v>346</v>
      </c>
      <c r="D13" s="40" t="s">
        <v>45</v>
      </c>
      <c r="E13" s="41">
        <v>180840</v>
      </c>
      <c r="F13" s="42">
        <v>136.00976399999999</v>
      </c>
      <c r="G13" s="43">
        <v>3.6869730000000003E-2</v>
      </c>
      <c r="H13" s="33" t="s">
        <v>141</v>
      </c>
    </row>
    <row r="14" spans="1:9" x14ac:dyDescent="0.2">
      <c r="A14" s="39">
        <v>8</v>
      </c>
      <c r="B14" s="40" t="s">
        <v>349</v>
      </c>
      <c r="C14" s="40" t="s">
        <v>350</v>
      </c>
      <c r="D14" s="40" t="s">
        <v>194</v>
      </c>
      <c r="E14" s="41">
        <v>45169</v>
      </c>
      <c r="F14" s="42">
        <v>134.58103550000001</v>
      </c>
      <c r="G14" s="43">
        <v>3.6482430000000003E-2</v>
      </c>
      <c r="H14" s="33" t="s">
        <v>141</v>
      </c>
    </row>
    <row r="15" spans="1:9" x14ac:dyDescent="0.2">
      <c r="A15" s="39">
        <v>9</v>
      </c>
      <c r="B15" s="40" t="s">
        <v>351</v>
      </c>
      <c r="C15" s="40" t="s">
        <v>352</v>
      </c>
      <c r="D15" s="40" t="s">
        <v>116</v>
      </c>
      <c r="E15" s="41">
        <v>8097</v>
      </c>
      <c r="F15" s="42">
        <v>126.280812</v>
      </c>
      <c r="G15" s="43">
        <v>3.4232390000000001E-2</v>
      </c>
      <c r="H15" s="33" t="s">
        <v>141</v>
      </c>
    </row>
    <row r="16" spans="1:9" x14ac:dyDescent="0.2">
      <c r="A16" s="39">
        <v>10</v>
      </c>
      <c r="B16" s="40" t="s">
        <v>347</v>
      </c>
      <c r="C16" s="40" t="s">
        <v>348</v>
      </c>
      <c r="D16" s="40" t="s">
        <v>45</v>
      </c>
      <c r="E16" s="41">
        <v>37549</v>
      </c>
      <c r="F16" s="42">
        <v>123.874151</v>
      </c>
      <c r="G16" s="43">
        <v>3.3579989999999997E-2</v>
      </c>
      <c r="H16" s="33" t="s">
        <v>141</v>
      </c>
    </row>
    <row r="17" spans="1:8" ht="25.5" x14ac:dyDescent="0.2">
      <c r="A17" s="39">
        <v>11</v>
      </c>
      <c r="B17" s="40" t="s">
        <v>343</v>
      </c>
      <c r="C17" s="40" t="s">
        <v>344</v>
      </c>
      <c r="D17" s="40" t="s">
        <v>205</v>
      </c>
      <c r="E17" s="41">
        <v>1831</v>
      </c>
      <c r="F17" s="42">
        <v>120.92839499999999</v>
      </c>
      <c r="G17" s="43">
        <v>3.2781449999999997E-2</v>
      </c>
      <c r="H17" s="33" t="s">
        <v>141</v>
      </c>
    </row>
    <row r="18" spans="1:8" ht="25.5" x14ac:dyDescent="0.2">
      <c r="A18" s="39">
        <v>12</v>
      </c>
      <c r="B18" s="40" t="s">
        <v>70</v>
      </c>
      <c r="C18" s="40" t="s">
        <v>71</v>
      </c>
      <c r="D18" s="40" t="s">
        <v>26</v>
      </c>
      <c r="E18" s="41">
        <v>2090</v>
      </c>
      <c r="F18" s="42">
        <v>113.7796</v>
      </c>
      <c r="G18" s="43">
        <v>3.0843539999999999E-2</v>
      </c>
      <c r="H18" s="33" t="s">
        <v>141</v>
      </c>
    </row>
    <row r="19" spans="1:8" x14ac:dyDescent="0.2">
      <c r="A19" s="39">
        <v>13</v>
      </c>
      <c r="B19" s="40" t="s">
        <v>233</v>
      </c>
      <c r="C19" s="40" t="s">
        <v>234</v>
      </c>
      <c r="D19" s="40" t="s">
        <v>184</v>
      </c>
      <c r="E19" s="41">
        <v>707</v>
      </c>
      <c r="F19" s="42">
        <v>104.02091</v>
      </c>
      <c r="G19" s="43">
        <v>2.819814E-2</v>
      </c>
      <c r="H19" s="33" t="s">
        <v>141</v>
      </c>
    </row>
    <row r="20" spans="1:8" x14ac:dyDescent="0.2">
      <c r="A20" s="39">
        <v>14</v>
      </c>
      <c r="B20" s="40" t="s">
        <v>353</v>
      </c>
      <c r="C20" s="40" t="s">
        <v>354</v>
      </c>
      <c r="D20" s="40" t="s">
        <v>109</v>
      </c>
      <c r="E20" s="41">
        <v>17484</v>
      </c>
      <c r="F20" s="42">
        <v>101.442168</v>
      </c>
      <c r="G20" s="43">
        <v>2.749909E-2</v>
      </c>
      <c r="H20" s="33" t="s">
        <v>141</v>
      </c>
    </row>
    <row r="21" spans="1:8" x14ac:dyDescent="0.2">
      <c r="A21" s="39">
        <v>15</v>
      </c>
      <c r="B21" s="40" t="s">
        <v>355</v>
      </c>
      <c r="C21" s="40" t="s">
        <v>356</v>
      </c>
      <c r="D21" s="40" t="s">
        <v>357</v>
      </c>
      <c r="E21" s="41">
        <v>23998</v>
      </c>
      <c r="F21" s="42">
        <v>101.367552</v>
      </c>
      <c r="G21" s="43">
        <v>2.7478869999999999E-2</v>
      </c>
      <c r="H21" s="33" t="s">
        <v>141</v>
      </c>
    </row>
    <row r="22" spans="1:8" x14ac:dyDescent="0.2">
      <c r="A22" s="39">
        <v>16</v>
      </c>
      <c r="B22" s="40" t="s">
        <v>360</v>
      </c>
      <c r="C22" s="40" t="s">
        <v>361</v>
      </c>
      <c r="D22" s="40" t="s">
        <v>119</v>
      </c>
      <c r="E22" s="41">
        <v>53380</v>
      </c>
      <c r="F22" s="42">
        <v>98.811717999999999</v>
      </c>
      <c r="G22" s="43">
        <v>2.6786029999999999E-2</v>
      </c>
      <c r="H22" s="33" t="s">
        <v>141</v>
      </c>
    </row>
    <row r="23" spans="1:8" x14ac:dyDescent="0.2">
      <c r="A23" s="39">
        <v>17</v>
      </c>
      <c r="B23" s="40" t="s">
        <v>48</v>
      </c>
      <c r="C23" s="40" t="s">
        <v>49</v>
      </c>
      <c r="D23" s="40" t="s">
        <v>17</v>
      </c>
      <c r="E23" s="41">
        <v>7465</v>
      </c>
      <c r="F23" s="42">
        <v>96.268640000000005</v>
      </c>
      <c r="G23" s="43">
        <v>2.6096649999999999E-2</v>
      </c>
      <c r="H23" s="33" t="s">
        <v>141</v>
      </c>
    </row>
    <row r="24" spans="1:8" x14ac:dyDescent="0.2">
      <c r="A24" s="39">
        <v>18</v>
      </c>
      <c r="B24" s="40" t="s">
        <v>320</v>
      </c>
      <c r="C24" s="40" t="s">
        <v>321</v>
      </c>
      <c r="D24" s="40" t="s">
        <v>228</v>
      </c>
      <c r="E24" s="41">
        <v>31707</v>
      </c>
      <c r="F24" s="42">
        <v>95.897821500000006</v>
      </c>
      <c r="G24" s="43">
        <v>2.5996120000000001E-2</v>
      </c>
      <c r="H24" s="33" t="s">
        <v>141</v>
      </c>
    </row>
    <row r="25" spans="1:8" x14ac:dyDescent="0.2">
      <c r="A25" s="39">
        <v>19</v>
      </c>
      <c r="B25" s="40" t="s">
        <v>358</v>
      </c>
      <c r="C25" s="40" t="s">
        <v>359</v>
      </c>
      <c r="D25" s="40" t="s">
        <v>116</v>
      </c>
      <c r="E25" s="41">
        <v>46205</v>
      </c>
      <c r="F25" s="42">
        <v>89.184890999999993</v>
      </c>
      <c r="G25" s="43">
        <v>2.4176369999999999E-2</v>
      </c>
      <c r="H25" s="33" t="s">
        <v>141</v>
      </c>
    </row>
    <row r="26" spans="1:8" x14ac:dyDescent="0.2">
      <c r="A26" s="39">
        <v>20</v>
      </c>
      <c r="B26" s="40" t="s">
        <v>64</v>
      </c>
      <c r="C26" s="40" t="s">
        <v>65</v>
      </c>
      <c r="D26" s="40" t="s">
        <v>32</v>
      </c>
      <c r="E26" s="41">
        <v>1517</v>
      </c>
      <c r="F26" s="42">
        <v>85.384344999999996</v>
      </c>
      <c r="G26" s="43">
        <v>2.3146110000000001E-2</v>
      </c>
      <c r="H26" s="33" t="s">
        <v>141</v>
      </c>
    </row>
    <row r="27" spans="1:8" x14ac:dyDescent="0.2">
      <c r="A27" s="39">
        <v>21</v>
      </c>
      <c r="B27" s="40" t="s">
        <v>362</v>
      </c>
      <c r="C27" s="40" t="s">
        <v>363</v>
      </c>
      <c r="D27" s="40" t="s">
        <v>364</v>
      </c>
      <c r="E27" s="41">
        <v>7495</v>
      </c>
      <c r="F27" s="42">
        <v>84.738470000000007</v>
      </c>
      <c r="G27" s="43">
        <v>2.297103E-2</v>
      </c>
      <c r="H27" s="33" t="s">
        <v>141</v>
      </c>
    </row>
    <row r="28" spans="1:8" x14ac:dyDescent="0.2">
      <c r="A28" s="39">
        <v>22</v>
      </c>
      <c r="B28" s="40" t="s">
        <v>367</v>
      </c>
      <c r="C28" s="40" t="s">
        <v>368</v>
      </c>
      <c r="D28" s="40" t="s">
        <v>32</v>
      </c>
      <c r="E28" s="41">
        <v>10251</v>
      </c>
      <c r="F28" s="42">
        <v>76.826119500000004</v>
      </c>
      <c r="G28" s="43">
        <v>2.082614E-2</v>
      </c>
      <c r="H28" s="33" t="s">
        <v>141</v>
      </c>
    </row>
    <row r="29" spans="1:8" x14ac:dyDescent="0.2">
      <c r="A29" s="39">
        <v>23</v>
      </c>
      <c r="B29" s="40" t="s">
        <v>365</v>
      </c>
      <c r="C29" s="40" t="s">
        <v>366</v>
      </c>
      <c r="D29" s="40" t="s">
        <v>184</v>
      </c>
      <c r="E29" s="41">
        <v>9140</v>
      </c>
      <c r="F29" s="42">
        <v>75.002840000000006</v>
      </c>
      <c r="G29" s="43">
        <v>2.033188E-2</v>
      </c>
      <c r="H29" s="33" t="s">
        <v>141</v>
      </c>
    </row>
    <row r="30" spans="1:8" x14ac:dyDescent="0.2">
      <c r="A30" s="39">
        <v>24</v>
      </c>
      <c r="B30" s="40" t="s">
        <v>371</v>
      </c>
      <c r="C30" s="40" t="s">
        <v>372</v>
      </c>
      <c r="D30" s="40" t="s">
        <v>184</v>
      </c>
      <c r="E30" s="41">
        <v>6319</v>
      </c>
      <c r="F30" s="42">
        <v>66.545389</v>
      </c>
      <c r="G30" s="43">
        <v>1.8039220000000002E-2</v>
      </c>
      <c r="H30" s="33" t="s">
        <v>141</v>
      </c>
    </row>
    <row r="31" spans="1:8" x14ac:dyDescent="0.2">
      <c r="A31" s="39">
        <v>25</v>
      </c>
      <c r="B31" s="40" t="s">
        <v>369</v>
      </c>
      <c r="C31" s="40" t="s">
        <v>370</v>
      </c>
      <c r="D31" s="40" t="s">
        <v>223</v>
      </c>
      <c r="E31" s="41">
        <v>12077</v>
      </c>
      <c r="F31" s="42">
        <v>65.306377499999996</v>
      </c>
      <c r="G31" s="43">
        <v>1.770335E-2</v>
      </c>
      <c r="H31" s="33" t="s">
        <v>141</v>
      </c>
    </row>
    <row r="32" spans="1:8" x14ac:dyDescent="0.2">
      <c r="A32" s="39">
        <v>26</v>
      </c>
      <c r="B32" s="40" t="s">
        <v>373</v>
      </c>
      <c r="C32" s="40" t="s">
        <v>374</v>
      </c>
      <c r="D32" s="40" t="s">
        <v>184</v>
      </c>
      <c r="E32" s="41">
        <v>4105</v>
      </c>
      <c r="F32" s="42">
        <v>62.978909999999999</v>
      </c>
      <c r="G32" s="43">
        <v>1.7072420000000001E-2</v>
      </c>
      <c r="H32" s="33" t="s">
        <v>141</v>
      </c>
    </row>
    <row r="33" spans="1:8" ht="25.5" x14ac:dyDescent="0.2">
      <c r="A33" s="39">
        <v>27</v>
      </c>
      <c r="B33" s="40" t="s">
        <v>375</v>
      </c>
      <c r="C33" s="40" t="s">
        <v>376</v>
      </c>
      <c r="D33" s="40" t="s">
        <v>205</v>
      </c>
      <c r="E33" s="41">
        <v>6182</v>
      </c>
      <c r="F33" s="42">
        <v>56.688940000000002</v>
      </c>
      <c r="G33" s="43">
        <v>1.536732E-2</v>
      </c>
      <c r="H33" s="33" t="s">
        <v>141</v>
      </c>
    </row>
    <row r="34" spans="1:8" x14ac:dyDescent="0.2">
      <c r="A34" s="39">
        <v>28</v>
      </c>
      <c r="B34" s="40" t="s">
        <v>377</v>
      </c>
      <c r="C34" s="40" t="s">
        <v>378</v>
      </c>
      <c r="D34" s="40" t="s">
        <v>32</v>
      </c>
      <c r="E34" s="41">
        <v>14157</v>
      </c>
      <c r="F34" s="42">
        <v>55.007023500000003</v>
      </c>
      <c r="G34" s="43">
        <v>1.491139E-2</v>
      </c>
      <c r="H34" s="33" t="s">
        <v>141</v>
      </c>
    </row>
    <row r="35" spans="1:8" x14ac:dyDescent="0.2">
      <c r="A35" s="39">
        <v>29</v>
      </c>
      <c r="B35" s="40" t="s">
        <v>379</v>
      </c>
      <c r="C35" s="40" t="s">
        <v>380</v>
      </c>
      <c r="D35" s="40" t="s">
        <v>32</v>
      </c>
      <c r="E35" s="41">
        <v>3083</v>
      </c>
      <c r="F35" s="42">
        <v>51.365862999999997</v>
      </c>
      <c r="G35" s="43">
        <v>1.392433E-2</v>
      </c>
      <c r="H35" s="33" t="s">
        <v>141</v>
      </c>
    </row>
    <row r="36" spans="1:8" x14ac:dyDescent="0.2">
      <c r="A36" s="39">
        <v>30</v>
      </c>
      <c r="B36" s="40" t="s">
        <v>391</v>
      </c>
      <c r="C36" s="40" t="s">
        <v>392</v>
      </c>
      <c r="D36" s="40" t="s">
        <v>199</v>
      </c>
      <c r="E36" s="41">
        <v>16841</v>
      </c>
      <c r="F36" s="42">
        <v>50.927183999999997</v>
      </c>
      <c r="G36" s="43">
        <v>1.3805420000000001E-2</v>
      </c>
      <c r="H36" s="33" t="s">
        <v>141</v>
      </c>
    </row>
    <row r="37" spans="1:8" x14ac:dyDescent="0.2">
      <c r="A37" s="39">
        <v>31</v>
      </c>
      <c r="B37" s="40" t="s">
        <v>386</v>
      </c>
      <c r="C37" s="40" t="s">
        <v>387</v>
      </c>
      <c r="D37" s="40" t="s">
        <v>119</v>
      </c>
      <c r="E37" s="41">
        <v>9506</v>
      </c>
      <c r="F37" s="42">
        <v>48.204926</v>
      </c>
      <c r="G37" s="43">
        <v>1.3067459999999999E-2</v>
      </c>
      <c r="H37" s="33" t="s">
        <v>141</v>
      </c>
    </row>
    <row r="38" spans="1:8" x14ac:dyDescent="0.2">
      <c r="A38" s="39">
        <v>32</v>
      </c>
      <c r="B38" s="40" t="s">
        <v>381</v>
      </c>
      <c r="C38" s="40" t="s">
        <v>382</v>
      </c>
      <c r="D38" s="40" t="s">
        <v>383</v>
      </c>
      <c r="E38" s="41">
        <v>6022</v>
      </c>
      <c r="F38" s="42">
        <v>45.770211000000003</v>
      </c>
      <c r="G38" s="43">
        <v>1.240746E-2</v>
      </c>
      <c r="H38" s="33" t="s">
        <v>141</v>
      </c>
    </row>
    <row r="39" spans="1:8" x14ac:dyDescent="0.2">
      <c r="A39" s="39">
        <v>33</v>
      </c>
      <c r="B39" s="40" t="s">
        <v>114</v>
      </c>
      <c r="C39" s="40" t="s">
        <v>115</v>
      </c>
      <c r="D39" s="40" t="s">
        <v>116</v>
      </c>
      <c r="E39" s="41">
        <v>568</v>
      </c>
      <c r="F39" s="42">
        <v>42.262039999999999</v>
      </c>
      <c r="G39" s="43">
        <v>1.145646E-2</v>
      </c>
      <c r="H39" s="33" t="s">
        <v>141</v>
      </c>
    </row>
    <row r="40" spans="1:8" x14ac:dyDescent="0.2">
      <c r="A40" s="39">
        <v>34</v>
      </c>
      <c r="B40" s="40" t="s">
        <v>388</v>
      </c>
      <c r="C40" s="40" t="s">
        <v>389</v>
      </c>
      <c r="D40" s="40" t="s">
        <v>390</v>
      </c>
      <c r="E40" s="41">
        <v>3350</v>
      </c>
      <c r="F40" s="42">
        <v>39.657299999999999</v>
      </c>
      <c r="G40" s="43">
        <v>1.075036E-2</v>
      </c>
      <c r="H40" s="33" t="s">
        <v>141</v>
      </c>
    </row>
    <row r="41" spans="1:8" x14ac:dyDescent="0.2">
      <c r="A41" s="39">
        <v>35</v>
      </c>
      <c r="B41" s="40" t="s">
        <v>120</v>
      </c>
      <c r="C41" s="40" t="s">
        <v>121</v>
      </c>
      <c r="D41" s="40" t="s">
        <v>40</v>
      </c>
      <c r="E41" s="41">
        <v>9182</v>
      </c>
      <c r="F41" s="42">
        <v>38.477170999999998</v>
      </c>
      <c r="G41" s="43">
        <v>1.0430450000000001E-2</v>
      </c>
      <c r="H41" s="33" t="s">
        <v>141</v>
      </c>
    </row>
    <row r="42" spans="1:8" x14ac:dyDescent="0.2">
      <c r="A42" s="39">
        <v>36</v>
      </c>
      <c r="B42" s="40" t="s">
        <v>393</v>
      </c>
      <c r="C42" s="40" t="s">
        <v>394</v>
      </c>
      <c r="D42" s="40" t="s">
        <v>184</v>
      </c>
      <c r="E42" s="41">
        <v>2700</v>
      </c>
      <c r="F42" s="42">
        <v>36.714599999999997</v>
      </c>
      <c r="G42" s="43">
        <v>9.9526500000000004E-3</v>
      </c>
      <c r="H42" s="33" t="s">
        <v>141</v>
      </c>
    </row>
    <row r="43" spans="1:8" x14ac:dyDescent="0.2">
      <c r="A43" s="39">
        <v>37</v>
      </c>
      <c r="B43" s="40" t="s">
        <v>395</v>
      </c>
      <c r="C43" s="40" t="s">
        <v>396</v>
      </c>
      <c r="D43" s="40" t="s">
        <v>250</v>
      </c>
      <c r="E43" s="41">
        <v>12789</v>
      </c>
      <c r="F43" s="42">
        <v>33.566009399999999</v>
      </c>
      <c r="G43" s="43">
        <v>9.0991200000000005E-3</v>
      </c>
      <c r="H43" s="33" t="s">
        <v>141</v>
      </c>
    </row>
    <row r="44" spans="1:8" x14ac:dyDescent="0.2">
      <c r="A44" s="39">
        <v>38</v>
      </c>
      <c r="B44" s="40" t="s">
        <v>384</v>
      </c>
      <c r="C44" s="40" t="s">
        <v>385</v>
      </c>
      <c r="D44" s="40" t="s">
        <v>116</v>
      </c>
      <c r="E44" s="41">
        <v>3365</v>
      </c>
      <c r="F44" s="42">
        <v>26.903175000000001</v>
      </c>
      <c r="G44" s="43">
        <v>7.2929500000000003E-3</v>
      </c>
      <c r="H44" s="33" t="s">
        <v>141</v>
      </c>
    </row>
    <row r="45" spans="1:8" x14ac:dyDescent="0.2">
      <c r="A45" s="44"/>
      <c r="B45" s="44"/>
      <c r="C45" s="45" t="s">
        <v>140</v>
      </c>
      <c r="D45" s="44"/>
      <c r="E45" s="44" t="s">
        <v>141</v>
      </c>
      <c r="F45" s="46">
        <v>3591.1612433999999</v>
      </c>
      <c r="G45" s="47">
        <v>0.97349730999999995</v>
      </c>
      <c r="H45" s="33" t="s">
        <v>141</v>
      </c>
    </row>
    <row r="46" spans="1:8" x14ac:dyDescent="0.2">
      <c r="A46" s="44"/>
      <c r="B46" s="44"/>
      <c r="C46" s="48"/>
      <c r="D46" s="44"/>
      <c r="E46" s="44"/>
      <c r="F46" s="49"/>
      <c r="G46" s="49"/>
      <c r="H46" s="33" t="s">
        <v>141</v>
      </c>
    </row>
    <row r="47" spans="1:8" x14ac:dyDescent="0.2">
      <c r="A47" s="44"/>
      <c r="B47" s="44"/>
      <c r="C47" s="45" t="s">
        <v>142</v>
      </c>
      <c r="D47" s="44"/>
      <c r="E47" s="44"/>
      <c r="F47" s="44"/>
      <c r="G47" s="44"/>
      <c r="H47" s="33" t="s">
        <v>141</v>
      </c>
    </row>
    <row r="48" spans="1:8" x14ac:dyDescent="0.2">
      <c r="A48" s="44"/>
      <c r="B48" s="44"/>
      <c r="C48" s="45" t="s">
        <v>140</v>
      </c>
      <c r="D48" s="44"/>
      <c r="E48" s="44" t="s">
        <v>141</v>
      </c>
      <c r="F48" s="50" t="s">
        <v>143</v>
      </c>
      <c r="G48" s="47">
        <v>0</v>
      </c>
      <c r="H48" s="33" t="s">
        <v>141</v>
      </c>
    </row>
    <row r="49" spans="1:8" x14ac:dyDescent="0.2">
      <c r="A49" s="44"/>
      <c r="B49" s="44"/>
      <c r="C49" s="48"/>
      <c r="D49" s="44"/>
      <c r="E49" s="44"/>
      <c r="F49" s="49"/>
      <c r="G49" s="49"/>
      <c r="H49" s="33" t="s">
        <v>141</v>
      </c>
    </row>
    <row r="50" spans="1:8" x14ac:dyDescent="0.2">
      <c r="A50" s="44"/>
      <c r="B50" s="44"/>
      <c r="C50" s="45" t="s">
        <v>144</v>
      </c>
      <c r="D50" s="44"/>
      <c r="E50" s="44"/>
      <c r="F50" s="44"/>
      <c r="G50" s="44"/>
      <c r="H50" s="33" t="s">
        <v>141</v>
      </c>
    </row>
    <row r="51" spans="1:8" x14ac:dyDescent="0.2">
      <c r="A51" s="44"/>
      <c r="B51" s="44"/>
      <c r="C51" s="45" t="s">
        <v>140</v>
      </c>
      <c r="D51" s="44"/>
      <c r="E51" s="44" t="s">
        <v>141</v>
      </c>
      <c r="F51" s="50" t="s">
        <v>143</v>
      </c>
      <c r="G51" s="47">
        <v>0</v>
      </c>
      <c r="H51" s="33" t="s">
        <v>141</v>
      </c>
    </row>
    <row r="52" spans="1:8" x14ac:dyDescent="0.2">
      <c r="A52" s="44"/>
      <c r="B52" s="44"/>
      <c r="C52" s="48"/>
      <c r="D52" s="44"/>
      <c r="E52" s="44"/>
      <c r="F52" s="49"/>
      <c r="G52" s="49"/>
      <c r="H52" s="33" t="s">
        <v>141</v>
      </c>
    </row>
    <row r="53" spans="1:8" x14ac:dyDescent="0.2">
      <c r="A53" s="44"/>
      <c r="B53" s="44"/>
      <c r="C53" s="45" t="s">
        <v>145</v>
      </c>
      <c r="D53" s="44"/>
      <c r="E53" s="44"/>
      <c r="F53" s="44"/>
      <c r="G53" s="44"/>
      <c r="H53" s="33" t="s">
        <v>141</v>
      </c>
    </row>
    <row r="54" spans="1:8" x14ac:dyDescent="0.2">
      <c r="A54" s="44"/>
      <c r="B54" s="44"/>
      <c r="C54" s="45" t="s">
        <v>140</v>
      </c>
      <c r="D54" s="44"/>
      <c r="E54" s="44" t="s">
        <v>141</v>
      </c>
      <c r="F54" s="50" t="s">
        <v>143</v>
      </c>
      <c r="G54" s="47">
        <v>0</v>
      </c>
      <c r="H54" s="33" t="s">
        <v>141</v>
      </c>
    </row>
    <row r="55" spans="1:8" x14ac:dyDescent="0.2">
      <c r="A55" s="44"/>
      <c r="B55" s="44"/>
      <c r="C55" s="48"/>
      <c r="D55" s="44"/>
      <c r="E55" s="44"/>
      <c r="F55" s="49"/>
      <c r="G55" s="49"/>
      <c r="H55" s="33" t="s">
        <v>141</v>
      </c>
    </row>
    <row r="56" spans="1:8" x14ac:dyDescent="0.2">
      <c r="A56" s="44"/>
      <c r="B56" s="44"/>
      <c r="C56" s="45" t="s">
        <v>146</v>
      </c>
      <c r="D56" s="44"/>
      <c r="E56" s="44"/>
      <c r="F56" s="49"/>
      <c r="G56" s="49"/>
      <c r="H56" s="33" t="s">
        <v>141</v>
      </c>
    </row>
    <row r="57" spans="1:8" x14ac:dyDescent="0.2">
      <c r="A57" s="44"/>
      <c r="B57" s="44"/>
      <c r="C57" s="45" t="s">
        <v>140</v>
      </c>
      <c r="D57" s="44"/>
      <c r="E57" s="44" t="s">
        <v>141</v>
      </c>
      <c r="F57" s="50" t="s">
        <v>143</v>
      </c>
      <c r="G57" s="47">
        <v>0</v>
      </c>
      <c r="H57" s="33" t="s">
        <v>141</v>
      </c>
    </row>
    <row r="58" spans="1:8" x14ac:dyDescent="0.2">
      <c r="A58" s="44"/>
      <c r="B58" s="44"/>
      <c r="C58" s="48"/>
      <c r="D58" s="44"/>
      <c r="E58" s="44"/>
      <c r="F58" s="49"/>
      <c r="G58" s="49"/>
      <c r="H58" s="33" t="s">
        <v>141</v>
      </c>
    </row>
    <row r="59" spans="1:8" x14ac:dyDescent="0.2">
      <c r="A59" s="44"/>
      <c r="B59" s="44"/>
      <c r="C59" s="45" t="s">
        <v>147</v>
      </c>
      <c r="D59" s="44"/>
      <c r="E59" s="44"/>
      <c r="F59" s="49"/>
      <c r="G59" s="49"/>
      <c r="H59" s="33" t="s">
        <v>141</v>
      </c>
    </row>
    <row r="60" spans="1:8" x14ac:dyDescent="0.2">
      <c r="A60" s="44"/>
      <c r="B60" s="44"/>
      <c r="C60" s="45" t="s">
        <v>140</v>
      </c>
      <c r="D60" s="44"/>
      <c r="E60" s="44" t="s">
        <v>141</v>
      </c>
      <c r="F60" s="50" t="s">
        <v>143</v>
      </c>
      <c r="G60" s="47">
        <v>0</v>
      </c>
      <c r="H60" s="33" t="s">
        <v>141</v>
      </c>
    </row>
    <row r="61" spans="1:8" x14ac:dyDescent="0.2">
      <c r="A61" s="44"/>
      <c r="B61" s="44"/>
      <c r="C61" s="48"/>
      <c r="D61" s="44"/>
      <c r="E61" s="44"/>
      <c r="F61" s="49"/>
      <c r="G61" s="49"/>
      <c r="H61" s="33" t="s">
        <v>141</v>
      </c>
    </row>
    <row r="62" spans="1:8" x14ac:dyDescent="0.2">
      <c r="A62" s="44"/>
      <c r="B62" s="44"/>
      <c r="C62" s="45" t="s">
        <v>148</v>
      </c>
      <c r="D62" s="44"/>
      <c r="E62" s="44"/>
      <c r="F62" s="46">
        <v>3591.1612433999999</v>
      </c>
      <c r="G62" s="47">
        <v>0.97349730999999995</v>
      </c>
      <c r="H62" s="33" t="s">
        <v>141</v>
      </c>
    </row>
    <row r="63" spans="1:8" x14ac:dyDescent="0.2">
      <c r="A63" s="44"/>
      <c r="B63" s="44"/>
      <c r="C63" s="48"/>
      <c r="D63" s="44"/>
      <c r="E63" s="44"/>
      <c r="F63" s="49"/>
      <c r="G63" s="49"/>
      <c r="H63" s="33" t="s">
        <v>141</v>
      </c>
    </row>
    <row r="64" spans="1:8" x14ac:dyDescent="0.2">
      <c r="A64" s="44"/>
      <c r="B64" s="44"/>
      <c r="C64" s="45" t="s">
        <v>149</v>
      </c>
      <c r="D64" s="44"/>
      <c r="E64" s="44"/>
      <c r="F64" s="49"/>
      <c r="G64" s="49"/>
      <c r="H64" s="33" t="s">
        <v>141</v>
      </c>
    </row>
    <row r="65" spans="1:8" x14ac:dyDescent="0.2">
      <c r="A65" s="44"/>
      <c r="B65" s="44"/>
      <c r="C65" s="45" t="s">
        <v>11</v>
      </c>
      <c r="D65" s="44"/>
      <c r="E65" s="44"/>
      <c r="F65" s="49"/>
      <c r="G65" s="49"/>
      <c r="H65" s="33" t="s">
        <v>141</v>
      </c>
    </row>
    <row r="66" spans="1:8" x14ac:dyDescent="0.2">
      <c r="A66" s="44"/>
      <c r="B66" s="44"/>
      <c r="C66" s="45" t="s">
        <v>140</v>
      </c>
      <c r="D66" s="44"/>
      <c r="E66" s="44" t="s">
        <v>141</v>
      </c>
      <c r="F66" s="50" t="s">
        <v>143</v>
      </c>
      <c r="G66" s="47">
        <v>0</v>
      </c>
      <c r="H66" s="33" t="s">
        <v>141</v>
      </c>
    </row>
    <row r="67" spans="1:8" x14ac:dyDescent="0.2">
      <c r="A67" s="44"/>
      <c r="B67" s="44"/>
      <c r="C67" s="48"/>
      <c r="D67" s="44"/>
      <c r="E67" s="44"/>
      <c r="F67" s="49"/>
      <c r="G67" s="49"/>
      <c r="H67" s="33" t="s">
        <v>141</v>
      </c>
    </row>
    <row r="68" spans="1:8" x14ac:dyDescent="0.2">
      <c r="A68" s="44"/>
      <c r="B68" s="44"/>
      <c r="C68" s="45" t="s">
        <v>150</v>
      </c>
      <c r="D68" s="44"/>
      <c r="E68" s="44"/>
      <c r="F68" s="44"/>
      <c r="G68" s="44"/>
      <c r="H68" s="33" t="s">
        <v>141</v>
      </c>
    </row>
    <row r="69" spans="1:8" x14ac:dyDescent="0.2">
      <c r="A69" s="44"/>
      <c r="B69" s="44"/>
      <c r="C69" s="45" t="s">
        <v>140</v>
      </c>
      <c r="D69" s="44"/>
      <c r="E69" s="44" t="s">
        <v>141</v>
      </c>
      <c r="F69" s="50" t="s">
        <v>143</v>
      </c>
      <c r="G69" s="47">
        <v>0</v>
      </c>
      <c r="H69" s="33" t="s">
        <v>141</v>
      </c>
    </row>
    <row r="70" spans="1:8" x14ac:dyDescent="0.2">
      <c r="A70" s="44"/>
      <c r="B70" s="44"/>
      <c r="C70" s="48"/>
      <c r="D70" s="44"/>
      <c r="E70" s="44"/>
      <c r="F70" s="49"/>
      <c r="G70" s="49"/>
      <c r="H70" s="33" t="s">
        <v>141</v>
      </c>
    </row>
    <row r="71" spans="1:8" x14ac:dyDescent="0.2">
      <c r="A71" s="44"/>
      <c r="B71" s="44"/>
      <c r="C71" s="45" t="s">
        <v>151</v>
      </c>
      <c r="D71" s="44"/>
      <c r="E71" s="44"/>
      <c r="F71" s="44"/>
      <c r="G71" s="44"/>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152</v>
      </c>
      <c r="D74" s="44"/>
      <c r="E74" s="44"/>
      <c r="F74" s="49"/>
      <c r="G74" s="49"/>
      <c r="H74" s="33" t="s">
        <v>141</v>
      </c>
    </row>
    <row r="75" spans="1:8" x14ac:dyDescent="0.2">
      <c r="A75" s="44"/>
      <c r="B75" s="44"/>
      <c r="C75" s="45" t="s">
        <v>140</v>
      </c>
      <c r="D75" s="44"/>
      <c r="E75" s="44" t="s">
        <v>141</v>
      </c>
      <c r="F75" s="50" t="s">
        <v>143</v>
      </c>
      <c r="G75" s="47">
        <v>0</v>
      </c>
      <c r="H75" s="33" t="s">
        <v>141</v>
      </c>
    </row>
    <row r="76" spans="1:8" x14ac:dyDescent="0.2">
      <c r="A76" s="44"/>
      <c r="B76" s="44"/>
      <c r="C76" s="48"/>
      <c r="D76" s="44"/>
      <c r="E76" s="44"/>
      <c r="F76" s="49"/>
      <c r="G76" s="49"/>
      <c r="H76" s="33" t="s">
        <v>141</v>
      </c>
    </row>
    <row r="77" spans="1:8" x14ac:dyDescent="0.2">
      <c r="A77" s="44"/>
      <c r="B77" s="44"/>
      <c r="C77" s="45" t="s">
        <v>153</v>
      </c>
      <c r="D77" s="44"/>
      <c r="E77" s="44"/>
      <c r="F77" s="46">
        <v>0</v>
      </c>
      <c r="G77" s="47">
        <v>0</v>
      </c>
      <c r="H77" s="33" t="s">
        <v>141</v>
      </c>
    </row>
    <row r="78" spans="1:8" x14ac:dyDescent="0.2">
      <c r="A78" s="44"/>
      <c r="B78" s="44"/>
      <c r="C78" s="48"/>
      <c r="D78" s="44"/>
      <c r="E78" s="44"/>
      <c r="F78" s="49"/>
      <c r="G78" s="49"/>
      <c r="H78" s="33" t="s">
        <v>141</v>
      </c>
    </row>
    <row r="79" spans="1:8" x14ac:dyDescent="0.2">
      <c r="A79" s="44"/>
      <c r="B79" s="44"/>
      <c r="C79" s="45" t="s">
        <v>154</v>
      </c>
      <c r="D79" s="44"/>
      <c r="E79" s="44"/>
      <c r="F79" s="49"/>
      <c r="G79" s="49"/>
      <c r="H79" s="33" t="s">
        <v>141</v>
      </c>
    </row>
    <row r="80" spans="1:8" x14ac:dyDescent="0.2">
      <c r="A80" s="44"/>
      <c r="B80" s="44"/>
      <c r="C80" s="45" t="s">
        <v>155</v>
      </c>
      <c r="D80" s="44"/>
      <c r="E80" s="44"/>
      <c r="F80" s="49"/>
      <c r="G80" s="49"/>
      <c r="H80" s="33" t="s">
        <v>141</v>
      </c>
    </row>
    <row r="81" spans="1:8" x14ac:dyDescent="0.2">
      <c r="A81" s="44"/>
      <c r="B81" s="44"/>
      <c r="C81" s="45" t="s">
        <v>140</v>
      </c>
      <c r="D81" s="44"/>
      <c r="E81" s="44" t="s">
        <v>141</v>
      </c>
      <c r="F81" s="50" t="s">
        <v>143</v>
      </c>
      <c r="G81" s="47">
        <v>0</v>
      </c>
      <c r="H81" s="33" t="s">
        <v>141</v>
      </c>
    </row>
    <row r="82" spans="1:8" x14ac:dyDescent="0.2">
      <c r="A82" s="44"/>
      <c r="B82" s="44"/>
      <c r="C82" s="48"/>
      <c r="D82" s="44"/>
      <c r="E82" s="44"/>
      <c r="F82" s="49"/>
      <c r="G82" s="49"/>
      <c r="H82" s="33" t="s">
        <v>141</v>
      </c>
    </row>
    <row r="83" spans="1:8" x14ac:dyDescent="0.2">
      <c r="A83" s="44"/>
      <c r="B83" s="44"/>
      <c r="C83" s="45" t="s">
        <v>156</v>
      </c>
      <c r="D83" s="44"/>
      <c r="E83" s="44"/>
      <c r="F83" s="49"/>
      <c r="G83" s="49"/>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157</v>
      </c>
      <c r="D86" s="44"/>
      <c r="E86" s="44"/>
      <c r="F86" s="49"/>
      <c r="G86" s="49"/>
      <c r="H86" s="33" t="s">
        <v>141</v>
      </c>
    </row>
    <row r="87" spans="1:8" x14ac:dyDescent="0.2">
      <c r="A87" s="44"/>
      <c r="B87" s="44"/>
      <c r="C87" s="45" t="s">
        <v>140</v>
      </c>
      <c r="D87" s="44"/>
      <c r="E87" s="44" t="s">
        <v>141</v>
      </c>
      <c r="F87" s="50" t="s">
        <v>143</v>
      </c>
      <c r="G87" s="47">
        <v>0</v>
      </c>
      <c r="H87" s="33" t="s">
        <v>141</v>
      </c>
    </row>
    <row r="88" spans="1:8" x14ac:dyDescent="0.2">
      <c r="A88" s="44"/>
      <c r="B88" s="44"/>
      <c r="C88" s="48"/>
      <c r="D88" s="44"/>
      <c r="E88" s="44"/>
      <c r="F88" s="49"/>
      <c r="G88" s="49"/>
      <c r="H88" s="33" t="s">
        <v>141</v>
      </c>
    </row>
    <row r="89" spans="1:8" x14ac:dyDescent="0.2">
      <c r="A89" s="44"/>
      <c r="B89" s="44"/>
      <c r="C89" s="45" t="s">
        <v>158</v>
      </c>
      <c r="D89" s="44"/>
      <c r="E89" s="44"/>
      <c r="F89" s="49"/>
      <c r="G89" s="49"/>
      <c r="H89" s="33" t="s">
        <v>141</v>
      </c>
    </row>
    <row r="90" spans="1:8" x14ac:dyDescent="0.2">
      <c r="A90" s="39">
        <v>1</v>
      </c>
      <c r="B90" s="40"/>
      <c r="C90" s="40" t="s">
        <v>159</v>
      </c>
      <c r="D90" s="40"/>
      <c r="E90" s="52"/>
      <c r="F90" s="42">
        <v>97.591082099999994</v>
      </c>
      <c r="G90" s="43">
        <v>2.645513E-2</v>
      </c>
      <c r="H90" s="33">
        <v>5.25</v>
      </c>
    </row>
    <row r="91" spans="1:8" x14ac:dyDescent="0.2">
      <c r="A91" s="44"/>
      <c r="B91" s="44"/>
      <c r="C91" s="45" t="s">
        <v>140</v>
      </c>
      <c r="D91" s="44"/>
      <c r="E91" s="44" t="s">
        <v>141</v>
      </c>
      <c r="F91" s="46">
        <v>97.591082099999994</v>
      </c>
      <c r="G91" s="47">
        <v>2.645513E-2</v>
      </c>
      <c r="H91" s="33" t="s">
        <v>141</v>
      </c>
    </row>
    <row r="92" spans="1:8" x14ac:dyDescent="0.2">
      <c r="A92" s="44"/>
      <c r="B92" s="44"/>
      <c r="C92" s="48"/>
      <c r="D92" s="44"/>
      <c r="E92" s="44"/>
      <c r="F92" s="49"/>
      <c r="G92" s="49"/>
      <c r="H92" s="33" t="s">
        <v>141</v>
      </c>
    </row>
    <row r="93" spans="1:8" x14ac:dyDescent="0.2">
      <c r="A93" s="44"/>
      <c r="B93" s="44"/>
      <c r="C93" s="45" t="s">
        <v>160</v>
      </c>
      <c r="D93" s="44"/>
      <c r="E93" s="44"/>
      <c r="F93" s="46">
        <v>97.591082099999994</v>
      </c>
      <c r="G93" s="47">
        <v>2.645513E-2</v>
      </c>
      <c r="H93" s="33" t="s">
        <v>141</v>
      </c>
    </row>
    <row r="94" spans="1:8" x14ac:dyDescent="0.2">
      <c r="A94" s="44"/>
      <c r="B94" s="44"/>
      <c r="C94" s="49"/>
      <c r="D94" s="44"/>
      <c r="E94" s="44"/>
      <c r="F94" s="44"/>
      <c r="G94" s="44"/>
      <c r="H94" s="33" t="s">
        <v>141</v>
      </c>
    </row>
    <row r="95" spans="1:8" x14ac:dyDescent="0.2">
      <c r="A95" s="44"/>
      <c r="B95" s="44"/>
      <c r="C95" s="45" t="s">
        <v>161</v>
      </c>
      <c r="D95" s="44"/>
      <c r="E95" s="44"/>
      <c r="F95" s="44"/>
      <c r="G95" s="44"/>
      <c r="H95" s="33" t="s">
        <v>141</v>
      </c>
    </row>
    <row r="96" spans="1:8" x14ac:dyDescent="0.2">
      <c r="A96" s="44"/>
      <c r="B96" s="44"/>
      <c r="C96" s="45" t="s">
        <v>162</v>
      </c>
      <c r="D96" s="44"/>
      <c r="E96" s="44"/>
      <c r="F96" s="44"/>
      <c r="G96" s="44"/>
      <c r="H96" s="33" t="s">
        <v>141</v>
      </c>
    </row>
    <row r="97" spans="1:17" x14ac:dyDescent="0.2">
      <c r="A97" s="44"/>
      <c r="B97" s="44"/>
      <c r="C97" s="45" t="s">
        <v>140</v>
      </c>
      <c r="D97" s="44"/>
      <c r="E97" s="44" t="s">
        <v>141</v>
      </c>
      <c r="F97" s="50" t="s">
        <v>143</v>
      </c>
      <c r="G97" s="47">
        <v>0</v>
      </c>
      <c r="H97" s="33" t="s">
        <v>141</v>
      </c>
    </row>
    <row r="98" spans="1:17" x14ac:dyDescent="0.2">
      <c r="A98" s="44"/>
      <c r="B98" s="44"/>
      <c r="C98" s="48"/>
      <c r="D98" s="44"/>
      <c r="E98" s="44"/>
      <c r="F98" s="49"/>
      <c r="G98" s="49"/>
      <c r="H98" s="33" t="s">
        <v>141</v>
      </c>
    </row>
    <row r="99" spans="1:17" x14ac:dyDescent="0.2">
      <c r="A99" s="44"/>
      <c r="B99" s="44"/>
      <c r="C99" s="45" t="s">
        <v>163</v>
      </c>
      <c r="D99" s="44"/>
      <c r="E99" s="44"/>
      <c r="F99" s="44"/>
      <c r="G99" s="44"/>
      <c r="H99" s="33" t="s">
        <v>141</v>
      </c>
    </row>
    <row r="100" spans="1:17" x14ac:dyDescent="0.2">
      <c r="A100" s="44"/>
      <c r="B100" s="44"/>
      <c r="C100" s="45" t="s">
        <v>164</v>
      </c>
      <c r="D100" s="44"/>
      <c r="E100" s="44"/>
      <c r="F100" s="44"/>
      <c r="G100" s="44"/>
      <c r="H100" s="33" t="s">
        <v>141</v>
      </c>
    </row>
    <row r="101" spans="1:17" x14ac:dyDescent="0.2">
      <c r="A101" s="44"/>
      <c r="B101" s="44"/>
      <c r="C101" s="45" t="s">
        <v>140</v>
      </c>
      <c r="D101" s="44"/>
      <c r="E101" s="44" t="s">
        <v>141</v>
      </c>
      <c r="F101" s="50" t="s">
        <v>143</v>
      </c>
      <c r="G101" s="47">
        <v>0</v>
      </c>
      <c r="H101" s="33" t="s">
        <v>141</v>
      </c>
    </row>
    <row r="102" spans="1:17" x14ac:dyDescent="0.2">
      <c r="A102" s="44"/>
      <c r="B102" s="44"/>
      <c r="C102" s="48"/>
      <c r="D102" s="44"/>
      <c r="E102" s="44"/>
      <c r="F102" s="49"/>
      <c r="G102" s="49"/>
      <c r="H102" s="33" t="s">
        <v>141</v>
      </c>
    </row>
    <row r="103" spans="1:17" x14ac:dyDescent="0.2">
      <c r="A103" s="44"/>
      <c r="B103" s="44"/>
      <c r="C103" s="45" t="s">
        <v>165</v>
      </c>
      <c r="D103" s="44"/>
      <c r="E103" s="44"/>
      <c r="F103" s="49"/>
      <c r="G103" s="49"/>
      <c r="H103" s="33" t="s">
        <v>141</v>
      </c>
    </row>
    <row r="104" spans="1:17" x14ac:dyDescent="0.2">
      <c r="A104" s="44"/>
      <c r="B104" s="44"/>
      <c r="C104" s="45" t="s">
        <v>140</v>
      </c>
      <c r="D104" s="44"/>
      <c r="E104" s="44" t="s">
        <v>141</v>
      </c>
      <c r="F104" s="50" t="s">
        <v>143</v>
      </c>
      <c r="G104" s="47">
        <v>0</v>
      </c>
      <c r="H104" s="33" t="s">
        <v>141</v>
      </c>
    </row>
    <row r="105" spans="1:17" x14ac:dyDescent="0.2">
      <c r="A105" s="44"/>
      <c r="B105" s="44"/>
      <c r="C105" s="48"/>
      <c r="D105" s="44"/>
      <c r="E105" s="44"/>
      <c r="F105" s="49"/>
      <c r="G105" s="49"/>
      <c r="H105" s="33" t="s">
        <v>141</v>
      </c>
    </row>
    <row r="106" spans="1:17" x14ac:dyDescent="0.2">
      <c r="A106" s="52"/>
      <c r="B106" s="40"/>
      <c r="C106" s="40" t="s">
        <v>166</v>
      </c>
      <c r="D106" s="40"/>
      <c r="E106" s="52"/>
      <c r="F106" s="42">
        <v>0.17554027999999999</v>
      </c>
      <c r="G106" s="43">
        <v>4.7589999999999997E-5</v>
      </c>
      <c r="H106" s="33" t="s">
        <v>141</v>
      </c>
    </row>
    <row r="107" spans="1:17" x14ac:dyDescent="0.2">
      <c r="A107" s="48"/>
      <c r="B107" s="48"/>
      <c r="C107" s="45" t="s">
        <v>167</v>
      </c>
      <c r="D107" s="49"/>
      <c r="E107" s="49"/>
      <c r="F107" s="46">
        <v>3688.92786578</v>
      </c>
      <c r="G107" s="53">
        <v>1.00000003</v>
      </c>
      <c r="H107" s="33" t="s">
        <v>141</v>
      </c>
    </row>
    <row r="108" spans="1:17" x14ac:dyDescent="0.2">
      <c r="A108" s="54"/>
      <c r="B108" s="54"/>
      <c r="C108" s="55"/>
      <c r="D108" s="56"/>
      <c r="E108" s="56"/>
      <c r="F108" s="57"/>
      <c r="G108" s="58"/>
      <c r="H108" s="59"/>
    </row>
    <row r="109" spans="1:17" x14ac:dyDescent="0.2">
      <c r="A109" s="54"/>
      <c r="B109" s="187" t="s">
        <v>989</v>
      </c>
      <c r="C109" s="187"/>
      <c r="D109" s="187"/>
      <c r="E109" s="187"/>
      <c r="F109" s="187"/>
      <c r="G109" s="187"/>
      <c r="H109" s="187"/>
      <c r="J109" s="61"/>
    </row>
    <row r="110" spans="1:17" x14ac:dyDescent="0.2">
      <c r="A110" s="54"/>
      <c r="B110" s="187" t="s">
        <v>990</v>
      </c>
      <c r="C110" s="187"/>
      <c r="D110" s="187"/>
      <c r="E110" s="187"/>
      <c r="F110" s="187"/>
      <c r="G110" s="187"/>
      <c r="H110" s="187"/>
      <c r="J110" s="61"/>
    </row>
    <row r="111" spans="1:17" x14ac:dyDescent="0.2">
      <c r="A111" s="54"/>
      <c r="B111" s="187" t="s">
        <v>991</v>
      </c>
      <c r="C111" s="187"/>
      <c r="D111" s="187"/>
      <c r="E111" s="187"/>
      <c r="F111" s="187"/>
      <c r="G111" s="187"/>
      <c r="H111" s="187"/>
      <c r="J111" s="61"/>
    </row>
    <row r="112" spans="1:17" s="63" customFormat="1" ht="52.5" customHeight="1" x14ac:dyDescent="0.25">
      <c r="A112" s="62"/>
      <c r="B112" s="188" t="s">
        <v>992</v>
      </c>
      <c r="C112" s="188"/>
      <c r="D112" s="188"/>
      <c r="E112" s="188"/>
      <c r="F112" s="188"/>
      <c r="G112" s="188"/>
      <c r="H112" s="188"/>
      <c r="I112"/>
      <c r="J112" s="61"/>
      <c r="K112"/>
      <c r="L112"/>
      <c r="M112"/>
      <c r="N112"/>
      <c r="O112"/>
      <c r="P112"/>
      <c r="Q112"/>
    </row>
    <row r="113" spans="1:10" x14ac:dyDescent="0.2">
      <c r="A113" s="54"/>
      <c r="B113" s="187" t="s">
        <v>993</v>
      </c>
      <c r="C113" s="187"/>
      <c r="D113" s="187"/>
      <c r="E113" s="187"/>
      <c r="F113" s="187"/>
      <c r="G113" s="187"/>
      <c r="H113" s="187"/>
      <c r="J113" s="61"/>
    </row>
    <row r="114" spans="1:10" x14ac:dyDescent="0.2">
      <c r="A114" s="54"/>
      <c r="B114" s="54"/>
      <c r="C114" s="54"/>
      <c r="D114" s="56"/>
      <c r="E114" s="56"/>
      <c r="F114" s="56"/>
      <c r="G114" s="56"/>
    </row>
    <row r="115" spans="1:10" x14ac:dyDescent="0.2">
      <c r="A115" s="54"/>
      <c r="B115" s="189" t="s">
        <v>168</v>
      </c>
      <c r="C115" s="190"/>
      <c r="D115" s="191"/>
      <c r="E115" s="64"/>
      <c r="F115" s="56"/>
      <c r="G115" s="56"/>
    </row>
    <row r="116" spans="1:10" ht="27.75" customHeight="1" x14ac:dyDescent="0.2">
      <c r="A116" s="54"/>
      <c r="B116" s="192" t="s">
        <v>169</v>
      </c>
      <c r="C116" s="193"/>
      <c r="D116" s="32" t="s">
        <v>170</v>
      </c>
      <c r="E116" s="64"/>
      <c r="F116" s="56"/>
      <c r="G116" s="56"/>
    </row>
    <row r="117" spans="1:10" x14ac:dyDescent="0.2">
      <c r="A117" s="54"/>
      <c r="B117" s="192" t="s">
        <v>995</v>
      </c>
      <c r="C117" s="193"/>
      <c r="D117" s="32" t="s">
        <v>170</v>
      </c>
      <c r="E117" s="64"/>
      <c r="F117" s="56"/>
      <c r="G117" s="56"/>
    </row>
    <row r="118" spans="1:10" x14ac:dyDescent="0.2">
      <c r="A118" s="54"/>
      <c r="B118" s="192" t="s">
        <v>171</v>
      </c>
      <c r="C118" s="193"/>
      <c r="D118" s="65" t="s">
        <v>141</v>
      </c>
      <c r="E118" s="64"/>
      <c r="F118" s="56"/>
      <c r="G118" s="56"/>
    </row>
    <row r="119" spans="1:10" x14ac:dyDescent="0.2">
      <c r="A119" s="66"/>
      <c r="B119" s="67" t="s">
        <v>141</v>
      </c>
      <c r="C119" s="67" t="s">
        <v>996</v>
      </c>
      <c r="D119" s="67" t="s">
        <v>172</v>
      </c>
      <c r="E119" s="66"/>
      <c r="F119" s="66"/>
      <c r="G119" s="66"/>
      <c r="H119" s="66"/>
      <c r="J119" s="61"/>
    </row>
    <row r="120" spans="1:10" x14ac:dyDescent="0.2">
      <c r="A120" s="66"/>
      <c r="B120" s="68" t="s">
        <v>173</v>
      </c>
      <c r="C120" s="69">
        <v>46203</v>
      </c>
      <c r="D120" s="69">
        <v>46234</v>
      </c>
      <c r="E120" s="66"/>
      <c r="F120" s="66"/>
      <c r="G120" s="66"/>
      <c r="J120" s="61"/>
    </row>
    <row r="121" spans="1:10" x14ac:dyDescent="0.2">
      <c r="A121" s="66"/>
      <c r="B121" s="35" t="s">
        <v>174</v>
      </c>
      <c r="C121" s="70">
        <v>30.0274</v>
      </c>
      <c r="D121" s="70">
        <v>30.162700000000001</v>
      </c>
      <c r="E121" s="66"/>
      <c r="F121" s="60"/>
      <c r="G121" s="71"/>
    </row>
    <row r="122" spans="1:10" x14ac:dyDescent="0.2">
      <c r="A122" s="66"/>
      <c r="B122" s="35" t="s">
        <v>997</v>
      </c>
      <c r="C122" s="70">
        <v>29.0623</v>
      </c>
      <c r="D122" s="70">
        <v>29.193300000000001</v>
      </c>
      <c r="E122" s="66"/>
      <c r="F122" s="60"/>
      <c r="G122" s="71"/>
    </row>
    <row r="123" spans="1:10" x14ac:dyDescent="0.2">
      <c r="A123" s="66"/>
      <c r="B123" s="35" t="s">
        <v>175</v>
      </c>
      <c r="C123" s="70">
        <v>28.5716</v>
      </c>
      <c r="D123" s="70">
        <v>28.694199999999999</v>
      </c>
      <c r="E123" s="66"/>
      <c r="F123" s="60"/>
      <c r="G123" s="71"/>
    </row>
    <row r="124" spans="1:10" x14ac:dyDescent="0.2">
      <c r="A124" s="66"/>
      <c r="B124" s="35" t="s">
        <v>998</v>
      </c>
      <c r="C124" s="70">
        <v>27.6126</v>
      </c>
      <c r="D124" s="70">
        <v>27.731100000000001</v>
      </c>
      <c r="E124" s="66"/>
      <c r="F124" s="60"/>
      <c r="G124" s="71"/>
    </row>
    <row r="125" spans="1:10" x14ac:dyDescent="0.2">
      <c r="A125" s="66"/>
      <c r="B125" s="66"/>
      <c r="C125" s="66"/>
      <c r="D125" s="66"/>
      <c r="E125" s="66"/>
      <c r="F125" s="66"/>
      <c r="G125" s="66"/>
    </row>
    <row r="126" spans="1:10" x14ac:dyDescent="0.2">
      <c r="A126" s="66"/>
      <c r="B126" s="192" t="s">
        <v>999</v>
      </c>
      <c r="C126" s="193"/>
      <c r="D126" s="32" t="s">
        <v>170</v>
      </c>
      <c r="E126" s="66"/>
      <c r="F126" s="66"/>
      <c r="G126" s="66"/>
    </row>
    <row r="127" spans="1:10" x14ac:dyDescent="0.2">
      <c r="A127" s="66"/>
      <c r="B127" s="78"/>
      <c r="C127" s="78"/>
      <c r="D127" s="78"/>
      <c r="E127" s="66"/>
      <c r="F127" s="66"/>
      <c r="G127" s="66"/>
    </row>
    <row r="128" spans="1:10" x14ac:dyDescent="0.2">
      <c r="A128" s="66"/>
      <c r="B128" s="192" t="s">
        <v>177</v>
      </c>
      <c r="C128" s="193"/>
      <c r="D128" s="32" t="s">
        <v>170</v>
      </c>
      <c r="E128" s="74"/>
      <c r="F128" s="66"/>
      <c r="G128" s="66"/>
    </row>
    <row r="129" spans="1:7" x14ac:dyDescent="0.2">
      <c r="A129" s="66"/>
      <c r="B129" s="192" t="s">
        <v>178</v>
      </c>
      <c r="C129" s="193"/>
      <c r="D129" s="32" t="s">
        <v>170</v>
      </c>
      <c r="E129" s="74"/>
      <c r="F129" s="66"/>
      <c r="G129" s="66"/>
    </row>
    <row r="130" spans="1:7" x14ac:dyDescent="0.2">
      <c r="A130" s="66"/>
      <c r="B130" s="192" t="s">
        <v>179</v>
      </c>
      <c r="C130" s="193"/>
      <c r="D130" s="32" t="s">
        <v>170</v>
      </c>
      <c r="E130" s="74"/>
      <c r="F130" s="66"/>
      <c r="G130" s="66"/>
    </row>
    <row r="131" spans="1:7" x14ac:dyDescent="0.2">
      <c r="A131" s="66"/>
      <c r="B131" s="192" t="s">
        <v>180</v>
      </c>
      <c r="C131" s="193"/>
      <c r="D131" s="75">
        <v>0.13832736193620562</v>
      </c>
      <c r="E131" s="66"/>
      <c r="F131" s="60"/>
      <c r="G131" s="71"/>
    </row>
    <row r="133" spans="1:7" x14ac:dyDescent="0.2">
      <c r="B133" s="194" t="s">
        <v>1000</v>
      </c>
      <c r="C133" s="194"/>
    </row>
    <row r="135" spans="1:7" ht="153.75" customHeight="1" x14ac:dyDescent="0.2"/>
    <row r="138" spans="1:7" x14ac:dyDescent="0.2">
      <c r="B138" s="76" t="s">
        <v>1001</v>
      </c>
      <c r="C138" s="77"/>
      <c r="D138" s="76"/>
    </row>
    <row r="139" spans="1:7" x14ac:dyDescent="0.2">
      <c r="B139" s="76" t="s">
        <v>1013</v>
      </c>
      <c r="D139" s="76"/>
    </row>
    <row r="140" spans="1:7" ht="165" customHeight="1" x14ac:dyDescent="0.2"/>
  </sheetData>
  <mergeCells count="18">
    <mergeCell ref="B130:C130"/>
    <mergeCell ref="B131:C131"/>
    <mergeCell ref="B133:C133"/>
    <mergeCell ref="B117:C117"/>
    <mergeCell ref="B118:C118"/>
    <mergeCell ref="B126:C126"/>
    <mergeCell ref="B128:C128"/>
    <mergeCell ref="B129:C129"/>
    <mergeCell ref="B111:H111"/>
    <mergeCell ref="B112:H112"/>
    <mergeCell ref="B113:H113"/>
    <mergeCell ref="B115:D115"/>
    <mergeCell ref="B116:C116"/>
    <mergeCell ref="A1:H1"/>
    <mergeCell ref="A2:H2"/>
    <mergeCell ref="A3:H3"/>
    <mergeCell ref="B109:H109"/>
    <mergeCell ref="B110:H110"/>
  </mergeCells>
  <hyperlinks>
    <hyperlink ref="I1" location="Index!B2" display="Index" xr:uid="{506735F8-0560-4BE8-9D68-5AB693492EAF}"/>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1CB96-29F0-4DA4-B92B-50BAD4554C69}">
  <sheetPr>
    <outlinePr summaryBelow="0" summaryRight="0"/>
  </sheetPr>
  <dimension ref="A1:Q179"/>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410</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328</v>
      </c>
      <c r="C7" s="40" t="s">
        <v>329</v>
      </c>
      <c r="D7" s="40" t="s">
        <v>40</v>
      </c>
      <c r="E7" s="41">
        <v>264884</v>
      </c>
      <c r="F7" s="42">
        <v>15167.25784</v>
      </c>
      <c r="G7" s="43">
        <v>3.8669200000000001E-2</v>
      </c>
      <c r="H7" s="33" t="s">
        <v>141</v>
      </c>
    </row>
    <row r="8" spans="1:9" x14ac:dyDescent="0.2">
      <c r="A8" s="39">
        <v>2</v>
      </c>
      <c r="B8" s="40" t="s">
        <v>334</v>
      </c>
      <c r="C8" s="40" t="s">
        <v>335</v>
      </c>
      <c r="D8" s="40" t="s">
        <v>199</v>
      </c>
      <c r="E8" s="41">
        <v>1534556</v>
      </c>
      <c r="F8" s="42">
        <v>14093.362304</v>
      </c>
      <c r="G8" s="43">
        <v>3.5931280000000003E-2</v>
      </c>
      <c r="H8" s="33" t="s">
        <v>141</v>
      </c>
    </row>
    <row r="9" spans="1:9" x14ac:dyDescent="0.2">
      <c r="A9" s="39">
        <v>3</v>
      </c>
      <c r="B9" s="40" t="s">
        <v>341</v>
      </c>
      <c r="C9" s="40" t="s">
        <v>342</v>
      </c>
      <c r="D9" s="40" t="s">
        <v>52</v>
      </c>
      <c r="E9" s="41">
        <v>1681362</v>
      </c>
      <c r="F9" s="42">
        <v>13823.317682999999</v>
      </c>
      <c r="G9" s="43">
        <v>3.5242799999999998E-2</v>
      </c>
      <c r="H9" s="33" t="s">
        <v>141</v>
      </c>
    </row>
    <row r="10" spans="1:9" x14ac:dyDescent="0.2">
      <c r="A10" s="39">
        <v>4</v>
      </c>
      <c r="B10" s="40" t="s">
        <v>33</v>
      </c>
      <c r="C10" s="40" t="s">
        <v>34</v>
      </c>
      <c r="D10" s="40" t="s">
        <v>35</v>
      </c>
      <c r="E10" s="41">
        <v>577256</v>
      </c>
      <c r="F10" s="42">
        <v>13806.231752</v>
      </c>
      <c r="G10" s="43">
        <v>3.519924E-2</v>
      </c>
      <c r="H10" s="33" t="s">
        <v>141</v>
      </c>
    </row>
    <row r="11" spans="1:9" x14ac:dyDescent="0.2">
      <c r="A11" s="39">
        <v>5</v>
      </c>
      <c r="B11" s="40" t="s">
        <v>320</v>
      </c>
      <c r="C11" s="40" t="s">
        <v>321</v>
      </c>
      <c r="D11" s="40" t="s">
        <v>228</v>
      </c>
      <c r="E11" s="41">
        <v>4056832</v>
      </c>
      <c r="F11" s="42">
        <v>12269.888384</v>
      </c>
      <c r="G11" s="43">
        <v>3.1282299999999999E-2</v>
      </c>
      <c r="H11" s="33" t="s">
        <v>141</v>
      </c>
    </row>
    <row r="12" spans="1:9" x14ac:dyDescent="0.2">
      <c r="A12" s="39">
        <v>6</v>
      </c>
      <c r="B12" s="40" t="s">
        <v>332</v>
      </c>
      <c r="C12" s="40" t="s">
        <v>333</v>
      </c>
      <c r="D12" s="40" t="s">
        <v>250</v>
      </c>
      <c r="E12" s="41">
        <v>711944</v>
      </c>
      <c r="F12" s="42">
        <v>11291.431839999999</v>
      </c>
      <c r="G12" s="43">
        <v>2.8787710000000001E-2</v>
      </c>
      <c r="H12" s="33" t="s">
        <v>141</v>
      </c>
    </row>
    <row r="13" spans="1:9" x14ac:dyDescent="0.2">
      <c r="A13" s="39">
        <v>7</v>
      </c>
      <c r="B13" s="40" t="s">
        <v>371</v>
      </c>
      <c r="C13" s="40" t="s">
        <v>372</v>
      </c>
      <c r="D13" s="40" t="s">
        <v>184</v>
      </c>
      <c r="E13" s="41">
        <v>957209</v>
      </c>
      <c r="F13" s="42">
        <v>10080.367979000001</v>
      </c>
      <c r="G13" s="43">
        <v>2.570008E-2</v>
      </c>
      <c r="H13" s="33" t="s">
        <v>141</v>
      </c>
    </row>
    <row r="14" spans="1:9" x14ac:dyDescent="0.2">
      <c r="A14" s="39">
        <v>8</v>
      </c>
      <c r="B14" s="40" t="s">
        <v>62</v>
      </c>
      <c r="C14" s="40" t="s">
        <v>63</v>
      </c>
      <c r="D14" s="40" t="s">
        <v>35</v>
      </c>
      <c r="E14" s="41">
        <v>97466</v>
      </c>
      <c r="F14" s="42">
        <v>9623.3055100000001</v>
      </c>
      <c r="G14" s="43">
        <v>2.4534790000000001E-2</v>
      </c>
      <c r="H14" s="33" t="s">
        <v>141</v>
      </c>
    </row>
    <row r="15" spans="1:9" x14ac:dyDescent="0.2">
      <c r="A15" s="39">
        <v>9</v>
      </c>
      <c r="B15" s="40" t="s">
        <v>381</v>
      </c>
      <c r="C15" s="40" t="s">
        <v>382</v>
      </c>
      <c r="D15" s="40" t="s">
        <v>383</v>
      </c>
      <c r="E15" s="41">
        <v>1150500</v>
      </c>
      <c r="F15" s="42">
        <v>8744.3752499999991</v>
      </c>
      <c r="G15" s="43">
        <v>2.2293940000000002E-2</v>
      </c>
      <c r="H15" s="33" t="s">
        <v>141</v>
      </c>
    </row>
    <row r="16" spans="1:9" x14ac:dyDescent="0.2">
      <c r="A16" s="39">
        <v>10</v>
      </c>
      <c r="B16" s="40" t="s">
        <v>373</v>
      </c>
      <c r="C16" s="40" t="s">
        <v>374</v>
      </c>
      <c r="D16" s="40" t="s">
        <v>184</v>
      </c>
      <c r="E16" s="41">
        <v>569382</v>
      </c>
      <c r="F16" s="42">
        <v>8735.4586440000003</v>
      </c>
      <c r="G16" s="43">
        <v>2.227121E-2</v>
      </c>
      <c r="H16" s="33" t="s">
        <v>141</v>
      </c>
    </row>
    <row r="17" spans="1:8" x14ac:dyDescent="0.2">
      <c r="A17" s="39">
        <v>11</v>
      </c>
      <c r="B17" s="40" t="s">
        <v>351</v>
      </c>
      <c r="C17" s="40" t="s">
        <v>352</v>
      </c>
      <c r="D17" s="40" t="s">
        <v>116</v>
      </c>
      <c r="E17" s="41">
        <v>540523</v>
      </c>
      <c r="F17" s="42">
        <v>8429.9967080000006</v>
      </c>
      <c r="G17" s="43">
        <v>2.149243E-2</v>
      </c>
      <c r="H17" s="33" t="s">
        <v>141</v>
      </c>
    </row>
    <row r="18" spans="1:8" x14ac:dyDescent="0.2">
      <c r="A18" s="39">
        <v>12</v>
      </c>
      <c r="B18" s="40" t="s">
        <v>411</v>
      </c>
      <c r="C18" s="40" t="s">
        <v>412</v>
      </c>
      <c r="D18" s="40" t="s">
        <v>45</v>
      </c>
      <c r="E18" s="41">
        <v>4443809</v>
      </c>
      <c r="F18" s="42">
        <v>8269.4841680999998</v>
      </c>
      <c r="G18" s="43">
        <v>2.10832E-2</v>
      </c>
      <c r="H18" s="33" t="s">
        <v>141</v>
      </c>
    </row>
    <row r="19" spans="1:8" ht="25.5" x14ac:dyDescent="0.2">
      <c r="A19" s="39">
        <v>13</v>
      </c>
      <c r="B19" s="40" t="s">
        <v>413</v>
      </c>
      <c r="C19" s="40" t="s">
        <v>414</v>
      </c>
      <c r="D19" s="40" t="s">
        <v>205</v>
      </c>
      <c r="E19" s="41">
        <v>41868</v>
      </c>
      <c r="F19" s="42">
        <v>7972.9232400000001</v>
      </c>
      <c r="G19" s="43">
        <v>2.0327109999999999E-2</v>
      </c>
      <c r="H19" s="33" t="s">
        <v>141</v>
      </c>
    </row>
    <row r="20" spans="1:8" ht="25.5" x14ac:dyDescent="0.2">
      <c r="A20" s="39">
        <v>14</v>
      </c>
      <c r="B20" s="40" t="s">
        <v>415</v>
      </c>
      <c r="C20" s="40" t="s">
        <v>416</v>
      </c>
      <c r="D20" s="40" t="s">
        <v>202</v>
      </c>
      <c r="E20" s="41">
        <v>1184520</v>
      </c>
      <c r="F20" s="42">
        <v>6943.6562400000003</v>
      </c>
      <c r="G20" s="43">
        <v>1.770298E-2</v>
      </c>
      <c r="H20" s="33" t="s">
        <v>141</v>
      </c>
    </row>
    <row r="21" spans="1:8" x14ac:dyDescent="0.2">
      <c r="A21" s="39">
        <v>15</v>
      </c>
      <c r="B21" s="40" t="s">
        <v>417</v>
      </c>
      <c r="C21" s="40" t="s">
        <v>418</v>
      </c>
      <c r="D21" s="40" t="s">
        <v>45</v>
      </c>
      <c r="E21" s="41">
        <v>546776</v>
      </c>
      <c r="F21" s="42">
        <v>6722.6109200000001</v>
      </c>
      <c r="G21" s="43">
        <v>1.7139419999999999E-2</v>
      </c>
      <c r="H21" s="33" t="s">
        <v>141</v>
      </c>
    </row>
    <row r="22" spans="1:8" x14ac:dyDescent="0.2">
      <c r="A22" s="39">
        <v>16</v>
      </c>
      <c r="B22" s="40" t="s">
        <v>57</v>
      </c>
      <c r="C22" s="40" t="s">
        <v>58</v>
      </c>
      <c r="D22" s="40" t="s">
        <v>59</v>
      </c>
      <c r="E22" s="41">
        <v>390188</v>
      </c>
      <c r="F22" s="42">
        <v>6619.5394200000001</v>
      </c>
      <c r="G22" s="43">
        <v>1.6876639999999998E-2</v>
      </c>
      <c r="H22" s="33" t="s">
        <v>141</v>
      </c>
    </row>
    <row r="23" spans="1:8" x14ac:dyDescent="0.2">
      <c r="A23" s="39">
        <v>17</v>
      </c>
      <c r="B23" s="40" t="s">
        <v>330</v>
      </c>
      <c r="C23" s="40" t="s">
        <v>331</v>
      </c>
      <c r="D23" s="40" t="s">
        <v>45</v>
      </c>
      <c r="E23" s="41">
        <v>9206045</v>
      </c>
      <c r="F23" s="42">
        <v>6605.3372874999995</v>
      </c>
      <c r="G23" s="43">
        <v>1.684043E-2</v>
      </c>
      <c r="H23" s="33" t="s">
        <v>141</v>
      </c>
    </row>
    <row r="24" spans="1:8" x14ac:dyDescent="0.2">
      <c r="A24" s="39">
        <v>18</v>
      </c>
      <c r="B24" s="40" t="s">
        <v>353</v>
      </c>
      <c r="C24" s="40" t="s">
        <v>354</v>
      </c>
      <c r="D24" s="40" t="s">
        <v>109</v>
      </c>
      <c r="E24" s="41">
        <v>1097792</v>
      </c>
      <c r="F24" s="42">
        <v>6369.3891839999997</v>
      </c>
      <c r="G24" s="43">
        <v>1.6238869999999999E-2</v>
      </c>
      <c r="H24" s="33" t="s">
        <v>141</v>
      </c>
    </row>
    <row r="25" spans="1:8" x14ac:dyDescent="0.2">
      <c r="A25" s="39">
        <v>19</v>
      </c>
      <c r="B25" s="40" t="s">
        <v>83</v>
      </c>
      <c r="C25" s="40" t="s">
        <v>84</v>
      </c>
      <c r="D25" s="40" t="s">
        <v>85</v>
      </c>
      <c r="E25" s="41">
        <v>121795</v>
      </c>
      <c r="F25" s="42">
        <v>6298.0194499999998</v>
      </c>
      <c r="G25" s="43">
        <v>1.6056910000000001E-2</v>
      </c>
      <c r="H25" s="33" t="s">
        <v>141</v>
      </c>
    </row>
    <row r="26" spans="1:8" x14ac:dyDescent="0.2">
      <c r="A26" s="39">
        <v>20</v>
      </c>
      <c r="B26" s="40" t="s">
        <v>349</v>
      </c>
      <c r="C26" s="40" t="s">
        <v>350</v>
      </c>
      <c r="D26" s="40" t="s">
        <v>194</v>
      </c>
      <c r="E26" s="41">
        <v>2109680</v>
      </c>
      <c r="F26" s="42">
        <v>6285.7915599999997</v>
      </c>
      <c r="G26" s="43">
        <v>1.602574E-2</v>
      </c>
      <c r="H26" s="33" t="s">
        <v>141</v>
      </c>
    </row>
    <row r="27" spans="1:8" x14ac:dyDescent="0.2">
      <c r="A27" s="39">
        <v>21</v>
      </c>
      <c r="B27" s="40" t="s">
        <v>77</v>
      </c>
      <c r="C27" s="40" t="s">
        <v>78</v>
      </c>
      <c r="D27" s="40" t="s">
        <v>32</v>
      </c>
      <c r="E27" s="41">
        <v>718629</v>
      </c>
      <c r="F27" s="42">
        <v>6150.7456110000003</v>
      </c>
      <c r="G27" s="43">
        <v>1.5681440000000001E-2</v>
      </c>
      <c r="H27" s="33" t="s">
        <v>141</v>
      </c>
    </row>
    <row r="28" spans="1:8" x14ac:dyDescent="0.2">
      <c r="A28" s="39">
        <v>22</v>
      </c>
      <c r="B28" s="40" t="s">
        <v>393</v>
      </c>
      <c r="C28" s="40" t="s">
        <v>394</v>
      </c>
      <c r="D28" s="40" t="s">
        <v>184</v>
      </c>
      <c r="E28" s="41">
        <v>433592</v>
      </c>
      <c r="F28" s="42">
        <v>5895.9840160000003</v>
      </c>
      <c r="G28" s="43">
        <v>1.5031920000000001E-2</v>
      </c>
      <c r="H28" s="33" t="s">
        <v>141</v>
      </c>
    </row>
    <row r="29" spans="1:8" ht="25.5" x14ac:dyDescent="0.2">
      <c r="A29" s="39">
        <v>23</v>
      </c>
      <c r="B29" s="40" t="s">
        <v>375</v>
      </c>
      <c r="C29" s="40" t="s">
        <v>376</v>
      </c>
      <c r="D29" s="40" t="s">
        <v>205</v>
      </c>
      <c r="E29" s="41">
        <v>616059</v>
      </c>
      <c r="F29" s="42">
        <v>5649.2610299999997</v>
      </c>
      <c r="G29" s="43">
        <v>1.440289E-2</v>
      </c>
      <c r="H29" s="33" t="s">
        <v>141</v>
      </c>
    </row>
    <row r="30" spans="1:8" x14ac:dyDescent="0.2">
      <c r="A30" s="39">
        <v>24</v>
      </c>
      <c r="B30" s="40" t="s">
        <v>296</v>
      </c>
      <c r="C30" s="40" t="s">
        <v>297</v>
      </c>
      <c r="D30" s="40" t="s">
        <v>119</v>
      </c>
      <c r="E30" s="41">
        <v>669569</v>
      </c>
      <c r="F30" s="42">
        <v>5432.8828659999999</v>
      </c>
      <c r="G30" s="43">
        <v>1.3851230000000001E-2</v>
      </c>
      <c r="H30" s="33" t="s">
        <v>141</v>
      </c>
    </row>
    <row r="31" spans="1:8" x14ac:dyDescent="0.2">
      <c r="A31" s="39">
        <v>25</v>
      </c>
      <c r="B31" s="40" t="s">
        <v>345</v>
      </c>
      <c r="C31" s="40" t="s">
        <v>346</v>
      </c>
      <c r="D31" s="40" t="s">
        <v>45</v>
      </c>
      <c r="E31" s="41">
        <v>7175913</v>
      </c>
      <c r="F31" s="42">
        <v>5397.0041672999996</v>
      </c>
      <c r="G31" s="43">
        <v>1.3759759999999999E-2</v>
      </c>
      <c r="H31" s="33" t="s">
        <v>141</v>
      </c>
    </row>
    <row r="32" spans="1:8" x14ac:dyDescent="0.2">
      <c r="A32" s="39">
        <v>26</v>
      </c>
      <c r="B32" s="40" t="s">
        <v>379</v>
      </c>
      <c r="C32" s="40" t="s">
        <v>380</v>
      </c>
      <c r="D32" s="40" t="s">
        <v>32</v>
      </c>
      <c r="E32" s="41">
        <v>322756</v>
      </c>
      <c r="F32" s="42">
        <v>5377.4377160000004</v>
      </c>
      <c r="G32" s="43">
        <v>1.3709880000000001E-2</v>
      </c>
      <c r="H32" s="33" t="s">
        <v>141</v>
      </c>
    </row>
    <row r="33" spans="1:8" ht="25.5" x14ac:dyDescent="0.2">
      <c r="A33" s="39">
        <v>27</v>
      </c>
      <c r="B33" s="40" t="s">
        <v>419</v>
      </c>
      <c r="C33" s="40" t="s">
        <v>420</v>
      </c>
      <c r="D33" s="40" t="s">
        <v>205</v>
      </c>
      <c r="E33" s="41">
        <v>115603</v>
      </c>
      <c r="F33" s="42">
        <v>5330.685536</v>
      </c>
      <c r="G33" s="43">
        <v>1.3590680000000001E-2</v>
      </c>
      <c r="H33" s="33" t="s">
        <v>141</v>
      </c>
    </row>
    <row r="34" spans="1:8" x14ac:dyDescent="0.2">
      <c r="A34" s="39">
        <v>28</v>
      </c>
      <c r="B34" s="40" t="s">
        <v>292</v>
      </c>
      <c r="C34" s="40" t="s">
        <v>293</v>
      </c>
      <c r="D34" s="40" t="s">
        <v>228</v>
      </c>
      <c r="E34" s="41">
        <v>419462</v>
      </c>
      <c r="F34" s="42">
        <v>5143.6527749999996</v>
      </c>
      <c r="G34" s="43">
        <v>1.311384E-2</v>
      </c>
      <c r="H34" s="33" t="s">
        <v>141</v>
      </c>
    </row>
    <row r="35" spans="1:8" x14ac:dyDescent="0.2">
      <c r="A35" s="39">
        <v>29</v>
      </c>
      <c r="B35" s="40" t="s">
        <v>114</v>
      </c>
      <c r="C35" s="40" t="s">
        <v>115</v>
      </c>
      <c r="D35" s="40" t="s">
        <v>116</v>
      </c>
      <c r="E35" s="41">
        <v>69080</v>
      </c>
      <c r="F35" s="42">
        <v>5139.8973999999998</v>
      </c>
      <c r="G35" s="43">
        <v>1.310426E-2</v>
      </c>
      <c r="H35" s="33" t="s">
        <v>141</v>
      </c>
    </row>
    <row r="36" spans="1:8" x14ac:dyDescent="0.2">
      <c r="A36" s="39">
        <v>30</v>
      </c>
      <c r="B36" s="40" t="s">
        <v>48</v>
      </c>
      <c r="C36" s="40" t="s">
        <v>49</v>
      </c>
      <c r="D36" s="40" t="s">
        <v>17</v>
      </c>
      <c r="E36" s="41">
        <v>396330</v>
      </c>
      <c r="F36" s="42">
        <v>5111.07168</v>
      </c>
      <c r="G36" s="43">
        <v>1.3030770000000001E-2</v>
      </c>
      <c r="H36" s="33" t="s">
        <v>141</v>
      </c>
    </row>
    <row r="37" spans="1:8" x14ac:dyDescent="0.2">
      <c r="A37" s="39">
        <v>31</v>
      </c>
      <c r="B37" s="40" t="s">
        <v>15</v>
      </c>
      <c r="C37" s="40" t="s">
        <v>16</v>
      </c>
      <c r="D37" s="40" t="s">
        <v>17</v>
      </c>
      <c r="E37" s="41">
        <v>119155</v>
      </c>
      <c r="F37" s="42">
        <v>4693.3962949999996</v>
      </c>
      <c r="G37" s="43">
        <v>1.19659E-2</v>
      </c>
      <c r="H37" s="33" t="s">
        <v>141</v>
      </c>
    </row>
    <row r="38" spans="1:8" x14ac:dyDescent="0.2">
      <c r="A38" s="39">
        <v>32</v>
      </c>
      <c r="B38" s="40" t="s">
        <v>421</v>
      </c>
      <c r="C38" s="40" t="s">
        <v>422</v>
      </c>
      <c r="D38" s="40" t="s">
        <v>194</v>
      </c>
      <c r="E38" s="41">
        <v>142505</v>
      </c>
      <c r="F38" s="42">
        <v>4691.2646000000004</v>
      </c>
      <c r="G38" s="43">
        <v>1.1960459999999999E-2</v>
      </c>
      <c r="H38" s="33" t="s">
        <v>141</v>
      </c>
    </row>
    <row r="39" spans="1:8" x14ac:dyDescent="0.2">
      <c r="A39" s="39">
        <v>33</v>
      </c>
      <c r="B39" s="40" t="s">
        <v>423</v>
      </c>
      <c r="C39" s="40" t="s">
        <v>424</v>
      </c>
      <c r="D39" s="40" t="s">
        <v>184</v>
      </c>
      <c r="E39" s="41">
        <v>1458534</v>
      </c>
      <c r="F39" s="42">
        <v>4635.2210519999999</v>
      </c>
      <c r="G39" s="43">
        <v>1.1817579999999999E-2</v>
      </c>
      <c r="H39" s="33" t="s">
        <v>141</v>
      </c>
    </row>
    <row r="40" spans="1:8" x14ac:dyDescent="0.2">
      <c r="A40" s="39">
        <v>34</v>
      </c>
      <c r="B40" s="40" t="s">
        <v>425</v>
      </c>
      <c r="C40" s="40" t="s">
        <v>426</v>
      </c>
      <c r="D40" s="40" t="s">
        <v>427</v>
      </c>
      <c r="E40" s="41">
        <v>1099116</v>
      </c>
      <c r="F40" s="42">
        <v>4623.9810120000002</v>
      </c>
      <c r="G40" s="43">
        <v>1.178892E-2</v>
      </c>
      <c r="H40" s="33" t="s">
        <v>141</v>
      </c>
    </row>
    <row r="41" spans="1:8" x14ac:dyDescent="0.2">
      <c r="A41" s="39">
        <v>35</v>
      </c>
      <c r="B41" s="40" t="s">
        <v>68</v>
      </c>
      <c r="C41" s="40" t="s">
        <v>69</v>
      </c>
      <c r="D41" s="40" t="s">
        <v>35</v>
      </c>
      <c r="E41" s="41">
        <v>189690</v>
      </c>
      <c r="F41" s="42">
        <v>4586.51451</v>
      </c>
      <c r="G41" s="43">
        <v>1.16934E-2</v>
      </c>
      <c r="H41" s="33" t="s">
        <v>141</v>
      </c>
    </row>
    <row r="42" spans="1:8" x14ac:dyDescent="0.2">
      <c r="A42" s="39">
        <v>36</v>
      </c>
      <c r="B42" s="40" t="s">
        <v>322</v>
      </c>
      <c r="C42" s="40" t="s">
        <v>323</v>
      </c>
      <c r="D42" s="40" t="s">
        <v>184</v>
      </c>
      <c r="E42" s="41">
        <v>834607</v>
      </c>
      <c r="F42" s="42">
        <v>4573.2290565000003</v>
      </c>
      <c r="G42" s="43">
        <v>1.165953E-2</v>
      </c>
      <c r="H42" s="33" t="s">
        <v>141</v>
      </c>
    </row>
    <row r="43" spans="1:8" x14ac:dyDescent="0.2">
      <c r="A43" s="39">
        <v>37</v>
      </c>
      <c r="B43" s="40" t="s">
        <v>428</v>
      </c>
      <c r="C43" s="40" t="s">
        <v>429</v>
      </c>
      <c r="D43" s="40" t="s">
        <v>116</v>
      </c>
      <c r="E43" s="41">
        <v>1125412</v>
      </c>
      <c r="F43" s="42">
        <v>4537.6611839999996</v>
      </c>
      <c r="G43" s="43">
        <v>1.156885E-2</v>
      </c>
      <c r="H43" s="33" t="s">
        <v>141</v>
      </c>
    </row>
    <row r="44" spans="1:8" x14ac:dyDescent="0.2">
      <c r="A44" s="39">
        <v>38</v>
      </c>
      <c r="B44" s="40" t="s">
        <v>120</v>
      </c>
      <c r="C44" s="40" t="s">
        <v>121</v>
      </c>
      <c r="D44" s="40" t="s">
        <v>40</v>
      </c>
      <c r="E44" s="41">
        <v>1075773</v>
      </c>
      <c r="F44" s="42">
        <v>4508.0267565000004</v>
      </c>
      <c r="G44" s="43">
        <v>1.14933E-2</v>
      </c>
      <c r="H44" s="33" t="s">
        <v>141</v>
      </c>
    </row>
    <row r="45" spans="1:8" x14ac:dyDescent="0.2">
      <c r="A45" s="39">
        <v>39</v>
      </c>
      <c r="B45" s="40" t="s">
        <v>430</v>
      </c>
      <c r="C45" s="40" t="s">
        <v>431</v>
      </c>
      <c r="D45" s="40" t="s">
        <v>208</v>
      </c>
      <c r="E45" s="41">
        <v>1251538</v>
      </c>
      <c r="F45" s="42">
        <v>4480.5060400000002</v>
      </c>
      <c r="G45" s="43">
        <v>1.142313E-2</v>
      </c>
      <c r="H45" s="33" t="s">
        <v>141</v>
      </c>
    </row>
    <row r="46" spans="1:8" x14ac:dyDescent="0.2">
      <c r="A46" s="39">
        <v>40</v>
      </c>
      <c r="B46" s="40" t="s">
        <v>358</v>
      </c>
      <c r="C46" s="40" t="s">
        <v>359</v>
      </c>
      <c r="D46" s="40" t="s">
        <v>116</v>
      </c>
      <c r="E46" s="41">
        <v>2319149</v>
      </c>
      <c r="F46" s="42">
        <v>4476.4213997999996</v>
      </c>
      <c r="G46" s="43">
        <v>1.1412719999999999E-2</v>
      </c>
      <c r="H46" s="33" t="s">
        <v>141</v>
      </c>
    </row>
    <row r="47" spans="1:8" x14ac:dyDescent="0.2">
      <c r="A47" s="39">
        <v>41</v>
      </c>
      <c r="B47" s="40" t="s">
        <v>432</v>
      </c>
      <c r="C47" s="40" t="s">
        <v>433</v>
      </c>
      <c r="D47" s="40" t="s">
        <v>52</v>
      </c>
      <c r="E47" s="41">
        <v>75317</v>
      </c>
      <c r="F47" s="42">
        <v>4451.2347</v>
      </c>
      <c r="G47" s="43">
        <v>1.1348499999999999E-2</v>
      </c>
      <c r="H47" s="33" t="s">
        <v>141</v>
      </c>
    </row>
    <row r="48" spans="1:8" x14ac:dyDescent="0.2">
      <c r="A48" s="39">
        <v>42</v>
      </c>
      <c r="B48" s="40" t="s">
        <v>347</v>
      </c>
      <c r="C48" s="40" t="s">
        <v>348</v>
      </c>
      <c r="D48" s="40" t="s">
        <v>45</v>
      </c>
      <c r="E48" s="41">
        <v>1242284</v>
      </c>
      <c r="F48" s="42">
        <v>4098.2949159999998</v>
      </c>
      <c r="G48" s="43">
        <v>1.044868E-2</v>
      </c>
      <c r="H48" s="33" t="s">
        <v>141</v>
      </c>
    </row>
    <row r="49" spans="1:8" x14ac:dyDescent="0.2">
      <c r="A49" s="39">
        <v>43</v>
      </c>
      <c r="B49" s="40" t="s">
        <v>434</v>
      </c>
      <c r="C49" s="40" t="s">
        <v>435</v>
      </c>
      <c r="D49" s="40" t="s">
        <v>45</v>
      </c>
      <c r="E49" s="41">
        <v>2304594</v>
      </c>
      <c r="F49" s="42">
        <v>4012.9895322000002</v>
      </c>
      <c r="G49" s="43">
        <v>1.0231189999999999E-2</v>
      </c>
      <c r="H49" s="33" t="s">
        <v>141</v>
      </c>
    </row>
    <row r="50" spans="1:8" ht="25.5" x14ac:dyDescent="0.2">
      <c r="A50" s="39">
        <v>44</v>
      </c>
      <c r="B50" s="40" t="s">
        <v>436</v>
      </c>
      <c r="C50" s="40" t="s">
        <v>437</v>
      </c>
      <c r="D50" s="40" t="s">
        <v>281</v>
      </c>
      <c r="E50" s="41">
        <v>1520260</v>
      </c>
      <c r="F50" s="42">
        <v>4005.1249699999998</v>
      </c>
      <c r="G50" s="43">
        <v>1.021114E-2</v>
      </c>
      <c r="H50" s="33" t="s">
        <v>141</v>
      </c>
    </row>
    <row r="51" spans="1:8" x14ac:dyDescent="0.2">
      <c r="A51" s="39">
        <v>45</v>
      </c>
      <c r="B51" s="40" t="s">
        <v>377</v>
      </c>
      <c r="C51" s="40" t="s">
        <v>378</v>
      </c>
      <c r="D51" s="40" t="s">
        <v>32</v>
      </c>
      <c r="E51" s="41">
        <v>988128</v>
      </c>
      <c r="F51" s="42">
        <v>3839.3713440000001</v>
      </c>
      <c r="G51" s="43">
        <v>9.78855E-3</v>
      </c>
      <c r="H51" s="33" t="s">
        <v>141</v>
      </c>
    </row>
    <row r="52" spans="1:8" x14ac:dyDescent="0.2">
      <c r="A52" s="39">
        <v>46</v>
      </c>
      <c r="B52" s="40" t="s">
        <v>438</v>
      </c>
      <c r="C52" s="40" t="s">
        <v>439</v>
      </c>
      <c r="D52" s="40" t="s">
        <v>228</v>
      </c>
      <c r="E52" s="41">
        <v>2924815</v>
      </c>
      <c r="F52" s="42">
        <v>3806.9392039999998</v>
      </c>
      <c r="G52" s="43">
        <v>9.7058600000000002E-3</v>
      </c>
      <c r="H52" s="33" t="s">
        <v>141</v>
      </c>
    </row>
    <row r="53" spans="1:8" ht="25.5" x14ac:dyDescent="0.2">
      <c r="A53" s="39">
        <v>47</v>
      </c>
      <c r="B53" s="40" t="s">
        <v>279</v>
      </c>
      <c r="C53" s="40" t="s">
        <v>280</v>
      </c>
      <c r="D53" s="40" t="s">
        <v>281</v>
      </c>
      <c r="E53" s="41">
        <v>227105</v>
      </c>
      <c r="F53" s="42">
        <v>3774.9393100000002</v>
      </c>
      <c r="G53" s="43">
        <v>9.6242800000000007E-3</v>
      </c>
      <c r="H53" s="33" t="s">
        <v>141</v>
      </c>
    </row>
    <row r="54" spans="1:8" x14ac:dyDescent="0.2">
      <c r="A54" s="39">
        <v>48</v>
      </c>
      <c r="B54" s="40" t="s">
        <v>367</v>
      </c>
      <c r="C54" s="40" t="s">
        <v>368</v>
      </c>
      <c r="D54" s="40" t="s">
        <v>32</v>
      </c>
      <c r="E54" s="41">
        <v>501420</v>
      </c>
      <c r="F54" s="42">
        <v>3757.89219</v>
      </c>
      <c r="G54" s="43">
        <v>9.5808100000000004E-3</v>
      </c>
      <c r="H54" s="33" t="s">
        <v>141</v>
      </c>
    </row>
    <row r="55" spans="1:8" x14ac:dyDescent="0.2">
      <c r="A55" s="39">
        <v>49</v>
      </c>
      <c r="B55" s="40" t="s">
        <v>440</v>
      </c>
      <c r="C55" s="40" t="s">
        <v>441</v>
      </c>
      <c r="D55" s="40" t="s">
        <v>32</v>
      </c>
      <c r="E55" s="41">
        <v>123267</v>
      </c>
      <c r="F55" s="42">
        <v>3377.3925330000002</v>
      </c>
      <c r="G55" s="43">
        <v>8.6107200000000005E-3</v>
      </c>
      <c r="H55" s="33" t="s">
        <v>141</v>
      </c>
    </row>
    <row r="56" spans="1:8" x14ac:dyDescent="0.2">
      <c r="A56" s="39">
        <v>50</v>
      </c>
      <c r="B56" s="40" t="s">
        <v>442</v>
      </c>
      <c r="C56" s="40" t="s">
        <v>443</v>
      </c>
      <c r="D56" s="40" t="s">
        <v>35</v>
      </c>
      <c r="E56" s="41">
        <v>97597</v>
      </c>
      <c r="F56" s="42">
        <v>3347.479503</v>
      </c>
      <c r="G56" s="43">
        <v>8.5344600000000007E-3</v>
      </c>
      <c r="H56" s="33" t="s">
        <v>141</v>
      </c>
    </row>
    <row r="57" spans="1:8" x14ac:dyDescent="0.2">
      <c r="A57" s="39">
        <v>51</v>
      </c>
      <c r="B57" s="40" t="s">
        <v>444</v>
      </c>
      <c r="C57" s="40" t="s">
        <v>445</v>
      </c>
      <c r="D57" s="40" t="s">
        <v>100</v>
      </c>
      <c r="E57" s="41">
        <v>1211865</v>
      </c>
      <c r="F57" s="42">
        <v>3326.5694250000001</v>
      </c>
      <c r="G57" s="43">
        <v>8.4811499999999998E-3</v>
      </c>
      <c r="H57" s="33" t="s">
        <v>141</v>
      </c>
    </row>
    <row r="58" spans="1:8" ht="25.5" x14ac:dyDescent="0.2">
      <c r="A58" s="39">
        <v>52</v>
      </c>
      <c r="B58" s="40" t="s">
        <v>446</v>
      </c>
      <c r="C58" s="40" t="s">
        <v>447</v>
      </c>
      <c r="D58" s="40" t="s">
        <v>26</v>
      </c>
      <c r="E58" s="41">
        <v>361495</v>
      </c>
      <c r="F58" s="42">
        <v>3219.112975</v>
      </c>
      <c r="G58" s="43">
        <v>8.2071899999999996E-3</v>
      </c>
      <c r="H58" s="33" t="s">
        <v>141</v>
      </c>
    </row>
    <row r="59" spans="1:8" x14ac:dyDescent="0.2">
      <c r="A59" s="39">
        <v>53</v>
      </c>
      <c r="B59" s="40" t="s">
        <v>64</v>
      </c>
      <c r="C59" s="40" t="s">
        <v>65</v>
      </c>
      <c r="D59" s="40" t="s">
        <v>32</v>
      </c>
      <c r="E59" s="41">
        <v>52052</v>
      </c>
      <c r="F59" s="42">
        <v>2929.7468199999998</v>
      </c>
      <c r="G59" s="43">
        <v>7.4694399999999999E-3</v>
      </c>
      <c r="H59" s="33" t="s">
        <v>141</v>
      </c>
    </row>
    <row r="60" spans="1:8" x14ac:dyDescent="0.2">
      <c r="A60" s="39">
        <v>54</v>
      </c>
      <c r="B60" s="40" t="s">
        <v>362</v>
      </c>
      <c r="C60" s="40" t="s">
        <v>363</v>
      </c>
      <c r="D60" s="40" t="s">
        <v>364</v>
      </c>
      <c r="E60" s="41">
        <v>251030</v>
      </c>
      <c r="F60" s="42">
        <v>2838.14518</v>
      </c>
      <c r="G60" s="43">
        <v>7.2359E-3</v>
      </c>
      <c r="H60" s="33" t="s">
        <v>141</v>
      </c>
    </row>
    <row r="61" spans="1:8" x14ac:dyDescent="0.2">
      <c r="A61" s="39">
        <v>55</v>
      </c>
      <c r="B61" s="40" t="s">
        <v>448</v>
      </c>
      <c r="C61" s="40" t="s">
        <v>449</v>
      </c>
      <c r="D61" s="40" t="s">
        <v>116</v>
      </c>
      <c r="E61" s="41">
        <v>1603225</v>
      </c>
      <c r="F61" s="42">
        <v>2801.9563324999999</v>
      </c>
      <c r="G61" s="43">
        <v>7.1436399999999997E-3</v>
      </c>
      <c r="H61" s="33" t="s">
        <v>141</v>
      </c>
    </row>
    <row r="62" spans="1:8" x14ac:dyDescent="0.2">
      <c r="A62" s="39">
        <v>56</v>
      </c>
      <c r="B62" s="40" t="s">
        <v>450</v>
      </c>
      <c r="C62" s="40" t="s">
        <v>451</v>
      </c>
      <c r="D62" s="40" t="s">
        <v>390</v>
      </c>
      <c r="E62" s="41">
        <v>258808</v>
      </c>
      <c r="F62" s="42">
        <v>2716.9663839999998</v>
      </c>
      <c r="G62" s="43">
        <v>6.9269600000000002E-3</v>
      </c>
      <c r="H62" s="33" t="s">
        <v>141</v>
      </c>
    </row>
    <row r="63" spans="1:8" x14ac:dyDescent="0.2">
      <c r="A63" s="39">
        <v>57</v>
      </c>
      <c r="B63" s="40" t="s">
        <v>386</v>
      </c>
      <c r="C63" s="40" t="s">
        <v>387</v>
      </c>
      <c r="D63" s="40" t="s">
        <v>119</v>
      </c>
      <c r="E63" s="41">
        <v>531998</v>
      </c>
      <c r="F63" s="42">
        <v>2697.7618579999998</v>
      </c>
      <c r="G63" s="43">
        <v>6.8779899999999996E-3</v>
      </c>
      <c r="H63" s="33" t="s">
        <v>141</v>
      </c>
    </row>
    <row r="64" spans="1:8" x14ac:dyDescent="0.2">
      <c r="A64" s="39">
        <v>58</v>
      </c>
      <c r="B64" s="40" t="s">
        <v>282</v>
      </c>
      <c r="C64" s="40" t="s">
        <v>283</v>
      </c>
      <c r="D64" s="40" t="s">
        <v>284</v>
      </c>
      <c r="E64" s="41">
        <v>675223</v>
      </c>
      <c r="F64" s="42">
        <v>2687.7251514999998</v>
      </c>
      <c r="G64" s="43">
        <v>6.8523999999999998E-3</v>
      </c>
      <c r="H64" s="33" t="s">
        <v>141</v>
      </c>
    </row>
    <row r="65" spans="1:8" x14ac:dyDescent="0.2">
      <c r="A65" s="39">
        <v>59</v>
      </c>
      <c r="B65" s="40" t="s">
        <v>395</v>
      </c>
      <c r="C65" s="40" t="s">
        <v>396</v>
      </c>
      <c r="D65" s="40" t="s">
        <v>250</v>
      </c>
      <c r="E65" s="41">
        <v>1007525</v>
      </c>
      <c r="F65" s="42">
        <v>2644.3501150000002</v>
      </c>
      <c r="G65" s="43">
        <v>6.7418199999999999E-3</v>
      </c>
      <c r="H65" s="33" t="s">
        <v>141</v>
      </c>
    </row>
    <row r="66" spans="1:8" x14ac:dyDescent="0.2">
      <c r="A66" s="39">
        <v>60</v>
      </c>
      <c r="B66" s="40" t="s">
        <v>388</v>
      </c>
      <c r="C66" s="40" t="s">
        <v>389</v>
      </c>
      <c r="D66" s="40" t="s">
        <v>390</v>
      </c>
      <c r="E66" s="41">
        <v>217650</v>
      </c>
      <c r="F66" s="42">
        <v>2576.5407</v>
      </c>
      <c r="G66" s="43">
        <v>6.5689399999999997E-3</v>
      </c>
      <c r="H66" s="33" t="s">
        <v>141</v>
      </c>
    </row>
    <row r="67" spans="1:8" x14ac:dyDescent="0.2">
      <c r="A67" s="39">
        <v>61</v>
      </c>
      <c r="B67" s="40" t="s">
        <v>452</v>
      </c>
      <c r="C67" s="40" t="s">
        <v>453</v>
      </c>
      <c r="D67" s="40" t="s">
        <v>250</v>
      </c>
      <c r="E67" s="41">
        <v>299532</v>
      </c>
      <c r="F67" s="42">
        <v>2539.132764</v>
      </c>
      <c r="G67" s="43">
        <v>6.4735699999999997E-3</v>
      </c>
      <c r="H67" s="33" t="s">
        <v>141</v>
      </c>
    </row>
    <row r="68" spans="1:8" ht="25.5" x14ac:dyDescent="0.2">
      <c r="A68" s="39">
        <v>62</v>
      </c>
      <c r="B68" s="40" t="s">
        <v>231</v>
      </c>
      <c r="C68" s="40" t="s">
        <v>232</v>
      </c>
      <c r="D68" s="40" t="s">
        <v>205</v>
      </c>
      <c r="E68" s="41">
        <v>99028</v>
      </c>
      <c r="F68" s="42">
        <v>2478.5718120000001</v>
      </c>
      <c r="G68" s="43">
        <v>6.3191599999999999E-3</v>
      </c>
      <c r="H68" s="33" t="s">
        <v>141</v>
      </c>
    </row>
    <row r="69" spans="1:8" x14ac:dyDescent="0.2">
      <c r="A69" s="39">
        <v>63</v>
      </c>
      <c r="B69" s="40" t="s">
        <v>107</v>
      </c>
      <c r="C69" s="40" t="s">
        <v>108</v>
      </c>
      <c r="D69" s="40" t="s">
        <v>109</v>
      </c>
      <c r="E69" s="41">
        <v>179724</v>
      </c>
      <c r="F69" s="42">
        <v>2466.172728</v>
      </c>
      <c r="G69" s="43">
        <v>6.2875500000000003E-3</v>
      </c>
      <c r="H69" s="33" t="s">
        <v>141</v>
      </c>
    </row>
    <row r="70" spans="1:8" x14ac:dyDescent="0.2">
      <c r="A70" s="39">
        <v>64</v>
      </c>
      <c r="B70" s="40" t="s">
        <v>454</v>
      </c>
      <c r="C70" s="40" t="s">
        <v>455</v>
      </c>
      <c r="D70" s="40" t="s">
        <v>194</v>
      </c>
      <c r="E70" s="41">
        <v>258741</v>
      </c>
      <c r="F70" s="42">
        <v>2336.6899709999998</v>
      </c>
      <c r="G70" s="43">
        <v>5.9574299999999997E-3</v>
      </c>
      <c r="H70" s="33" t="s">
        <v>141</v>
      </c>
    </row>
    <row r="71" spans="1:8" x14ac:dyDescent="0.2">
      <c r="A71" s="39">
        <v>65</v>
      </c>
      <c r="B71" s="40" t="s">
        <v>72</v>
      </c>
      <c r="C71" s="40" t="s">
        <v>73</v>
      </c>
      <c r="D71" s="40" t="s">
        <v>40</v>
      </c>
      <c r="E71" s="41">
        <v>205806</v>
      </c>
      <c r="F71" s="42">
        <v>2327.6658600000001</v>
      </c>
      <c r="G71" s="43">
        <v>5.9344300000000001E-3</v>
      </c>
      <c r="H71" s="33" t="s">
        <v>141</v>
      </c>
    </row>
    <row r="72" spans="1:8" x14ac:dyDescent="0.2">
      <c r="A72" s="39">
        <v>66</v>
      </c>
      <c r="B72" s="40" t="s">
        <v>399</v>
      </c>
      <c r="C72" s="40" t="s">
        <v>400</v>
      </c>
      <c r="D72" s="40" t="s">
        <v>32</v>
      </c>
      <c r="E72" s="41">
        <v>131129</v>
      </c>
      <c r="F72" s="42">
        <v>1394.950302</v>
      </c>
      <c r="G72" s="43">
        <v>3.5564500000000001E-3</v>
      </c>
      <c r="H72" s="33" t="s">
        <v>141</v>
      </c>
    </row>
    <row r="73" spans="1:8" ht="25.5" x14ac:dyDescent="0.2">
      <c r="A73" s="39">
        <v>67</v>
      </c>
      <c r="B73" s="40" t="s">
        <v>456</v>
      </c>
      <c r="C73" s="40" t="s">
        <v>457</v>
      </c>
      <c r="D73" s="40" t="s">
        <v>281</v>
      </c>
      <c r="E73" s="41">
        <v>18394</v>
      </c>
      <c r="F73" s="42">
        <v>1391.96595</v>
      </c>
      <c r="G73" s="43">
        <v>3.5488400000000002E-3</v>
      </c>
      <c r="H73" s="33" t="s">
        <v>141</v>
      </c>
    </row>
    <row r="74" spans="1:8" x14ac:dyDescent="0.2">
      <c r="A74" s="39">
        <v>68</v>
      </c>
      <c r="B74" s="40" t="s">
        <v>391</v>
      </c>
      <c r="C74" s="40" t="s">
        <v>392</v>
      </c>
      <c r="D74" s="40" t="s">
        <v>199</v>
      </c>
      <c r="E74" s="41">
        <v>410447</v>
      </c>
      <c r="F74" s="42">
        <v>1241.191728</v>
      </c>
      <c r="G74" s="43">
        <v>3.1644400000000001E-3</v>
      </c>
      <c r="H74" s="33" t="s">
        <v>141</v>
      </c>
    </row>
    <row r="75" spans="1:8" x14ac:dyDescent="0.2">
      <c r="A75" s="39">
        <v>69</v>
      </c>
      <c r="B75" s="40"/>
      <c r="C75" s="40" t="s">
        <v>458</v>
      </c>
      <c r="D75" s="40" t="s">
        <v>23</v>
      </c>
      <c r="E75" s="41">
        <v>403955</v>
      </c>
      <c r="F75" s="42">
        <v>201.97749999999999</v>
      </c>
      <c r="G75" s="43">
        <v>5.1495000000000002E-4</v>
      </c>
      <c r="H75" s="33" t="s">
        <v>141</v>
      </c>
    </row>
    <row r="76" spans="1:8" x14ac:dyDescent="0.2">
      <c r="A76" s="44"/>
      <c r="B76" s="44"/>
      <c r="C76" s="45" t="s">
        <v>140</v>
      </c>
      <c r="D76" s="44"/>
      <c r="E76" s="44" t="s">
        <v>141</v>
      </c>
      <c r="F76" s="46">
        <v>371875.44183241902</v>
      </c>
      <c r="G76" s="47">
        <v>0.94810318000000005</v>
      </c>
      <c r="H76" s="33" t="s">
        <v>141</v>
      </c>
    </row>
    <row r="77" spans="1:8" x14ac:dyDescent="0.2">
      <c r="A77" s="44"/>
      <c r="B77" s="44"/>
      <c r="C77" s="48"/>
      <c r="D77" s="44"/>
      <c r="E77" s="44"/>
      <c r="F77" s="49"/>
      <c r="G77" s="49"/>
      <c r="H77" s="33" t="s">
        <v>141</v>
      </c>
    </row>
    <row r="78" spans="1:8" x14ac:dyDescent="0.2">
      <c r="A78" s="44"/>
      <c r="B78" s="44"/>
      <c r="C78" s="45" t="s">
        <v>142</v>
      </c>
      <c r="D78" s="44"/>
      <c r="E78" s="44"/>
      <c r="F78" s="44"/>
      <c r="G78" s="44"/>
      <c r="H78" s="33" t="s">
        <v>141</v>
      </c>
    </row>
    <row r="79" spans="1:8" x14ac:dyDescent="0.2">
      <c r="A79" s="44"/>
      <c r="B79" s="44"/>
      <c r="C79" s="45" t="s">
        <v>140</v>
      </c>
      <c r="D79" s="44"/>
      <c r="E79" s="44" t="s">
        <v>141</v>
      </c>
      <c r="F79" s="50" t="s">
        <v>143</v>
      </c>
      <c r="G79" s="47">
        <v>0</v>
      </c>
      <c r="H79" s="33" t="s">
        <v>141</v>
      </c>
    </row>
    <row r="80" spans="1:8" x14ac:dyDescent="0.2">
      <c r="A80" s="44"/>
      <c r="B80" s="44"/>
      <c r="C80" s="48"/>
      <c r="D80" s="44"/>
      <c r="E80" s="44"/>
      <c r="F80" s="49"/>
      <c r="G80" s="49"/>
      <c r="H80" s="33" t="s">
        <v>141</v>
      </c>
    </row>
    <row r="81" spans="1:8" x14ac:dyDescent="0.2">
      <c r="A81" s="44"/>
      <c r="B81" s="44"/>
      <c r="C81" s="45" t="s">
        <v>144</v>
      </c>
      <c r="D81" s="44"/>
      <c r="E81" s="44"/>
      <c r="F81" s="44"/>
      <c r="G81" s="44"/>
      <c r="H81" s="33" t="s">
        <v>141</v>
      </c>
    </row>
    <row r="82" spans="1:8" x14ac:dyDescent="0.2">
      <c r="A82" s="34">
        <v>1</v>
      </c>
      <c r="B82" s="35" t="s">
        <v>137</v>
      </c>
      <c r="C82" s="35" t="s">
        <v>988</v>
      </c>
      <c r="D82" s="35" t="s">
        <v>138</v>
      </c>
      <c r="E82" s="36">
        <v>375961</v>
      </c>
      <c r="F82" s="37">
        <v>7.5190000000000003E-6</v>
      </c>
      <c r="G82" s="51" t="s">
        <v>139</v>
      </c>
      <c r="H82" s="33" t="s">
        <v>141</v>
      </c>
    </row>
    <row r="83" spans="1:8" x14ac:dyDescent="0.2">
      <c r="A83" s="44"/>
      <c r="B83" s="44"/>
      <c r="C83" s="45" t="s">
        <v>140</v>
      </c>
      <c r="D83" s="44"/>
      <c r="E83" s="44" t="s">
        <v>141</v>
      </c>
      <c r="F83" s="50" t="s">
        <v>143</v>
      </c>
      <c r="G83" s="47">
        <v>0</v>
      </c>
      <c r="H83" s="33" t="s">
        <v>141</v>
      </c>
    </row>
    <row r="84" spans="1:8" x14ac:dyDescent="0.2">
      <c r="A84" s="44"/>
      <c r="B84" s="44"/>
      <c r="C84" s="48"/>
      <c r="D84" s="44"/>
      <c r="E84" s="44"/>
      <c r="F84" s="49"/>
      <c r="G84" s="49"/>
      <c r="H84" s="33" t="s">
        <v>141</v>
      </c>
    </row>
    <row r="85" spans="1:8" x14ac:dyDescent="0.2">
      <c r="A85" s="44"/>
      <c r="B85" s="44"/>
      <c r="C85" s="45" t="s">
        <v>145</v>
      </c>
      <c r="D85" s="44"/>
      <c r="E85" s="44"/>
      <c r="F85" s="44"/>
      <c r="G85" s="44"/>
      <c r="H85" s="33" t="s">
        <v>141</v>
      </c>
    </row>
    <row r="86" spans="1:8" x14ac:dyDescent="0.2">
      <c r="A86" s="44"/>
      <c r="B86" s="44"/>
      <c r="C86" s="45" t="s">
        <v>140</v>
      </c>
      <c r="D86" s="44"/>
      <c r="E86" s="44" t="s">
        <v>141</v>
      </c>
      <c r="F86" s="50" t="s">
        <v>143</v>
      </c>
      <c r="G86" s="47">
        <v>0</v>
      </c>
      <c r="H86" s="33" t="s">
        <v>141</v>
      </c>
    </row>
    <row r="87" spans="1:8" x14ac:dyDescent="0.2">
      <c r="A87" s="44"/>
      <c r="B87" s="44"/>
      <c r="C87" s="48"/>
      <c r="D87" s="44"/>
      <c r="E87" s="44"/>
      <c r="F87" s="49"/>
      <c r="G87" s="49"/>
      <c r="H87" s="33" t="s">
        <v>141</v>
      </c>
    </row>
    <row r="88" spans="1:8" x14ac:dyDescent="0.2">
      <c r="A88" s="44"/>
      <c r="B88" s="44"/>
      <c r="C88" s="45" t="s">
        <v>146</v>
      </c>
      <c r="D88" s="44"/>
      <c r="E88" s="44"/>
      <c r="F88" s="49"/>
      <c r="G88" s="49"/>
      <c r="H88" s="33" t="s">
        <v>141</v>
      </c>
    </row>
    <row r="89" spans="1:8" x14ac:dyDescent="0.2">
      <c r="A89" s="44"/>
      <c r="B89" s="44"/>
      <c r="C89" s="45" t="s">
        <v>140</v>
      </c>
      <c r="D89" s="44"/>
      <c r="E89" s="44" t="s">
        <v>141</v>
      </c>
      <c r="F89" s="50" t="s">
        <v>143</v>
      </c>
      <c r="G89" s="47">
        <v>0</v>
      </c>
      <c r="H89" s="33" t="s">
        <v>141</v>
      </c>
    </row>
    <row r="90" spans="1:8" x14ac:dyDescent="0.2">
      <c r="A90" s="44"/>
      <c r="B90" s="44"/>
      <c r="C90" s="48"/>
      <c r="D90" s="44"/>
      <c r="E90" s="44"/>
      <c r="F90" s="49"/>
      <c r="G90" s="49"/>
      <c r="H90" s="33" t="s">
        <v>141</v>
      </c>
    </row>
    <row r="91" spans="1:8" x14ac:dyDescent="0.2">
      <c r="A91" s="44"/>
      <c r="B91" s="44"/>
      <c r="C91" s="45" t="s">
        <v>147</v>
      </c>
      <c r="D91" s="44"/>
      <c r="E91" s="44"/>
      <c r="F91" s="49"/>
      <c r="G91" s="49"/>
      <c r="H91" s="33" t="s">
        <v>141</v>
      </c>
    </row>
    <row r="92" spans="1:8" x14ac:dyDescent="0.2">
      <c r="A92" s="44"/>
      <c r="B92" s="44"/>
      <c r="C92" s="45" t="s">
        <v>140</v>
      </c>
      <c r="D92" s="44"/>
      <c r="E92" s="44" t="s">
        <v>141</v>
      </c>
      <c r="F92" s="50" t="s">
        <v>143</v>
      </c>
      <c r="G92" s="47">
        <v>0</v>
      </c>
      <c r="H92" s="33" t="s">
        <v>141</v>
      </c>
    </row>
    <row r="93" spans="1:8" x14ac:dyDescent="0.2">
      <c r="A93" s="44"/>
      <c r="B93" s="44"/>
      <c r="C93" s="48"/>
      <c r="D93" s="44"/>
      <c r="E93" s="44"/>
      <c r="F93" s="49"/>
      <c r="G93" s="49"/>
      <c r="H93" s="33" t="s">
        <v>141</v>
      </c>
    </row>
    <row r="94" spans="1:8" x14ac:dyDescent="0.2">
      <c r="A94" s="44"/>
      <c r="B94" s="44"/>
      <c r="C94" s="45" t="s">
        <v>148</v>
      </c>
      <c r="D94" s="44"/>
      <c r="E94" s="44"/>
      <c r="F94" s="46">
        <v>371875.44183241902</v>
      </c>
      <c r="G94" s="47">
        <v>0.94810318000000005</v>
      </c>
      <c r="H94" s="33" t="s">
        <v>141</v>
      </c>
    </row>
    <row r="95" spans="1:8" x14ac:dyDescent="0.2">
      <c r="A95" s="44"/>
      <c r="B95" s="44"/>
      <c r="C95" s="48"/>
      <c r="D95" s="44"/>
      <c r="E95" s="44"/>
      <c r="F95" s="49"/>
      <c r="G95" s="49"/>
      <c r="H95" s="33" t="s">
        <v>141</v>
      </c>
    </row>
    <row r="96" spans="1:8" x14ac:dyDescent="0.2">
      <c r="A96" s="44"/>
      <c r="B96" s="44"/>
      <c r="C96" s="45" t="s">
        <v>149</v>
      </c>
      <c r="D96" s="44"/>
      <c r="E96" s="44"/>
      <c r="F96" s="49"/>
      <c r="G96" s="49"/>
      <c r="H96" s="33" t="s">
        <v>141</v>
      </c>
    </row>
    <row r="97" spans="1:8" x14ac:dyDescent="0.2">
      <c r="A97" s="44"/>
      <c r="B97" s="44"/>
      <c r="C97" s="45" t="s">
        <v>11</v>
      </c>
      <c r="D97" s="44"/>
      <c r="E97" s="44"/>
      <c r="F97" s="49"/>
      <c r="G97" s="49"/>
      <c r="H97" s="33" t="s">
        <v>141</v>
      </c>
    </row>
    <row r="98" spans="1:8" x14ac:dyDescent="0.2">
      <c r="A98" s="44"/>
      <c r="B98" s="44"/>
      <c r="C98" s="45" t="s">
        <v>140</v>
      </c>
      <c r="D98" s="44"/>
      <c r="E98" s="44" t="s">
        <v>141</v>
      </c>
      <c r="F98" s="50" t="s">
        <v>143</v>
      </c>
      <c r="G98" s="47">
        <v>0</v>
      </c>
      <c r="H98" s="33" t="s">
        <v>141</v>
      </c>
    </row>
    <row r="99" spans="1:8" x14ac:dyDescent="0.2">
      <c r="A99" s="44"/>
      <c r="B99" s="44"/>
      <c r="C99" s="48"/>
      <c r="D99" s="44"/>
      <c r="E99" s="44"/>
      <c r="F99" s="49"/>
      <c r="G99" s="49"/>
      <c r="H99" s="33" t="s">
        <v>141</v>
      </c>
    </row>
    <row r="100" spans="1:8" x14ac:dyDescent="0.2">
      <c r="A100" s="44"/>
      <c r="B100" s="44"/>
      <c r="C100" s="45" t="s">
        <v>150</v>
      </c>
      <c r="D100" s="44"/>
      <c r="E100" s="44"/>
      <c r="F100" s="44"/>
      <c r="G100" s="44"/>
      <c r="H100" s="33" t="s">
        <v>141</v>
      </c>
    </row>
    <row r="101" spans="1:8" x14ac:dyDescent="0.2">
      <c r="A101" s="44"/>
      <c r="B101" s="44"/>
      <c r="C101" s="45" t="s">
        <v>140</v>
      </c>
      <c r="D101" s="44"/>
      <c r="E101" s="44" t="s">
        <v>141</v>
      </c>
      <c r="F101" s="50" t="s">
        <v>143</v>
      </c>
      <c r="G101" s="47">
        <v>0</v>
      </c>
      <c r="H101" s="33" t="s">
        <v>141</v>
      </c>
    </row>
    <row r="102" spans="1:8" x14ac:dyDescent="0.2">
      <c r="A102" s="44"/>
      <c r="B102" s="44"/>
      <c r="C102" s="48"/>
      <c r="D102" s="44"/>
      <c r="E102" s="44"/>
      <c r="F102" s="49"/>
      <c r="G102" s="49"/>
      <c r="H102" s="33" t="s">
        <v>141</v>
      </c>
    </row>
    <row r="103" spans="1:8" x14ac:dyDescent="0.2">
      <c r="A103" s="44"/>
      <c r="B103" s="44"/>
      <c r="C103" s="45" t="s">
        <v>151</v>
      </c>
      <c r="D103" s="44"/>
      <c r="E103" s="44"/>
      <c r="F103" s="44"/>
      <c r="G103" s="44"/>
      <c r="H103" s="33" t="s">
        <v>141</v>
      </c>
    </row>
    <row r="104" spans="1:8" x14ac:dyDescent="0.2">
      <c r="A104" s="44"/>
      <c r="B104" s="44"/>
      <c r="C104" s="45" t="s">
        <v>140</v>
      </c>
      <c r="D104" s="44"/>
      <c r="E104" s="44" t="s">
        <v>141</v>
      </c>
      <c r="F104" s="50" t="s">
        <v>143</v>
      </c>
      <c r="G104" s="47">
        <v>0</v>
      </c>
      <c r="H104" s="33" t="s">
        <v>141</v>
      </c>
    </row>
    <row r="105" spans="1:8" x14ac:dyDescent="0.2">
      <c r="A105" s="44"/>
      <c r="B105" s="44"/>
      <c r="C105" s="48"/>
      <c r="D105" s="44"/>
      <c r="E105" s="44"/>
      <c r="F105" s="49"/>
      <c r="G105" s="49"/>
      <c r="H105" s="33" t="s">
        <v>141</v>
      </c>
    </row>
    <row r="106" spans="1:8" x14ac:dyDescent="0.2">
      <c r="A106" s="44"/>
      <c r="B106" s="44"/>
      <c r="C106" s="45" t="s">
        <v>152</v>
      </c>
      <c r="D106" s="44"/>
      <c r="E106" s="44"/>
      <c r="F106" s="49"/>
      <c r="G106" s="49"/>
      <c r="H106" s="33" t="s">
        <v>141</v>
      </c>
    </row>
    <row r="107" spans="1:8" x14ac:dyDescent="0.2">
      <c r="A107" s="44"/>
      <c r="B107" s="44"/>
      <c r="C107" s="45" t="s">
        <v>140</v>
      </c>
      <c r="D107" s="44"/>
      <c r="E107" s="44" t="s">
        <v>141</v>
      </c>
      <c r="F107" s="50" t="s">
        <v>143</v>
      </c>
      <c r="G107" s="47">
        <v>0</v>
      </c>
      <c r="H107" s="33" t="s">
        <v>141</v>
      </c>
    </row>
    <row r="108" spans="1:8" x14ac:dyDescent="0.2">
      <c r="A108" s="44"/>
      <c r="B108" s="44"/>
      <c r="C108" s="48"/>
      <c r="D108" s="44"/>
      <c r="E108" s="44"/>
      <c r="F108" s="49"/>
      <c r="G108" s="49"/>
      <c r="H108" s="33" t="s">
        <v>141</v>
      </c>
    </row>
    <row r="109" spans="1:8" x14ac:dyDescent="0.2">
      <c r="A109" s="44"/>
      <c r="B109" s="44"/>
      <c r="C109" s="45" t="s">
        <v>153</v>
      </c>
      <c r="D109" s="44"/>
      <c r="E109" s="44"/>
      <c r="F109" s="46">
        <v>0</v>
      </c>
      <c r="G109" s="47">
        <v>0</v>
      </c>
      <c r="H109" s="33" t="s">
        <v>141</v>
      </c>
    </row>
    <row r="110" spans="1:8" x14ac:dyDescent="0.2">
      <c r="A110" s="44"/>
      <c r="B110" s="44"/>
      <c r="C110" s="48"/>
      <c r="D110" s="44"/>
      <c r="E110" s="44"/>
      <c r="F110" s="49"/>
      <c r="G110" s="49"/>
      <c r="H110" s="33" t="s">
        <v>141</v>
      </c>
    </row>
    <row r="111" spans="1:8" x14ac:dyDescent="0.2">
      <c r="A111" s="44"/>
      <c r="B111" s="44"/>
      <c r="C111" s="45" t="s">
        <v>154</v>
      </c>
      <c r="D111" s="44"/>
      <c r="E111" s="44"/>
      <c r="F111" s="49"/>
      <c r="G111" s="49"/>
      <c r="H111" s="33" t="s">
        <v>141</v>
      </c>
    </row>
    <row r="112" spans="1:8" x14ac:dyDescent="0.2">
      <c r="A112" s="44"/>
      <c r="B112" s="44"/>
      <c r="C112" s="45" t="s">
        <v>155</v>
      </c>
      <c r="D112" s="44"/>
      <c r="E112" s="44"/>
      <c r="F112" s="49"/>
      <c r="G112" s="49"/>
      <c r="H112" s="33" t="s">
        <v>141</v>
      </c>
    </row>
    <row r="113" spans="1:8" x14ac:dyDescent="0.2">
      <c r="A113" s="44"/>
      <c r="B113" s="44"/>
      <c r="C113" s="45" t="s">
        <v>140</v>
      </c>
      <c r="D113" s="44"/>
      <c r="E113" s="44" t="s">
        <v>141</v>
      </c>
      <c r="F113" s="50" t="s">
        <v>143</v>
      </c>
      <c r="G113" s="47">
        <v>0</v>
      </c>
      <c r="H113" s="33" t="s">
        <v>141</v>
      </c>
    </row>
    <row r="114" spans="1:8" x14ac:dyDescent="0.2">
      <c r="A114" s="44"/>
      <c r="B114" s="44"/>
      <c r="C114" s="48"/>
      <c r="D114" s="44"/>
      <c r="E114" s="44"/>
      <c r="F114" s="49"/>
      <c r="G114" s="49"/>
      <c r="H114" s="33" t="s">
        <v>141</v>
      </c>
    </row>
    <row r="115" spans="1:8" x14ac:dyDescent="0.2">
      <c r="A115" s="44"/>
      <c r="B115" s="44"/>
      <c r="C115" s="45" t="s">
        <v>156</v>
      </c>
      <c r="D115" s="44"/>
      <c r="E115" s="44"/>
      <c r="F115" s="49"/>
      <c r="G115" s="49"/>
      <c r="H115" s="33" t="s">
        <v>141</v>
      </c>
    </row>
    <row r="116" spans="1:8" x14ac:dyDescent="0.2">
      <c r="A116" s="44"/>
      <c r="B116" s="44"/>
      <c r="C116" s="45" t="s">
        <v>140</v>
      </c>
      <c r="D116" s="44"/>
      <c r="E116" s="44" t="s">
        <v>141</v>
      </c>
      <c r="F116" s="50" t="s">
        <v>143</v>
      </c>
      <c r="G116" s="47">
        <v>0</v>
      </c>
      <c r="H116" s="33" t="s">
        <v>141</v>
      </c>
    </row>
    <row r="117" spans="1:8" x14ac:dyDescent="0.2">
      <c r="A117" s="44"/>
      <c r="B117" s="44"/>
      <c r="C117" s="48"/>
      <c r="D117" s="44"/>
      <c r="E117" s="44"/>
      <c r="F117" s="49"/>
      <c r="G117" s="49"/>
      <c r="H117" s="33" t="s">
        <v>141</v>
      </c>
    </row>
    <row r="118" spans="1:8" x14ac:dyDescent="0.2">
      <c r="A118" s="44"/>
      <c r="B118" s="44"/>
      <c r="C118" s="45" t="s">
        <v>157</v>
      </c>
      <c r="D118" s="44"/>
      <c r="E118" s="44"/>
      <c r="F118" s="49"/>
      <c r="G118" s="49"/>
      <c r="H118" s="33" t="s">
        <v>141</v>
      </c>
    </row>
    <row r="119" spans="1:8" x14ac:dyDescent="0.2">
      <c r="A119" s="39">
        <v>1</v>
      </c>
      <c r="B119" s="40" t="s">
        <v>459</v>
      </c>
      <c r="C119" s="40" t="s">
        <v>1188</v>
      </c>
      <c r="D119" s="40" t="s">
        <v>460</v>
      </c>
      <c r="E119" s="41">
        <v>3200000</v>
      </c>
      <c r="F119" s="42">
        <v>3062.3040000000001</v>
      </c>
      <c r="G119" s="43">
        <v>7.8073999999999999E-3</v>
      </c>
      <c r="H119" s="33">
        <v>5.6207000000000003</v>
      </c>
    </row>
    <row r="120" spans="1:8" x14ac:dyDescent="0.2">
      <c r="A120" s="44"/>
      <c r="B120" s="44"/>
      <c r="C120" s="45" t="s">
        <v>140</v>
      </c>
      <c r="D120" s="44"/>
      <c r="E120" s="44" t="s">
        <v>141</v>
      </c>
      <c r="F120" s="46">
        <v>3062.3040000000001</v>
      </c>
      <c r="G120" s="47">
        <v>7.8073999999999999E-3</v>
      </c>
      <c r="H120" s="33" t="s">
        <v>141</v>
      </c>
    </row>
    <row r="121" spans="1:8" x14ac:dyDescent="0.2">
      <c r="A121" s="44"/>
      <c r="B121" s="44"/>
      <c r="C121" s="48"/>
      <c r="D121" s="44"/>
      <c r="E121" s="44"/>
      <c r="F121" s="49"/>
      <c r="G121" s="49"/>
      <c r="H121" s="33" t="s">
        <v>141</v>
      </c>
    </row>
    <row r="122" spans="1:8" x14ac:dyDescent="0.2">
      <c r="A122" s="44"/>
      <c r="B122" s="44"/>
      <c r="C122" s="45" t="s">
        <v>158</v>
      </c>
      <c r="D122" s="44"/>
      <c r="E122" s="44"/>
      <c r="F122" s="49"/>
      <c r="G122" s="49"/>
      <c r="H122" s="33" t="s">
        <v>141</v>
      </c>
    </row>
    <row r="123" spans="1:8" x14ac:dyDescent="0.2">
      <c r="A123" s="39">
        <v>1</v>
      </c>
      <c r="B123" s="40"/>
      <c r="C123" s="40" t="s">
        <v>159</v>
      </c>
      <c r="D123" s="40"/>
      <c r="E123" s="52"/>
      <c r="F123" s="42">
        <v>14900.361384448999</v>
      </c>
      <c r="G123" s="43">
        <v>3.798874E-2</v>
      </c>
      <c r="H123" s="33">
        <v>5.25</v>
      </c>
    </row>
    <row r="124" spans="1:8" x14ac:dyDescent="0.2">
      <c r="A124" s="44"/>
      <c r="B124" s="44"/>
      <c r="C124" s="45" t="s">
        <v>140</v>
      </c>
      <c r="D124" s="44"/>
      <c r="E124" s="44" t="s">
        <v>141</v>
      </c>
      <c r="F124" s="46">
        <v>14900.361384448999</v>
      </c>
      <c r="G124" s="47">
        <v>3.798874E-2</v>
      </c>
      <c r="H124" s="33" t="s">
        <v>141</v>
      </c>
    </row>
    <row r="125" spans="1:8" x14ac:dyDescent="0.2">
      <c r="A125" s="44"/>
      <c r="B125" s="44"/>
      <c r="C125" s="48"/>
      <c r="D125" s="44"/>
      <c r="E125" s="44"/>
      <c r="F125" s="49"/>
      <c r="G125" s="49"/>
      <c r="H125" s="33" t="s">
        <v>141</v>
      </c>
    </row>
    <row r="126" spans="1:8" x14ac:dyDescent="0.2">
      <c r="A126" s="44"/>
      <c r="B126" s="44"/>
      <c r="C126" s="45" t="s">
        <v>160</v>
      </c>
      <c r="D126" s="44"/>
      <c r="E126" s="44"/>
      <c r="F126" s="46">
        <v>17962.665384448999</v>
      </c>
      <c r="G126" s="47">
        <v>4.5796139999999999E-2</v>
      </c>
      <c r="H126" s="33" t="s">
        <v>141</v>
      </c>
    </row>
    <row r="127" spans="1:8" x14ac:dyDescent="0.2">
      <c r="A127" s="44"/>
      <c r="B127" s="44"/>
      <c r="C127" s="49"/>
      <c r="D127" s="44"/>
      <c r="E127" s="44"/>
      <c r="F127" s="44"/>
      <c r="G127" s="44"/>
      <c r="H127" s="33" t="s">
        <v>141</v>
      </c>
    </row>
    <row r="128" spans="1:8" x14ac:dyDescent="0.2">
      <c r="A128" s="44"/>
      <c r="B128" s="44"/>
      <c r="C128" s="45" t="s">
        <v>161</v>
      </c>
      <c r="D128" s="44"/>
      <c r="E128" s="44"/>
      <c r="F128" s="44"/>
      <c r="G128" s="44"/>
      <c r="H128" s="33" t="s">
        <v>141</v>
      </c>
    </row>
    <row r="129" spans="1:10" x14ac:dyDescent="0.2">
      <c r="A129" s="44"/>
      <c r="B129" s="44"/>
      <c r="C129" s="45" t="s">
        <v>162</v>
      </c>
      <c r="D129" s="44"/>
      <c r="E129" s="44"/>
      <c r="F129" s="44"/>
      <c r="G129" s="44"/>
      <c r="H129" s="33" t="s">
        <v>141</v>
      </c>
    </row>
    <row r="130" spans="1:10" x14ac:dyDescent="0.2">
      <c r="A130" s="44"/>
      <c r="B130" s="44"/>
      <c r="C130" s="45" t="s">
        <v>140</v>
      </c>
      <c r="D130" s="44"/>
      <c r="E130" s="44" t="s">
        <v>141</v>
      </c>
      <c r="F130" s="50" t="s">
        <v>143</v>
      </c>
      <c r="G130" s="47">
        <v>0</v>
      </c>
      <c r="H130" s="33" t="s">
        <v>141</v>
      </c>
    </row>
    <row r="131" spans="1:10" x14ac:dyDescent="0.2">
      <c r="A131" s="44"/>
      <c r="B131" s="44"/>
      <c r="C131" s="48"/>
      <c r="D131" s="44"/>
      <c r="E131" s="44"/>
      <c r="F131" s="49"/>
      <c r="G131" s="49"/>
      <c r="H131" s="33" t="s">
        <v>141</v>
      </c>
    </row>
    <row r="132" spans="1:10" x14ac:dyDescent="0.2">
      <c r="A132" s="44"/>
      <c r="B132" s="44"/>
      <c r="C132" s="45" t="s">
        <v>163</v>
      </c>
      <c r="D132" s="44"/>
      <c r="E132" s="44"/>
      <c r="F132" s="44"/>
      <c r="G132" s="44"/>
      <c r="H132" s="33" t="s">
        <v>141</v>
      </c>
    </row>
    <row r="133" spans="1:10" x14ac:dyDescent="0.2">
      <c r="A133" s="44"/>
      <c r="B133" s="44"/>
      <c r="C133" s="45" t="s">
        <v>164</v>
      </c>
      <c r="D133" s="44"/>
      <c r="E133" s="44"/>
      <c r="F133" s="44"/>
      <c r="G133" s="44"/>
      <c r="H133" s="33" t="s">
        <v>141</v>
      </c>
    </row>
    <row r="134" spans="1:10" x14ac:dyDescent="0.2">
      <c r="A134" s="44"/>
      <c r="B134" s="44"/>
      <c r="C134" s="45" t="s">
        <v>140</v>
      </c>
      <c r="D134" s="44"/>
      <c r="E134" s="44" t="s">
        <v>141</v>
      </c>
      <c r="F134" s="50" t="s">
        <v>143</v>
      </c>
      <c r="G134" s="47">
        <v>0</v>
      </c>
      <c r="H134" s="33" t="s">
        <v>141</v>
      </c>
    </row>
    <row r="135" spans="1:10" x14ac:dyDescent="0.2">
      <c r="A135" s="44"/>
      <c r="B135" s="44"/>
      <c r="C135" s="48"/>
      <c r="D135" s="44"/>
      <c r="E135" s="44"/>
      <c r="F135" s="49"/>
      <c r="G135" s="49"/>
      <c r="H135" s="33" t="s">
        <v>141</v>
      </c>
    </row>
    <row r="136" spans="1:10" x14ac:dyDescent="0.2">
      <c r="A136" s="44"/>
      <c r="B136" s="44"/>
      <c r="C136" s="45" t="s">
        <v>165</v>
      </c>
      <c r="D136" s="44"/>
      <c r="E136" s="44"/>
      <c r="F136" s="49"/>
      <c r="G136" s="49"/>
      <c r="H136" s="33" t="s">
        <v>141</v>
      </c>
    </row>
    <row r="137" spans="1:10" x14ac:dyDescent="0.2">
      <c r="A137" s="44"/>
      <c r="B137" s="44"/>
      <c r="C137" s="45" t="s">
        <v>140</v>
      </c>
      <c r="D137" s="44"/>
      <c r="E137" s="44" t="s">
        <v>141</v>
      </c>
      <c r="F137" s="50" t="s">
        <v>143</v>
      </c>
      <c r="G137" s="47">
        <v>0</v>
      </c>
      <c r="H137" s="33" t="s">
        <v>141</v>
      </c>
    </row>
    <row r="138" spans="1:10" x14ac:dyDescent="0.2">
      <c r="A138" s="44"/>
      <c r="B138" s="40"/>
      <c r="C138" s="40"/>
      <c r="D138" s="45"/>
      <c r="E138" s="44"/>
      <c r="F138" s="40"/>
      <c r="G138" s="52"/>
      <c r="H138" s="33" t="s">
        <v>141</v>
      </c>
    </row>
    <row r="139" spans="1:10" x14ac:dyDescent="0.2">
      <c r="A139" s="52"/>
      <c r="B139" s="40"/>
      <c r="C139" s="40" t="s">
        <v>166</v>
      </c>
      <c r="D139" s="40"/>
      <c r="E139" s="52"/>
      <c r="F139" s="42">
        <v>2392.8817930599998</v>
      </c>
      <c r="G139" s="43">
        <v>6.1006999999999997E-3</v>
      </c>
      <c r="H139" s="33" t="s">
        <v>141</v>
      </c>
    </row>
    <row r="140" spans="1:10" x14ac:dyDescent="0.2">
      <c r="A140" s="48"/>
      <c r="B140" s="48"/>
      <c r="C140" s="45" t="s">
        <v>167</v>
      </c>
      <c r="D140" s="49"/>
      <c r="E140" s="49"/>
      <c r="F140" s="46">
        <v>392230.98900992802</v>
      </c>
      <c r="G140" s="53">
        <v>1.0000000200000001</v>
      </c>
      <c r="H140" s="33" t="s">
        <v>141</v>
      </c>
    </row>
    <row r="141" spans="1:10" x14ac:dyDescent="0.2">
      <c r="A141" s="54"/>
      <c r="B141" s="54"/>
      <c r="C141" s="55"/>
      <c r="D141" s="56"/>
      <c r="E141" s="56"/>
      <c r="F141" s="57"/>
      <c r="G141" s="58"/>
      <c r="H141" s="59"/>
    </row>
    <row r="142" spans="1:10" x14ac:dyDescent="0.2">
      <c r="A142" s="54"/>
      <c r="B142" s="187" t="s">
        <v>989</v>
      </c>
      <c r="C142" s="187"/>
      <c r="D142" s="187"/>
      <c r="E142" s="187"/>
      <c r="F142" s="187"/>
      <c r="G142" s="187"/>
      <c r="H142" s="187"/>
      <c r="J142" s="61"/>
    </row>
    <row r="143" spans="1:10" x14ac:dyDescent="0.2">
      <c r="A143" s="54"/>
      <c r="B143" s="187" t="s">
        <v>990</v>
      </c>
      <c r="C143" s="187"/>
      <c r="D143" s="187"/>
      <c r="E143" s="187"/>
      <c r="F143" s="187"/>
      <c r="G143" s="187"/>
      <c r="H143" s="187"/>
      <c r="J143" s="61"/>
    </row>
    <row r="144" spans="1:10" x14ac:dyDescent="0.2">
      <c r="A144" s="54"/>
      <c r="B144" s="187" t="s">
        <v>991</v>
      </c>
      <c r="C144" s="187"/>
      <c r="D144" s="187"/>
      <c r="E144" s="187"/>
      <c r="F144" s="187"/>
      <c r="G144" s="187"/>
      <c r="H144" s="187"/>
      <c r="J144" s="61"/>
    </row>
    <row r="145" spans="1:17" s="63" customFormat="1" ht="52.5" customHeight="1" x14ac:dyDescent="0.25">
      <c r="A145" s="62"/>
      <c r="B145" s="188" t="s">
        <v>992</v>
      </c>
      <c r="C145" s="188"/>
      <c r="D145" s="188"/>
      <c r="E145" s="188"/>
      <c r="F145" s="188"/>
      <c r="G145" s="188"/>
      <c r="H145" s="188"/>
      <c r="I145"/>
      <c r="J145" s="61"/>
      <c r="K145"/>
      <c r="L145"/>
      <c r="M145"/>
      <c r="N145"/>
      <c r="O145"/>
      <c r="P145"/>
      <c r="Q145"/>
    </row>
    <row r="146" spans="1:17" x14ac:dyDescent="0.2">
      <c r="A146" s="54"/>
      <c r="B146" s="187" t="s">
        <v>993</v>
      </c>
      <c r="C146" s="187"/>
      <c r="D146" s="187"/>
      <c r="E146" s="187"/>
      <c r="F146" s="187"/>
      <c r="G146" s="187"/>
      <c r="H146" s="187"/>
      <c r="J146" s="61"/>
    </row>
    <row r="147" spans="1:17" ht="24.75" customHeight="1" x14ac:dyDescent="0.2">
      <c r="A147" s="54"/>
      <c r="B147" s="195" t="s">
        <v>994</v>
      </c>
      <c r="C147" s="187"/>
      <c r="D147" s="187"/>
      <c r="E147" s="187"/>
      <c r="F147" s="187"/>
      <c r="G147" s="187"/>
      <c r="H147" s="187"/>
      <c r="J147" s="61"/>
    </row>
    <row r="148" spans="1:17" x14ac:dyDescent="0.2">
      <c r="A148" s="54"/>
      <c r="B148" s="54"/>
      <c r="C148" s="54"/>
      <c r="D148" s="56"/>
      <c r="E148" s="56"/>
      <c r="F148" s="56"/>
      <c r="G148" s="56"/>
    </row>
    <row r="149" spans="1:17" x14ac:dyDescent="0.2">
      <c r="A149" s="54"/>
      <c r="B149" s="189" t="s">
        <v>168</v>
      </c>
      <c r="C149" s="190"/>
      <c r="D149" s="191"/>
      <c r="E149" s="64"/>
      <c r="F149" s="56"/>
      <c r="G149" s="56"/>
    </row>
    <row r="150" spans="1:17" ht="27.75" customHeight="1" x14ac:dyDescent="0.2">
      <c r="A150" s="54"/>
      <c r="B150" s="192" t="s">
        <v>169</v>
      </c>
      <c r="C150" s="193"/>
      <c r="D150" s="32" t="s">
        <v>170</v>
      </c>
      <c r="E150" s="64"/>
      <c r="F150" s="56"/>
      <c r="G150" s="56"/>
    </row>
    <row r="151" spans="1:17" ht="12.75" customHeight="1" x14ac:dyDescent="0.2">
      <c r="A151" s="54"/>
      <c r="B151" s="192" t="s">
        <v>995</v>
      </c>
      <c r="C151" s="193"/>
      <c r="D151" s="32" t="str">
        <f>"Rs. "&amp;TEXT(F83,"0.00")&amp;" lacs/ #"</f>
        <v>Rs. 0.00 lacs/ #</v>
      </c>
      <c r="E151" s="64"/>
      <c r="F151" s="56"/>
      <c r="G151" s="56"/>
    </row>
    <row r="152" spans="1:17" x14ac:dyDescent="0.2">
      <c r="A152" s="54"/>
      <c r="B152" s="192" t="s">
        <v>171</v>
      </c>
      <c r="C152" s="193"/>
      <c r="D152" s="65" t="s">
        <v>141</v>
      </c>
      <c r="E152" s="64"/>
      <c r="F152" s="56"/>
      <c r="G152" s="56"/>
    </row>
    <row r="153" spans="1:17" x14ac:dyDescent="0.2">
      <c r="A153" s="66"/>
      <c r="B153" s="67" t="s">
        <v>141</v>
      </c>
      <c r="C153" s="67" t="s">
        <v>996</v>
      </c>
      <c r="D153" s="67" t="s">
        <v>172</v>
      </c>
      <c r="E153" s="66"/>
      <c r="F153" s="66"/>
      <c r="G153" s="66"/>
      <c r="H153" s="66"/>
      <c r="J153" s="61"/>
    </row>
    <row r="154" spans="1:17" x14ac:dyDescent="0.2">
      <c r="A154" s="66"/>
      <c r="B154" s="68" t="s">
        <v>173</v>
      </c>
      <c r="C154" s="69">
        <v>46203</v>
      </c>
      <c r="D154" s="69">
        <v>46234</v>
      </c>
      <c r="E154" s="66"/>
      <c r="F154" s="66"/>
      <c r="G154" s="66"/>
      <c r="J154" s="61"/>
    </row>
    <row r="155" spans="1:17" x14ac:dyDescent="0.2">
      <c r="A155" s="66"/>
      <c r="B155" s="35" t="s">
        <v>174</v>
      </c>
      <c r="C155" s="70">
        <v>320.02210000000002</v>
      </c>
      <c r="D155" s="70">
        <v>320.91289999999998</v>
      </c>
      <c r="E155" s="66"/>
      <c r="F155" s="60"/>
      <c r="G155" s="71"/>
    </row>
    <row r="156" spans="1:17" x14ac:dyDescent="0.2">
      <c r="A156" s="66"/>
      <c r="B156" s="35" t="s">
        <v>997</v>
      </c>
      <c r="C156" s="70">
        <v>42.054400000000001</v>
      </c>
      <c r="D156" s="70">
        <v>39.550199999999997</v>
      </c>
      <c r="E156" s="66"/>
      <c r="F156" s="60"/>
      <c r="G156" s="71"/>
    </row>
    <row r="157" spans="1:17" x14ac:dyDescent="0.2">
      <c r="A157" s="66"/>
      <c r="B157" s="35" t="s">
        <v>175</v>
      </c>
      <c r="C157" s="70">
        <v>286.12169999999998</v>
      </c>
      <c r="D157" s="70">
        <v>286.65890000000002</v>
      </c>
      <c r="E157" s="66"/>
      <c r="F157" s="60"/>
      <c r="G157" s="71"/>
    </row>
    <row r="158" spans="1:17" x14ac:dyDescent="0.2">
      <c r="A158" s="66"/>
      <c r="B158" s="35" t="s">
        <v>998</v>
      </c>
      <c r="C158" s="70">
        <v>36.577599999999997</v>
      </c>
      <c r="D158" s="70">
        <v>34.359900000000003</v>
      </c>
      <c r="E158" s="66"/>
      <c r="F158" s="60"/>
      <c r="G158" s="71"/>
    </row>
    <row r="159" spans="1:17" x14ac:dyDescent="0.2">
      <c r="A159" s="66"/>
      <c r="B159" s="66"/>
      <c r="C159" s="66"/>
      <c r="D159" s="66"/>
      <c r="E159" s="66"/>
      <c r="F159" s="66"/>
      <c r="G159" s="66"/>
    </row>
    <row r="160" spans="1:17" x14ac:dyDescent="0.2">
      <c r="A160" s="66"/>
      <c r="B160" s="192" t="s">
        <v>999</v>
      </c>
      <c r="C160" s="193"/>
      <c r="D160" s="32"/>
      <c r="E160" s="66"/>
      <c r="F160" s="66"/>
      <c r="G160" s="66"/>
    </row>
    <row r="161" spans="1:7" x14ac:dyDescent="0.2">
      <c r="A161" s="178"/>
      <c r="B161" s="179" t="s">
        <v>173</v>
      </c>
      <c r="C161" s="180" t="s">
        <v>313</v>
      </c>
      <c r="D161" s="180" t="s">
        <v>314</v>
      </c>
      <c r="E161" s="178"/>
      <c r="F161" s="178"/>
      <c r="G161" s="178"/>
    </row>
    <row r="162" spans="1:7" x14ac:dyDescent="0.2">
      <c r="A162" s="178"/>
      <c r="B162" s="35" t="s">
        <v>997</v>
      </c>
      <c r="C162" s="181">
        <v>2.5830000000000002</v>
      </c>
      <c r="D162" s="181" t="s">
        <v>461</v>
      </c>
      <c r="E162" s="178"/>
      <c r="F162" s="182"/>
      <c r="G162" s="183"/>
    </row>
    <row r="163" spans="1:7" x14ac:dyDescent="0.2">
      <c r="A163" s="178"/>
      <c r="B163" s="35" t="s">
        <v>998</v>
      </c>
      <c r="C163" s="181">
        <v>2.254</v>
      </c>
      <c r="D163" s="181">
        <v>2.254</v>
      </c>
      <c r="E163" s="178"/>
      <c r="F163" s="182"/>
      <c r="G163" s="183"/>
    </row>
    <row r="164" spans="1:7" x14ac:dyDescent="0.2">
      <c r="A164" s="66"/>
      <c r="B164" s="72"/>
      <c r="C164" s="72"/>
      <c r="D164" s="73"/>
      <c r="E164" s="66"/>
      <c r="F164" s="60"/>
      <c r="G164" s="71"/>
    </row>
    <row r="165" spans="1:7" x14ac:dyDescent="0.2">
      <c r="A165" s="66"/>
      <c r="B165" s="192" t="s">
        <v>177</v>
      </c>
      <c r="C165" s="193"/>
      <c r="D165" s="32" t="s">
        <v>170</v>
      </c>
      <c r="E165" s="74"/>
      <c r="F165" s="66"/>
      <c r="G165" s="66"/>
    </row>
    <row r="166" spans="1:7" x14ac:dyDescent="0.2">
      <c r="A166" s="66"/>
      <c r="B166" s="192" t="s">
        <v>178</v>
      </c>
      <c r="C166" s="193"/>
      <c r="D166" s="32" t="s">
        <v>170</v>
      </c>
      <c r="E166" s="74"/>
      <c r="F166" s="66"/>
      <c r="G166" s="66"/>
    </row>
    <row r="167" spans="1:7" x14ac:dyDescent="0.2">
      <c r="A167" s="66"/>
      <c r="B167" s="192" t="s">
        <v>179</v>
      </c>
      <c r="C167" s="193"/>
      <c r="D167" s="32" t="s">
        <v>170</v>
      </c>
      <c r="E167" s="74"/>
      <c r="F167" s="66"/>
      <c r="G167" s="66"/>
    </row>
    <row r="168" spans="1:7" x14ac:dyDescent="0.2">
      <c r="A168" s="66"/>
      <c r="B168" s="192" t="s">
        <v>180</v>
      </c>
      <c r="C168" s="193"/>
      <c r="D168" s="75">
        <v>0.33738219472699249</v>
      </c>
      <c r="E168" s="66"/>
      <c r="F168" s="60"/>
      <c r="G168" s="71"/>
    </row>
    <row r="170" spans="1:7" x14ac:dyDescent="0.2">
      <c r="B170" s="194" t="s">
        <v>1000</v>
      </c>
      <c r="C170" s="194"/>
    </row>
    <row r="172" spans="1:7" ht="153.75" customHeight="1" x14ac:dyDescent="0.2"/>
    <row r="175" spans="1:7" x14ac:dyDescent="0.2">
      <c r="B175" s="76" t="s">
        <v>1001</v>
      </c>
      <c r="C175" s="77"/>
      <c r="D175" s="76" t="s">
        <v>1004</v>
      </c>
    </row>
    <row r="176" spans="1:7" x14ac:dyDescent="0.2">
      <c r="B176" s="76" t="s">
        <v>1014</v>
      </c>
      <c r="D176" s="76" t="s">
        <v>1015</v>
      </c>
    </row>
    <row r="177" customFormat="1" ht="165" customHeight="1" x14ac:dyDescent="0.2"/>
    <row r="179" customFormat="1" ht="12.75" customHeight="1" x14ac:dyDescent="0.2"/>
  </sheetData>
  <mergeCells count="19">
    <mergeCell ref="B166:C166"/>
    <mergeCell ref="B167:C167"/>
    <mergeCell ref="B168:C168"/>
    <mergeCell ref="B170:C170"/>
    <mergeCell ref="B150:C150"/>
    <mergeCell ref="B151:C151"/>
    <mergeCell ref="B152:C152"/>
    <mergeCell ref="B160:C160"/>
    <mergeCell ref="B165:C165"/>
    <mergeCell ref="B144:H144"/>
    <mergeCell ref="B145:H145"/>
    <mergeCell ref="B146:H146"/>
    <mergeCell ref="B147:H147"/>
    <mergeCell ref="B149:D149"/>
    <mergeCell ref="A1:H1"/>
    <mergeCell ref="A2:H2"/>
    <mergeCell ref="A3:H3"/>
    <mergeCell ref="B142:H142"/>
    <mergeCell ref="B143:H143"/>
  </mergeCells>
  <hyperlinks>
    <hyperlink ref="I1" location="Index!B2" display="Index" xr:uid="{61D2BF41-0B68-44E4-86B3-53090CBD237B}"/>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6AEF-9706-48C4-AF64-BF162D2C03A8}">
  <sheetPr>
    <outlinePr summaryBelow="0" summaryRight="0"/>
  </sheetPr>
  <dimension ref="A1:Q258"/>
  <sheetViews>
    <sheetView showGridLines="0" workbookViewId="0">
      <selection sqref="A1:I1"/>
    </sheetView>
  </sheetViews>
  <sheetFormatPr defaultColWidth="8.85546875" defaultRowHeight="12.75" x14ac:dyDescent="0.2"/>
  <cols>
    <col min="1" max="1" width="6.85546875" customWidth="1"/>
    <col min="2" max="2" width="19" customWidth="1"/>
    <col min="3" max="3" width="58.85546875" customWidth="1"/>
    <col min="4" max="4" width="20.85546875" customWidth="1"/>
    <col min="5" max="5" width="15.85546875" customWidth="1"/>
    <col min="6" max="6" width="15.42578125" customWidth="1"/>
    <col min="7" max="7" width="11.85546875" customWidth="1"/>
  </cols>
  <sheetData>
    <row r="1" spans="1:10" ht="15" x14ac:dyDescent="0.2">
      <c r="A1" s="186" t="s">
        <v>0</v>
      </c>
      <c r="B1" s="186"/>
      <c r="C1" s="186"/>
      <c r="D1" s="186"/>
      <c r="E1" s="186"/>
      <c r="F1" s="186"/>
      <c r="G1" s="186"/>
      <c r="H1" s="186"/>
      <c r="I1" s="186"/>
      <c r="J1" s="1" t="s">
        <v>946</v>
      </c>
    </row>
    <row r="2" spans="1:10" ht="15" x14ac:dyDescent="0.2">
      <c r="A2" s="186" t="s">
        <v>462</v>
      </c>
      <c r="B2" s="186"/>
      <c r="C2" s="186"/>
      <c r="D2" s="186"/>
      <c r="E2" s="186"/>
      <c r="F2" s="186"/>
      <c r="G2" s="186"/>
      <c r="H2" s="186"/>
      <c r="I2" s="186"/>
    </row>
    <row r="3" spans="1:10" ht="15" x14ac:dyDescent="0.2">
      <c r="A3" s="186" t="s">
        <v>2</v>
      </c>
      <c r="B3" s="186"/>
      <c r="C3" s="186"/>
      <c r="D3" s="186"/>
      <c r="E3" s="186"/>
      <c r="F3" s="186"/>
      <c r="G3" s="186"/>
      <c r="H3" s="186"/>
      <c r="I3" s="186"/>
    </row>
    <row r="4" spans="1:10" s="30" customFormat="1" ht="45" x14ac:dyDescent="0.2">
      <c r="A4" s="27" t="s">
        <v>3</v>
      </c>
      <c r="B4" s="27" t="s">
        <v>4</v>
      </c>
      <c r="C4" s="27" t="s">
        <v>5</v>
      </c>
      <c r="D4" s="27" t="s">
        <v>6</v>
      </c>
      <c r="E4" s="27" t="s">
        <v>7</v>
      </c>
      <c r="F4" s="27" t="s">
        <v>8</v>
      </c>
      <c r="G4" s="27" t="s">
        <v>9</v>
      </c>
      <c r="H4" s="27" t="s">
        <v>945</v>
      </c>
      <c r="I4" s="27" t="s">
        <v>1020</v>
      </c>
    </row>
    <row r="5" spans="1:10" x14ac:dyDescent="0.2">
      <c r="A5" s="162"/>
      <c r="B5" s="162"/>
      <c r="C5" s="163" t="s">
        <v>10</v>
      </c>
      <c r="D5" s="162"/>
      <c r="E5" s="162"/>
      <c r="F5" s="162"/>
      <c r="G5" s="162"/>
      <c r="H5" s="164" t="s">
        <v>141</v>
      </c>
      <c r="I5" s="164"/>
    </row>
    <row r="6" spans="1:10" x14ac:dyDescent="0.2">
      <c r="A6" s="34"/>
      <c r="B6" s="35"/>
      <c r="C6" s="35" t="s">
        <v>11</v>
      </c>
      <c r="D6" s="35"/>
      <c r="E6" s="36"/>
      <c r="F6" s="37"/>
      <c r="G6" s="38"/>
      <c r="H6" s="33" t="s">
        <v>141</v>
      </c>
      <c r="I6" s="164"/>
    </row>
    <row r="7" spans="1:10" x14ac:dyDescent="0.2">
      <c r="A7" s="39">
        <v>1</v>
      </c>
      <c r="B7" s="40" t="s">
        <v>43</v>
      </c>
      <c r="C7" s="40" t="s">
        <v>44</v>
      </c>
      <c r="D7" s="40" t="s">
        <v>45</v>
      </c>
      <c r="E7" s="41">
        <v>3280624</v>
      </c>
      <c r="F7" s="42">
        <v>47090.076895999999</v>
      </c>
      <c r="G7" s="43">
        <v>5.1480350000000001E-2</v>
      </c>
      <c r="H7" s="33" t="s">
        <v>141</v>
      </c>
      <c r="I7" s="164"/>
    </row>
    <row r="8" spans="1:10" x14ac:dyDescent="0.2">
      <c r="A8" s="39">
        <v>2</v>
      </c>
      <c r="B8" s="40" t="s">
        <v>463</v>
      </c>
      <c r="C8" s="40" t="s">
        <v>464</v>
      </c>
      <c r="D8" s="40" t="s">
        <v>45</v>
      </c>
      <c r="E8" s="41">
        <v>5595093</v>
      </c>
      <c r="F8" s="42">
        <v>41859.688279499998</v>
      </c>
      <c r="G8" s="43">
        <v>4.5762320000000002E-2</v>
      </c>
      <c r="H8" s="33" t="s">
        <v>141</v>
      </c>
      <c r="I8" s="164"/>
    </row>
    <row r="9" spans="1:10" x14ac:dyDescent="0.2">
      <c r="A9" s="39">
        <v>3</v>
      </c>
      <c r="B9" s="40" t="s">
        <v>12</v>
      </c>
      <c r="C9" s="40" t="s">
        <v>13</v>
      </c>
      <c r="D9" s="40" t="s">
        <v>14</v>
      </c>
      <c r="E9" s="41">
        <v>1581053</v>
      </c>
      <c r="F9" s="42">
        <v>31178.365160000001</v>
      </c>
      <c r="G9" s="43">
        <v>3.4085169999999998E-2</v>
      </c>
      <c r="H9" s="33" t="s">
        <v>141</v>
      </c>
      <c r="I9" s="164"/>
    </row>
    <row r="10" spans="1:10" x14ac:dyDescent="0.2">
      <c r="A10" s="39">
        <v>4</v>
      </c>
      <c r="B10" s="40" t="s">
        <v>15</v>
      </c>
      <c r="C10" s="40" t="s">
        <v>16</v>
      </c>
      <c r="D10" s="40" t="s">
        <v>17</v>
      </c>
      <c r="E10" s="41">
        <v>786761</v>
      </c>
      <c r="F10" s="42">
        <v>30989.729028999998</v>
      </c>
      <c r="G10" s="43">
        <v>3.3878940000000003E-2</v>
      </c>
      <c r="H10" s="33" t="s">
        <v>141</v>
      </c>
      <c r="I10" s="164"/>
    </row>
    <row r="11" spans="1:10" x14ac:dyDescent="0.2">
      <c r="A11" s="39">
        <v>5</v>
      </c>
      <c r="B11" s="40" t="s">
        <v>18</v>
      </c>
      <c r="C11" s="40" t="s">
        <v>19</v>
      </c>
      <c r="D11" s="40" t="s">
        <v>20</v>
      </c>
      <c r="E11" s="41">
        <v>2266214</v>
      </c>
      <c r="F11" s="42">
        <v>29637.546692</v>
      </c>
      <c r="G11" s="43">
        <v>3.2400690000000003E-2</v>
      </c>
      <c r="H11" s="33" t="s">
        <v>141</v>
      </c>
      <c r="I11" s="164"/>
    </row>
    <row r="12" spans="1:10" x14ac:dyDescent="0.2">
      <c r="A12" s="39">
        <v>6</v>
      </c>
      <c r="B12" s="40" t="s">
        <v>336</v>
      </c>
      <c r="C12" s="40" t="s">
        <v>337</v>
      </c>
      <c r="D12" s="40" t="s">
        <v>223</v>
      </c>
      <c r="E12" s="41">
        <v>731944</v>
      </c>
      <c r="F12" s="42">
        <v>24875.116839999999</v>
      </c>
      <c r="G12" s="43">
        <v>2.7194260000000001E-2</v>
      </c>
      <c r="H12" s="33" t="s">
        <v>141</v>
      </c>
      <c r="I12" s="164"/>
    </row>
    <row r="13" spans="1:10" x14ac:dyDescent="0.2">
      <c r="A13" s="39">
        <v>7</v>
      </c>
      <c r="B13" s="40" t="s">
        <v>320</v>
      </c>
      <c r="C13" s="40" t="s">
        <v>321</v>
      </c>
      <c r="D13" s="40" t="s">
        <v>228</v>
      </c>
      <c r="E13" s="41">
        <v>7169560</v>
      </c>
      <c r="F13" s="42">
        <v>21684.334220000001</v>
      </c>
      <c r="G13" s="43">
        <v>2.370599E-2</v>
      </c>
      <c r="H13" s="33" t="s">
        <v>141</v>
      </c>
      <c r="I13" s="164"/>
    </row>
    <row r="14" spans="1:10" x14ac:dyDescent="0.2">
      <c r="A14" s="39">
        <v>8</v>
      </c>
      <c r="B14" s="40" t="s">
        <v>465</v>
      </c>
      <c r="C14" s="40" t="s">
        <v>466</v>
      </c>
      <c r="D14" s="40" t="s">
        <v>45</v>
      </c>
      <c r="E14" s="41">
        <v>5248407</v>
      </c>
      <c r="F14" s="42">
        <v>20484.532521000001</v>
      </c>
      <c r="G14" s="43">
        <v>2.239433E-2</v>
      </c>
      <c r="H14" s="33" t="s">
        <v>141</v>
      </c>
      <c r="I14" s="164"/>
    </row>
    <row r="15" spans="1:10" x14ac:dyDescent="0.2">
      <c r="A15" s="39">
        <v>9</v>
      </c>
      <c r="B15" s="40" t="s">
        <v>197</v>
      </c>
      <c r="C15" s="40" t="s">
        <v>198</v>
      </c>
      <c r="D15" s="40" t="s">
        <v>199</v>
      </c>
      <c r="E15" s="41">
        <v>981889</v>
      </c>
      <c r="F15" s="42">
        <v>16898.309689999998</v>
      </c>
      <c r="G15" s="43">
        <v>1.8473759999999999E-2</v>
      </c>
      <c r="H15" s="33" t="s">
        <v>141</v>
      </c>
      <c r="I15" s="164"/>
    </row>
    <row r="16" spans="1:10" x14ac:dyDescent="0.2">
      <c r="A16" s="39">
        <v>10</v>
      </c>
      <c r="B16" s="40" t="s">
        <v>324</v>
      </c>
      <c r="C16" s="40" t="s">
        <v>325</v>
      </c>
      <c r="D16" s="40" t="s">
        <v>184</v>
      </c>
      <c r="E16" s="41">
        <v>862524</v>
      </c>
      <c r="F16" s="42">
        <v>15955.831475999999</v>
      </c>
      <c r="G16" s="43">
        <v>1.7443420000000001E-2</v>
      </c>
      <c r="H16" s="33" t="s">
        <v>141</v>
      </c>
      <c r="I16" s="164"/>
    </row>
    <row r="17" spans="1:9" x14ac:dyDescent="0.2">
      <c r="A17" s="39">
        <v>11</v>
      </c>
      <c r="B17" s="40" t="s">
        <v>467</v>
      </c>
      <c r="C17" s="40" t="s">
        <v>468</v>
      </c>
      <c r="D17" s="40" t="s">
        <v>184</v>
      </c>
      <c r="E17" s="41">
        <v>754280</v>
      </c>
      <c r="F17" s="42">
        <v>15305.09548</v>
      </c>
      <c r="G17" s="43">
        <v>1.6732009999999999E-2</v>
      </c>
      <c r="H17" s="33" t="s">
        <v>141</v>
      </c>
      <c r="I17" s="164"/>
    </row>
    <row r="18" spans="1:9" x14ac:dyDescent="0.2">
      <c r="A18" s="39">
        <v>12</v>
      </c>
      <c r="B18" s="40" t="s">
        <v>316</v>
      </c>
      <c r="C18" s="40" t="s">
        <v>317</v>
      </c>
      <c r="D18" s="40" t="s">
        <v>199</v>
      </c>
      <c r="E18" s="41">
        <v>130688</v>
      </c>
      <c r="F18" s="42">
        <v>14618.759679999999</v>
      </c>
      <c r="G18" s="43">
        <v>1.598169E-2</v>
      </c>
      <c r="H18" s="33" t="s">
        <v>141</v>
      </c>
      <c r="I18" s="164"/>
    </row>
    <row r="19" spans="1:9" ht="25.5" x14ac:dyDescent="0.2">
      <c r="A19" s="39">
        <v>13</v>
      </c>
      <c r="B19" s="40" t="s">
        <v>235</v>
      </c>
      <c r="C19" s="40" t="s">
        <v>236</v>
      </c>
      <c r="D19" s="40" t="s">
        <v>237</v>
      </c>
      <c r="E19" s="41">
        <v>902566</v>
      </c>
      <c r="F19" s="42">
        <v>14454.594489999999</v>
      </c>
      <c r="G19" s="43">
        <v>1.5802219999999999E-2</v>
      </c>
      <c r="H19" s="33" t="s">
        <v>141</v>
      </c>
      <c r="I19" s="164"/>
    </row>
    <row r="20" spans="1:9" x14ac:dyDescent="0.2">
      <c r="A20" s="39">
        <v>14</v>
      </c>
      <c r="B20" s="40" t="s">
        <v>132</v>
      </c>
      <c r="C20" s="40" t="s">
        <v>133</v>
      </c>
      <c r="D20" s="40" t="s">
        <v>134</v>
      </c>
      <c r="E20" s="41">
        <v>7521465</v>
      </c>
      <c r="F20" s="42">
        <v>14267.466958499999</v>
      </c>
      <c r="G20" s="43">
        <v>1.5597639999999999E-2</v>
      </c>
      <c r="H20" s="33" t="s">
        <v>141</v>
      </c>
      <c r="I20" s="164"/>
    </row>
    <row r="21" spans="1:9" x14ac:dyDescent="0.2">
      <c r="A21" s="39">
        <v>15</v>
      </c>
      <c r="B21" s="40" t="s">
        <v>221</v>
      </c>
      <c r="C21" s="40" t="s">
        <v>222</v>
      </c>
      <c r="D21" s="40" t="s">
        <v>223</v>
      </c>
      <c r="E21" s="41">
        <v>305718</v>
      </c>
      <c r="F21" s="42">
        <v>13185.923058</v>
      </c>
      <c r="G21" s="43">
        <v>1.4415259999999999E-2</v>
      </c>
      <c r="H21" s="33" t="s">
        <v>141</v>
      </c>
      <c r="I21" s="164"/>
    </row>
    <row r="22" spans="1:9" x14ac:dyDescent="0.2">
      <c r="A22" s="39">
        <v>16</v>
      </c>
      <c r="B22" s="40" t="s">
        <v>469</v>
      </c>
      <c r="C22" s="40" t="s">
        <v>470</v>
      </c>
      <c r="D22" s="40" t="s">
        <v>124</v>
      </c>
      <c r="E22" s="41">
        <v>2877777</v>
      </c>
      <c r="F22" s="42">
        <v>13070.863133999999</v>
      </c>
      <c r="G22" s="43">
        <v>1.428948E-2</v>
      </c>
      <c r="H22" s="33" t="s">
        <v>141</v>
      </c>
      <c r="I22" s="164"/>
    </row>
    <row r="23" spans="1:9" x14ac:dyDescent="0.2">
      <c r="A23" s="39">
        <v>17</v>
      </c>
      <c r="B23" s="40" t="s">
        <v>300</v>
      </c>
      <c r="C23" s="40" t="s">
        <v>301</v>
      </c>
      <c r="D23" s="40" t="s">
        <v>199</v>
      </c>
      <c r="E23" s="41">
        <v>1562573</v>
      </c>
      <c r="F23" s="42">
        <v>12688.874046499999</v>
      </c>
      <c r="G23" s="43">
        <v>1.387188E-2</v>
      </c>
      <c r="H23" s="33" t="s">
        <v>141</v>
      </c>
      <c r="I23" s="164"/>
    </row>
    <row r="24" spans="1:9" x14ac:dyDescent="0.2">
      <c r="A24" s="39">
        <v>18</v>
      </c>
      <c r="B24" s="40" t="s">
        <v>79</v>
      </c>
      <c r="C24" s="40" t="s">
        <v>80</v>
      </c>
      <c r="D24" s="40" t="s">
        <v>32</v>
      </c>
      <c r="E24" s="41">
        <v>226396</v>
      </c>
      <c r="F24" s="42">
        <v>12494.795239999999</v>
      </c>
      <c r="G24" s="43">
        <v>1.36597E-2</v>
      </c>
      <c r="H24" s="33" t="s">
        <v>141</v>
      </c>
      <c r="I24" s="164"/>
    </row>
    <row r="25" spans="1:9" x14ac:dyDescent="0.2">
      <c r="A25" s="39">
        <v>19</v>
      </c>
      <c r="B25" s="40" t="s">
        <v>114</v>
      </c>
      <c r="C25" s="40" t="s">
        <v>115</v>
      </c>
      <c r="D25" s="40" t="s">
        <v>116</v>
      </c>
      <c r="E25" s="41">
        <v>165971</v>
      </c>
      <c r="F25" s="42">
        <v>12349.072254999999</v>
      </c>
      <c r="G25" s="43">
        <v>1.3500389999999999E-2</v>
      </c>
      <c r="H25" s="33" t="s">
        <v>141</v>
      </c>
      <c r="I25" s="164"/>
    </row>
    <row r="26" spans="1:9" ht="25.5" x14ac:dyDescent="0.2">
      <c r="A26" s="39">
        <v>20</v>
      </c>
      <c r="B26" s="40" t="s">
        <v>189</v>
      </c>
      <c r="C26" s="40" t="s">
        <v>190</v>
      </c>
      <c r="D26" s="40" t="s">
        <v>191</v>
      </c>
      <c r="E26" s="41">
        <v>574770</v>
      </c>
      <c r="F26" s="42">
        <v>11918.43072</v>
      </c>
      <c r="G26" s="43">
        <v>1.3029600000000001E-2</v>
      </c>
      <c r="H26" s="33" t="s">
        <v>141</v>
      </c>
      <c r="I26" s="164"/>
    </row>
    <row r="27" spans="1:9" ht="25.5" x14ac:dyDescent="0.2">
      <c r="A27" s="39">
        <v>21</v>
      </c>
      <c r="B27" s="40" t="s">
        <v>257</v>
      </c>
      <c r="C27" s="40" t="s">
        <v>258</v>
      </c>
      <c r="D27" s="40" t="s">
        <v>237</v>
      </c>
      <c r="E27" s="41">
        <v>879240</v>
      </c>
      <c r="F27" s="42">
        <v>11808.1932</v>
      </c>
      <c r="G27" s="43">
        <v>1.290909E-2</v>
      </c>
      <c r="H27" s="33" t="s">
        <v>141</v>
      </c>
      <c r="I27" s="164"/>
    </row>
    <row r="28" spans="1:9" x14ac:dyDescent="0.2">
      <c r="A28" s="34">
        <v>22</v>
      </c>
      <c r="B28" s="35" t="s">
        <v>1016</v>
      </c>
      <c r="C28" s="35" t="s">
        <v>1017</v>
      </c>
      <c r="D28" s="35" t="s">
        <v>109</v>
      </c>
      <c r="E28" s="36">
        <v>2539384</v>
      </c>
      <c r="F28" s="37">
        <f>111.22248*100</f>
        <v>11122.248</v>
      </c>
      <c r="G28" s="131">
        <f>F28/$F$189</f>
        <v>1.2159189890858903E-2</v>
      </c>
      <c r="H28" s="33" t="s">
        <v>141</v>
      </c>
      <c r="I28" s="164"/>
    </row>
    <row r="29" spans="1:9" x14ac:dyDescent="0.2">
      <c r="A29" s="39">
        <v>23</v>
      </c>
      <c r="B29" s="40" t="s">
        <v>275</v>
      </c>
      <c r="C29" s="40" t="s">
        <v>276</v>
      </c>
      <c r="D29" s="40" t="s">
        <v>194</v>
      </c>
      <c r="E29" s="41">
        <v>5594525</v>
      </c>
      <c r="F29" s="42">
        <v>10874.0782425</v>
      </c>
      <c r="G29" s="43">
        <v>1.188788E-2</v>
      </c>
      <c r="H29" s="33" t="s">
        <v>141</v>
      </c>
      <c r="I29" s="164"/>
    </row>
    <row r="30" spans="1:9" ht="25.5" x14ac:dyDescent="0.2">
      <c r="A30" s="39">
        <v>24</v>
      </c>
      <c r="B30" s="40" t="s">
        <v>471</v>
      </c>
      <c r="C30" s="40" t="s">
        <v>472</v>
      </c>
      <c r="D30" s="40" t="s">
        <v>205</v>
      </c>
      <c r="E30" s="41">
        <v>531580</v>
      </c>
      <c r="F30" s="42">
        <v>10581.099899999999</v>
      </c>
      <c r="G30" s="43">
        <v>1.1567590000000001E-2</v>
      </c>
      <c r="H30" s="33" t="s">
        <v>141</v>
      </c>
      <c r="I30" s="164"/>
    </row>
    <row r="31" spans="1:9" x14ac:dyDescent="0.2">
      <c r="A31" s="39">
        <v>25</v>
      </c>
      <c r="B31" s="40" t="s">
        <v>27</v>
      </c>
      <c r="C31" s="40" t="s">
        <v>28</v>
      </c>
      <c r="D31" s="40" t="s">
        <v>29</v>
      </c>
      <c r="E31" s="41">
        <v>2616943</v>
      </c>
      <c r="F31" s="42">
        <v>10149.8134255</v>
      </c>
      <c r="G31" s="43">
        <v>1.1096089999999999E-2</v>
      </c>
      <c r="H31" s="33" t="s">
        <v>141</v>
      </c>
      <c r="I31" s="164"/>
    </row>
    <row r="32" spans="1:9" x14ac:dyDescent="0.2">
      <c r="A32" s="34">
        <v>26</v>
      </c>
      <c r="B32" s="35" t="s">
        <v>1018</v>
      </c>
      <c r="C32" s="35" t="s">
        <v>1019</v>
      </c>
      <c r="D32" s="35" t="s">
        <v>14</v>
      </c>
      <c r="E32" s="36">
        <v>5400000</v>
      </c>
      <c r="F32" s="37">
        <f>92.367*100</f>
        <v>9236.7000000000007</v>
      </c>
      <c r="G32" s="131">
        <f>F32/$F$189</f>
        <v>1.0097849757072171E-2</v>
      </c>
      <c r="H32" s="33" t="s">
        <v>141</v>
      </c>
      <c r="I32" s="164"/>
    </row>
    <row r="33" spans="1:9" x14ac:dyDescent="0.2">
      <c r="A33" s="39">
        <v>27</v>
      </c>
      <c r="B33" s="40" t="s">
        <v>341</v>
      </c>
      <c r="C33" s="40" t="s">
        <v>342</v>
      </c>
      <c r="D33" s="40" t="s">
        <v>52</v>
      </c>
      <c r="E33" s="41">
        <v>1121016</v>
      </c>
      <c r="F33" s="42">
        <v>9216.4330439999994</v>
      </c>
      <c r="G33" s="43">
        <v>1.007569E-2</v>
      </c>
      <c r="H33" s="33" t="s">
        <v>141</v>
      </c>
      <c r="I33" s="164"/>
    </row>
    <row r="34" spans="1:9" ht="25.5" x14ac:dyDescent="0.2">
      <c r="A34" s="39">
        <v>28</v>
      </c>
      <c r="B34" s="40" t="s">
        <v>24</v>
      </c>
      <c r="C34" s="40" t="s">
        <v>25</v>
      </c>
      <c r="D34" s="40" t="s">
        <v>26</v>
      </c>
      <c r="E34" s="41">
        <v>76574</v>
      </c>
      <c r="F34" s="42">
        <v>9114.6032200000009</v>
      </c>
      <c r="G34" s="43">
        <v>9.9643700000000002E-3</v>
      </c>
      <c r="H34" s="33" t="s">
        <v>141</v>
      </c>
      <c r="I34" s="164"/>
    </row>
    <row r="35" spans="1:9" x14ac:dyDescent="0.2">
      <c r="A35" s="39">
        <v>29</v>
      </c>
      <c r="B35" s="40" t="s">
        <v>277</v>
      </c>
      <c r="C35" s="40" t="s">
        <v>278</v>
      </c>
      <c r="D35" s="40" t="s">
        <v>35</v>
      </c>
      <c r="E35" s="41">
        <v>753198</v>
      </c>
      <c r="F35" s="42">
        <v>8891.5023899999997</v>
      </c>
      <c r="G35" s="43">
        <v>9.7204700000000002E-3</v>
      </c>
      <c r="H35" s="33" t="s">
        <v>141</v>
      </c>
      <c r="I35" s="164"/>
    </row>
    <row r="36" spans="1:9" x14ac:dyDescent="0.2">
      <c r="A36" s="39">
        <v>30</v>
      </c>
      <c r="B36" s="40" t="s">
        <v>88</v>
      </c>
      <c r="C36" s="40" t="s">
        <v>89</v>
      </c>
      <c r="D36" s="40" t="s">
        <v>85</v>
      </c>
      <c r="E36" s="41">
        <v>1760405</v>
      </c>
      <c r="F36" s="42">
        <v>8484.2718975000007</v>
      </c>
      <c r="G36" s="43">
        <v>9.2752700000000004E-3</v>
      </c>
      <c r="H36" s="33" t="s">
        <v>141</v>
      </c>
      <c r="I36" s="164"/>
    </row>
    <row r="37" spans="1:9" x14ac:dyDescent="0.2">
      <c r="A37" s="39">
        <v>31</v>
      </c>
      <c r="B37" s="40" t="s">
        <v>473</v>
      </c>
      <c r="C37" s="40" t="s">
        <v>474</v>
      </c>
      <c r="D37" s="40" t="s">
        <v>35</v>
      </c>
      <c r="E37" s="41">
        <v>926664</v>
      </c>
      <c r="F37" s="42">
        <v>8436.8123880000003</v>
      </c>
      <c r="G37" s="43">
        <v>9.2233899999999997E-3</v>
      </c>
      <c r="H37" s="33" t="s">
        <v>141</v>
      </c>
      <c r="I37" s="164"/>
    </row>
    <row r="38" spans="1:9" ht="25.5" x14ac:dyDescent="0.2">
      <c r="A38" s="39">
        <v>32</v>
      </c>
      <c r="B38" s="40" t="s">
        <v>475</v>
      </c>
      <c r="C38" s="40" t="s">
        <v>476</v>
      </c>
      <c r="D38" s="40" t="s">
        <v>202</v>
      </c>
      <c r="E38" s="41">
        <v>708676</v>
      </c>
      <c r="F38" s="42">
        <v>8187.3338279999998</v>
      </c>
      <c r="G38" s="43">
        <v>8.9506499999999992E-3</v>
      </c>
      <c r="H38" s="33" t="s">
        <v>141</v>
      </c>
      <c r="I38" s="164"/>
    </row>
    <row r="39" spans="1:9" x14ac:dyDescent="0.2">
      <c r="A39" s="39">
        <v>33</v>
      </c>
      <c r="B39" s="40" t="s">
        <v>477</v>
      </c>
      <c r="C39" s="40" t="s">
        <v>478</v>
      </c>
      <c r="D39" s="40" t="s">
        <v>184</v>
      </c>
      <c r="E39" s="41">
        <v>667867</v>
      </c>
      <c r="F39" s="42">
        <v>7940.9386299999996</v>
      </c>
      <c r="G39" s="43">
        <v>8.6812799999999996E-3</v>
      </c>
      <c r="H39" s="33" t="s">
        <v>141</v>
      </c>
      <c r="I39" s="164"/>
    </row>
    <row r="40" spans="1:9" ht="25.5" x14ac:dyDescent="0.2">
      <c r="A40" s="39">
        <v>34</v>
      </c>
      <c r="B40" s="40" t="s">
        <v>263</v>
      </c>
      <c r="C40" s="40" t="s">
        <v>264</v>
      </c>
      <c r="D40" s="40" t="s">
        <v>205</v>
      </c>
      <c r="E40" s="41">
        <v>313006</v>
      </c>
      <c r="F40" s="42">
        <v>7729.9961759999997</v>
      </c>
      <c r="G40" s="43">
        <v>8.4506700000000004E-3</v>
      </c>
      <c r="H40" s="33" t="s">
        <v>141</v>
      </c>
      <c r="I40" s="164"/>
    </row>
    <row r="41" spans="1:9" x14ac:dyDescent="0.2">
      <c r="A41" s="39">
        <v>35</v>
      </c>
      <c r="B41" s="40" t="s">
        <v>479</v>
      </c>
      <c r="C41" s="40" t="s">
        <v>480</v>
      </c>
      <c r="D41" s="40" t="s">
        <v>223</v>
      </c>
      <c r="E41" s="41">
        <v>65464</v>
      </c>
      <c r="F41" s="42">
        <v>7541.7801200000004</v>
      </c>
      <c r="G41" s="43">
        <v>8.2449099999999994E-3</v>
      </c>
      <c r="H41" s="33" t="s">
        <v>141</v>
      </c>
      <c r="I41" s="164"/>
    </row>
    <row r="42" spans="1:9" x14ac:dyDescent="0.2">
      <c r="A42" s="39">
        <v>36</v>
      </c>
      <c r="B42" s="40" t="s">
        <v>481</v>
      </c>
      <c r="C42" s="40" t="s">
        <v>482</v>
      </c>
      <c r="D42" s="40" t="s">
        <v>194</v>
      </c>
      <c r="E42" s="41">
        <v>276370</v>
      </c>
      <c r="F42" s="42">
        <v>7440.4331400000001</v>
      </c>
      <c r="G42" s="43">
        <v>8.1341199999999999E-3</v>
      </c>
      <c r="H42" s="33" t="s">
        <v>141</v>
      </c>
      <c r="I42" s="164"/>
    </row>
    <row r="43" spans="1:9" x14ac:dyDescent="0.2">
      <c r="A43" s="39">
        <v>37</v>
      </c>
      <c r="B43" s="40" t="s">
        <v>483</v>
      </c>
      <c r="C43" s="40" t="s">
        <v>484</v>
      </c>
      <c r="D43" s="40" t="s">
        <v>383</v>
      </c>
      <c r="E43" s="41">
        <v>3526315</v>
      </c>
      <c r="F43" s="42">
        <v>7280.4299490000003</v>
      </c>
      <c r="G43" s="43">
        <v>7.9591899999999997E-3</v>
      </c>
      <c r="H43" s="33" t="s">
        <v>141</v>
      </c>
      <c r="I43" s="164"/>
    </row>
    <row r="44" spans="1:9" ht="25.5" x14ac:dyDescent="0.2">
      <c r="A44" s="39">
        <v>38</v>
      </c>
      <c r="B44" s="40" t="s">
        <v>485</v>
      </c>
      <c r="C44" s="40" t="s">
        <v>486</v>
      </c>
      <c r="D44" s="40" t="s">
        <v>205</v>
      </c>
      <c r="E44" s="41">
        <v>875952</v>
      </c>
      <c r="F44" s="42">
        <v>7223.538168</v>
      </c>
      <c r="G44" s="43">
        <v>7.8969999999999995E-3</v>
      </c>
      <c r="H44" s="33" t="s">
        <v>141</v>
      </c>
      <c r="I44" s="164"/>
    </row>
    <row r="45" spans="1:9" x14ac:dyDescent="0.2">
      <c r="A45" s="39">
        <v>39</v>
      </c>
      <c r="B45" s="40" t="s">
        <v>83</v>
      </c>
      <c r="C45" s="40" t="s">
        <v>84</v>
      </c>
      <c r="D45" s="40" t="s">
        <v>85</v>
      </c>
      <c r="E45" s="41">
        <v>138859</v>
      </c>
      <c r="F45" s="42">
        <v>7180.3988900000004</v>
      </c>
      <c r="G45" s="43">
        <v>7.8498400000000003E-3</v>
      </c>
      <c r="H45" s="33" t="s">
        <v>141</v>
      </c>
      <c r="I45" s="164"/>
    </row>
    <row r="46" spans="1:9" x14ac:dyDescent="0.2">
      <c r="A46" s="39">
        <v>40</v>
      </c>
      <c r="B46" s="40" t="s">
        <v>487</v>
      </c>
      <c r="C46" s="40" t="s">
        <v>488</v>
      </c>
      <c r="D46" s="40" t="s">
        <v>184</v>
      </c>
      <c r="E46" s="41">
        <v>161714</v>
      </c>
      <c r="F46" s="42">
        <v>7050.4069719999998</v>
      </c>
      <c r="G46" s="43">
        <v>7.7077300000000003E-3</v>
      </c>
      <c r="H46" s="33" t="s">
        <v>141</v>
      </c>
      <c r="I46" s="164"/>
    </row>
    <row r="47" spans="1:9" x14ac:dyDescent="0.2">
      <c r="A47" s="39">
        <v>41</v>
      </c>
      <c r="B47" s="40" t="s">
        <v>489</v>
      </c>
      <c r="C47" s="40" t="s">
        <v>490</v>
      </c>
      <c r="D47" s="40" t="s">
        <v>194</v>
      </c>
      <c r="E47" s="41">
        <v>250525</v>
      </c>
      <c r="F47" s="42">
        <v>6553.2329499999996</v>
      </c>
      <c r="G47" s="43">
        <v>7.1641999999999999E-3</v>
      </c>
      <c r="H47" s="33" t="s">
        <v>141</v>
      </c>
      <c r="I47" s="164"/>
    </row>
    <row r="48" spans="1:9" ht="25.5" x14ac:dyDescent="0.2">
      <c r="A48" s="39">
        <v>42</v>
      </c>
      <c r="B48" s="40" t="s">
        <v>242</v>
      </c>
      <c r="C48" s="40" t="s">
        <v>243</v>
      </c>
      <c r="D48" s="40" t="s">
        <v>205</v>
      </c>
      <c r="E48" s="41">
        <v>113525</v>
      </c>
      <c r="F48" s="42">
        <v>6529.3903749999999</v>
      </c>
      <c r="G48" s="43">
        <v>7.1381300000000003E-3</v>
      </c>
      <c r="H48" s="33" t="s">
        <v>141</v>
      </c>
      <c r="I48" s="164"/>
    </row>
    <row r="49" spans="1:9" x14ac:dyDescent="0.2">
      <c r="A49" s="39">
        <v>43</v>
      </c>
      <c r="B49" s="40" t="s">
        <v>332</v>
      </c>
      <c r="C49" s="40" t="s">
        <v>333</v>
      </c>
      <c r="D49" s="40" t="s">
        <v>250</v>
      </c>
      <c r="E49" s="41">
        <v>409475</v>
      </c>
      <c r="F49" s="42">
        <v>6494.2735000000002</v>
      </c>
      <c r="G49" s="43">
        <v>7.0997400000000002E-3</v>
      </c>
      <c r="H49" s="33" t="s">
        <v>141</v>
      </c>
      <c r="I49" s="164"/>
    </row>
    <row r="50" spans="1:9" x14ac:dyDescent="0.2">
      <c r="A50" s="39">
        <v>44</v>
      </c>
      <c r="B50" s="40" t="s">
        <v>328</v>
      </c>
      <c r="C50" s="40" t="s">
        <v>329</v>
      </c>
      <c r="D50" s="40" t="s">
        <v>40</v>
      </c>
      <c r="E50" s="41">
        <v>113350</v>
      </c>
      <c r="F50" s="42">
        <v>6490.4210000000003</v>
      </c>
      <c r="G50" s="43">
        <v>7.0955300000000001E-3</v>
      </c>
      <c r="H50" s="33" t="s">
        <v>141</v>
      </c>
      <c r="I50" s="164"/>
    </row>
    <row r="51" spans="1:9" ht="25.5" x14ac:dyDescent="0.2">
      <c r="A51" s="39">
        <v>45</v>
      </c>
      <c r="B51" s="40" t="s">
        <v>70</v>
      </c>
      <c r="C51" s="40" t="s">
        <v>71</v>
      </c>
      <c r="D51" s="40" t="s">
        <v>26</v>
      </c>
      <c r="E51" s="41">
        <v>117075</v>
      </c>
      <c r="F51" s="42">
        <v>6373.5630000000001</v>
      </c>
      <c r="G51" s="43">
        <v>6.9677799999999998E-3</v>
      </c>
      <c r="H51" s="33" t="s">
        <v>141</v>
      </c>
      <c r="I51" s="164"/>
    </row>
    <row r="52" spans="1:9" x14ac:dyDescent="0.2">
      <c r="A52" s="39">
        <v>46</v>
      </c>
      <c r="B52" s="40" t="s">
        <v>491</v>
      </c>
      <c r="C52" s="40" t="s">
        <v>492</v>
      </c>
      <c r="D52" s="40" t="s">
        <v>223</v>
      </c>
      <c r="E52" s="41">
        <v>35195</v>
      </c>
      <c r="F52" s="42">
        <v>6300.6089000000002</v>
      </c>
      <c r="G52" s="43">
        <v>6.8880199999999999E-3</v>
      </c>
      <c r="H52" s="33" t="s">
        <v>141</v>
      </c>
      <c r="I52" s="164"/>
    </row>
    <row r="53" spans="1:9" x14ac:dyDescent="0.2">
      <c r="A53" s="39">
        <v>47</v>
      </c>
      <c r="B53" s="40" t="s">
        <v>493</v>
      </c>
      <c r="C53" s="40" t="s">
        <v>494</v>
      </c>
      <c r="D53" s="40" t="s">
        <v>184</v>
      </c>
      <c r="E53" s="41">
        <v>1344683</v>
      </c>
      <c r="F53" s="42">
        <v>6233.2780464999996</v>
      </c>
      <c r="G53" s="43">
        <v>6.8144199999999999E-3</v>
      </c>
      <c r="H53" s="33" t="s">
        <v>141</v>
      </c>
      <c r="I53" s="164"/>
    </row>
    <row r="54" spans="1:9" x14ac:dyDescent="0.2">
      <c r="A54" s="39">
        <v>48</v>
      </c>
      <c r="B54" s="40" t="s">
        <v>421</v>
      </c>
      <c r="C54" s="40" t="s">
        <v>422</v>
      </c>
      <c r="D54" s="40" t="s">
        <v>194</v>
      </c>
      <c r="E54" s="41">
        <v>186172</v>
      </c>
      <c r="F54" s="42">
        <v>6128.7822399999995</v>
      </c>
      <c r="G54" s="43">
        <v>6.70018E-3</v>
      </c>
      <c r="H54" s="33" t="s">
        <v>141</v>
      </c>
      <c r="I54" s="164"/>
    </row>
    <row r="55" spans="1:9" x14ac:dyDescent="0.2">
      <c r="A55" s="34">
        <v>49</v>
      </c>
      <c r="B55" s="35" t="s">
        <v>1021</v>
      </c>
      <c r="C55" s="35" t="s">
        <v>1022</v>
      </c>
      <c r="D55" s="35" t="s">
        <v>109</v>
      </c>
      <c r="E55" s="36">
        <v>1720474</v>
      </c>
      <c r="F55" s="37">
        <f>58.750746*100</f>
        <v>5875.0745999999999</v>
      </c>
      <c r="G55" s="131">
        <f>F55/$F$189</f>
        <v>6.4228155750853527E-3</v>
      </c>
      <c r="H55" s="33" t="s">
        <v>141</v>
      </c>
      <c r="I55" s="33" t="s">
        <v>141</v>
      </c>
    </row>
    <row r="56" spans="1:9" x14ac:dyDescent="0.2">
      <c r="A56" s="39">
        <v>50</v>
      </c>
      <c r="B56" s="40" t="s">
        <v>298</v>
      </c>
      <c r="C56" s="40" t="s">
        <v>299</v>
      </c>
      <c r="D56" s="40" t="s">
        <v>52</v>
      </c>
      <c r="E56" s="41">
        <v>1036611</v>
      </c>
      <c r="F56" s="42">
        <v>5340.1015665000004</v>
      </c>
      <c r="G56" s="43">
        <v>5.8379699999999996E-3</v>
      </c>
      <c r="H56" s="33" t="s">
        <v>141</v>
      </c>
      <c r="I56" s="164"/>
    </row>
    <row r="57" spans="1:9" x14ac:dyDescent="0.2">
      <c r="A57" s="39">
        <v>51</v>
      </c>
      <c r="B57" s="40" t="s">
        <v>98</v>
      </c>
      <c r="C57" s="40" t="s">
        <v>99</v>
      </c>
      <c r="D57" s="40" t="s">
        <v>100</v>
      </c>
      <c r="E57" s="41">
        <v>2412950</v>
      </c>
      <c r="F57" s="42">
        <v>4378.0564800000002</v>
      </c>
      <c r="G57" s="43">
        <v>4.7862299999999998E-3</v>
      </c>
      <c r="H57" s="33" t="s">
        <v>141</v>
      </c>
      <c r="I57" s="164"/>
    </row>
    <row r="58" spans="1:9" x14ac:dyDescent="0.2">
      <c r="A58" s="39">
        <v>52</v>
      </c>
      <c r="B58" s="40" t="s">
        <v>72</v>
      </c>
      <c r="C58" s="40" t="s">
        <v>73</v>
      </c>
      <c r="D58" s="40" t="s">
        <v>40</v>
      </c>
      <c r="E58" s="41">
        <v>313315</v>
      </c>
      <c r="F58" s="42">
        <v>3543.59265</v>
      </c>
      <c r="G58" s="43">
        <v>3.87397E-3</v>
      </c>
      <c r="H58" s="33" t="s">
        <v>141</v>
      </c>
      <c r="I58" s="164"/>
    </row>
    <row r="59" spans="1:9" ht="25.5" x14ac:dyDescent="0.2">
      <c r="A59" s="39">
        <v>53</v>
      </c>
      <c r="B59" s="40" t="s">
        <v>495</v>
      </c>
      <c r="C59" s="40" t="s">
        <v>496</v>
      </c>
      <c r="D59" s="40" t="s">
        <v>202</v>
      </c>
      <c r="E59" s="41">
        <v>318807</v>
      </c>
      <c r="F59" s="42">
        <v>3452.9986170000002</v>
      </c>
      <c r="G59" s="43">
        <v>3.7749300000000001E-3</v>
      </c>
      <c r="H59" s="33" t="s">
        <v>141</v>
      </c>
      <c r="I59" s="164"/>
    </row>
    <row r="60" spans="1:9" x14ac:dyDescent="0.2">
      <c r="A60" s="39">
        <v>54</v>
      </c>
      <c r="B60" s="40" t="s">
        <v>120</v>
      </c>
      <c r="C60" s="40" t="s">
        <v>121</v>
      </c>
      <c r="D60" s="40" t="s">
        <v>40</v>
      </c>
      <c r="E60" s="41">
        <v>822250</v>
      </c>
      <c r="F60" s="42">
        <v>3445.638625</v>
      </c>
      <c r="G60" s="43">
        <v>3.7668799999999998E-3</v>
      </c>
      <c r="H60" s="33" t="s">
        <v>141</v>
      </c>
      <c r="I60" s="164"/>
    </row>
    <row r="61" spans="1:9" ht="38.25" x14ac:dyDescent="0.2">
      <c r="A61" s="39">
        <v>55</v>
      </c>
      <c r="B61" s="40" t="s">
        <v>127</v>
      </c>
      <c r="C61" s="40" t="s">
        <v>128</v>
      </c>
      <c r="D61" s="40" t="s">
        <v>129</v>
      </c>
      <c r="E61" s="41">
        <v>2063845</v>
      </c>
      <c r="F61" s="42">
        <v>3429.6976209999998</v>
      </c>
      <c r="G61" s="43">
        <v>3.7494500000000001E-3</v>
      </c>
      <c r="H61" s="33" t="s">
        <v>141</v>
      </c>
      <c r="I61" s="164"/>
    </row>
    <row r="62" spans="1:9" x14ac:dyDescent="0.2">
      <c r="A62" s="44"/>
      <c r="B62" s="44"/>
      <c r="C62" s="45" t="s">
        <v>140</v>
      </c>
      <c r="D62" s="44"/>
      <c r="E62" s="44" t="s">
        <v>141</v>
      </c>
      <c r="F62" s="46">
        <f>SUM(F7:F61)</f>
        <v>671067.12761700002</v>
      </c>
      <c r="G62" s="47">
        <f>SUM(G7:G61)</f>
        <v>0.73363161522301634</v>
      </c>
      <c r="H62" s="33" t="s">
        <v>141</v>
      </c>
      <c r="I62" s="164"/>
    </row>
    <row r="63" spans="1:9" x14ac:dyDescent="0.2">
      <c r="A63" s="44"/>
      <c r="B63" s="44"/>
      <c r="C63" s="48"/>
      <c r="D63" s="44"/>
      <c r="E63" s="44"/>
      <c r="F63" s="49"/>
      <c r="G63" s="49"/>
      <c r="H63" s="33" t="s">
        <v>141</v>
      </c>
      <c r="I63" s="164"/>
    </row>
    <row r="64" spans="1:9" x14ac:dyDescent="0.2">
      <c r="A64" s="44"/>
      <c r="B64" s="44"/>
      <c r="C64" s="45" t="s">
        <v>142</v>
      </c>
      <c r="D64" s="44"/>
      <c r="E64" s="44"/>
      <c r="F64" s="44"/>
      <c r="G64" s="44"/>
      <c r="H64" s="33" t="s">
        <v>141</v>
      </c>
      <c r="I64" s="164"/>
    </row>
    <row r="65" spans="1:9" x14ac:dyDescent="0.2">
      <c r="A65" s="44"/>
      <c r="B65" s="44"/>
      <c r="C65" s="45" t="s">
        <v>140</v>
      </c>
      <c r="D65" s="44"/>
      <c r="E65" s="44" t="s">
        <v>141</v>
      </c>
      <c r="F65" s="50" t="s">
        <v>143</v>
      </c>
      <c r="G65" s="47">
        <v>0</v>
      </c>
      <c r="H65" s="33" t="s">
        <v>141</v>
      </c>
      <c r="I65" s="164"/>
    </row>
    <row r="66" spans="1:9" x14ac:dyDescent="0.2">
      <c r="A66" s="44"/>
      <c r="B66" s="44"/>
      <c r="C66" s="48"/>
      <c r="D66" s="44"/>
      <c r="E66" s="44"/>
      <c r="F66" s="49"/>
      <c r="G66" s="49"/>
      <c r="H66" s="33" t="s">
        <v>141</v>
      </c>
      <c r="I66" s="164"/>
    </row>
    <row r="67" spans="1:9" x14ac:dyDescent="0.2">
      <c r="A67" s="44"/>
      <c r="B67" s="44"/>
      <c r="C67" s="45" t="s">
        <v>144</v>
      </c>
      <c r="D67" s="44"/>
      <c r="E67" s="44"/>
      <c r="F67" s="44"/>
      <c r="G67" s="44"/>
      <c r="H67" s="33" t="s">
        <v>141</v>
      </c>
      <c r="I67" s="164"/>
    </row>
    <row r="68" spans="1:9" x14ac:dyDescent="0.2">
      <c r="A68" s="34">
        <v>1</v>
      </c>
      <c r="B68" s="35" t="s">
        <v>497</v>
      </c>
      <c r="C68" s="35" t="s">
        <v>1023</v>
      </c>
      <c r="D68" s="35" t="s">
        <v>119</v>
      </c>
      <c r="E68" s="36">
        <v>30579</v>
      </c>
      <c r="F68" s="37">
        <v>4.9629716999999998</v>
      </c>
      <c r="G68" s="38" t="s">
        <v>139</v>
      </c>
      <c r="H68" s="33"/>
      <c r="I68" s="164"/>
    </row>
    <row r="69" spans="1:9" x14ac:dyDescent="0.2">
      <c r="A69" s="44"/>
      <c r="B69" s="44"/>
      <c r="C69" s="45" t="s">
        <v>140</v>
      </c>
      <c r="D69" s="44"/>
      <c r="E69" s="44" t="s">
        <v>141</v>
      </c>
      <c r="F69" s="46">
        <f>F68</f>
        <v>4.9629716999999998</v>
      </c>
      <c r="G69" s="47">
        <v>0</v>
      </c>
      <c r="H69" s="33" t="s">
        <v>141</v>
      </c>
      <c r="I69" s="164"/>
    </row>
    <row r="70" spans="1:9" x14ac:dyDescent="0.2">
      <c r="A70" s="44"/>
      <c r="B70" s="44"/>
      <c r="C70" s="48"/>
      <c r="D70" s="44"/>
      <c r="E70" s="44"/>
      <c r="F70" s="49"/>
      <c r="G70" s="49"/>
      <c r="H70" s="33" t="s">
        <v>141</v>
      </c>
      <c r="I70" s="164"/>
    </row>
    <row r="71" spans="1:9" x14ac:dyDescent="0.2">
      <c r="A71" s="44"/>
      <c r="B71" s="44"/>
      <c r="C71" s="45" t="s">
        <v>145</v>
      </c>
      <c r="D71" s="44"/>
      <c r="E71" s="44"/>
      <c r="F71" s="44"/>
      <c r="G71" s="44"/>
      <c r="H71" s="33" t="s">
        <v>141</v>
      </c>
      <c r="I71" s="164"/>
    </row>
    <row r="72" spans="1:9" x14ac:dyDescent="0.2">
      <c r="A72" s="44"/>
      <c r="B72" s="44"/>
      <c r="C72" s="45" t="s">
        <v>140</v>
      </c>
      <c r="D72" s="44"/>
      <c r="E72" s="44" t="s">
        <v>141</v>
      </c>
      <c r="F72" s="50" t="s">
        <v>143</v>
      </c>
      <c r="G72" s="47">
        <v>0</v>
      </c>
      <c r="H72" s="33" t="s">
        <v>141</v>
      </c>
      <c r="I72" s="164"/>
    </row>
    <row r="73" spans="1:9" x14ac:dyDescent="0.2">
      <c r="A73" s="44"/>
      <c r="B73" s="44"/>
      <c r="C73" s="48"/>
      <c r="D73" s="44"/>
      <c r="E73" s="44"/>
      <c r="F73" s="49"/>
      <c r="G73" s="49"/>
      <c r="H73" s="33" t="s">
        <v>141</v>
      </c>
      <c r="I73" s="164"/>
    </row>
    <row r="74" spans="1:9" x14ac:dyDescent="0.2">
      <c r="A74" s="44"/>
      <c r="B74" s="44"/>
      <c r="C74" s="45" t="s">
        <v>146</v>
      </c>
      <c r="D74" s="44"/>
      <c r="E74" s="44"/>
      <c r="F74" s="49"/>
      <c r="G74" s="49"/>
      <c r="H74" s="33" t="s">
        <v>141</v>
      </c>
      <c r="I74" s="164"/>
    </row>
    <row r="75" spans="1:9" x14ac:dyDescent="0.2">
      <c r="A75" s="44"/>
      <c r="B75" s="44"/>
      <c r="C75" s="45" t="s">
        <v>140</v>
      </c>
      <c r="D75" s="44"/>
      <c r="E75" s="44" t="s">
        <v>141</v>
      </c>
      <c r="F75" s="50" t="s">
        <v>143</v>
      </c>
      <c r="G75" s="47">
        <v>0</v>
      </c>
      <c r="H75" s="33" t="s">
        <v>141</v>
      </c>
      <c r="I75" s="164"/>
    </row>
    <row r="76" spans="1:9" x14ac:dyDescent="0.2">
      <c r="A76" s="31"/>
      <c r="B76" s="31"/>
      <c r="C76" s="32"/>
      <c r="D76" s="31"/>
      <c r="E76" s="31"/>
      <c r="F76" s="106"/>
      <c r="G76" s="107"/>
      <c r="H76" s="33" t="s">
        <v>141</v>
      </c>
      <c r="I76" s="164" t="s">
        <v>141</v>
      </c>
    </row>
    <row r="77" spans="1:9" x14ac:dyDescent="0.2">
      <c r="A77" s="31"/>
      <c r="B77" s="31"/>
      <c r="C77" s="32" t="s">
        <v>1024</v>
      </c>
      <c r="D77" s="31"/>
      <c r="E77" s="31"/>
      <c r="F77" s="31"/>
      <c r="G77" s="31"/>
      <c r="H77" s="33" t="s">
        <v>141</v>
      </c>
      <c r="I77" s="164" t="s">
        <v>141</v>
      </c>
    </row>
    <row r="78" spans="1:9" x14ac:dyDescent="0.2">
      <c r="A78" s="34">
        <v>1</v>
      </c>
      <c r="B78" s="35" t="s">
        <v>1025</v>
      </c>
      <c r="C78" s="35" t="s">
        <v>1026</v>
      </c>
      <c r="D78" s="35" t="s">
        <v>1027</v>
      </c>
      <c r="E78" s="36">
        <v>1750</v>
      </c>
      <c r="F78" s="37">
        <f>20.928031*100</f>
        <v>2092.8031000000001</v>
      </c>
      <c r="G78" s="131">
        <f>F78/$F$189</f>
        <v>2.2879179008666391E-3</v>
      </c>
      <c r="H78" s="33"/>
      <c r="I78" s="164" t="s">
        <v>141</v>
      </c>
    </row>
    <row r="79" spans="1:9" x14ac:dyDescent="0.2">
      <c r="A79" s="31"/>
      <c r="B79" s="31"/>
      <c r="C79" s="32" t="s">
        <v>140</v>
      </c>
      <c r="D79" s="31"/>
      <c r="E79" s="31" t="s">
        <v>141</v>
      </c>
      <c r="F79" s="108">
        <f>SUM(F78)</f>
        <v>2092.8031000000001</v>
      </c>
      <c r="G79" s="107">
        <f>SUM(G78)</f>
        <v>2.2879179008666391E-3</v>
      </c>
      <c r="H79" s="33" t="s">
        <v>141</v>
      </c>
      <c r="I79" s="164" t="s">
        <v>141</v>
      </c>
    </row>
    <row r="80" spans="1:9" x14ac:dyDescent="0.2">
      <c r="A80" s="31"/>
      <c r="B80" s="31"/>
      <c r="C80" s="109"/>
      <c r="D80" s="31"/>
      <c r="E80" s="31"/>
      <c r="F80" s="65"/>
      <c r="G80" s="65"/>
      <c r="H80" s="33" t="s">
        <v>141</v>
      </c>
      <c r="I80" s="164"/>
    </row>
    <row r="81" spans="1:9" x14ac:dyDescent="0.2">
      <c r="A81" s="44"/>
      <c r="B81" s="44"/>
      <c r="C81" s="45" t="s">
        <v>147</v>
      </c>
      <c r="D81" s="44"/>
      <c r="E81" s="44"/>
      <c r="F81" s="49"/>
      <c r="G81" s="49"/>
      <c r="H81" s="33" t="s">
        <v>141</v>
      </c>
      <c r="I81" s="164"/>
    </row>
    <row r="82" spans="1:9" x14ac:dyDescent="0.2">
      <c r="A82" s="44"/>
      <c r="B82" s="44"/>
      <c r="C82" s="45" t="s">
        <v>140</v>
      </c>
      <c r="D82" s="44"/>
      <c r="E82" s="44" t="s">
        <v>141</v>
      </c>
      <c r="F82" s="50" t="s">
        <v>143</v>
      </c>
      <c r="G82" s="47">
        <v>0</v>
      </c>
      <c r="H82" s="33" t="s">
        <v>141</v>
      </c>
      <c r="I82" s="164"/>
    </row>
    <row r="83" spans="1:9" x14ac:dyDescent="0.2">
      <c r="A83" s="44"/>
      <c r="B83" s="44"/>
      <c r="C83" s="48"/>
      <c r="D83" s="44"/>
      <c r="E83" s="44"/>
      <c r="F83" s="49"/>
      <c r="G83" s="49"/>
      <c r="H83" s="33" t="s">
        <v>141</v>
      </c>
      <c r="I83" s="164"/>
    </row>
    <row r="84" spans="1:9" x14ac:dyDescent="0.2">
      <c r="A84" s="44"/>
      <c r="B84" s="44"/>
      <c r="C84" s="45" t="s">
        <v>148</v>
      </c>
      <c r="D84" s="44"/>
      <c r="E84" s="44"/>
      <c r="F84" s="46">
        <f>F62+F68+F79</f>
        <v>673164.89368870005</v>
      </c>
      <c r="G84" s="47">
        <f>G62+G79</f>
        <v>0.73591953312388303</v>
      </c>
      <c r="H84" s="33" t="s">
        <v>141</v>
      </c>
      <c r="I84" s="164"/>
    </row>
    <row r="85" spans="1:9" x14ac:dyDescent="0.2">
      <c r="A85" s="44"/>
      <c r="B85" s="44"/>
      <c r="C85" s="48"/>
      <c r="D85" s="44"/>
      <c r="E85" s="44"/>
      <c r="F85" s="49"/>
      <c r="G85" s="49"/>
      <c r="H85" s="33" t="s">
        <v>141</v>
      </c>
      <c r="I85" s="164"/>
    </row>
    <row r="86" spans="1:9" x14ac:dyDescent="0.2">
      <c r="A86" s="44"/>
      <c r="B86" s="44"/>
      <c r="C86" s="45" t="s">
        <v>149</v>
      </c>
      <c r="D86" s="44"/>
      <c r="E86" s="44"/>
      <c r="F86" s="49"/>
      <c r="G86" s="49"/>
      <c r="H86" s="33" t="s">
        <v>141</v>
      </c>
      <c r="I86" s="164"/>
    </row>
    <row r="87" spans="1:9" x14ac:dyDescent="0.2">
      <c r="A87" s="44"/>
      <c r="B87" s="44"/>
      <c r="C87" s="45" t="s">
        <v>11</v>
      </c>
      <c r="D87" s="44"/>
      <c r="E87" s="44"/>
      <c r="F87" s="49"/>
      <c r="G87" s="49"/>
      <c r="H87" s="33" t="s">
        <v>141</v>
      </c>
      <c r="I87" s="164"/>
    </row>
    <row r="88" spans="1:9" ht="25.5" x14ac:dyDescent="0.2">
      <c r="A88" s="39">
        <v>1</v>
      </c>
      <c r="B88" s="40" t="s">
        <v>498</v>
      </c>
      <c r="C88" s="40" t="s">
        <v>499</v>
      </c>
      <c r="D88" s="40" t="s">
        <v>500</v>
      </c>
      <c r="E88" s="41">
        <v>8500</v>
      </c>
      <c r="F88" s="42">
        <v>8509.3924999999999</v>
      </c>
      <c r="G88" s="43">
        <v>9.3027300000000004E-3</v>
      </c>
      <c r="H88" s="33">
        <v>7.415</v>
      </c>
      <c r="I88" s="164"/>
    </row>
    <row r="89" spans="1:9" ht="25.5" x14ac:dyDescent="0.2">
      <c r="A89" s="39">
        <v>2</v>
      </c>
      <c r="B89" s="40" t="s">
        <v>501</v>
      </c>
      <c r="C89" s="40" t="s">
        <v>502</v>
      </c>
      <c r="D89" s="40" t="s">
        <v>503</v>
      </c>
      <c r="E89" s="41">
        <v>4500</v>
      </c>
      <c r="F89" s="42">
        <v>4502.9610000000002</v>
      </c>
      <c r="G89" s="43">
        <v>4.9227799999999999E-3</v>
      </c>
      <c r="H89" s="33">
        <v>7.43</v>
      </c>
      <c r="I89" s="164"/>
    </row>
    <row r="90" spans="1:9" ht="25.5" x14ac:dyDescent="0.2">
      <c r="A90" s="39">
        <v>3</v>
      </c>
      <c r="B90" s="40" t="s">
        <v>504</v>
      </c>
      <c r="C90" s="40" t="s">
        <v>505</v>
      </c>
      <c r="D90" s="40" t="s">
        <v>503</v>
      </c>
      <c r="E90" s="41">
        <v>4300</v>
      </c>
      <c r="F90" s="42">
        <v>4255.8261000000002</v>
      </c>
      <c r="G90" s="43">
        <v>4.6525999999999998E-3</v>
      </c>
      <c r="H90" s="33">
        <v>7.43</v>
      </c>
      <c r="I90" s="164"/>
    </row>
    <row r="91" spans="1:9" ht="25.5" x14ac:dyDescent="0.2">
      <c r="A91" s="39">
        <v>4</v>
      </c>
      <c r="B91" s="40" t="s">
        <v>506</v>
      </c>
      <c r="C91" s="40" t="s">
        <v>507</v>
      </c>
      <c r="D91" s="40" t="s">
        <v>500</v>
      </c>
      <c r="E91" s="41">
        <v>3500</v>
      </c>
      <c r="F91" s="42">
        <v>3445.82</v>
      </c>
      <c r="G91" s="43">
        <v>3.7670799999999999E-3</v>
      </c>
      <c r="H91" s="33">
        <v>7.43</v>
      </c>
      <c r="I91" s="164"/>
    </row>
    <row r="92" spans="1:9" x14ac:dyDescent="0.2">
      <c r="A92" s="39">
        <v>5</v>
      </c>
      <c r="B92" s="40" t="s">
        <v>508</v>
      </c>
      <c r="C92" s="40" t="s">
        <v>509</v>
      </c>
      <c r="D92" s="40" t="s">
        <v>503</v>
      </c>
      <c r="E92" s="41">
        <v>3500</v>
      </c>
      <c r="F92" s="42">
        <v>3442.7435</v>
      </c>
      <c r="G92" s="43">
        <v>3.7637199999999999E-3</v>
      </c>
      <c r="H92" s="33">
        <v>8.1150000000000002</v>
      </c>
      <c r="I92" s="164"/>
    </row>
    <row r="93" spans="1:9" ht="25.5" x14ac:dyDescent="0.2">
      <c r="A93" s="39">
        <v>6</v>
      </c>
      <c r="B93" s="40" t="s">
        <v>510</v>
      </c>
      <c r="C93" s="40" t="s">
        <v>511</v>
      </c>
      <c r="D93" s="40" t="s">
        <v>512</v>
      </c>
      <c r="E93" s="41">
        <v>3000</v>
      </c>
      <c r="F93" s="42">
        <v>3027.348</v>
      </c>
      <c r="G93" s="43">
        <v>3.3095899999999998E-3</v>
      </c>
      <c r="H93" s="33">
        <v>8.1199999999999992</v>
      </c>
      <c r="I93" s="164"/>
    </row>
    <row r="94" spans="1:9" x14ac:dyDescent="0.2">
      <c r="A94" s="39">
        <v>7</v>
      </c>
      <c r="B94" s="40" t="s">
        <v>513</v>
      </c>
      <c r="C94" s="40" t="s">
        <v>514</v>
      </c>
      <c r="D94" s="40" t="s">
        <v>503</v>
      </c>
      <c r="E94" s="41">
        <v>3000</v>
      </c>
      <c r="F94" s="42">
        <v>2990.4630000000002</v>
      </c>
      <c r="G94" s="43">
        <v>3.2692699999999999E-3</v>
      </c>
      <c r="H94" s="33">
        <v>7.8650000000000002</v>
      </c>
      <c r="I94" s="164"/>
    </row>
    <row r="95" spans="1:9" x14ac:dyDescent="0.2">
      <c r="A95" s="39">
        <v>8</v>
      </c>
      <c r="B95" s="40" t="s">
        <v>515</v>
      </c>
      <c r="C95" s="40" t="s">
        <v>516</v>
      </c>
      <c r="D95" s="40" t="s">
        <v>500</v>
      </c>
      <c r="E95" s="41">
        <v>2500</v>
      </c>
      <c r="F95" s="42">
        <v>2562.7199999999998</v>
      </c>
      <c r="G95" s="43">
        <v>2.8016500000000001E-3</v>
      </c>
      <c r="H95" s="33">
        <v>7.48</v>
      </c>
      <c r="I95" s="164"/>
    </row>
    <row r="96" spans="1:9" x14ac:dyDescent="0.2">
      <c r="A96" s="39">
        <v>9</v>
      </c>
      <c r="B96" s="40" t="s">
        <v>517</v>
      </c>
      <c r="C96" s="40" t="s">
        <v>518</v>
      </c>
      <c r="D96" s="40" t="s">
        <v>500</v>
      </c>
      <c r="E96" s="41">
        <v>2500</v>
      </c>
      <c r="F96" s="42">
        <v>2517.0925000000002</v>
      </c>
      <c r="G96" s="43">
        <v>2.7517599999999998E-3</v>
      </c>
      <c r="H96" s="33">
        <v>7.2949999999999999</v>
      </c>
      <c r="I96" s="164"/>
    </row>
    <row r="97" spans="1:9" x14ac:dyDescent="0.2">
      <c r="A97" s="39">
        <v>10</v>
      </c>
      <c r="B97" s="40" t="s">
        <v>519</v>
      </c>
      <c r="C97" s="40" t="s">
        <v>520</v>
      </c>
      <c r="D97" s="40" t="s">
        <v>503</v>
      </c>
      <c r="E97" s="41">
        <v>2500</v>
      </c>
      <c r="F97" s="42">
        <v>2508.085</v>
      </c>
      <c r="G97" s="43">
        <v>2.7419200000000001E-3</v>
      </c>
      <c r="H97" s="33">
        <v>7.3449999999999998</v>
      </c>
      <c r="I97" s="164"/>
    </row>
    <row r="98" spans="1:9" x14ac:dyDescent="0.2">
      <c r="A98" s="39">
        <v>11</v>
      </c>
      <c r="B98" s="40" t="s">
        <v>521</v>
      </c>
      <c r="C98" s="40" t="s">
        <v>522</v>
      </c>
      <c r="D98" s="40" t="s">
        <v>500</v>
      </c>
      <c r="E98" s="41">
        <v>2500</v>
      </c>
      <c r="F98" s="42">
        <v>2507.7575000000002</v>
      </c>
      <c r="G98" s="43">
        <v>2.7415600000000001E-3</v>
      </c>
      <c r="H98" s="33">
        <v>7.48</v>
      </c>
      <c r="I98" s="164"/>
    </row>
    <row r="99" spans="1:9" x14ac:dyDescent="0.2">
      <c r="A99" s="39">
        <v>12</v>
      </c>
      <c r="B99" s="40" t="s">
        <v>523</v>
      </c>
      <c r="C99" s="40" t="s">
        <v>524</v>
      </c>
      <c r="D99" s="40" t="s">
        <v>500</v>
      </c>
      <c r="E99" s="41">
        <v>2500</v>
      </c>
      <c r="F99" s="42">
        <v>2505.105</v>
      </c>
      <c r="G99" s="43">
        <v>2.73866E-3</v>
      </c>
      <c r="H99" s="33">
        <v>7.3367000000000004</v>
      </c>
      <c r="I99" s="164"/>
    </row>
    <row r="100" spans="1:9" ht="25.5" x14ac:dyDescent="0.2">
      <c r="A100" s="39">
        <v>13</v>
      </c>
      <c r="B100" s="40" t="s">
        <v>525</v>
      </c>
      <c r="C100" s="40" t="s">
        <v>526</v>
      </c>
      <c r="D100" s="40" t="s">
        <v>500</v>
      </c>
      <c r="E100" s="41">
        <v>2500</v>
      </c>
      <c r="F100" s="42">
        <v>2505.08</v>
      </c>
      <c r="G100" s="43">
        <v>2.7386300000000001E-3</v>
      </c>
      <c r="H100" s="33">
        <v>7.415</v>
      </c>
      <c r="I100" s="164"/>
    </row>
    <row r="101" spans="1:9" x14ac:dyDescent="0.2">
      <c r="A101" s="39">
        <v>14</v>
      </c>
      <c r="B101" s="40" t="s">
        <v>527</v>
      </c>
      <c r="C101" s="40" t="s">
        <v>528</v>
      </c>
      <c r="D101" s="40" t="s">
        <v>503</v>
      </c>
      <c r="E101" s="41">
        <v>2500</v>
      </c>
      <c r="F101" s="42">
        <v>2504.5574999999999</v>
      </c>
      <c r="G101" s="43">
        <v>2.7380600000000001E-3</v>
      </c>
      <c r="H101" s="33">
        <v>7.5350000000000001</v>
      </c>
      <c r="I101" s="164"/>
    </row>
    <row r="102" spans="1:9" x14ac:dyDescent="0.2">
      <c r="A102" s="39">
        <v>15</v>
      </c>
      <c r="B102" s="40" t="s">
        <v>529</v>
      </c>
      <c r="C102" s="40" t="s">
        <v>530</v>
      </c>
      <c r="D102" s="40" t="s">
        <v>503</v>
      </c>
      <c r="E102" s="41">
        <v>2500</v>
      </c>
      <c r="F102" s="42">
        <v>2504.2874999999999</v>
      </c>
      <c r="G102" s="43">
        <v>2.73777E-3</v>
      </c>
      <c r="H102" s="33">
        <v>7.35</v>
      </c>
      <c r="I102" s="164"/>
    </row>
    <row r="103" spans="1:9" x14ac:dyDescent="0.2">
      <c r="A103" s="39">
        <v>16</v>
      </c>
      <c r="B103" s="40" t="s">
        <v>531</v>
      </c>
      <c r="C103" s="40" t="s">
        <v>532</v>
      </c>
      <c r="D103" s="40" t="s">
        <v>503</v>
      </c>
      <c r="E103" s="41">
        <v>2500</v>
      </c>
      <c r="F103" s="42">
        <v>2503.77</v>
      </c>
      <c r="G103" s="43">
        <v>2.7372E-3</v>
      </c>
      <c r="H103" s="33">
        <v>7.4050000000000002</v>
      </c>
      <c r="I103" s="164"/>
    </row>
    <row r="104" spans="1:9" x14ac:dyDescent="0.2">
      <c r="A104" s="39">
        <v>17</v>
      </c>
      <c r="B104" s="40" t="s">
        <v>533</v>
      </c>
      <c r="C104" s="35" t="s">
        <v>1028</v>
      </c>
      <c r="D104" s="40" t="s">
        <v>500</v>
      </c>
      <c r="E104" s="41">
        <v>25</v>
      </c>
      <c r="F104" s="42">
        <v>2498.1950000000002</v>
      </c>
      <c r="G104" s="43">
        <v>2.7311100000000001E-3</v>
      </c>
      <c r="H104" s="33">
        <v>6.9348999999999998</v>
      </c>
      <c r="I104" s="164">
        <v>7</v>
      </c>
    </row>
    <row r="105" spans="1:9" x14ac:dyDescent="0.2">
      <c r="A105" s="39">
        <v>18</v>
      </c>
      <c r="B105" s="40" t="s">
        <v>534</v>
      </c>
      <c r="C105" s="40" t="s">
        <v>535</v>
      </c>
      <c r="D105" s="40" t="s">
        <v>503</v>
      </c>
      <c r="E105" s="41">
        <v>2500</v>
      </c>
      <c r="F105" s="42">
        <v>2486.2199999999998</v>
      </c>
      <c r="G105" s="43">
        <v>2.7180099999999999E-3</v>
      </c>
      <c r="H105" s="33">
        <v>7.3</v>
      </c>
      <c r="I105" s="164"/>
    </row>
    <row r="106" spans="1:9" x14ac:dyDescent="0.2">
      <c r="A106" s="39">
        <v>19</v>
      </c>
      <c r="B106" s="40" t="s">
        <v>536</v>
      </c>
      <c r="C106" s="40" t="s">
        <v>537</v>
      </c>
      <c r="D106" s="40" t="s">
        <v>538</v>
      </c>
      <c r="E106" s="41">
        <v>2500</v>
      </c>
      <c r="F106" s="42">
        <v>2486.0749999999998</v>
      </c>
      <c r="G106" s="43">
        <v>2.7178599999999999E-3</v>
      </c>
      <c r="H106" s="33">
        <v>8.4550000000000001</v>
      </c>
      <c r="I106" s="164"/>
    </row>
    <row r="107" spans="1:9" ht="25.5" x14ac:dyDescent="0.2">
      <c r="A107" s="39">
        <v>20</v>
      </c>
      <c r="B107" s="40" t="s">
        <v>539</v>
      </c>
      <c r="C107" s="40" t="s">
        <v>540</v>
      </c>
      <c r="D107" s="40" t="s">
        <v>503</v>
      </c>
      <c r="E107" s="41">
        <v>2500</v>
      </c>
      <c r="F107" s="42">
        <v>2479.3175000000001</v>
      </c>
      <c r="G107" s="43">
        <v>2.71047E-3</v>
      </c>
      <c r="H107" s="33">
        <v>7.43</v>
      </c>
      <c r="I107" s="164"/>
    </row>
    <row r="108" spans="1:9" x14ac:dyDescent="0.2">
      <c r="A108" s="39">
        <v>21</v>
      </c>
      <c r="B108" s="40" t="s">
        <v>541</v>
      </c>
      <c r="C108" s="40" t="s">
        <v>542</v>
      </c>
      <c r="D108" s="40" t="s">
        <v>503</v>
      </c>
      <c r="E108" s="41">
        <v>2500</v>
      </c>
      <c r="F108" s="42">
        <v>2478.3674999999998</v>
      </c>
      <c r="G108" s="43">
        <v>2.7094300000000001E-3</v>
      </c>
      <c r="H108" s="33">
        <v>7.4</v>
      </c>
      <c r="I108" s="164"/>
    </row>
    <row r="109" spans="1:9" ht="25.5" x14ac:dyDescent="0.2">
      <c r="A109" s="39">
        <v>22</v>
      </c>
      <c r="B109" s="40" t="s">
        <v>543</v>
      </c>
      <c r="C109" s="40" t="s">
        <v>544</v>
      </c>
      <c r="D109" s="40" t="s">
        <v>500</v>
      </c>
      <c r="E109" s="41">
        <v>2500</v>
      </c>
      <c r="F109" s="42">
        <v>2466.8274999999999</v>
      </c>
      <c r="G109" s="43">
        <v>2.69681E-3</v>
      </c>
      <c r="H109" s="33">
        <v>7.43</v>
      </c>
      <c r="I109" s="164"/>
    </row>
    <row r="110" spans="1:9" ht="25.5" x14ac:dyDescent="0.2">
      <c r="A110" s="39">
        <v>23</v>
      </c>
      <c r="B110" s="40" t="s">
        <v>545</v>
      </c>
      <c r="C110" s="40" t="s">
        <v>546</v>
      </c>
      <c r="D110" s="40" t="s">
        <v>500</v>
      </c>
      <c r="E110" s="41">
        <v>2000</v>
      </c>
      <c r="F110" s="42">
        <v>2010.8119999999999</v>
      </c>
      <c r="G110" s="43">
        <v>2.1982799999999999E-3</v>
      </c>
      <c r="H110" s="33">
        <v>7.43</v>
      </c>
      <c r="I110" s="164"/>
    </row>
    <row r="111" spans="1:9" ht="25.5" x14ac:dyDescent="0.2">
      <c r="A111" s="39">
        <v>24</v>
      </c>
      <c r="B111" s="40" t="s">
        <v>547</v>
      </c>
      <c r="C111" s="40" t="s">
        <v>548</v>
      </c>
      <c r="D111" s="40" t="s">
        <v>503</v>
      </c>
      <c r="E111" s="41">
        <v>2000</v>
      </c>
      <c r="F111" s="42">
        <v>2002.8820000000001</v>
      </c>
      <c r="G111" s="43">
        <v>2.1896099999999998E-3</v>
      </c>
      <c r="H111" s="33">
        <v>7.38</v>
      </c>
      <c r="I111" s="164"/>
    </row>
    <row r="112" spans="1:9" x14ac:dyDescent="0.2">
      <c r="A112" s="39">
        <v>25</v>
      </c>
      <c r="B112" s="40" t="s">
        <v>549</v>
      </c>
      <c r="C112" s="40" t="s">
        <v>550</v>
      </c>
      <c r="D112" s="40" t="s">
        <v>503</v>
      </c>
      <c r="E112" s="41">
        <v>2000</v>
      </c>
      <c r="F112" s="42">
        <v>2001.248</v>
      </c>
      <c r="G112" s="43">
        <v>2.18783E-3</v>
      </c>
      <c r="H112" s="33">
        <v>7.3049999999999997</v>
      </c>
      <c r="I112" s="164"/>
    </row>
    <row r="113" spans="1:9" x14ac:dyDescent="0.2">
      <c r="A113" s="39">
        <v>26</v>
      </c>
      <c r="B113" s="40" t="s">
        <v>551</v>
      </c>
      <c r="C113" s="40" t="s">
        <v>552</v>
      </c>
      <c r="D113" s="40" t="s">
        <v>500</v>
      </c>
      <c r="E113" s="41">
        <v>2000</v>
      </c>
      <c r="F113" s="42">
        <v>1993.37</v>
      </c>
      <c r="G113" s="43">
        <v>2.1792199999999999E-3</v>
      </c>
      <c r="H113" s="33">
        <v>7.3550000000000004</v>
      </c>
      <c r="I113" s="164"/>
    </row>
    <row r="114" spans="1:9" x14ac:dyDescent="0.2">
      <c r="A114" s="39">
        <v>27</v>
      </c>
      <c r="B114" s="40" t="s">
        <v>553</v>
      </c>
      <c r="C114" s="40" t="s">
        <v>554</v>
      </c>
      <c r="D114" s="40" t="s">
        <v>500</v>
      </c>
      <c r="E114" s="41">
        <v>1500</v>
      </c>
      <c r="F114" s="42">
        <v>1542.7184999999999</v>
      </c>
      <c r="G114" s="43">
        <v>1.68655E-3</v>
      </c>
      <c r="H114" s="33">
        <v>7.3666</v>
      </c>
      <c r="I114" s="164"/>
    </row>
    <row r="115" spans="1:9" x14ac:dyDescent="0.2">
      <c r="A115" s="39">
        <v>28</v>
      </c>
      <c r="B115" s="40" t="s">
        <v>555</v>
      </c>
      <c r="C115" s="40" t="s">
        <v>556</v>
      </c>
      <c r="D115" s="40" t="s">
        <v>503</v>
      </c>
      <c r="E115" s="41">
        <v>150</v>
      </c>
      <c r="F115" s="42">
        <v>1528.2165</v>
      </c>
      <c r="G115" s="43">
        <v>1.6706900000000001E-3</v>
      </c>
      <c r="H115" s="33">
        <v>7.64</v>
      </c>
      <c r="I115" s="164"/>
    </row>
    <row r="116" spans="1:9" x14ac:dyDescent="0.2">
      <c r="A116" s="39">
        <v>29</v>
      </c>
      <c r="B116" s="40" t="s">
        <v>557</v>
      </c>
      <c r="C116" s="40" t="s">
        <v>558</v>
      </c>
      <c r="D116" s="40" t="s">
        <v>503</v>
      </c>
      <c r="E116" s="41">
        <v>1500</v>
      </c>
      <c r="F116" s="42">
        <v>1511.0309999999999</v>
      </c>
      <c r="G116" s="43">
        <v>1.6519099999999999E-3</v>
      </c>
      <c r="H116" s="33">
        <v>7.17</v>
      </c>
      <c r="I116" s="164"/>
    </row>
    <row r="117" spans="1:9" x14ac:dyDescent="0.2">
      <c r="A117" s="39">
        <v>30</v>
      </c>
      <c r="B117" s="40" t="s">
        <v>559</v>
      </c>
      <c r="C117" s="40" t="s">
        <v>560</v>
      </c>
      <c r="D117" s="40" t="s">
        <v>503</v>
      </c>
      <c r="E117" s="41">
        <v>1500</v>
      </c>
      <c r="F117" s="42">
        <v>1510.14</v>
      </c>
      <c r="G117" s="43">
        <v>1.6509300000000001E-3</v>
      </c>
      <c r="H117" s="33">
        <v>8.01</v>
      </c>
      <c r="I117" s="164"/>
    </row>
    <row r="118" spans="1:9" x14ac:dyDescent="0.2">
      <c r="A118" s="39">
        <v>31</v>
      </c>
      <c r="B118" s="40" t="s">
        <v>561</v>
      </c>
      <c r="C118" s="40" t="s">
        <v>562</v>
      </c>
      <c r="D118" s="40" t="s">
        <v>500</v>
      </c>
      <c r="E118" s="41">
        <v>1500</v>
      </c>
      <c r="F118" s="42">
        <v>1510.0965000000001</v>
      </c>
      <c r="G118" s="43">
        <v>1.6508899999999999E-3</v>
      </c>
      <c r="H118" s="33">
        <v>7.3025000000000002</v>
      </c>
      <c r="I118" s="164"/>
    </row>
    <row r="119" spans="1:9" x14ac:dyDescent="0.2">
      <c r="A119" s="39">
        <v>32</v>
      </c>
      <c r="B119" s="40" t="s">
        <v>563</v>
      </c>
      <c r="C119" s="40" t="s">
        <v>564</v>
      </c>
      <c r="D119" s="40" t="s">
        <v>503</v>
      </c>
      <c r="E119" s="41">
        <v>150</v>
      </c>
      <c r="F119" s="42">
        <v>1498.623</v>
      </c>
      <c r="G119" s="43">
        <v>1.6383400000000001E-3</v>
      </c>
      <c r="H119" s="33">
        <v>6.81</v>
      </c>
      <c r="I119" s="164"/>
    </row>
    <row r="120" spans="1:9" x14ac:dyDescent="0.2">
      <c r="A120" s="39">
        <v>33</v>
      </c>
      <c r="B120" s="40" t="s">
        <v>565</v>
      </c>
      <c r="C120" s="40" t="s">
        <v>566</v>
      </c>
      <c r="D120" s="40" t="s">
        <v>512</v>
      </c>
      <c r="E120" s="41">
        <v>1500</v>
      </c>
      <c r="F120" s="42">
        <v>1496.0730000000001</v>
      </c>
      <c r="G120" s="43">
        <v>1.6355499999999999E-3</v>
      </c>
      <c r="H120" s="33">
        <v>8.5299999999999994</v>
      </c>
      <c r="I120" s="164"/>
    </row>
    <row r="121" spans="1:9" x14ac:dyDescent="0.2">
      <c r="A121" s="39">
        <v>34</v>
      </c>
      <c r="B121" s="40" t="s">
        <v>567</v>
      </c>
      <c r="C121" s="40" t="s">
        <v>568</v>
      </c>
      <c r="D121" s="40" t="s">
        <v>503</v>
      </c>
      <c r="E121" s="41">
        <v>1500</v>
      </c>
      <c r="F121" s="42">
        <v>1489.338</v>
      </c>
      <c r="G121" s="43">
        <v>1.6281900000000001E-3</v>
      </c>
      <c r="H121" s="33">
        <v>7.35</v>
      </c>
      <c r="I121" s="164"/>
    </row>
    <row r="122" spans="1:9" x14ac:dyDescent="0.2">
      <c r="A122" s="39">
        <v>35</v>
      </c>
      <c r="B122" s="40" t="s">
        <v>569</v>
      </c>
      <c r="C122" s="40" t="s">
        <v>570</v>
      </c>
      <c r="D122" s="40" t="s">
        <v>503</v>
      </c>
      <c r="E122" s="41">
        <v>1500</v>
      </c>
      <c r="F122" s="42">
        <v>1482.8235</v>
      </c>
      <c r="G122" s="43">
        <v>1.6210700000000001E-3</v>
      </c>
      <c r="H122" s="33">
        <v>7.76</v>
      </c>
      <c r="I122" s="164"/>
    </row>
    <row r="123" spans="1:9" x14ac:dyDescent="0.2">
      <c r="A123" s="39">
        <v>36</v>
      </c>
      <c r="B123" s="40" t="s">
        <v>571</v>
      </c>
      <c r="C123" s="40" t="s">
        <v>572</v>
      </c>
      <c r="D123" s="40" t="s">
        <v>573</v>
      </c>
      <c r="E123" s="41">
        <v>1400</v>
      </c>
      <c r="F123" s="42">
        <v>1388.9344000000001</v>
      </c>
      <c r="G123" s="43">
        <v>1.5184300000000001E-3</v>
      </c>
      <c r="H123" s="33">
        <v>7.7350000000000003</v>
      </c>
      <c r="I123" s="164"/>
    </row>
    <row r="124" spans="1:9" x14ac:dyDescent="0.2">
      <c r="A124" s="39">
        <v>37</v>
      </c>
      <c r="B124" s="40" t="s">
        <v>574</v>
      </c>
      <c r="C124" s="40" t="s">
        <v>575</v>
      </c>
      <c r="D124" s="40" t="s">
        <v>503</v>
      </c>
      <c r="E124" s="41">
        <v>2500</v>
      </c>
      <c r="F124" s="42">
        <v>1346.165</v>
      </c>
      <c r="G124" s="43">
        <v>1.47167E-3</v>
      </c>
      <c r="H124" s="33">
        <v>6.8567</v>
      </c>
      <c r="I124" s="164"/>
    </row>
    <row r="125" spans="1:9" x14ac:dyDescent="0.2">
      <c r="A125" s="39">
        <v>38</v>
      </c>
      <c r="B125" s="40" t="s">
        <v>576</v>
      </c>
      <c r="C125" s="40" t="s">
        <v>577</v>
      </c>
      <c r="D125" s="40" t="s">
        <v>573</v>
      </c>
      <c r="E125" s="41">
        <v>1000</v>
      </c>
      <c r="F125" s="42">
        <v>1004.84</v>
      </c>
      <c r="G125" s="43">
        <v>1.09852E-3</v>
      </c>
      <c r="H125" s="33">
        <v>7.62</v>
      </c>
      <c r="I125" s="164"/>
    </row>
    <row r="126" spans="1:9" x14ac:dyDescent="0.2">
      <c r="A126" s="39">
        <v>39</v>
      </c>
      <c r="B126" s="40" t="s">
        <v>578</v>
      </c>
      <c r="C126" s="40" t="s">
        <v>579</v>
      </c>
      <c r="D126" s="40" t="s">
        <v>503</v>
      </c>
      <c r="E126" s="41">
        <v>1000</v>
      </c>
      <c r="F126" s="42">
        <v>1002.165</v>
      </c>
      <c r="G126" s="43">
        <v>1.0956E-3</v>
      </c>
      <c r="H126" s="33">
        <v>7.45</v>
      </c>
      <c r="I126" s="164"/>
    </row>
    <row r="127" spans="1:9" x14ac:dyDescent="0.2">
      <c r="A127" s="39">
        <v>40</v>
      </c>
      <c r="B127" s="40" t="s">
        <v>580</v>
      </c>
      <c r="C127" s="40" t="s">
        <v>581</v>
      </c>
      <c r="D127" s="40" t="s">
        <v>500</v>
      </c>
      <c r="E127" s="41">
        <v>1000</v>
      </c>
      <c r="F127" s="42">
        <v>1001.982</v>
      </c>
      <c r="G127" s="43">
        <v>1.0954000000000001E-3</v>
      </c>
      <c r="H127" s="33">
        <v>7.2750000000000004</v>
      </c>
      <c r="I127" s="164"/>
    </row>
    <row r="128" spans="1:9" ht="25.5" x14ac:dyDescent="0.2">
      <c r="A128" s="39">
        <v>41</v>
      </c>
      <c r="B128" s="40" t="s">
        <v>582</v>
      </c>
      <c r="C128" s="40" t="s">
        <v>583</v>
      </c>
      <c r="D128" s="40" t="s">
        <v>512</v>
      </c>
      <c r="E128" s="41">
        <v>1000</v>
      </c>
      <c r="F128" s="42">
        <v>995.14700000000005</v>
      </c>
      <c r="G128" s="43">
        <v>1.08793E-3</v>
      </c>
      <c r="H128" s="33">
        <v>7.9050000000000002</v>
      </c>
      <c r="I128" s="164"/>
    </row>
    <row r="129" spans="1:9" x14ac:dyDescent="0.2">
      <c r="A129" s="39">
        <v>42</v>
      </c>
      <c r="B129" s="40" t="s">
        <v>584</v>
      </c>
      <c r="C129" s="40" t="s">
        <v>585</v>
      </c>
      <c r="D129" s="40" t="s">
        <v>503</v>
      </c>
      <c r="E129" s="41">
        <v>1000</v>
      </c>
      <c r="F129" s="42">
        <v>993.69399999999996</v>
      </c>
      <c r="G129" s="43">
        <v>1.0863400000000001E-3</v>
      </c>
      <c r="H129" s="33">
        <v>7.7675000000000001</v>
      </c>
      <c r="I129" s="164"/>
    </row>
    <row r="130" spans="1:9" x14ac:dyDescent="0.2">
      <c r="A130" s="44"/>
      <c r="B130" s="44"/>
      <c r="C130" s="45" t="s">
        <v>140</v>
      </c>
      <c r="D130" s="44"/>
      <c r="E130" s="44" t="s">
        <v>141</v>
      </c>
      <c r="F130" s="46">
        <v>96998.311000000002</v>
      </c>
      <c r="G130" s="47">
        <v>0.10604162</v>
      </c>
      <c r="H130" s="33" t="s">
        <v>141</v>
      </c>
      <c r="I130" s="164"/>
    </row>
    <row r="131" spans="1:9" x14ac:dyDescent="0.2">
      <c r="A131" s="44"/>
      <c r="B131" s="44"/>
      <c r="C131" s="48"/>
      <c r="D131" s="44"/>
      <c r="E131" s="44"/>
      <c r="F131" s="49"/>
      <c r="G131" s="49"/>
      <c r="H131" s="33" t="s">
        <v>141</v>
      </c>
      <c r="I131" s="164"/>
    </row>
    <row r="132" spans="1:9" x14ac:dyDescent="0.2">
      <c r="A132" s="44"/>
      <c r="B132" s="44"/>
      <c r="C132" s="45" t="s">
        <v>150</v>
      </c>
      <c r="D132" s="44"/>
      <c r="E132" s="44"/>
      <c r="F132" s="44"/>
      <c r="G132" s="44"/>
      <c r="H132" s="33" t="s">
        <v>141</v>
      </c>
      <c r="I132" s="164"/>
    </row>
    <row r="133" spans="1:9" x14ac:dyDescent="0.2">
      <c r="A133" s="44"/>
      <c r="B133" s="44"/>
      <c r="C133" s="45" t="s">
        <v>140</v>
      </c>
      <c r="D133" s="44"/>
      <c r="E133" s="44" t="s">
        <v>141</v>
      </c>
      <c r="F133" s="50" t="s">
        <v>143</v>
      </c>
      <c r="G133" s="47">
        <v>0</v>
      </c>
      <c r="H133" s="33" t="s">
        <v>141</v>
      </c>
      <c r="I133" s="164"/>
    </row>
    <row r="134" spans="1:9" x14ac:dyDescent="0.2">
      <c r="A134" s="44"/>
      <c r="B134" s="44"/>
      <c r="C134" s="48"/>
      <c r="D134" s="44"/>
      <c r="E134" s="44"/>
      <c r="F134" s="49"/>
      <c r="G134" s="49"/>
      <c r="H134" s="33" t="s">
        <v>141</v>
      </c>
      <c r="I134" s="164"/>
    </row>
    <row r="135" spans="1:9" x14ac:dyDescent="0.2">
      <c r="A135" s="44"/>
      <c r="B135" s="44"/>
      <c r="C135" s="45" t="s">
        <v>151</v>
      </c>
      <c r="D135" s="44"/>
      <c r="E135" s="44"/>
      <c r="F135" s="44"/>
      <c r="G135" s="44"/>
      <c r="H135" s="33" t="s">
        <v>141</v>
      </c>
      <c r="I135" s="164"/>
    </row>
    <row r="136" spans="1:9" x14ac:dyDescent="0.2">
      <c r="A136" s="39">
        <v>1</v>
      </c>
      <c r="B136" s="40" t="s">
        <v>586</v>
      </c>
      <c r="C136" s="40" t="s">
        <v>1191</v>
      </c>
      <c r="D136" s="40" t="s">
        <v>460</v>
      </c>
      <c r="E136" s="41">
        <v>28900000</v>
      </c>
      <c r="F136" s="42">
        <v>28239.9529</v>
      </c>
      <c r="G136" s="43">
        <v>3.0872799999999999E-2</v>
      </c>
      <c r="H136" s="33">
        <v>6.9330999999999996</v>
      </c>
      <c r="I136" s="164"/>
    </row>
    <row r="137" spans="1:9" x14ac:dyDescent="0.2">
      <c r="A137" s="39">
        <v>2</v>
      </c>
      <c r="B137" s="40" t="s">
        <v>588</v>
      </c>
      <c r="C137" s="40" t="s">
        <v>1190</v>
      </c>
      <c r="D137" s="40" t="s">
        <v>460</v>
      </c>
      <c r="E137" s="41">
        <v>5000000</v>
      </c>
      <c r="F137" s="42">
        <v>5127.51</v>
      </c>
      <c r="G137" s="43">
        <v>5.6055599999999999E-3</v>
      </c>
      <c r="H137" s="33">
        <v>7.0430000000000001</v>
      </c>
      <c r="I137" s="164"/>
    </row>
    <row r="138" spans="1:9" x14ac:dyDescent="0.2">
      <c r="A138" s="39">
        <v>3</v>
      </c>
      <c r="B138" s="40" t="s">
        <v>590</v>
      </c>
      <c r="C138" s="40" t="s">
        <v>591</v>
      </c>
      <c r="D138" s="40" t="s">
        <v>460</v>
      </c>
      <c r="E138" s="41">
        <v>4000000</v>
      </c>
      <c r="F138" s="42">
        <v>4030.78</v>
      </c>
      <c r="G138" s="43">
        <v>4.4065800000000002E-3</v>
      </c>
      <c r="H138" s="33">
        <v>6.9454000000000002</v>
      </c>
      <c r="I138" s="164"/>
    </row>
    <row r="139" spans="1:9" x14ac:dyDescent="0.2">
      <c r="A139" s="39">
        <v>4</v>
      </c>
      <c r="B139" s="40" t="s">
        <v>592</v>
      </c>
      <c r="C139" s="40" t="s">
        <v>593</v>
      </c>
      <c r="D139" s="40" t="s">
        <v>460</v>
      </c>
      <c r="E139" s="41">
        <v>3000000</v>
      </c>
      <c r="F139" s="42">
        <v>3075.0540000000001</v>
      </c>
      <c r="G139" s="43">
        <v>3.3617500000000002E-3</v>
      </c>
      <c r="H139" s="33">
        <v>6.9691999999999998</v>
      </c>
      <c r="I139" s="164"/>
    </row>
    <row r="140" spans="1:9" x14ac:dyDescent="0.2">
      <c r="A140" s="39">
        <v>5</v>
      </c>
      <c r="B140" s="40" t="s">
        <v>594</v>
      </c>
      <c r="C140" s="40" t="s">
        <v>1189</v>
      </c>
      <c r="D140" s="40" t="s">
        <v>460</v>
      </c>
      <c r="E140" s="41">
        <v>2500000</v>
      </c>
      <c r="F140" s="42">
        <v>2551.665</v>
      </c>
      <c r="G140" s="43">
        <v>2.78956E-3</v>
      </c>
      <c r="H140" s="33">
        <v>6.3525999999999998</v>
      </c>
      <c r="I140" s="164"/>
    </row>
    <row r="141" spans="1:9" x14ac:dyDescent="0.2">
      <c r="A141" s="39">
        <v>6</v>
      </c>
      <c r="B141" s="40" t="s">
        <v>595</v>
      </c>
      <c r="C141" s="40" t="s">
        <v>596</v>
      </c>
      <c r="D141" s="40" t="s">
        <v>460</v>
      </c>
      <c r="E141" s="41">
        <v>2500000</v>
      </c>
      <c r="F141" s="42">
        <v>2551.3274999999999</v>
      </c>
      <c r="G141" s="43">
        <v>2.78919E-3</v>
      </c>
      <c r="H141" s="33">
        <v>6.8647999999999998</v>
      </c>
      <c r="I141" s="164"/>
    </row>
    <row r="142" spans="1:9" x14ac:dyDescent="0.2">
      <c r="A142" s="39">
        <v>7</v>
      </c>
      <c r="B142" s="40" t="s">
        <v>597</v>
      </c>
      <c r="C142" s="40" t="s">
        <v>598</v>
      </c>
      <c r="D142" s="40" t="s">
        <v>460</v>
      </c>
      <c r="E142" s="41">
        <v>2500000</v>
      </c>
      <c r="F142" s="42">
        <v>2446.2550000000001</v>
      </c>
      <c r="G142" s="43">
        <v>2.67432E-3</v>
      </c>
      <c r="H142" s="33">
        <v>7.6258999999999997</v>
      </c>
      <c r="I142" s="164"/>
    </row>
    <row r="143" spans="1:9" x14ac:dyDescent="0.2">
      <c r="A143" s="39">
        <v>8</v>
      </c>
      <c r="B143" s="40" t="s">
        <v>599</v>
      </c>
      <c r="C143" s="40" t="s">
        <v>600</v>
      </c>
      <c r="D143" s="40" t="s">
        <v>460</v>
      </c>
      <c r="E143" s="41">
        <v>2500000</v>
      </c>
      <c r="F143" s="42">
        <v>2423.16</v>
      </c>
      <c r="G143" s="43">
        <v>2.6490699999999999E-3</v>
      </c>
      <c r="H143" s="33">
        <v>7.7306999999999997</v>
      </c>
      <c r="I143" s="164"/>
    </row>
    <row r="144" spans="1:9" x14ac:dyDescent="0.2">
      <c r="A144" s="39">
        <v>9</v>
      </c>
      <c r="B144" s="40" t="s">
        <v>601</v>
      </c>
      <c r="C144" s="40" t="s">
        <v>602</v>
      </c>
      <c r="D144" s="40" t="s">
        <v>460</v>
      </c>
      <c r="E144" s="41">
        <v>1500000</v>
      </c>
      <c r="F144" s="42">
        <v>1536.7874999999999</v>
      </c>
      <c r="G144" s="43">
        <v>1.6800599999999999E-3</v>
      </c>
      <c r="H144" s="33">
        <v>6.5274000000000001</v>
      </c>
      <c r="I144" s="164"/>
    </row>
    <row r="145" spans="1:9" x14ac:dyDescent="0.2">
      <c r="A145" s="39">
        <v>10</v>
      </c>
      <c r="B145" s="40" t="s">
        <v>603</v>
      </c>
      <c r="C145" s="40" t="s">
        <v>604</v>
      </c>
      <c r="D145" s="40" t="s">
        <v>460</v>
      </c>
      <c r="E145" s="41">
        <v>1000000</v>
      </c>
      <c r="F145" s="42">
        <v>1023.708</v>
      </c>
      <c r="G145" s="43">
        <v>1.11915E-3</v>
      </c>
      <c r="H145" s="33">
        <v>7.4981</v>
      </c>
      <c r="I145" s="164"/>
    </row>
    <row r="146" spans="1:9" x14ac:dyDescent="0.2">
      <c r="A146" s="44"/>
      <c r="B146" s="44"/>
      <c r="C146" s="45" t="s">
        <v>140</v>
      </c>
      <c r="D146" s="44"/>
      <c r="E146" s="44" t="s">
        <v>141</v>
      </c>
      <c r="F146" s="46">
        <v>53006.1999</v>
      </c>
      <c r="G146" s="47">
        <v>5.7948039999999999E-2</v>
      </c>
      <c r="H146" s="33" t="s">
        <v>141</v>
      </c>
      <c r="I146" s="164"/>
    </row>
    <row r="147" spans="1:9" x14ac:dyDescent="0.2">
      <c r="A147" s="44"/>
      <c r="B147" s="44"/>
      <c r="C147" s="48"/>
      <c r="D147" s="44"/>
      <c r="E147" s="44"/>
      <c r="F147" s="49"/>
      <c r="G147" s="49"/>
      <c r="H147" s="33" t="s">
        <v>141</v>
      </c>
      <c r="I147" s="164"/>
    </row>
    <row r="148" spans="1:9" x14ac:dyDescent="0.2">
      <c r="A148" s="44"/>
      <c r="B148" s="44"/>
      <c r="C148" s="45" t="s">
        <v>152</v>
      </c>
      <c r="D148" s="44"/>
      <c r="E148" s="44"/>
      <c r="F148" s="49"/>
      <c r="G148" s="49"/>
      <c r="H148" s="33" t="s">
        <v>141</v>
      </c>
      <c r="I148" s="164"/>
    </row>
    <row r="149" spans="1:9" x14ac:dyDescent="0.2">
      <c r="A149" s="44"/>
      <c r="B149" s="44"/>
      <c r="C149" s="45" t="s">
        <v>140</v>
      </c>
      <c r="D149" s="44"/>
      <c r="E149" s="44" t="s">
        <v>141</v>
      </c>
      <c r="F149" s="50" t="s">
        <v>143</v>
      </c>
      <c r="G149" s="47">
        <v>0</v>
      </c>
      <c r="H149" s="33" t="s">
        <v>141</v>
      </c>
      <c r="I149" s="164"/>
    </row>
    <row r="150" spans="1:9" x14ac:dyDescent="0.2">
      <c r="A150" s="44"/>
      <c r="B150" s="44"/>
      <c r="C150" s="48"/>
      <c r="D150" s="44"/>
      <c r="E150" s="44"/>
      <c r="F150" s="49"/>
      <c r="G150" s="49"/>
      <c r="H150" s="33" t="s">
        <v>141</v>
      </c>
      <c r="I150" s="164"/>
    </row>
    <row r="151" spans="1:9" x14ac:dyDescent="0.2">
      <c r="A151" s="44"/>
      <c r="B151" s="44"/>
      <c r="C151" s="45" t="s">
        <v>153</v>
      </c>
      <c r="D151" s="44"/>
      <c r="E151" s="44"/>
      <c r="F151" s="46">
        <v>150004.51089999999</v>
      </c>
      <c r="G151" s="47">
        <v>0.16398966000000001</v>
      </c>
      <c r="H151" s="33" t="s">
        <v>141</v>
      </c>
      <c r="I151" s="164"/>
    </row>
    <row r="152" spans="1:9" x14ac:dyDescent="0.2">
      <c r="A152" s="44"/>
      <c r="B152" s="44"/>
      <c r="C152" s="48"/>
      <c r="D152" s="44"/>
      <c r="E152" s="44"/>
      <c r="F152" s="49"/>
      <c r="G152" s="49"/>
      <c r="H152" s="33" t="s">
        <v>141</v>
      </c>
      <c r="I152" s="164"/>
    </row>
    <row r="153" spans="1:9" x14ac:dyDescent="0.2">
      <c r="A153" s="44"/>
      <c r="B153" s="44"/>
      <c r="C153" s="45" t="s">
        <v>154</v>
      </c>
      <c r="D153" s="44"/>
      <c r="E153" s="44"/>
      <c r="F153" s="49"/>
      <c r="G153" s="49"/>
      <c r="H153" s="33" t="s">
        <v>141</v>
      </c>
      <c r="I153" s="164"/>
    </row>
    <row r="154" spans="1:9" x14ac:dyDescent="0.2">
      <c r="A154" s="44"/>
      <c r="B154" s="44"/>
      <c r="C154" s="45" t="s">
        <v>155</v>
      </c>
      <c r="D154" s="44"/>
      <c r="E154" s="44"/>
      <c r="F154" s="49"/>
      <c r="G154" s="49"/>
      <c r="H154" s="33" t="s">
        <v>141</v>
      </c>
      <c r="I154" s="164"/>
    </row>
    <row r="155" spans="1:9" x14ac:dyDescent="0.2">
      <c r="A155" s="39">
        <v>1</v>
      </c>
      <c r="B155" s="40" t="s">
        <v>605</v>
      </c>
      <c r="C155" s="40" t="s">
        <v>606</v>
      </c>
      <c r="D155" s="40" t="s">
        <v>607</v>
      </c>
      <c r="E155" s="41">
        <v>1500</v>
      </c>
      <c r="F155" s="42">
        <v>7199.625</v>
      </c>
      <c r="G155" s="43">
        <v>7.8708600000000004E-3</v>
      </c>
      <c r="H155" s="33">
        <v>7.05</v>
      </c>
      <c r="I155" s="164"/>
    </row>
    <row r="156" spans="1:9" x14ac:dyDescent="0.2">
      <c r="A156" s="39">
        <v>2</v>
      </c>
      <c r="B156" s="40" t="s">
        <v>608</v>
      </c>
      <c r="C156" s="40" t="s">
        <v>609</v>
      </c>
      <c r="D156" s="40" t="s">
        <v>607</v>
      </c>
      <c r="E156" s="41">
        <v>1000</v>
      </c>
      <c r="F156" s="42">
        <v>4961.375</v>
      </c>
      <c r="G156" s="43">
        <v>5.4239300000000004E-3</v>
      </c>
      <c r="H156" s="33">
        <v>6.3151000000000002</v>
      </c>
      <c r="I156" s="164"/>
    </row>
    <row r="157" spans="1:9" x14ac:dyDescent="0.2">
      <c r="A157" s="39">
        <v>3</v>
      </c>
      <c r="B157" s="40" t="s">
        <v>610</v>
      </c>
      <c r="C157" s="40" t="s">
        <v>611</v>
      </c>
      <c r="D157" s="40" t="s">
        <v>607</v>
      </c>
      <c r="E157" s="41">
        <v>1000</v>
      </c>
      <c r="F157" s="42">
        <v>4828.16</v>
      </c>
      <c r="G157" s="43">
        <v>5.2782999999999997E-3</v>
      </c>
      <c r="H157" s="33">
        <v>6.91</v>
      </c>
      <c r="I157" s="164"/>
    </row>
    <row r="158" spans="1:9" x14ac:dyDescent="0.2">
      <c r="A158" s="39">
        <v>4</v>
      </c>
      <c r="B158" s="40" t="s">
        <v>612</v>
      </c>
      <c r="C158" s="40" t="s">
        <v>613</v>
      </c>
      <c r="D158" s="40" t="s">
        <v>607</v>
      </c>
      <c r="E158" s="41">
        <v>1000</v>
      </c>
      <c r="F158" s="42">
        <v>4795.3050000000003</v>
      </c>
      <c r="G158" s="43">
        <v>5.2423799999999996E-3</v>
      </c>
      <c r="H158" s="33">
        <v>7.05</v>
      </c>
      <c r="I158" s="164"/>
    </row>
    <row r="159" spans="1:9" x14ac:dyDescent="0.2">
      <c r="A159" s="39">
        <v>5</v>
      </c>
      <c r="B159" s="40" t="s">
        <v>614</v>
      </c>
      <c r="C159" s="40" t="s">
        <v>615</v>
      </c>
      <c r="D159" s="40" t="s">
        <v>607</v>
      </c>
      <c r="E159" s="41">
        <v>500</v>
      </c>
      <c r="F159" s="42">
        <v>2406.5700000000002</v>
      </c>
      <c r="G159" s="43">
        <v>2.63094E-3</v>
      </c>
      <c r="H159" s="33">
        <v>7.0499000000000001</v>
      </c>
      <c r="I159" s="164"/>
    </row>
    <row r="160" spans="1:9" x14ac:dyDescent="0.2">
      <c r="A160" s="39">
        <v>6</v>
      </c>
      <c r="B160" s="40" t="s">
        <v>616</v>
      </c>
      <c r="C160" s="40" t="s">
        <v>617</v>
      </c>
      <c r="D160" s="40" t="s">
        <v>618</v>
      </c>
      <c r="E160" s="41">
        <v>300</v>
      </c>
      <c r="F160" s="42">
        <v>1448.82</v>
      </c>
      <c r="G160" s="43">
        <v>1.5839000000000001E-3</v>
      </c>
      <c r="H160" s="33">
        <v>6.8951000000000002</v>
      </c>
      <c r="I160" s="164"/>
    </row>
    <row r="161" spans="1:9" x14ac:dyDescent="0.2">
      <c r="A161" s="39">
        <v>7</v>
      </c>
      <c r="B161" s="40" t="s">
        <v>619</v>
      </c>
      <c r="C161" s="40" t="s">
        <v>620</v>
      </c>
      <c r="D161" s="40" t="s">
        <v>621</v>
      </c>
      <c r="E161" s="41">
        <v>300</v>
      </c>
      <c r="F161" s="42">
        <v>1438.3019999999999</v>
      </c>
      <c r="G161" s="43">
        <v>1.5724000000000001E-3</v>
      </c>
      <c r="H161" s="33">
        <v>6.8975</v>
      </c>
      <c r="I161" s="164"/>
    </row>
    <row r="162" spans="1:9" x14ac:dyDescent="0.2">
      <c r="A162" s="44"/>
      <c r="B162" s="44"/>
      <c r="C162" s="45" t="s">
        <v>140</v>
      </c>
      <c r="D162" s="44"/>
      <c r="E162" s="44" t="s">
        <v>141</v>
      </c>
      <c r="F162" s="46">
        <v>27078.156999999999</v>
      </c>
      <c r="G162" s="47">
        <v>2.9602710000000001E-2</v>
      </c>
      <c r="H162" s="33" t="s">
        <v>141</v>
      </c>
      <c r="I162" s="164"/>
    </row>
    <row r="163" spans="1:9" x14ac:dyDescent="0.2">
      <c r="A163" s="44"/>
      <c r="B163" s="44"/>
      <c r="C163" s="48"/>
      <c r="D163" s="44"/>
      <c r="E163" s="44"/>
      <c r="F163" s="49"/>
      <c r="G163" s="49"/>
      <c r="H163" s="33" t="s">
        <v>141</v>
      </c>
      <c r="I163" s="164"/>
    </row>
    <row r="164" spans="1:9" x14ac:dyDescent="0.2">
      <c r="A164" s="44"/>
      <c r="B164" s="44"/>
      <c r="C164" s="45" t="s">
        <v>156</v>
      </c>
      <c r="D164" s="44"/>
      <c r="E164" s="44"/>
      <c r="F164" s="49"/>
      <c r="G164" s="49"/>
      <c r="H164" s="33" t="s">
        <v>141</v>
      </c>
      <c r="I164" s="164"/>
    </row>
    <row r="165" spans="1:9" x14ac:dyDescent="0.2">
      <c r="A165" s="44"/>
      <c r="B165" s="44"/>
      <c r="C165" s="45" t="s">
        <v>140</v>
      </c>
      <c r="D165" s="44"/>
      <c r="E165" s="44" t="s">
        <v>141</v>
      </c>
      <c r="F165" s="50" t="s">
        <v>143</v>
      </c>
      <c r="G165" s="47">
        <v>0</v>
      </c>
      <c r="H165" s="33" t="s">
        <v>141</v>
      </c>
      <c r="I165" s="164"/>
    </row>
    <row r="166" spans="1:9" x14ac:dyDescent="0.2">
      <c r="A166" s="44"/>
      <c r="B166" s="44"/>
      <c r="C166" s="48"/>
      <c r="D166" s="44"/>
      <c r="E166" s="44"/>
      <c r="F166" s="49"/>
      <c r="G166" s="49"/>
      <c r="H166" s="33" t="s">
        <v>141</v>
      </c>
      <c r="I166" s="164"/>
    </row>
    <row r="167" spans="1:9" x14ac:dyDescent="0.2">
      <c r="A167" s="44"/>
      <c r="B167" s="44"/>
      <c r="C167" s="45" t="s">
        <v>157</v>
      </c>
      <c r="D167" s="44"/>
      <c r="E167" s="44"/>
      <c r="F167" s="49"/>
      <c r="G167" s="49"/>
      <c r="H167" s="33" t="s">
        <v>141</v>
      </c>
      <c r="I167" s="164"/>
    </row>
    <row r="168" spans="1:9" x14ac:dyDescent="0.2">
      <c r="A168" s="44"/>
      <c r="B168" s="44"/>
      <c r="C168" s="45" t="s">
        <v>140</v>
      </c>
      <c r="D168" s="44"/>
      <c r="E168" s="44" t="s">
        <v>141</v>
      </c>
      <c r="F168" s="50" t="s">
        <v>143</v>
      </c>
      <c r="G168" s="47">
        <v>0</v>
      </c>
      <c r="H168" s="33" t="s">
        <v>141</v>
      </c>
      <c r="I168" s="164"/>
    </row>
    <row r="169" spans="1:9" x14ac:dyDescent="0.2">
      <c r="A169" s="44"/>
      <c r="B169" s="44"/>
      <c r="C169" s="48"/>
      <c r="D169" s="44"/>
      <c r="E169" s="44"/>
      <c r="F169" s="49"/>
      <c r="G169" s="49"/>
      <c r="H169" s="33" t="s">
        <v>141</v>
      </c>
      <c r="I169" s="164"/>
    </row>
    <row r="170" spans="1:9" x14ac:dyDescent="0.2">
      <c r="A170" s="44"/>
      <c r="B170" s="44"/>
      <c r="C170" s="45" t="s">
        <v>158</v>
      </c>
      <c r="D170" s="44"/>
      <c r="E170" s="44"/>
      <c r="F170" s="49"/>
      <c r="G170" s="49"/>
      <c r="H170" s="33" t="s">
        <v>141</v>
      </c>
      <c r="I170" s="164"/>
    </row>
    <row r="171" spans="1:9" x14ac:dyDescent="0.2">
      <c r="A171" s="39">
        <v>1</v>
      </c>
      <c r="B171" s="40"/>
      <c r="C171" s="40" t="s">
        <v>159</v>
      </c>
      <c r="D171" s="40"/>
      <c r="E171" s="52"/>
      <c r="F171" s="42">
        <v>24678.398360255</v>
      </c>
      <c r="G171" s="43">
        <v>2.6979199999999998E-2</v>
      </c>
      <c r="H171" s="33">
        <v>5.25</v>
      </c>
      <c r="I171" s="164"/>
    </row>
    <row r="172" spans="1:9" x14ac:dyDescent="0.2">
      <c r="A172" s="44"/>
      <c r="B172" s="44"/>
      <c r="C172" s="45" t="s">
        <v>140</v>
      </c>
      <c r="D172" s="44"/>
      <c r="E172" s="44" t="s">
        <v>141</v>
      </c>
      <c r="F172" s="46">
        <v>24678.398360255</v>
      </c>
      <c r="G172" s="47">
        <v>2.6979199999999998E-2</v>
      </c>
      <c r="H172" s="33" t="s">
        <v>141</v>
      </c>
      <c r="I172" s="164"/>
    </row>
    <row r="173" spans="1:9" x14ac:dyDescent="0.2">
      <c r="A173" s="44"/>
      <c r="B173" s="44"/>
      <c r="C173" s="48"/>
      <c r="D173" s="44"/>
      <c r="E173" s="44"/>
      <c r="F173" s="49"/>
      <c r="G173" s="49"/>
      <c r="H173" s="33" t="s">
        <v>141</v>
      </c>
      <c r="I173" s="164"/>
    </row>
    <row r="174" spans="1:9" x14ac:dyDescent="0.2">
      <c r="A174" s="44"/>
      <c r="B174" s="44"/>
      <c r="C174" s="45" t="s">
        <v>160</v>
      </c>
      <c r="D174" s="44"/>
      <c r="E174" s="44"/>
      <c r="F174" s="46">
        <v>51756.555360254999</v>
      </c>
      <c r="G174" s="47">
        <v>5.6581909999999999E-2</v>
      </c>
      <c r="H174" s="33" t="s">
        <v>141</v>
      </c>
      <c r="I174" s="164"/>
    </row>
    <row r="175" spans="1:9" x14ac:dyDescent="0.2">
      <c r="A175" s="44"/>
      <c r="B175" s="44"/>
      <c r="C175" s="49"/>
      <c r="D175" s="44"/>
      <c r="E175" s="44"/>
      <c r="F175" s="44"/>
      <c r="G175" s="44"/>
      <c r="H175" s="33" t="s">
        <v>141</v>
      </c>
      <c r="I175" s="164"/>
    </row>
    <row r="176" spans="1:9" x14ac:dyDescent="0.2">
      <c r="A176" s="44"/>
      <c r="B176" s="44"/>
      <c r="C176" s="45" t="s">
        <v>161</v>
      </c>
      <c r="D176" s="44"/>
      <c r="E176" s="44"/>
      <c r="F176" s="44"/>
      <c r="G176" s="44"/>
      <c r="H176" s="33" t="s">
        <v>141</v>
      </c>
      <c r="I176" s="164"/>
    </row>
    <row r="177" spans="1:10" x14ac:dyDescent="0.2">
      <c r="A177" s="44"/>
      <c r="B177" s="44"/>
      <c r="C177" s="45" t="s">
        <v>162</v>
      </c>
      <c r="D177" s="44"/>
      <c r="E177" s="44"/>
      <c r="F177" s="44"/>
      <c r="G177" s="44"/>
      <c r="H177" s="33" t="s">
        <v>141</v>
      </c>
      <c r="I177" s="164"/>
    </row>
    <row r="178" spans="1:10" x14ac:dyDescent="0.2">
      <c r="A178" s="39">
        <v>1</v>
      </c>
      <c r="B178" s="40" t="s">
        <v>310</v>
      </c>
      <c r="C178" s="40" t="s">
        <v>311</v>
      </c>
      <c r="D178" s="40"/>
      <c r="E178" s="110">
        <v>61975890.328000002</v>
      </c>
      <c r="F178" s="42">
        <v>10025.034091785999</v>
      </c>
      <c r="G178" s="43">
        <v>1.0959679999999999E-2</v>
      </c>
      <c r="H178" s="33" t="s">
        <v>141</v>
      </c>
      <c r="I178" s="164"/>
    </row>
    <row r="179" spans="1:10" x14ac:dyDescent="0.2">
      <c r="A179" s="44"/>
      <c r="B179" s="44"/>
      <c r="C179" s="45" t="s">
        <v>140</v>
      </c>
      <c r="D179" s="44"/>
      <c r="E179" s="44" t="s">
        <v>141</v>
      </c>
      <c r="F179" s="46">
        <v>10025.034091785999</v>
      </c>
      <c r="G179" s="47">
        <v>1.0959679999999999E-2</v>
      </c>
      <c r="H179" s="33" t="s">
        <v>141</v>
      </c>
      <c r="I179" s="164"/>
    </row>
    <row r="180" spans="1:10" x14ac:dyDescent="0.2">
      <c r="A180" s="44"/>
      <c r="B180" s="44"/>
      <c r="C180" s="48"/>
      <c r="D180" s="44"/>
      <c r="E180" s="44"/>
      <c r="F180" s="49"/>
      <c r="G180" s="49"/>
      <c r="H180" s="33" t="s">
        <v>141</v>
      </c>
      <c r="I180" s="164"/>
    </row>
    <row r="181" spans="1:10" x14ac:dyDescent="0.2">
      <c r="A181" s="44"/>
      <c r="B181" s="44"/>
      <c r="C181" s="45" t="s">
        <v>163</v>
      </c>
      <c r="D181" s="44"/>
      <c r="E181" s="44"/>
      <c r="F181" s="44"/>
      <c r="G181" s="44"/>
      <c r="H181" s="33" t="s">
        <v>141</v>
      </c>
      <c r="I181" s="164"/>
    </row>
    <row r="182" spans="1:10" x14ac:dyDescent="0.2">
      <c r="A182" s="44"/>
      <c r="B182" s="44"/>
      <c r="C182" s="45" t="s">
        <v>164</v>
      </c>
      <c r="D182" s="44"/>
      <c r="E182" s="44"/>
      <c r="F182" s="44"/>
      <c r="G182" s="44"/>
      <c r="H182" s="33" t="s">
        <v>141</v>
      </c>
      <c r="I182" s="164"/>
    </row>
    <row r="183" spans="1:10" x14ac:dyDescent="0.2">
      <c r="A183" s="44"/>
      <c r="B183" s="44"/>
      <c r="C183" s="45" t="s">
        <v>140</v>
      </c>
      <c r="D183" s="44"/>
      <c r="E183" s="44" t="s">
        <v>141</v>
      </c>
      <c r="F183" s="50" t="s">
        <v>143</v>
      </c>
      <c r="G183" s="47">
        <v>0</v>
      </c>
      <c r="H183" s="33" t="s">
        <v>141</v>
      </c>
      <c r="I183" s="164"/>
    </row>
    <row r="184" spans="1:10" x14ac:dyDescent="0.2">
      <c r="A184" s="44"/>
      <c r="B184" s="44"/>
      <c r="C184" s="48"/>
      <c r="D184" s="44"/>
      <c r="E184" s="44"/>
      <c r="F184" s="49"/>
      <c r="G184" s="49"/>
      <c r="H184" s="33" t="s">
        <v>141</v>
      </c>
      <c r="I184" s="164"/>
    </row>
    <row r="185" spans="1:10" x14ac:dyDescent="0.2">
      <c r="A185" s="44"/>
      <c r="B185" s="44"/>
      <c r="C185" s="45" t="s">
        <v>165</v>
      </c>
      <c r="D185" s="44"/>
      <c r="E185" s="44"/>
      <c r="F185" s="49"/>
      <c r="G185" s="49"/>
      <c r="H185" s="33" t="s">
        <v>141</v>
      </c>
      <c r="I185" s="164"/>
    </row>
    <row r="186" spans="1:10" x14ac:dyDescent="0.2">
      <c r="A186" s="44"/>
      <c r="B186" s="44"/>
      <c r="C186" s="45" t="s">
        <v>140</v>
      </c>
      <c r="D186" s="44"/>
      <c r="E186" s="44" t="s">
        <v>141</v>
      </c>
      <c r="F186" s="50" t="s">
        <v>143</v>
      </c>
      <c r="G186" s="47">
        <v>0</v>
      </c>
      <c r="H186" s="33" t="s">
        <v>141</v>
      </c>
      <c r="I186" s="164"/>
    </row>
    <row r="187" spans="1:10" x14ac:dyDescent="0.2">
      <c r="A187" s="44"/>
      <c r="B187" s="44"/>
      <c r="C187" s="48"/>
      <c r="D187" s="44"/>
      <c r="E187" s="44"/>
      <c r="F187" s="49"/>
      <c r="G187" s="49"/>
      <c r="H187" s="33" t="s">
        <v>141</v>
      </c>
      <c r="I187" s="164"/>
    </row>
    <row r="188" spans="1:10" x14ac:dyDescent="0.2">
      <c r="A188" s="52"/>
      <c r="B188" s="40"/>
      <c r="C188" s="40" t="s">
        <v>166</v>
      </c>
      <c r="D188" s="40"/>
      <c r="E188" s="52"/>
      <c r="F188" s="42">
        <v>29768.497951199999</v>
      </c>
      <c r="G188" s="43">
        <v>3.2543849999999999E-2</v>
      </c>
      <c r="H188" s="33" t="s">
        <v>141</v>
      </c>
      <c r="I188" s="164"/>
    </row>
    <row r="189" spans="1:10" x14ac:dyDescent="0.2">
      <c r="A189" s="48"/>
      <c r="B189" s="48"/>
      <c r="C189" s="45" t="s">
        <v>167</v>
      </c>
      <c r="D189" s="49"/>
      <c r="E189" s="49"/>
      <c r="F189" s="46">
        <f>F188+F179+F174+F151+F84</f>
        <v>914719.491991941</v>
      </c>
      <c r="G189" s="53">
        <f>G188+G179+G174+G151+G84</f>
        <v>0.99999463312388304</v>
      </c>
      <c r="H189" s="33" t="s">
        <v>141</v>
      </c>
      <c r="I189" s="164"/>
    </row>
    <row r="190" spans="1:10" x14ac:dyDescent="0.2">
      <c r="A190" s="54"/>
      <c r="B190" s="54"/>
      <c r="C190" s="55"/>
      <c r="D190" s="56"/>
      <c r="E190" s="56"/>
      <c r="F190" s="57"/>
      <c r="G190" s="58"/>
      <c r="H190" s="59"/>
    </row>
    <row r="191" spans="1:10" x14ac:dyDescent="0.2">
      <c r="A191" s="54"/>
      <c r="B191" s="187" t="s">
        <v>989</v>
      </c>
      <c r="C191" s="187"/>
      <c r="D191" s="187"/>
      <c r="E191" s="187"/>
      <c r="F191" s="187"/>
      <c r="G191" s="187"/>
      <c r="H191" s="187"/>
      <c r="J191" s="61"/>
    </row>
    <row r="192" spans="1:10" x14ac:dyDescent="0.2">
      <c r="A192" s="54"/>
      <c r="B192" s="187" t="s">
        <v>990</v>
      </c>
      <c r="C192" s="187"/>
      <c r="D192" s="187"/>
      <c r="E192" s="187"/>
      <c r="F192" s="187"/>
      <c r="G192" s="187"/>
      <c r="H192" s="187"/>
      <c r="J192" s="61"/>
    </row>
    <row r="193" spans="1:17" x14ac:dyDescent="0.2">
      <c r="A193" s="54"/>
      <c r="B193" s="187" t="s">
        <v>991</v>
      </c>
      <c r="C193" s="187"/>
      <c r="D193" s="187"/>
      <c r="E193" s="187"/>
      <c r="F193" s="187"/>
      <c r="G193" s="187"/>
      <c r="H193" s="187"/>
      <c r="J193" s="61"/>
    </row>
    <row r="194" spans="1:17" s="63" customFormat="1" ht="52.5" customHeight="1" x14ac:dyDescent="0.25">
      <c r="A194" s="62"/>
      <c r="B194" s="188" t="s">
        <v>992</v>
      </c>
      <c r="C194" s="188"/>
      <c r="D194" s="188"/>
      <c r="E194" s="188"/>
      <c r="F194" s="188"/>
      <c r="G194" s="188"/>
      <c r="H194" s="188"/>
      <c r="I194"/>
      <c r="J194" s="61"/>
      <c r="K194"/>
      <c r="L194"/>
      <c r="M194"/>
      <c r="N194"/>
      <c r="O194"/>
      <c r="P194"/>
      <c r="Q194"/>
    </row>
    <row r="195" spans="1:17" x14ac:dyDescent="0.2">
      <c r="A195" s="54"/>
      <c r="B195" s="187" t="s">
        <v>993</v>
      </c>
      <c r="C195" s="187"/>
      <c r="D195" s="187"/>
      <c r="E195" s="187"/>
      <c r="F195" s="187"/>
      <c r="G195" s="187"/>
      <c r="H195" s="187"/>
      <c r="J195" s="61"/>
    </row>
    <row r="196" spans="1:17" x14ac:dyDescent="0.2">
      <c r="A196" s="54"/>
      <c r="B196" s="54"/>
      <c r="C196" s="54"/>
      <c r="D196" s="56"/>
      <c r="E196" s="56"/>
      <c r="F196" s="56"/>
      <c r="G196" s="56"/>
    </row>
    <row r="197" spans="1:17" x14ac:dyDescent="0.2">
      <c r="A197" s="54"/>
      <c r="B197" s="189" t="s">
        <v>168</v>
      </c>
      <c r="C197" s="190"/>
      <c r="D197" s="191"/>
      <c r="E197" s="64"/>
      <c r="F197" s="56"/>
      <c r="G197" s="56"/>
    </row>
    <row r="198" spans="1:17" ht="27.75" customHeight="1" x14ac:dyDescent="0.2">
      <c r="A198" s="54"/>
      <c r="B198" s="192" t="s">
        <v>169</v>
      </c>
      <c r="C198" s="193"/>
      <c r="D198" s="32" t="s">
        <v>1029</v>
      </c>
      <c r="E198" s="64"/>
      <c r="F198" s="56"/>
      <c r="G198" s="56"/>
    </row>
    <row r="199" spans="1:17" x14ac:dyDescent="0.2">
      <c r="A199" s="54"/>
      <c r="B199" s="192" t="s">
        <v>995</v>
      </c>
      <c r="C199" s="193"/>
      <c r="D199" s="32" t="str">
        <f>"Rs. "&amp;TEXT(F69,"0.00")&amp;" lacs/ #"</f>
        <v>Rs. 4.96 lacs/ #</v>
      </c>
      <c r="E199" s="64"/>
      <c r="F199" s="56"/>
      <c r="G199" s="56"/>
    </row>
    <row r="200" spans="1:17" x14ac:dyDescent="0.2">
      <c r="A200" s="54"/>
      <c r="B200" s="192" t="s">
        <v>171</v>
      </c>
      <c r="C200" s="193"/>
      <c r="D200" s="65" t="s">
        <v>141</v>
      </c>
      <c r="E200" s="64"/>
      <c r="F200" s="56"/>
      <c r="G200" s="56"/>
    </row>
    <row r="201" spans="1:17" x14ac:dyDescent="0.2">
      <c r="A201" s="66"/>
      <c r="B201" s="67" t="s">
        <v>141</v>
      </c>
      <c r="C201" s="67" t="s">
        <v>996</v>
      </c>
      <c r="D201" s="67" t="s">
        <v>172</v>
      </c>
      <c r="E201" s="66"/>
      <c r="F201" s="66"/>
      <c r="G201" s="66"/>
      <c r="H201" s="66"/>
      <c r="J201" s="61"/>
    </row>
    <row r="202" spans="1:17" x14ac:dyDescent="0.2">
      <c r="A202" s="66"/>
      <c r="B202" s="68" t="s">
        <v>173</v>
      </c>
      <c r="C202" s="69">
        <v>46203</v>
      </c>
      <c r="D202" s="69">
        <v>46234</v>
      </c>
      <c r="E202" s="66"/>
      <c r="F202" s="66"/>
      <c r="G202" s="66"/>
      <c r="J202" s="61"/>
    </row>
    <row r="203" spans="1:17" x14ac:dyDescent="0.2">
      <c r="A203" s="66"/>
      <c r="B203" s="35" t="s">
        <v>174</v>
      </c>
      <c r="C203" s="70">
        <v>182.8698</v>
      </c>
      <c r="D203" s="70">
        <v>185.93719999999999</v>
      </c>
      <c r="E203" s="66"/>
      <c r="F203" s="60"/>
      <c r="G203" s="71"/>
    </row>
    <row r="204" spans="1:17" ht="25.5" x14ac:dyDescent="0.2">
      <c r="A204" s="66"/>
      <c r="B204" s="35" t="s">
        <v>1030</v>
      </c>
      <c r="C204" s="70">
        <v>38.671900000000001</v>
      </c>
      <c r="D204" s="70">
        <v>38.988500000000002</v>
      </c>
      <c r="E204" s="66"/>
      <c r="F204" s="60"/>
      <c r="G204" s="71"/>
    </row>
    <row r="205" spans="1:17" x14ac:dyDescent="0.2">
      <c r="A205" s="66"/>
      <c r="B205" s="35" t="s">
        <v>175</v>
      </c>
      <c r="C205" s="70">
        <v>157.93719999999999</v>
      </c>
      <c r="D205" s="70">
        <v>160.4477</v>
      </c>
      <c r="E205" s="66"/>
      <c r="F205" s="60"/>
      <c r="G205" s="71"/>
    </row>
    <row r="206" spans="1:17" ht="25.5" x14ac:dyDescent="0.2">
      <c r="A206" s="66"/>
      <c r="B206" s="35" t="s">
        <v>1031</v>
      </c>
      <c r="C206" s="70">
        <v>24.6493</v>
      </c>
      <c r="D206" s="70">
        <v>24.829899999999999</v>
      </c>
      <c r="E206" s="66"/>
      <c r="F206" s="60"/>
      <c r="G206" s="71"/>
    </row>
    <row r="207" spans="1:17" x14ac:dyDescent="0.2">
      <c r="A207" s="66"/>
      <c r="B207" s="66"/>
      <c r="C207" s="66"/>
      <c r="D207" s="66"/>
      <c r="E207" s="66"/>
      <c r="F207" s="66"/>
      <c r="G207" s="66"/>
    </row>
    <row r="208" spans="1:17" x14ac:dyDescent="0.2">
      <c r="A208" s="66"/>
      <c r="B208" s="192" t="s">
        <v>176</v>
      </c>
      <c r="C208" s="193"/>
      <c r="D208" s="32" t="s">
        <v>141</v>
      </c>
      <c r="E208" s="66"/>
      <c r="F208" s="66"/>
      <c r="G208" s="66"/>
    </row>
    <row r="209" spans="1:17" x14ac:dyDescent="0.2">
      <c r="A209" s="66"/>
      <c r="B209" s="140" t="s">
        <v>173</v>
      </c>
      <c r="C209" s="141" t="s">
        <v>313</v>
      </c>
      <c r="D209" s="141" t="s">
        <v>314</v>
      </c>
      <c r="E209" s="66"/>
      <c r="F209" s="66"/>
      <c r="G209" s="66"/>
    </row>
    <row r="210" spans="1:17" ht="25.5" x14ac:dyDescent="0.2">
      <c r="A210" s="66"/>
      <c r="B210" s="35" t="s">
        <v>1030</v>
      </c>
      <c r="C210" s="142">
        <v>0.33</v>
      </c>
      <c r="D210" s="142">
        <v>0.33</v>
      </c>
      <c r="E210" s="66"/>
      <c r="F210" s="60"/>
      <c r="G210" s="71"/>
    </row>
    <row r="211" spans="1:17" ht="25.5" x14ac:dyDescent="0.2">
      <c r="A211" s="66"/>
      <c r="B211" s="35" t="s">
        <v>1031</v>
      </c>
      <c r="C211" s="142">
        <v>0.21</v>
      </c>
      <c r="D211" s="142">
        <v>0.21</v>
      </c>
      <c r="E211" s="66"/>
      <c r="F211" s="60"/>
      <c r="G211" s="71"/>
    </row>
    <row r="212" spans="1:17" x14ac:dyDescent="0.2">
      <c r="A212" s="66"/>
      <c r="B212" s="72"/>
      <c r="C212" s="72"/>
      <c r="D212" s="73"/>
      <c r="E212" s="66"/>
      <c r="F212" s="60"/>
      <c r="G212" s="71"/>
    </row>
    <row r="213" spans="1:17" x14ac:dyDescent="0.2">
      <c r="A213" s="66"/>
      <c r="B213" s="192" t="s">
        <v>177</v>
      </c>
      <c r="C213" s="193"/>
      <c r="D213" s="32" t="s">
        <v>170</v>
      </c>
      <c r="E213" s="74"/>
      <c r="F213" s="66"/>
      <c r="G213" s="66"/>
    </row>
    <row r="214" spans="1:17" x14ac:dyDescent="0.2">
      <c r="A214" s="66"/>
      <c r="B214" s="192" t="s">
        <v>178</v>
      </c>
      <c r="C214" s="193"/>
      <c r="D214" s="32" t="s">
        <v>170</v>
      </c>
      <c r="E214" s="74"/>
      <c r="F214" s="66"/>
      <c r="G214" s="66"/>
    </row>
    <row r="215" spans="1:17" x14ac:dyDescent="0.2">
      <c r="A215" s="66"/>
      <c r="B215" s="192" t="s">
        <v>179</v>
      </c>
      <c r="C215" s="193"/>
      <c r="D215" s="32" t="s">
        <v>170</v>
      </c>
      <c r="E215" s="74"/>
      <c r="F215" s="66"/>
      <c r="G215" s="66"/>
    </row>
    <row r="216" spans="1:17" x14ac:dyDescent="0.2">
      <c r="A216" s="66"/>
      <c r="B216" s="192" t="s">
        <v>180</v>
      </c>
      <c r="C216" s="193"/>
      <c r="D216" s="75">
        <v>1.5334428119439314</v>
      </c>
      <c r="E216" s="66"/>
      <c r="F216" s="60"/>
      <c r="G216" s="71"/>
    </row>
    <row r="218" spans="1:17" s="133" customFormat="1" x14ac:dyDescent="0.2">
      <c r="B218" s="165" t="s">
        <v>1184</v>
      </c>
      <c r="C218" s="153"/>
      <c r="D218" s="153"/>
      <c r="E218" s="153"/>
      <c r="F218" s="153"/>
      <c r="G218" s="153"/>
      <c r="J218"/>
      <c r="K218"/>
      <c r="L218"/>
      <c r="M218"/>
      <c r="N218"/>
      <c r="O218"/>
      <c r="P218"/>
    </row>
    <row r="219" spans="1:17" ht="13.5" customHeight="1" x14ac:dyDescent="0.2">
      <c r="B219" s="196" t="s">
        <v>1033</v>
      </c>
      <c r="C219" s="196" t="s">
        <v>1034</v>
      </c>
      <c r="D219" s="199" t="s">
        <v>1035</v>
      </c>
      <c r="E219" s="200"/>
      <c r="F219" s="201"/>
      <c r="G219" s="202" t="s">
        <v>1036</v>
      </c>
      <c r="H219" s="203"/>
      <c r="I219" s="203"/>
      <c r="J219" s="204"/>
      <c r="K219" s="146"/>
      <c r="L219" s="146"/>
      <c r="M219" s="146"/>
      <c r="N219" s="146"/>
      <c r="O219" s="146"/>
      <c r="P219" s="146"/>
    </row>
    <row r="220" spans="1:17" ht="46.5" customHeight="1" x14ac:dyDescent="0.2">
      <c r="B220" s="197"/>
      <c r="C220" s="197"/>
      <c r="D220" s="205" t="s">
        <v>1037</v>
      </c>
      <c r="E220" s="205" t="s">
        <v>1038</v>
      </c>
      <c r="F220" s="205" t="s">
        <v>1039</v>
      </c>
      <c r="G220" s="207" t="s">
        <v>1040</v>
      </c>
      <c r="H220" s="208"/>
      <c r="I220" s="166"/>
      <c r="J220" s="205" t="s">
        <v>1041</v>
      </c>
      <c r="K220" s="146"/>
      <c r="L220" s="146"/>
      <c r="M220" s="146"/>
      <c r="N220" s="146"/>
      <c r="O220" s="146"/>
      <c r="P220" s="146"/>
    </row>
    <row r="221" spans="1:17" ht="21" customHeight="1" x14ac:dyDescent="0.2">
      <c r="B221" s="198"/>
      <c r="C221" s="198"/>
      <c r="D221" s="206"/>
      <c r="E221" s="206"/>
      <c r="F221" s="206"/>
      <c r="G221" s="148" t="s">
        <v>1042</v>
      </c>
      <c r="H221" s="148" t="s">
        <v>1043</v>
      </c>
      <c r="I221" s="147"/>
      <c r="J221" s="206"/>
      <c r="K221" s="146"/>
      <c r="L221" s="146"/>
      <c r="M221" s="146"/>
      <c r="N221" s="146"/>
      <c r="O221" s="146"/>
      <c r="P221" s="146"/>
    </row>
    <row r="222" spans="1:17" ht="13.5" x14ac:dyDescent="0.25">
      <c r="B222" s="149" t="s">
        <v>1044</v>
      </c>
      <c r="C222" s="150" t="s">
        <v>1045</v>
      </c>
      <c r="D222" s="151">
        <v>977.7</v>
      </c>
      <c r="E222" s="8">
        <v>22.3</v>
      </c>
      <c r="F222" s="152">
        <f>D222+E222</f>
        <v>1000</v>
      </c>
      <c r="G222" s="9">
        <v>42.319693431000005</v>
      </c>
      <c r="H222" s="9">
        <v>26.66</v>
      </c>
      <c r="I222" s="9"/>
      <c r="J222" s="9">
        <f>G222+H222</f>
        <v>68.979693431000001</v>
      </c>
      <c r="K222" s="146"/>
      <c r="L222" s="146"/>
      <c r="M222" s="146"/>
      <c r="N222" s="146"/>
      <c r="O222" s="146"/>
      <c r="P222" s="146"/>
    </row>
    <row r="223" spans="1:17" ht="42" customHeight="1" x14ac:dyDescent="0.2">
      <c r="B223" s="209" t="s">
        <v>1046</v>
      </c>
      <c r="C223" s="209"/>
      <c r="D223" s="209"/>
      <c r="E223" s="209"/>
      <c r="F223" s="209"/>
      <c r="G223" s="209"/>
      <c r="H223" s="209"/>
      <c r="I223" s="209"/>
      <c r="J223" s="209"/>
      <c r="K223" s="157"/>
      <c r="L223" s="146"/>
      <c r="M223" s="146"/>
      <c r="N223" s="146"/>
      <c r="O223" s="146"/>
      <c r="P223" s="146"/>
    </row>
    <row r="224" spans="1:17" ht="13.5" x14ac:dyDescent="0.25">
      <c r="B224" s="80" t="s">
        <v>1047</v>
      </c>
      <c r="J224" s="146"/>
      <c r="K224" s="30"/>
      <c r="L224" s="146"/>
      <c r="M224" s="146"/>
      <c r="N224" s="146"/>
      <c r="O224" s="146"/>
      <c r="P224" s="146"/>
      <c r="Q224" s="146"/>
    </row>
    <row r="225" spans="2:16" x14ac:dyDescent="0.2">
      <c r="B225" s="10" t="s">
        <v>1048</v>
      </c>
      <c r="K225" s="30"/>
      <c r="L225" s="146"/>
      <c r="M225" s="146"/>
      <c r="N225" s="146"/>
      <c r="O225" s="146"/>
      <c r="P225" s="146"/>
    </row>
    <row r="226" spans="2:16" x14ac:dyDescent="0.2">
      <c r="B226" s="10"/>
      <c r="K226" s="30"/>
      <c r="L226" s="146"/>
      <c r="M226" s="146"/>
      <c r="N226" s="146"/>
      <c r="O226" s="146"/>
      <c r="P226" s="146"/>
    </row>
    <row r="227" spans="2:16" x14ac:dyDescent="0.2">
      <c r="B227" s="10" t="s">
        <v>1049</v>
      </c>
      <c r="K227" s="30"/>
      <c r="L227" s="146"/>
      <c r="M227" s="146"/>
      <c r="N227" s="146"/>
      <c r="O227" s="146"/>
      <c r="P227" s="146"/>
    </row>
    <row r="228" spans="2:16" x14ac:dyDescent="0.2">
      <c r="B228" s="10"/>
      <c r="K228" s="30"/>
      <c r="L228" s="146"/>
      <c r="M228" s="146"/>
      <c r="N228" s="146"/>
      <c r="O228" s="146"/>
      <c r="P228" s="146"/>
    </row>
    <row r="229" spans="2:16" x14ac:dyDescent="0.2">
      <c r="B229" s="10" t="s">
        <v>1050</v>
      </c>
      <c r="K229" s="30"/>
    </row>
    <row r="230" spans="2:16" s="133" customFormat="1" x14ac:dyDescent="0.2">
      <c r="B230" s="165"/>
      <c r="C230" s="153"/>
      <c r="D230" s="153"/>
      <c r="E230" s="153"/>
      <c r="F230" s="153"/>
      <c r="G230" s="153"/>
      <c r="J230"/>
      <c r="K230"/>
      <c r="L230"/>
      <c r="M230"/>
      <c r="N230"/>
      <c r="O230"/>
      <c r="P230"/>
    </row>
    <row r="231" spans="2:16" s="133" customFormat="1" x14ac:dyDescent="0.2">
      <c r="B231" s="167" t="s">
        <v>1033</v>
      </c>
      <c r="C231" s="167" t="s">
        <v>1034</v>
      </c>
      <c r="D231" s="210" t="s">
        <v>1051</v>
      </c>
      <c r="E231" s="211"/>
      <c r="F231" s="212" t="s">
        <v>1052</v>
      </c>
      <c r="G231" s="212"/>
      <c r="J231"/>
      <c r="K231"/>
      <c r="L231"/>
      <c r="M231"/>
      <c r="N231"/>
      <c r="O231"/>
      <c r="P231"/>
    </row>
    <row r="232" spans="2:16" s="133" customFormat="1" x14ac:dyDescent="0.2">
      <c r="B232" s="168" t="s">
        <v>1053</v>
      </c>
      <c r="C232" s="169" t="s">
        <v>1054</v>
      </c>
      <c r="D232" s="213">
        <v>0</v>
      </c>
      <c r="E232" s="214"/>
      <c r="F232" s="213">
        <v>0</v>
      </c>
      <c r="G232" s="214"/>
      <c r="J232"/>
      <c r="K232"/>
      <c r="L232"/>
      <c r="M232"/>
      <c r="N232"/>
      <c r="O232"/>
      <c r="P232"/>
    </row>
    <row r="233" spans="2:16" s="133" customFormat="1" x14ac:dyDescent="0.2">
      <c r="B233" s="215" t="s">
        <v>1055</v>
      </c>
      <c r="C233" s="216"/>
      <c r="D233" s="216"/>
      <c r="E233" s="216"/>
      <c r="F233" s="216"/>
      <c r="G233" s="217"/>
      <c r="J233"/>
      <c r="K233"/>
      <c r="L233"/>
      <c r="M233"/>
      <c r="N233"/>
      <c r="O233"/>
      <c r="P233"/>
    </row>
    <row r="234" spans="2:16" s="133" customFormat="1" x14ac:dyDescent="0.2">
      <c r="B234" s="212" t="s">
        <v>1033</v>
      </c>
      <c r="C234" s="212" t="s">
        <v>1034</v>
      </c>
      <c r="D234" s="215" t="s">
        <v>1056</v>
      </c>
      <c r="E234" s="216"/>
      <c r="F234" s="217"/>
      <c r="G234" s="168"/>
      <c r="J234"/>
      <c r="K234"/>
      <c r="L234"/>
      <c r="M234"/>
      <c r="N234"/>
      <c r="O234"/>
      <c r="P234"/>
    </row>
    <row r="235" spans="2:16" s="133" customFormat="1" ht="38.25" x14ac:dyDescent="0.2">
      <c r="B235" s="212"/>
      <c r="C235" s="212"/>
      <c r="D235" s="170" t="s">
        <v>1057</v>
      </c>
      <c r="E235" s="170" t="s">
        <v>1058</v>
      </c>
      <c r="F235" s="170" t="s">
        <v>1059</v>
      </c>
      <c r="G235" s="170" t="s">
        <v>1185</v>
      </c>
      <c r="H235" s="171"/>
      <c r="I235" s="171"/>
      <c r="J235"/>
      <c r="K235"/>
      <c r="L235"/>
      <c r="M235"/>
      <c r="N235"/>
      <c r="O235"/>
      <c r="P235"/>
    </row>
    <row r="236" spans="2:16" s="133" customFormat="1" ht="15" x14ac:dyDescent="0.2">
      <c r="B236" s="172" t="s">
        <v>1053</v>
      </c>
      <c r="C236" s="169" t="s">
        <v>1054</v>
      </c>
      <c r="D236" s="173">
        <v>700</v>
      </c>
      <c r="E236" s="173">
        <v>24.098357999999998</v>
      </c>
      <c r="F236" s="174">
        <v>724.09835799999996</v>
      </c>
      <c r="G236" s="175">
        <f>F236/F189</f>
        <v>7.9160700557847036E-4</v>
      </c>
      <c r="H236" s="176"/>
      <c r="I236" s="176"/>
      <c r="J236"/>
      <c r="K236"/>
      <c r="L236"/>
      <c r="M236"/>
      <c r="N236"/>
      <c r="O236"/>
      <c r="P236"/>
    </row>
    <row r="237" spans="2:16" s="133" customFormat="1" ht="29.25" customHeight="1" x14ac:dyDescent="0.2">
      <c r="B237" s="218" t="s">
        <v>1060</v>
      </c>
      <c r="C237" s="219"/>
      <c r="D237" s="219"/>
      <c r="E237" s="219"/>
      <c r="F237" s="219"/>
      <c r="G237" s="220"/>
      <c r="J237"/>
      <c r="K237"/>
      <c r="L237"/>
      <c r="M237"/>
      <c r="N237"/>
      <c r="O237"/>
      <c r="P237"/>
    </row>
    <row r="238" spans="2:16" s="133" customFormat="1" x14ac:dyDescent="0.2">
      <c r="J238"/>
      <c r="K238"/>
      <c r="L238"/>
      <c r="M238"/>
      <c r="N238"/>
      <c r="O238"/>
      <c r="P238"/>
    </row>
    <row r="239" spans="2:16" s="133" customFormat="1" x14ac:dyDescent="0.2">
      <c r="B239" s="221" t="s">
        <v>1061</v>
      </c>
      <c r="C239" s="222"/>
      <c r="D239" s="223"/>
      <c r="J239"/>
      <c r="K239"/>
      <c r="L239"/>
      <c r="M239"/>
      <c r="N239"/>
      <c r="O239"/>
      <c r="P239"/>
    </row>
    <row r="240" spans="2:16" s="133" customFormat="1" ht="25.5" x14ac:dyDescent="0.2">
      <c r="B240" s="224" t="s">
        <v>1062</v>
      </c>
      <c r="C240" s="224"/>
      <c r="D240" s="132" t="s">
        <v>462</v>
      </c>
      <c r="J240"/>
      <c r="K240"/>
      <c r="L240"/>
      <c r="M240"/>
      <c r="N240"/>
      <c r="O240"/>
      <c r="P240"/>
    </row>
    <row r="241" spans="2:16" s="133" customFormat="1" x14ac:dyDescent="0.2">
      <c r="B241" s="224" t="s">
        <v>1063</v>
      </c>
      <c r="C241" s="224"/>
      <c r="D241" s="132"/>
      <c r="J241"/>
      <c r="K241"/>
      <c r="L241"/>
      <c r="M241"/>
      <c r="N241"/>
      <c r="O241"/>
      <c r="P241"/>
    </row>
    <row r="242" spans="2:16" s="133" customFormat="1" x14ac:dyDescent="0.2">
      <c r="B242" s="225"/>
      <c r="C242" s="226"/>
      <c r="D242" s="113"/>
      <c r="J242"/>
      <c r="K242"/>
      <c r="L242"/>
      <c r="M242"/>
      <c r="N242"/>
      <c r="O242"/>
      <c r="P242"/>
    </row>
    <row r="243" spans="2:16" s="133" customFormat="1" x14ac:dyDescent="0.2">
      <c r="B243" s="224" t="s">
        <v>1064</v>
      </c>
      <c r="C243" s="224"/>
      <c r="D243" s="114">
        <v>6.8292864619773423</v>
      </c>
      <c r="J243"/>
      <c r="K243"/>
      <c r="L243"/>
      <c r="M243"/>
      <c r="N243"/>
      <c r="O243"/>
      <c r="P243"/>
    </row>
    <row r="244" spans="2:16" s="133" customFormat="1" x14ac:dyDescent="0.2">
      <c r="B244" s="225"/>
      <c r="C244" s="226"/>
      <c r="D244" s="177"/>
      <c r="J244"/>
      <c r="K244"/>
      <c r="L244"/>
      <c r="M244"/>
      <c r="N244"/>
      <c r="O244"/>
      <c r="P244"/>
    </row>
    <row r="245" spans="2:16" s="133" customFormat="1" x14ac:dyDescent="0.2">
      <c r="B245" s="224" t="s">
        <v>1065</v>
      </c>
      <c r="C245" s="224"/>
      <c r="D245" s="114">
        <v>2.8489882152112731</v>
      </c>
      <c r="J245"/>
      <c r="K245"/>
      <c r="L245"/>
      <c r="M245"/>
      <c r="N245"/>
      <c r="O245"/>
      <c r="P245"/>
    </row>
    <row r="246" spans="2:16" s="133" customFormat="1" x14ac:dyDescent="0.2">
      <c r="B246" s="224" t="s">
        <v>1066</v>
      </c>
      <c r="C246" s="224"/>
      <c r="D246" s="114">
        <v>3.9760936192818415</v>
      </c>
      <c r="J246"/>
      <c r="K246"/>
      <c r="L246"/>
      <c r="M246"/>
      <c r="N246"/>
      <c r="O246"/>
      <c r="P246"/>
    </row>
    <row r="247" spans="2:16" s="133" customFormat="1" x14ac:dyDescent="0.2">
      <c r="B247" s="225"/>
      <c r="C247" s="226"/>
      <c r="D247" s="113"/>
      <c r="J247"/>
      <c r="K247"/>
      <c r="L247"/>
      <c r="M247"/>
      <c r="N247"/>
      <c r="O247"/>
      <c r="P247"/>
    </row>
    <row r="248" spans="2:16" s="133" customFormat="1" x14ac:dyDescent="0.2">
      <c r="B248" s="224" t="s">
        <v>1067</v>
      </c>
      <c r="C248" s="224"/>
      <c r="D248" s="115" t="s">
        <v>1186</v>
      </c>
      <c r="J248"/>
      <c r="K248"/>
      <c r="L248"/>
      <c r="M248"/>
      <c r="N248"/>
      <c r="O248"/>
      <c r="P248"/>
    </row>
    <row r="249" spans="2:16" s="133" customFormat="1" x14ac:dyDescent="0.2">
      <c r="B249" s="225" t="s">
        <v>1068</v>
      </c>
      <c r="C249" s="227"/>
      <c r="D249" s="226"/>
      <c r="J249"/>
      <c r="K249"/>
      <c r="L249"/>
      <c r="M249"/>
      <c r="N249"/>
      <c r="O249"/>
      <c r="P249"/>
    </row>
    <row r="251" spans="2:16" x14ac:dyDescent="0.2">
      <c r="B251" s="194" t="s">
        <v>1000</v>
      </c>
      <c r="C251" s="194"/>
    </row>
    <row r="253" spans="2:16" ht="153.75" customHeight="1" x14ac:dyDescent="0.2"/>
    <row r="256" spans="2:16" x14ac:dyDescent="0.2">
      <c r="B256" s="76" t="s">
        <v>1001</v>
      </c>
      <c r="C256" s="77"/>
      <c r="D256" s="76"/>
    </row>
    <row r="257" spans="2:4" x14ac:dyDescent="0.2">
      <c r="B257" s="76" t="s">
        <v>1069</v>
      </c>
      <c r="D257" s="76"/>
    </row>
    <row r="258" spans="2:4" ht="165" customHeight="1" x14ac:dyDescent="0.2"/>
  </sheetData>
  <mergeCells count="48">
    <mergeCell ref="B249:D249"/>
    <mergeCell ref="B251:C251"/>
    <mergeCell ref="B244:C244"/>
    <mergeCell ref="B245:C245"/>
    <mergeCell ref="B246:C246"/>
    <mergeCell ref="B247:C247"/>
    <mergeCell ref="B248:C248"/>
    <mergeCell ref="B239:D239"/>
    <mergeCell ref="B240:C240"/>
    <mergeCell ref="B241:C241"/>
    <mergeCell ref="B242:C242"/>
    <mergeCell ref="B243:C243"/>
    <mergeCell ref="B233:G233"/>
    <mergeCell ref="B234:B235"/>
    <mergeCell ref="C234:C235"/>
    <mergeCell ref="D234:F234"/>
    <mergeCell ref="B237:G237"/>
    <mergeCell ref="B223:J223"/>
    <mergeCell ref="D231:E231"/>
    <mergeCell ref="F231:G231"/>
    <mergeCell ref="D232:E232"/>
    <mergeCell ref="F232:G232"/>
    <mergeCell ref="G219:J219"/>
    <mergeCell ref="D220:D221"/>
    <mergeCell ref="E220:E221"/>
    <mergeCell ref="F220:F221"/>
    <mergeCell ref="G220:H220"/>
    <mergeCell ref="J220:J221"/>
    <mergeCell ref="B215:C215"/>
    <mergeCell ref="B216:C216"/>
    <mergeCell ref="B219:B221"/>
    <mergeCell ref="C219:C221"/>
    <mergeCell ref="D219:F219"/>
    <mergeCell ref="B199:C199"/>
    <mergeCell ref="B200:C200"/>
    <mergeCell ref="B208:C208"/>
    <mergeCell ref="B213:C213"/>
    <mergeCell ref="B214:C214"/>
    <mergeCell ref="B193:H193"/>
    <mergeCell ref="B194:H194"/>
    <mergeCell ref="B195:H195"/>
    <mergeCell ref="B197:D197"/>
    <mergeCell ref="B198:C198"/>
    <mergeCell ref="A1:I1"/>
    <mergeCell ref="A2:I2"/>
    <mergeCell ref="A3:I3"/>
    <mergeCell ref="B191:H191"/>
    <mergeCell ref="B192:H192"/>
  </mergeCells>
  <hyperlinks>
    <hyperlink ref="J1" location="Index!B2" display="Index" xr:uid="{08740689-BEDC-491D-95CD-EE8770CC0B97}"/>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7714D-D5F2-407A-AB53-68CA1E0E479F}">
  <sheetPr>
    <outlinePr summaryBelow="0" summaryRight="0"/>
  </sheetPr>
  <dimension ref="A1:Q330"/>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622</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18</v>
      </c>
      <c r="C7" s="40" t="s">
        <v>19</v>
      </c>
      <c r="D7" s="40" t="s">
        <v>20</v>
      </c>
      <c r="E7" s="41">
        <v>359000</v>
      </c>
      <c r="F7" s="42">
        <v>4695.0020000000004</v>
      </c>
      <c r="G7" s="43">
        <v>8.4890289999999993E-2</v>
      </c>
      <c r="H7" s="33" t="s">
        <v>141</v>
      </c>
    </row>
    <row r="8" spans="1:9" x14ac:dyDescent="0.2">
      <c r="A8" s="39">
        <v>2</v>
      </c>
      <c r="B8" s="40" t="s">
        <v>463</v>
      </c>
      <c r="C8" s="40" t="s">
        <v>464</v>
      </c>
      <c r="D8" s="40" t="s">
        <v>45</v>
      </c>
      <c r="E8" s="41">
        <v>616850</v>
      </c>
      <c r="F8" s="42">
        <v>4614.9632750000001</v>
      </c>
      <c r="G8" s="43">
        <v>8.3443110000000001E-2</v>
      </c>
      <c r="H8" s="33" t="s">
        <v>141</v>
      </c>
    </row>
    <row r="9" spans="1:9" x14ac:dyDescent="0.2">
      <c r="A9" s="39">
        <v>3</v>
      </c>
      <c r="B9" s="40" t="s">
        <v>623</v>
      </c>
      <c r="C9" s="40" t="s">
        <v>624</v>
      </c>
      <c r="D9" s="40" t="s">
        <v>184</v>
      </c>
      <c r="E9" s="41">
        <v>345750</v>
      </c>
      <c r="F9" s="42">
        <v>3945.6990000000001</v>
      </c>
      <c r="G9" s="43">
        <v>7.1342149999999993E-2</v>
      </c>
      <c r="H9" s="33" t="s">
        <v>141</v>
      </c>
    </row>
    <row r="10" spans="1:9" ht="28.5" customHeight="1" x14ac:dyDescent="0.2">
      <c r="A10" s="39">
        <v>4</v>
      </c>
      <c r="B10" s="40" t="s">
        <v>127</v>
      </c>
      <c r="C10" s="40" t="s">
        <v>128</v>
      </c>
      <c r="D10" s="40" t="s">
        <v>129</v>
      </c>
      <c r="E10" s="41">
        <v>2095000</v>
      </c>
      <c r="F10" s="42">
        <v>3481.471</v>
      </c>
      <c r="G10" s="43">
        <v>6.2948450000000003E-2</v>
      </c>
      <c r="H10" s="33" t="s">
        <v>141</v>
      </c>
    </row>
    <row r="11" spans="1:9" x14ac:dyDescent="0.2">
      <c r="A11" s="39">
        <v>5</v>
      </c>
      <c r="B11" s="40" t="s">
        <v>43</v>
      </c>
      <c r="C11" s="40" t="s">
        <v>44</v>
      </c>
      <c r="D11" s="40" t="s">
        <v>45</v>
      </c>
      <c r="E11" s="41">
        <v>225400</v>
      </c>
      <c r="F11" s="42">
        <v>3235.3915999999999</v>
      </c>
      <c r="G11" s="43">
        <v>5.8499089999999997E-2</v>
      </c>
      <c r="H11" s="33" t="s">
        <v>141</v>
      </c>
    </row>
    <row r="12" spans="1:9" x14ac:dyDescent="0.2">
      <c r="A12" s="39">
        <v>6</v>
      </c>
      <c r="B12" s="40" t="s">
        <v>12</v>
      </c>
      <c r="C12" s="40" t="s">
        <v>13</v>
      </c>
      <c r="D12" s="40" t="s">
        <v>14</v>
      </c>
      <c r="E12" s="41">
        <v>137750</v>
      </c>
      <c r="F12" s="42">
        <v>2716.43</v>
      </c>
      <c r="G12" s="43">
        <v>4.911575E-2</v>
      </c>
      <c r="H12" s="33" t="s">
        <v>141</v>
      </c>
    </row>
    <row r="13" spans="1:9" x14ac:dyDescent="0.2">
      <c r="A13" s="39">
        <v>7</v>
      </c>
      <c r="B13" s="40" t="s">
        <v>417</v>
      </c>
      <c r="C13" s="40" t="s">
        <v>418</v>
      </c>
      <c r="D13" s="40" t="s">
        <v>45</v>
      </c>
      <c r="E13" s="41">
        <v>126250</v>
      </c>
      <c r="F13" s="42">
        <v>1552.2437500000001</v>
      </c>
      <c r="G13" s="43">
        <v>2.8066109999999998E-2</v>
      </c>
      <c r="H13" s="33" t="s">
        <v>141</v>
      </c>
    </row>
    <row r="14" spans="1:9" x14ac:dyDescent="0.2">
      <c r="A14" s="39">
        <v>8</v>
      </c>
      <c r="B14" s="40" t="s">
        <v>15</v>
      </c>
      <c r="C14" s="40" t="s">
        <v>16</v>
      </c>
      <c r="D14" s="40" t="s">
        <v>17</v>
      </c>
      <c r="E14" s="41">
        <v>35175</v>
      </c>
      <c r="F14" s="42">
        <v>1385.508075</v>
      </c>
      <c r="G14" s="43">
        <v>2.5051360000000002E-2</v>
      </c>
      <c r="H14" s="33" t="s">
        <v>141</v>
      </c>
    </row>
    <row r="15" spans="1:9" ht="25.5" x14ac:dyDescent="0.2">
      <c r="A15" s="39">
        <v>9</v>
      </c>
      <c r="B15" s="40" t="s">
        <v>625</v>
      </c>
      <c r="C15" s="40" t="s">
        <v>626</v>
      </c>
      <c r="D15" s="40" t="s">
        <v>191</v>
      </c>
      <c r="E15" s="41">
        <v>219510</v>
      </c>
      <c r="F15" s="42">
        <v>1326.49893</v>
      </c>
      <c r="G15" s="43">
        <v>2.3984419999999999E-2</v>
      </c>
      <c r="H15" s="33" t="s">
        <v>141</v>
      </c>
    </row>
    <row r="16" spans="1:9" x14ac:dyDescent="0.2">
      <c r="A16" s="39">
        <v>10</v>
      </c>
      <c r="B16" s="40" t="s">
        <v>221</v>
      </c>
      <c r="C16" s="40" t="s">
        <v>222</v>
      </c>
      <c r="D16" s="40" t="s">
        <v>223</v>
      </c>
      <c r="E16" s="41">
        <v>29400</v>
      </c>
      <c r="F16" s="42">
        <v>1268.0514000000001</v>
      </c>
      <c r="G16" s="43">
        <v>2.2927630000000001E-2</v>
      </c>
      <c r="H16" s="33" t="s">
        <v>141</v>
      </c>
    </row>
    <row r="17" spans="1:8" x14ac:dyDescent="0.2">
      <c r="A17" s="39">
        <v>11</v>
      </c>
      <c r="B17" s="40" t="s">
        <v>627</v>
      </c>
      <c r="C17" s="40" t="s">
        <v>628</v>
      </c>
      <c r="D17" s="40" t="s">
        <v>629</v>
      </c>
      <c r="E17" s="41">
        <v>1363500</v>
      </c>
      <c r="F17" s="42">
        <v>1159.5204000000001</v>
      </c>
      <c r="G17" s="43">
        <v>2.0965279999999999E-2</v>
      </c>
      <c r="H17" s="33" t="s">
        <v>141</v>
      </c>
    </row>
    <row r="18" spans="1:8" x14ac:dyDescent="0.2">
      <c r="A18" s="39">
        <v>12</v>
      </c>
      <c r="B18" s="40" t="s">
        <v>630</v>
      </c>
      <c r="C18" s="40" t="s">
        <v>631</v>
      </c>
      <c r="D18" s="40" t="s">
        <v>632</v>
      </c>
      <c r="E18" s="41">
        <v>341550</v>
      </c>
      <c r="F18" s="42">
        <v>959.75549999999998</v>
      </c>
      <c r="G18" s="43">
        <v>1.735333E-2</v>
      </c>
      <c r="H18" s="33" t="s">
        <v>141</v>
      </c>
    </row>
    <row r="19" spans="1:8" x14ac:dyDescent="0.2">
      <c r="A19" s="39">
        <v>13</v>
      </c>
      <c r="B19" s="40" t="s">
        <v>336</v>
      </c>
      <c r="C19" s="40" t="s">
        <v>337</v>
      </c>
      <c r="D19" s="40" t="s">
        <v>223</v>
      </c>
      <c r="E19" s="41">
        <v>25600</v>
      </c>
      <c r="F19" s="42">
        <v>870.01599999999996</v>
      </c>
      <c r="G19" s="43">
        <v>1.5730750000000002E-2</v>
      </c>
      <c r="H19" s="33" t="s">
        <v>141</v>
      </c>
    </row>
    <row r="20" spans="1:8" x14ac:dyDescent="0.2">
      <c r="A20" s="39">
        <v>14</v>
      </c>
      <c r="B20" s="40" t="s">
        <v>465</v>
      </c>
      <c r="C20" s="40" t="s">
        <v>466</v>
      </c>
      <c r="D20" s="40" t="s">
        <v>45</v>
      </c>
      <c r="E20" s="41">
        <v>214000</v>
      </c>
      <c r="F20" s="42">
        <v>835.24199999999996</v>
      </c>
      <c r="G20" s="43">
        <v>1.5102000000000001E-2</v>
      </c>
      <c r="H20" s="33" t="s">
        <v>141</v>
      </c>
    </row>
    <row r="21" spans="1:8" x14ac:dyDescent="0.2">
      <c r="A21" s="39">
        <v>15</v>
      </c>
      <c r="B21" s="40" t="s">
        <v>633</v>
      </c>
      <c r="C21" s="40" t="s">
        <v>634</v>
      </c>
      <c r="D21" s="40" t="s">
        <v>124</v>
      </c>
      <c r="E21" s="41">
        <v>81200</v>
      </c>
      <c r="F21" s="42">
        <v>791.25340000000006</v>
      </c>
      <c r="G21" s="43">
        <v>1.4306650000000001E-2</v>
      </c>
      <c r="H21" s="33" t="s">
        <v>141</v>
      </c>
    </row>
    <row r="22" spans="1:8" x14ac:dyDescent="0.2">
      <c r="A22" s="39">
        <v>16</v>
      </c>
      <c r="B22" s="40" t="s">
        <v>635</v>
      </c>
      <c r="C22" s="40" t="s">
        <v>636</v>
      </c>
      <c r="D22" s="40" t="s">
        <v>194</v>
      </c>
      <c r="E22" s="41">
        <v>574200</v>
      </c>
      <c r="F22" s="42">
        <v>759.32208000000003</v>
      </c>
      <c r="G22" s="43">
        <v>1.37293E-2</v>
      </c>
      <c r="H22" s="33" t="s">
        <v>141</v>
      </c>
    </row>
    <row r="23" spans="1:8" x14ac:dyDescent="0.2">
      <c r="A23" s="39">
        <v>17</v>
      </c>
      <c r="B23" s="40" t="s">
        <v>320</v>
      </c>
      <c r="C23" s="40" t="s">
        <v>321</v>
      </c>
      <c r="D23" s="40" t="s">
        <v>228</v>
      </c>
      <c r="E23" s="41">
        <v>244925</v>
      </c>
      <c r="F23" s="42">
        <v>740.77566249999995</v>
      </c>
      <c r="G23" s="43">
        <v>1.339396E-2</v>
      </c>
      <c r="H23" s="33" t="s">
        <v>141</v>
      </c>
    </row>
    <row r="24" spans="1:8" ht="25.5" x14ac:dyDescent="0.2">
      <c r="A24" s="39">
        <v>18</v>
      </c>
      <c r="B24" s="40" t="s">
        <v>200</v>
      </c>
      <c r="C24" s="40" t="s">
        <v>201</v>
      </c>
      <c r="D24" s="40" t="s">
        <v>202</v>
      </c>
      <c r="E24" s="41">
        <v>80400</v>
      </c>
      <c r="F24" s="42">
        <v>700.00260000000003</v>
      </c>
      <c r="G24" s="43">
        <v>1.265674E-2</v>
      </c>
      <c r="H24" s="33" t="s">
        <v>141</v>
      </c>
    </row>
    <row r="25" spans="1:8" x14ac:dyDescent="0.2">
      <c r="A25" s="39">
        <v>19</v>
      </c>
      <c r="B25" s="40" t="s">
        <v>637</v>
      </c>
      <c r="C25" s="40" t="s">
        <v>638</v>
      </c>
      <c r="D25" s="40" t="s">
        <v>184</v>
      </c>
      <c r="E25" s="41">
        <v>144900</v>
      </c>
      <c r="F25" s="42">
        <v>540.40454999999997</v>
      </c>
      <c r="G25" s="43">
        <v>9.7710499999999999E-3</v>
      </c>
      <c r="H25" s="33" t="s">
        <v>141</v>
      </c>
    </row>
    <row r="26" spans="1:8" ht="25.5" x14ac:dyDescent="0.2">
      <c r="A26" s="39">
        <v>20</v>
      </c>
      <c r="B26" s="40" t="s">
        <v>639</v>
      </c>
      <c r="C26" s="40" t="s">
        <v>640</v>
      </c>
      <c r="D26" s="40" t="s">
        <v>26</v>
      </c>
      <c r="E26" s="41">
        <v>116400</v>
      </c>
      <c r="F26" s="42">
        <v>503.08080000000001</v>
      </c>
      <c r="G26" s="43">
        <v>9.0962000000000005E-3</v>
      </c>
      <c r="H26" s="33" t="s">
        <v>141</v>
      </c>
    </row>
    <row r="27" spans="1:8" x14ac:dyDescent="0.2">
      <c r="A27" s="39">
        <v>21</v>
      </c>
      <c r="B27" s="40" t="s">
        <v>641</v>
      </c>
      <c r="C27" s="40" t="s">
        <v>642</v>
      </c>
      <c r="D27" s="40" t="s">
        <v>184</v>
      </c>
      <c r="E27" s="41">
        <v>115700</v>
      </c>
      <c r="F27" s="42">
        <v>490.97295000000003</v>
      </c>
      <c r="G27" s="43">
        <v>8.8772799999999995E-3</v>
      </c>
      <c r="H27" s="33" t="s">
        <v>141</v>
      </c>
    </row>
    <row r="28" spans="1:8" x14ac:dyDescent="0.2">
      <c r="A28" s="39">
        <v>22</v>
      </c>
      <c r="B28" s="40" t="s">
        <v>206</v>
      </c>
      <c r="C28" s="40" t="s">
        <v>207</v>
      </c>
      <c r="D28" s="40" t="s">
        <v>208</v>
      </c>
      <c r="E28" s="41">
        <v>30400</v>
      </c>
      <c r="F28" s="42">
        <v>455.69600000000003</v>
      </c>
      <c r="G28" s="43">
        <v>8.2394400000000007E-3</v>
      </c>
      <c r="H28" s="33" t="s">
        <v>141</v>
      </c>
    </row>
    <row r="29" spans="1:8" x14ac:dyDescent="0.2">
      <c r="A29" s="39">
        <v>23</v>
      </c>
      <c r="B29" s="40" t="s">
        <v>132</v>
      </c>
      <c r="C29" s="40" t="s">
        <v>133</v>
      </c>
      <c r="D29" s="40" t="s">
        <v>134</v>
      </c>
      <c r="E29" s="41">
        <v>231000</v>
      </c>
      <c r="F29" s="42">
        <v>438.18389999999999</v>
      </c>
      <c r="G29" s="43">
        <v>7.9228000000000007E-3</v>
      </c>
      <c r="H29" s="33" t="s">
        <v>141</v>
      </c>
    </row>
    <row r="30" spans="1:8" x14ac:dyDescent="0.2">
      <c r="A30" s="39">
        <v>24</v>
      </c>
      <c r="B30" s="40" t="s">
        <v>117</v>
      </c>
      <c r="C30" s="40" t="s">
        <v>118</v>
      </c>
      <c r="D30" s="40" t="s">
        <v>119</v>
      </c>
      <c r="E30" s="41">
        <v>58000</v>
      </c>
      <c r="F30" s="42">
        <v>428.35899999999998</v>
      </c>
      <c r="G30" s="43">
        <v>7.7451600000000001E-3</v>
      </c>
      <c r="H30" s="33" t="s">
        <v>141</v>
      </c>
    </row>
    <row r="31" spans="1:8" x14ac:dyDescent="0.2">
      <c r="A31" s="39">
        <v>25</v>
      </c>
      <c r="B31" s="40" t="s">
        <v>643</v>
      </c>
      <c r="C31" s="40" t="s">
        <v>644</v>
      </c>
      <c r="D31" s="40" t="s">
        <v>184</v>
      </c>
      <c r="E31" s="41">
        <v>122200</v>
      </c>
      <c r="F31" s="42">
        <v>313.39411999999999</v>
      </c>
      <c r="G31" s="43">
        <v>5.6664799999999998E-3</v>
      </c>
      <c r="H31" s="33" t="s">
        <v>141</v>
      </c>
    </row>
    <row r="32" spans="1:8" x14ac:dyDescent="0.2">
      <c r="A32" s="39">
        <v>26</v>
      </c>
      <c r="B32" s="40" t="s">
        <v>645</v>
      </c>
      <c r="C32" s="40" t="s">
        <v>646</v>
      </c>
      <c r="D32" s="40" t="s">
        <v>199</v>
      </c>
      <c r="E32" s="41">
        <v>50375</v>
      </c>
      <c r="F32" s="42">
        <v>301.44400000000002</v>
      </c>
      <c r="G32" s="43">
        <v>5.4504100000000002E-3</v>
      </c>
      <c r="H32" s="33" t="s">
        <v>141</v>
      </c>
    </row>
    <row r="33" spans="1:8" x14ac:dyDescent="0.2">
      <c r="A33" s="39">
        <v>27</v>
      </c>
      <c r="B33" s="40" t="s">
        <v>647</v>
      </c>
      <c r="C33" s="40" t="s">
        <v>648</v>
      </c>
      <c r="D33" s="40" t="s">
        <v>45</v>
      </c>
      <c r="E33" s="41">
        <v>102375</v>
      </c>
      <c r="F33" s="42">
        <v>248.36175</v>
      </c>
      <c r="G33" s="43">
        <v>4.4906299999999998E-3</v>
      </c>
      <c r="H33" s="33" t="s">
        <v>141</v>
      </c>
    </row>
    <row r="34" spans="1:8" ht="25.5" x14ac:dyDescent="0.2">
      <c r="A34" s="39">
        <v>28</v>
      </c>
      <c r="B34" s="40" t="s">
        <v>649</v>
      </c>
      <c r="C34" s="40" t="s">
        <v>650</v>
      </c>
      <c r="D34" s="40" t="s">
        <v>205</v>
      </c>
      <c r="E34" s="41">
        <v>16150</v>
      </c>
      <c r="F34" s="42">
        <v>237.92179999999999</v>
      </c>
      <c r="G34" s="43">
        <v>4.3018600000000002E-3</v>
      </c>
      <c r="H34" s="33" t="s">
        <v>141</v>
      </c>
    </row>
    <row r="35" spans="1:8" x14ac:dyDescent="0.2">
      <c r="A35" s="39">
        <v>29</v>
      </c>
      <c r="B35" s="40" t="s">
        <v>197</v>
      </c>
      <c r="C35" s="40" t="s">
        <v>198</v>
      </c>
      <c r="D35" s="40" t="s">
        <v>199</v>
      </c>
      <c r="E35" s="41">
        <v>13300</v>
      </c>
      <c r="F35" s="42">
        <v>228.893</v>
      </c>
      <c r="G35" s="43">
        <v>4.13861E-3</v>
      </c>
      <c r="H35" s="33" t="s">
        <v>141</v>
      </c>
    </row>
    <row r="36" spans="1:8" x14ac:dyDescent="0.2">
      <c r="A36" s="39">
        <v>30</v>
      </c>
      <c r="B36" s="40" t="s">
        <v>215</v>
      </c>
      <c r="C36" s="40" t="s">
        <v>216</v>
      </c>
      <c r="D36" s="40" t="s">
        <v>52</v>
      </c>
      <c r="E36" s="41">
        <v>23250</v>
      </c>
      <c r="F36" s="42">
        <v>219.71250000000001</v>
      </c>
      <c r="G36" s="43">
        <v>3.9726199999999996E-3</v>
      </c>
      <c r="H36" s="33" t="s">
        <v>141</v>
      </c>
    </row>
    <row r="37" spans="1:8" x14ac:dyDescent="0.2">
      <c r="A37" s="39">
        <v>31</v>
      </c>
      <c r="B37" s="40" t="s">
        <v>434</v>
      </c>
      <c r="C37" s="40" t="s">
        <v>435</v>
      </c>
      <c r="D37" s="40" t="s">
        <v>45</v>
      </c>
      <c r="E37" s="41">
        <v>126000</v>
      </c>
      <c r="F37" s="42">
        <v>219.40379999999999</v>
      </c>
      <c r="G37" s="43">
        <v>3.9670399999999998E-3</v>
      </c>
      <c r="H37" s="33" t="s">
        <v>141</v>
      </c>
    </row>
    <row r="38" spans="1:8" x14ac:dyDescent="0.2">
      <c r="A38" s="39">
        <v>32</v>
      </c>
      <c r="B38" s="40" t="s">
        <v>57</v>
      </c>
      <c r="C38" s="40" t="s">
        <v>58</v>
      </c>
      <c r="D38" s="40" t="s">
        <v>59</v>
      </c>
      <c r="E38" s="41">
        <v>11875</v>
      </c>
      <c r="F38" s="42">
        <v>201.45937499999999</v>
      </c>
      <c r="G38" s="43">
        <v>3.6425899999999998E-3</v>
      </c>
      <c r="H38" s="33" t="s">
        <v>141</v>
      </c>
    </row>
    <row r="39" spans="1:8" x14ac:dyDescent="0.2">
      <c r="A39" s="39">
        <v>33</v>
      </c>
      <c r="B39" s="40" t="s">
        <v>651</v>
      </c>
      <c r="C39" s="40" t="s">
        <v>652</v>
      </c>
      <c r="D39" s="40" t="s">
        <v>45</v>
      </c>
      <c r="E39" s="41">
        <v>47625</v>
      </c>
      <c r="F39" s="42">
        <v>178.831875</v>
      </c>
      <c r="G39" s="43">
        <v>3.2334600000000001E-3</v>
      </c>
      <c r="H39" s="33" t="s">
        <v>141</v>
      </c>
    </row>
    <row r="40" spans="1:8" ht="25.5" x14ac:dyDescent="0.2">
      <c r="A40" s="39">
        <v>34</v>
      </c>
      <c r="B40" s="40" t="s">
        <v>653</v>
      </c>
      <c r="C40" s="40" t="s">
        <v>654</v>
      </c>
      <c r="D40" s="40" t="s">
        <v>205</v>
      </c>
      <c r="E40" s="41">
        <v>1900</v>
      </c>
      <c r="F40" s="42">
        <v>153.06399999999999</v>
      </c>
      <c r="G40" s="43">
        <v>2.7675500000000001E-3</v>
      </c>
      <c r="H40" s="33" t="s">
        <v>141</v>
      </c>
    </row>
    <row r="41" spans="1:8" x14ac:dyDescent="0.2">
      <c r="A41" s="39">
        <v>35</v>
      </c>
      <c r="B41" s="40" t="s">
        <v>655</v>
      </c>
      <c r="C41" s="40" t="s">
        <v>656</v>
      </c>
      <c r="D41" s="40" t="s">
        <v>116</v>
      </c>
      <c r="E41" s="41">
        <v>12000</v>
      </c>
      <c r="F41" s="42">
        <v>151.28399999999999</v>
      </c>
      <c r="G41" s="43">
        <v>2.73537E-3</v>
      </c>
      <c r="H41" s="33" t="s">
        <v>141</v>
      </c>
    </row>
    <row r="42" spans="1:8" x14ac:dyDescent="0.2">
      <c r="A42" s="39">
        <v>36</v>
      </c>
      <c r="B42" s="40" t="s">
        <v>657</v>
      </c>
      <c r="C42" s="40" t="s">
        <v>658</v>
      </c>
      <c r="D42" s="40" t="s">
        <v>223</v>
      </c>
      <c r="E42" s="41">
        <v>1050</v>
      </c>
      <c r="F42" s="42">
        <v>149.45699999999999</v>
      </c>
      <c r="G42" s="43">
        <v>2.7023300000000002E-3</v>
      </c>
      <c r="H42" s="33" t="s">
        <v>141</v>
      </c>
    </row>
    <row r="43" spans="1:8" x14ac:dyDescent="0.2">
      <c r="A43" s="39">
        <v>37</v>
      </c>
      <c r="B43" s="40" t="s">
        <v>659</v>
      </c>
      <c r="C43" s="40" t="s">
        <v>660</v>
      </c>
      <c r="D43" s="40" t="s">
        <v>23</v>
      </c>
      <c r="E43" s="41">
        <v>8400</v>
      </c>
      <c r="F43" s="42">
        <v>116.172</v>
      </c>
      <c r="G43" s="43">
        <v>2.1005099999999999E-3</v>
      </c>
      <c r="H43" s="33" t="s">
        <v>141</v>
      </c>
    </row>
    <row r="44" spans="1:8" x14ac:dyDescent="0.2">
      <c r="A44" s="39">
        <v>38</v>
      </c>
      <c r="B44" s="40" t="s">
        <v>661</v>
      </c>
      <c r="C44" s="40" t="s">
        <v>662</v>
      </c>
      <c r="D44" s="40" t="s">
        <v>284</v>
      </c>
      <c r="E44" s="41">
        <v>25000</v>
      </c>
      <c r="F44" s="42">
        <v>105.3625</v>
      </c>
      <c r="G44" s="43">
        <v>1.9050600000000001E-3</v>
      </c>
      <c r="H44" s="33" t="s">
        <v>141</v>
      </c>
    </row>
    <row r="45" spans="1:8" x14ac:dyDescent="0.2">
      <c r="A45" s="39">
        <v>39</v>
      </c>
      <c r="B45" s="40" t="s">
        <v>663</v>
      </c>
      <c r="C45" s="40" t="s">
        <v>664</v>
      </c>
      <c r="D45" s="40" t="s">
        <v>665</v>
      </c>
      <c r="E45" s="41">
        <v>24300</v>
      </c>
      <c r="F45" s="42">
        <v>100.63845000000001</v>
      </c>
      <c r="G45" s="43">
        <v>1.81964E-3</v>
      </c>
      <c r="H45" s="33" t="s">
        <v>141</v>
      </c>
    </row>
    <row r="46" spans="1:8" x14ac:dyDescent="0.2">
      <c r="A46" s="39">
        <v>40</v>
      </c>
      <c r="B46" s="40" t="s">
        <v>46</v>
      </c>
      <c r="C46" s="40" t="s">
        <v>47</v>
      </c>
      <c r="D46" s="40" t="s">
        <v>45</v>
      </c>
      <c r="E46" s="41">
        <v>5250</v>
      </c>
      <c r="F46" s="42">
        <v>53.938499999999998</v>
      </c>
      <c r="G46" s="43">
        <v>9.7526000000000004E-4</v>
      </c>
      <c r="H46" s="33" t="s">
        <v>141</v>
      </c>
    </row>
    <row r="47" spans="1:8" x14ac:dyDescent="0.2">
      <c r="A47" s="39">
        <v>41</v>
      </c>
      <c r="B47" s="40" t="s">
        <v>27</v>
      </c>
      <c r="C47" s="40" t="s">
        <v>28</v>
      </c>
      <c r="D47" s="40" t="s">
        <v>29</v>
      </c>
      <c r="E47" s="41">
        <v>2850</v>
      </c>
      <c r="F47" s="42">
        <v>11.053725</v>
      </c>
      <c r="G47" s="43">
        <v>1.9986E-4</v>
      </c>
      <c r="H47" s="33" t="s">
        <v>141</v>
      </c>
    </row>
    <row r="48" spans="1:8" x14ac:dyDescent="0.2">
      <c r="A48" s="39">
        <v>42</v>
      </c>
      <c r="B48" s="40" t="s">
        <v>467</v>
      </c>
      <c r="C48" s="40" t="s">
        <v>468</v>
      </c>
      <c r="D48" s="40" t="s">
        <v>184</v>
      </c>
      <c r="E48" s="41">
        <v>300</v>
      </c>
      <c r="F48" s="42">
        <v>6.0872999999999999</v>
      </c>
      <c r="G48" s="43">
        <v>1.1006E-4</v>
      </c>
      <c r="H48" s="33" t="s">
        <v>141</v>
      </c>
    </row>
    <row r="49" spans="1:8" x14ac:dyDescent="0.2">
      <c r="A49" s="44"/>
      <c r="B49" s="44"/>
      <c r="C49" s="45" t="s">
        <v>140</v>
      </c>
      <c r="D49" s="44"/>
      <c r="E49" s="44" t="s">
        <v>141</v>
      </c>
      <c r="F49" s="46">
        <v>40890.323567500003</v>
      </c>
      <c r="G49" s="47">
        <v>0.73933764000000002</v>
      </c>
      <c r="H49" s="33" t="s">
        <v>141</v>
      </c>
    </row>
    <row r="50" spans="1:8" x14ac:dyDescent="0.2">
      <c r="A50" s="44"/>
      <c r="B50" s="44"/>
      <c r="C50" s="48"/>
      <c r="D50" s="44"/>
      <c r="E50" s="44"/>
      <c r="F50" s="49"/>
      <c r="G50" s="49"/>
      <c r="H50" s="33" t="s">
        <v>141</v>
      </c>
    </row>
    <row r="51" spans="1:8" x14ac:dyDescent="0.2">
      <c r="A51" s="44"/>
      <c r="B51" s="44"/>
      <c r="C51" s="45" t="s">
        <v>142</v>
      </c>
      <c r="D51" s="44"/>
      <c r="E51" s="44"/>
      <c r="F51" s="44"/>
      <c r="G51" s="44"/>
      <c r="H51" s="33" t="s">
        <v>141</v>
      </c>
    </row>
    <row r="52" spans="1:8" x14ac:dyDescent="0.2">
      <c r="A52" s="44"/>
      <c r="B52" s="44"/>
      <c r="C52" s="45" t="s">
        <v>140</v>
      </c>
      <c r="D52" s="44"/>
      <c r="E52" s="44" t="s">
        <v>141</v>
      </c>
      <c r="F52" s="50" t="s">
        <v>143</v>
      </c>
      <c r="G52" s="47">
        <v>0</v>
      </c>
      <c r="H52" s="33" t="s">
        <v>141</v>
      </c>
    </row>
    <row r="53" spans="1:8" x14ac:dyDescent="0.2">
      <c r="A53" s="44"/>
      <c r="B53" s="44"/>
      <c r="C53" s="48"/>
      <c r="D53" s="44"/>
      <c r="E53" s="44"/>
      <c r="F53" s="49"/>
      <c r="G53" s="49"/>
      <c r="H53" s="33" t="s">
        <v>141</v>
      </c>
    </row>
    <row r="54" spans="1:8" x14ac:dyDescent="0.2">
      <c r="A54" s="44"/>
      <c r="B54" s="44"/>
      <c r="C54" s="45" t="s">
        <v>144</v>
      </c>
      <c r="D54" s="44"/>
      <c r="E54" s="44"/>
      <c r="F54" s="44"/>
      <c r="G54" s="44"/>
      <c r="H54" s="33" t="s">
        <v>141</v>
      </c>
    </row>
    <row r="55" spans="1:8" x14ac:dyDescent="0.2">
      <c r="A55" s="44"/>
      <c r="B55" s="44"/>
      <c r="C55" s="45" t="s">
        <v>140</v>
      </c>
      <c r="D55" s="44"/>
      <c r="E55" s="44" t="s">
        <v>141</v>
      </c>
      <c r="F55" s="50" t="s">
        <v>143</v>
      </c>
      <c r="G55" s="47">
        <v>0</v>
      </c>
      <c r="H55" s="33" t="s">
        <v>141</v>
      </c>
    </row>
    <row r="56" spans="1:8" x14ac:dyDescent="0.2">
      <c r="A56" s="44"/>
      <c r="B56" s="44"/>
      <c r="C56" s="48"/>
      <c r="D56" s="44"/>
      <c r="E56" s="44"/>
      <c r="F56" s="49"/>
      <c r="G56" s="49"/>
      <c r="H56" s="33" t="s">
        <v>141</v>
      </c>
    </row>
    <row r="57" spans="1:8" x14ac:dyDescent="0.2">
      <c r="A57" s="44"/>
      <c r="B57" s="44"/>
      <c r="C57" s="45" t="s">
        <v>145</v>
      </c>
      <c r="D57" s="44"/>
      <c r="E57" s="44"/>
      <c r="F57" s="44"/>
      <c r="G57" s="44"/>
      <c r="H57" s="33" t="s">
        <v>141</v>
      </c>
    </row>
    <row r="58" spans="1:8" x14ac:dyDescent="0.2">
      <c r="A58" s="44"/>
      <c r="B58" s="44"/>
      <c r="C58" s="45" t="s">
        <v>140</v>
      </c>
      <c r="D58" s="44"/>
      <c r="E58" s="44" t="s">
        <v>141</v>
      </c>
      <c r="F58" s="50" t="s">
        <v>143</v>
      </c>
      <c r="G58" s="47">
        <v>0</v>
      </c>
      <c r="H58" s="33" t="s">
        <v>141</v>
      </c>
    </row>
    <row r="59" spans="1:8" x14ac:dyDescent="0.2">
      <c r="A59" s="44"/>
      <c r="B59" s="44"/>
      <c r="C59" s="48"/>
      <c r="D59" s="44"/>
      <c r="E59" s="44"/>
      <c r="F59" s="49"/>
      <c r="G59" s="49"/>
      <c r="H59" s="33" t="s">
        <v>141</v>
      </c>
    </row>
    <row r="60" spans="1:8" x14ac:dyDescent="0.2">
      <c r="A60" s="44"/>
      <c r="B60" s="44"/>
      <c r="C60" s="45" t="s">
        <v>146</v>
      </c>
      <c r="D60" s="44"/>
      <c r="E60" s="44"/>
      <c r="F60" s="49"/>
      <c r="G60" s="49"/>
      <c r="H60" s="33" t="s">
        <v>141</v>
      </c>
    </row>
    <row r="61" spans="1:8" x14ac:dyDescent="0.2">
      <c r="A61" s="44"/>
      <c r="B61" s="44"/>
      <c r="C61" s="45" t="s">
        <v>140</v>
      </c>
      <c r="D61" s="44"/>
      <c r="E61" s="44" t="s">
        <v>141</v>
      </c>
      <c r="F61" s="50" t="s">
        <v>143</v>
      </c>
      <c r="G61" s="47">
        <v>0</v>
      </c>
      <c r="H61" s="33" t="s">
        <v>141</v>
      </c>
    </row>
    <row r="62" spans="1:8" x14ac:dyDescent="0.2">
      <c r="A62" s="44"/>
      <c r="B62" s="44"/>
      <c r="C62" s="48"/>
      <c r="D62" s="44"/>
      <c r="E62" s="44"/>
      <c r="F62" s="49"/>
      <c r="G62" s="49"/>
      <c r="H62" s="33" t="s">
        <v>141</v>
      </c>
    </row>
    <row r="63" spans="1:8" x14ac:dyDescent="0.2">
      <c r="A63" s="44"/>
      <c r="B63" s="44"/>
      <c r="C63" s="45" t="s">
        <v>147</v>
      </c>
      <c r="D63" s="44"/>
      <c r="E63" s="44"/>
      <c r="F63" s="49"/>
      <c r="G63" s="49"/>
      <c r="H63" s="33" t="s">
        <v>141</v>
      </c>
    </row>
    <row r="64" spans="1:8" x14ac:dyDescent="0.2">
      <c r="A64" s="39">
        <v>1</v>
      </c>
      <c r="B64" s="40"/>
      <c r="C64" s="40" t="s">
        <v>1070</v>
      </c>
      <c r="D64" s="40" t="s">
        <v>666</v>
      </c>
      <c r="E64" s="41">
        <v>-300</v>
      </c>
      <c r="F64" s="42">
        <v>-6.1086</v>
      </c>
      <c r="G64" s="43">
        <f>F64/$F$168</f>
        <v>-1.1044954581547489E-4</v>
      </c>
      <c r="H64" s="33" t="s">
        <v>141</v>
      </c>
    </row>
    <row r="65" spans="1:8" x14ac:dyDescent="0.2">
      <c r="A65" s="39">
        <v>2</v>
      </c>
      <c r="B65" s="40"/>
      <c r="C65" s="40" t="s">
        <v>1071</v>
      </c>
      <c r="D65" s="40" t="s">
        <v>666</v>
      </c>
      <c r="E65" s="41">
        <v>-2850</v>
      </c>
      <c r="F65" s="42">
        <v>-11.109299999999999</v>
      </c>
      <c r="G65" s="43">
        <f t="shared" ref="G65:G111" si="0">F65/$F$168</f>
        <v>-2.0086716094159954E-4</v>
      </c>
      <c r="H65" s="33" t="s">
        <v>141</v>
      </c>
    </row>
    <row r="66" spans="1:8" x14ac:dyDescent="0.2">
      <c r="A66" s="39">
        <v>3</v>
      </c>
      <c r="B66" s="40"/>
      <c r="C66" s="40" t="s">
        <v>1072</v>
      </c>
      <c r="D66" s="40" t="s">
        <v>666</v>
      </c>
      <c r="E66" s="41">
        <v>-5250</v>
      </c>
      <c r="F66" s="42">
        <v>-54.515999999999998</v>
      </c>
      <c r="G66" s="43">
        <f t="shared" si="0"/>
        <v>-9.8570334277517401E-4</v>
      </c>
      <c r="H66" s="33" t="s">
        <v>141</v>
      </c>
    </row>
    <row r="67" spans="1:8" x14ac:dyDescent="0.2">
      <c r="A67" s="39">
        <v>4</v>
      </c>
      <c r="B67" s="40"/>
      <c r="C67" s="40" t="s">
        <v>1073</v>
      </c>
      <c r="D67" s="40" t="s">
        <v>666</v>
      </c>
      <c r="E67" s="41">
        <v>-24300</v>
      </c>
      <c r="F67" s="42">
        <v>-100.93004999999999</v>
      </c>
      <c r="G67" s="43">
        <f t="shared" si="0"/>
        <v>-1.82491539495681E-3</v>
      </c>
      <c r="H67" s="33" t="s">
        <v>141</v>
      </c>
    </row>
    <row r="68" spans="1:8" x14ac:dyDescent="0.2">
      <c r="A68" s="39">
        <v>5</v>
      </c>
      <c r="B68" s="40"/>
      <c r="C68" s="40" t="s">
        <v>1074</v>
      </c>
      <c r="D68" s="40" t="s">
        <v>666</v>
      </c>
      <c r="E68" s="41">
        <v>-25000</v>
      </c>
      <c r="F68" s="42">
        <v>-105.6125</v>
      </c>
      <c r="G68" s="43">
        <f t="shared" si="0"/>
        <v>-1.9095787344787416E-3</v>
      </c>
      <c r="H68" s="33" t="s">
        <v>141</v>
      </c>
    </row>
    <row r="69" spans="1:8" x14ac:dyDescent="0.2">
      <c r="A69" s="39">
        <v>6</v>
      </c>
      <c r="B69" s="40"/>
      <c r="C69" s="40" t="s">
        <v>1075</v>
      </c>
      <c r="D69" s="40" t="s">
        <v>666</v>
      </c>
      <c r="E69" s="41">
        <v>-8400</v>
      </c>
      <c r="F69" s="42">
        <v>-116.7516</v>
      </c>
      <c r="G69" s="43">
        <f t="shared" si="0"/>
        <v>-2.1109847089725957E-3</v>
      </c>
      <c r="H69" s="33" t="s">
        <v>141</v>
      </c>
    </row>
    <row r="70" spans="1:8" x14ac:dyDescent="0.2">
      <c r="A70" s="39">
        <v>7</v>
      </c>
      <c r="B70" s="40"/>
      <c r="C70" s="40" t="s">
        <v>1076</v>
      </c>
      <c r="D70" s="40" t="s">
        <v>666</v>
      </c>
      <c r="E70" s="41">
        <v>-1050</v>
      </c>
      <c r="F70" s="42">
        <v>-148.32300000000001</v>
      </c>
      <c r="G70" s="43">
        <f t="shared" si="0"/>
        <v>-2.6818269299002523E-3</v>
      </c>
      <c r="H70" s="33" t="s">
        <v>141</v>
      </c>
    </row>
    <row r="71" spans="1:8" x14ac:dyDescent="0.2">
      <c r="A71" s="39">
        <v>8</v>
      </c>
      <c r="B71" s="40"/>
      <c r="C71" s="40" t="s">
        <v>1077</v>
      </c>
      <c r="D71" s="40" t="s">
        <v>666</v>
      </c>
      <c r="E71" s="41">
        <v>-12000</v>
      </c>
      <c r="F71" s="42">
        <v>-151.608</v>
      </c>
      <c r="G71" s="43">
        <f t="shared" si="0"/>
        <v>-2.7412229875900395E-3</v>
      </c>
      <c r="H71" s="33" t="s">
        <v>141</v>
      </c>
    </row>
    <row r="72" spans="1:8" x14ac:dyDescent="0.2">
      <c r="A72" s="39">
        <v>9</v>
      </c>
      <c r="B72" s="40"/>
      <c r="C72" s="40" t="s">
        <v>1078</v>
      </c>
      <c r="D72" s="40" t="s">
        <v>666</v>
      </c>
      <c r="E72" s="41">
        <v>-1900</v>
      </c>
      <c r="F72" s="42">
        <v>-153.61500000000001</v>
      </c>
      <c r="G72" s="43">
        <f t="shared" si="0"/>
        <v>-2.7775115379046222E-3</v>
      </c>
      <c r="H72" s="33" t="s">
        <v>141</v>
      </c>
    </row>
    <row r="73" spans="1:8" x14ac:dyDescent="0.2">
      <c r="A73" s="39">
        <v>10</v>
      </c>
      <c r="B73" s="40"/>
      <c r="C73" s="40" t="s">
        <v>1079</v>
      </c>
      <c r="D73" s="40" t="s">
        <v>666</v>
      </c>
      <c r="E73" s="41">
        <v>-47625</v>
      </c>
      <c r="F73" s="42">
        <v>-178.68899999999999</v>
      </c>
      <c r="G73" s="43">
        <f t="shared" si="0"/>
        <v>-3.2308743234491359E-3</v>
      </c>
      <c r="H73" s="33" t="s">
        <v>141</v>
      </c>
    </row>
    <row r="74" spans="1:8" x14ac:dyDescent="0.2">
      <c r="A74" s="39">
        <v>11</v>
      </c>
      <c r="B74" s="40"/>
      <c r="C74" s="40" t="s">
        <v>1080</v>
      </c>
      <c r="D74" s="40" t="s">
        <v>666</v>
      </c>
      <c r="E74" s="41">
        <v>-11875</v>
      </c>
      <c r="F74" s="42">
        <v>-202.32624999999999</v>
      </c>
      <c r="G74" s="43">
        <f t="shared" si="0"/>
        <v>-3.65825924418823E-3</v>
      </c>
      <c r="H74" s="33" t="s">
        <v>141</v>
      </c>
    </row>
    <row r="75" spans="1:8" x14ac:dyDescent="0.2">
      <c r="A75" s="39">
        <v>12</v>
      </c>
      <c r="B75" s="40"/>
      <c r="C75" s="40" t="s">
        <v>1081</v>
      </c>
      <c r="D75" s="40" t="s">
        <v>666</v>
      </c>
      <c r="E75" s="41">
        <v>-5250</v>
      </c>
      <c r="F75" s="42">
        <v>-208.78200000000001</v>
      </c>
      <c r="G75" s="43">
        <f t="shared" si="0"/>
        <v>-3.7749856062676353E-3</v>
      </c>
      <c r="H75" s="33" t="s">
        <v>141</v>
      </c>
    </row>
    <row r="76" spans="1:8" x14ac:dyDescent="0.2">
      <c r="A76" s="39">
        <v>13</v>
      </c>
      <c r="B76" s="40"/>
      <c r="C76" s="40" t="s">
        <v>1082</v>
      </c>
      <c r="D76" s="40" t="s">
        <v>666</v>
      </c>
      <c r="E76" s="41">
        <v>-126000</v>
      </c>
      <c r="F76" s="42">
        <v>-218.66040000000001</v>
      </c>
      <c r="G76" s="43">
        <f t="shared" si="0"/>
        <v>-3.9535968745424586E-3</v>
      </c>
      <c r="H76" s="33" t="s">
        <v>141</v>
      </c>
    </row>
    <row r="77" spans="1:8" x14ac:dyDescent="0.2">
      <c r="A77" s="39">
        <v>14</v>
      </c>
      <c r="B77" s="40"/>
      <c r="C77" s="40" t="s">
        <v>1083</v>
      </c>
      <c r="D77" s="40" t="s">
        <v>666</v>
      </c>
      <c r="E77" s="41">
        <v>-56000</v>
      </c>
      <c r="F77" s="42">
        <v>-220.36</v>
      </c>
      <c r="G77" s="43">
        <f t="shared" si="0"/>
        <v>-3.9843273280126459E-3</v>
      </c>
      <c r="H77" s="33" t="s">
        <v>141</v>
      </c>
    </row>
    <row r="78" spans="1:8" x14ac:dyDescent="0.2">
      <c r="A78" s="39">
        <v>15</v>
      </c>
      <c r="B78" s="40"/>
      <c r="C78" s="40" t="s">
        <v>1084</v>
      </c>
      <c r="D78" s="40" t="s">
        <v>666</v>
      </c>
      <c r="E78" s="41">
        <v>-23250</v>
      </c>
      <c r="F78" s="42">
        <v>-220.770375</v>
      </c>
      <c r="G78" s="43">
        <f t="shared" si="0"/>
        <v>-3.9917473149759467E-3</v>
      </c>
      <c r="H78" s="33" t="s">
        <v>141</v>
      </c>
    </row>
    <row r="79" spans="1:8" ht="25.5" x14ac:dyDescent="0.2">
      <c r="A79" s="39">
        <v>16</v>
      </c>
      <c r="B79" s="40"/>
      <c r="C79" s="40" t="s">
        <v>1085</v>
      </c>
      <c r="D79" s="40" t="s">
        <v>666</v>
      </c>
      <c r="E79" s="41">
        <v>-13300</v>
      </c>
      <c r="F79" s="42">
        <v>-229.50479999999999</v>
      </c>
      <c r="G79" s="43">
        <f t="shared" si="0"/>
        <v>-4.1496743807863338E-3</v>
      </c>
      <c r="H79" s="33" t="s">
        <v>141</v>
      </c>
    </row>
    <row r="80" spans="1:8" x14ac:dyDescent="0.2">
      <c r="A80" s="39">
        <v>17</v>
      </c>
      <c r="B80" s="40"/>
      <c r="C80" s="40" t="s">
        <v>1086</v>
      </c>
      <c r="D80" s="40" t="s">
        <v>666</v>
      </c>
      <c r="E80" s="41">
        <v>-16150</v>
      </c>
      <c r="F80" s="42">
        <v>-238.32554999999999</v>
      </c>
      <c r="G80" s="43">
        <f t="shared" si="0"/>
        <v>-4.3091622882040484E-3</v>
      </c>
      <c r="H80" s="33" t="s">
        <v>141</v>
      </c>
    </row>
    <row r="81" spans="1:8" x14ac:dyDescent="0.2">
      <c r="A81" s="39">
        <v>18</v>
      </c>
      <c r="B81" s="40"/>
      <c r="C81" s="40" t="s">
        <v>1087</v>
      </c>
      <c r="D81" s="40" t="s">
        <v>666</v>
      </c>
      <c r="E81" s="41">
        <v>-102375</v>
      </c>
      <c r="F81" s="42">
        <v>-249.69262499999999</v>
      </c>
      <c r="G81" s="43">
        <f t="shared" si="0"/>
        <v>-4.5146902767776069E-3</v>
      </c>
      <c r="H81" s="33" t="s">
        <v>141</v>
      </c>
    </row>
    <row r="82" spans="1:8" x14ac:dyDescent="0.2">
      <c r="A82" s="39">
        <v>19</v>
      </c>
      <c r="B82" s="40"/>
      <c r="C82" s="40" t="s">
        <v>1088</v>
      </c>
      <c r="D82" s="40" t="s">
        <v>666</v>
      </c>
      <c r="E82" s="41">
        <v>-50375</v>
      </c>
      <c r="F82" s="42">
        <v>-299.17712499999999</v>
      </c>
      <c r="G82" s="43">
        <f t="shared" si="0"/>
        <v>-5.4094191098827153E-3</v>
      </c>
      <c r="H82" s="33" t="s">
        <v>141</v>
      </c>
    </row>
    <row r="83" spans="1:8" ht="25.5" x14ac:dyDescent="0.2">
      <c r="A83" s="39">
        <v>20</v>
      </c>
      <c r="B83" s="40"/>
      <c r="C83" s="40" t="s">
        <v>1089</v>
      </c>
      <c r="D83" s="40" t="s">
        <v>666</v>
      </c>
      <c r="E83" s="41">
        <v>-122200</v>
      </c>
      <c r="F83" s="42">
        <v>-314.46947999999998</v>
      </c>
      <c r="G83" s="43">
        <f t="shared" si="0"/>
        <v>-5.685920053503022E-3</v>
      </c>
      <c r="H83" s="33" t="s">
        <v>141</v>
      </c>
    </row>
    <row r="84" spans="1:8" x14ac:dyDescent="0.2">
      <c r="A84" s="39">
        <v>21</v>
      </c>
      <c r="B84" s="40"/>
      <c r="C84" s="40" t="s">
        <v>1090</v>
      </c>
      <c r="D84" s="40" t="s">
        <v>666</v>
      </c>
      <c r="E84" s="41">
        <v>-58000</v>
      </c>
      <c r="F84" s="42">
        <v>-430.07</v>
      </c>
      <c r="G84" s="43">
        <f t="shared" si="0"/>
        <v>-7.7760920945652489E-3</v>
      </c>
      <c r="H84" s="33" t="s">
        <v>141</v>
      </c>
    </row>
    <row r="85" spans="1:8" x14ac:dyDescent="0.2">
      <c r="A85" s="39">
        <v>22</v>
      </c>
      <c r="B85" s="40"/>
      <c r="C85" s="40" t="s">
        <v>1091</v>
      </c>
      <c r="D85" s="40" t="s">
        <v>666</v>
      </c>
      <c r="E85" s="41">
        <v>-57200</v>
      </c>
      <c r="F85" s="42">
        <v>-430.14400000000001</v>
      </c>
      <c r="G85" s="43">
        <f t="shared" si="0"/>
        <v>-7.7774300879500423E-3</v>
      </c>
      <c r="H85" s="33" t="s">
        <v>141</v>
      </c>
    </row>
    <row r="86" spans="1:8" x14ac:dyDescent="0.2">
      <c r="A86" s="39">
        <v>23</v>
      </c>
      <c r="B86" s="40"/>
      <c r="C86" s="40" t="s">
        <v>1092</v>
      </c>
      <c r="D86" s="40" t="s">
        <v>666</v>
      </c>
      <c r="E86" s="41">
        <v>-231000</v>
      </c>
      <c r="F86" s="42">
        <v>-442.7577</v>
      </c>
      <c r="G86" s="43">
        <f t="shared" si="0"/>
        <v>-8.0054982927846453E-3</v>
      </c>
      <c r="H86" s="33" t="s">
        <v>141</v>
      </c>
    </row>
    <row r="87" spans="1:8" ht="25.5" x14ac:dyDescent="0.2">
      <c r="A87" s="39">
        <v>24</v>
      </c>
      <c r="B87" s="40"/>
      <c r="C87" s="40" t="s">
        <v>1093</v>
      </c>
      <c r="D87" s="40" t="s">
        <v>666</v>
      </c>
      <c r="E87" s="41">
        <v>-30400</v>
      </c>
      <c r="F87" s="42">
        <v>-458.15839999999997</v>
      </c>
      <c r="G87" s="43">
        <f t="shared" si="0"/>
        <v>-8.2839582214492124E-3</v>
      </c>
      <c r="H87" s="33" t="s">
        <v>141</v>
      </c>
    </row>
    <row r="88" spans="1:8" x14ac:dyDescent="0.2">
      <c r="A88" s="39">
        <v>25</v>
      </c>
      <c r="B88" s="40"/>
      <c r="C88" s="40" t="s">
        <v>1094</v>
      </c>
      <c r="D88" s="40" t="s">
        <v>666</v>
      </c>
      <c r="E88" s="41">
        <v>-115700</v>
      </c>
      <c r="F88" s="42">
        <v>-491.60930000000002</v>
      </c>
      <c r="G88" s="43">
        <f t="shared" si="0"/>
        <v>-8.8887836662514385E-3</v>
      </c>
      <c r="H88" s="33" t="s">
        <v>141</v>
      </c>
    </row>
    <row r="89" spans="1:8" x14ac:dyDescent="0.2">
      <c r="A89" s="39">
        <v>26</v>
      </c>
      <c r="B89" s="40"/>
      <c r="C89" s="40" t="s">
        <v>1095</v>
      </c>
      <c r="D89" s="40" t="s">
        <v>666</v>
      </c>
      <c r="E89" s="41">
        <v>-116400</v>
      </c>
      <c r="F89" s="42">
        <v>-505.81619999999998</v>
      </c>
      <c r="G89" s="43">
        <f t="shared" si="0"/>
        <v>-9.1456585070407957E-3</v>
      </c>
      <c r="H89" s="33" t="s">
        <v>141</v>
      </c>
    </row>
    <row r="90" spans="1:8" ht="25.5" x14ac:dyDescent="0.2">
      <c r="A90" s="39">
        <v>27</v>
      </c>
      <c r="B90" s="40"/>
      <c r="C90" s="40" t="s">
        <v>1096</v>
      </c>
      <c r="D90" s="40" t="s">
        <v>666</v>
      </c>
      <c r="E90" s="41">
        <v>-144900</v>
      </c>
      <c r="F90" s="42">
        <v>-539.39025000000004</v>
      </c>
      <c r="G90" s="43">
        <f t="shared" si="0"/>
        <v>-9.7527106259691996E-3</v>
      </c>
      <c r="H90" s="33" t="s">
        <v>141</v>
      </c>
    </row>
    <row r="91" spans="1:8" x14ac:dyDescent="0.2">
      <c r="A91" s="39">
        <v>28</v>
      </c>
      <c r="B91" s="40"/>
      <c r="C91" s="40" t="s">
        <v>1097</v>
      </c>
      <c r="D91" s="40" t="s">
        <v>666</v>
      </c>
      <c r="E91" s="41">
        <v>-158000</v>
      </c>
      <c r="F91" s="42">
        <v>-618.096</v>
      </c>
      <c r="G91" s="43">
        <f t="shared" si="0"/>
        <v>-1.1175788637390199E-2</v>
      </c>
      <c r="H91" s="33" t="s">
        <v>141</v>
      </c>
    </row>
    <row r="92" spans="1:8" x14ac:dyDescent="0.2">
      <c r="A92" s="39">
        <v>29</v>
      </c>
      <c r="B92" s="40"/>
      <c r="C92" s="40" t="s">
        <v>1098</v>
      </c>
      <c r="D92" s="40" t="s">
        <v>666</v>
      </c>
      <c r="E92" s="41">
        <v>-56250</v>
      </c>
      <c r="F92" s="42">
        <v>-694.8</v>
      </c>
      <c r="G92" s="43">
        <f t="shared" si="0"/>
        <v>-1.2562673023702967E-2</v>
      </c>
      <c r="H92" s="33" t="s">
        <v>141</v>
      </c>
    </row>
    <row r="93" spans="1:8" x14ac:dyDescent="0.2">
      <c r="A93" s="39">
        <v>30</v>
      </c>
      <c r="B93" s="40"/>
      <c r="C93" s="40" t="s">
        <v>1099</v>
      </c>
      <c r="D93" s="40" t="s">
        <v>666</v>
      </c>
      <c r="E93" s="41">
        <v>-80400</v>
      </c>
      <c r="F93" s="42">
        <v>-703.70100000000002</v>
      </c>
      <c r="G93" s="43">
        <f t="shared" si="0"/>
        <v>-1.2723611930703515E-2</v>
      </c>
      <c r="H93" s="33" t="s">
        <v>141</v>
      </c>
    </row>
    <row r="94" spans="1:8" ht="25.5" x14ac:dyDescent="0.2">
      <c r="A94" s="39">
        <v>31</v>
      </c>
      <c r="B94" s="40"/>
      <c r="C94" s="40" t="s">
        <v>1100</v>
      </c>
      <c r="D94" s="40" t="s">
        <v>666</v>
      </c>
      <c r="E94" s="41">
        <v>-244925</v>
      </c>
      <c r="F94" s="42">
        <v>-744.81692499999997</v>
      </c>
      <c r="G94" s="43">
        <f t="shared" si="0"/>
        <v>-1.3467028628806702E-2</v>
      </c>
      <c r="H94" s="33" t="s">
        <v>141</v>
      </c>
    </row>
    <row r="95" spans="1:8" x14ac:dyDescent="0.2">
      <c r="A95" s="39">
        <v>32</v>
      </c>
      <c r="B95" s="40"/>
      <c r="C95" s="40" t="s">
        <v>1101</v>
      </c>
      <c r="D95" s="40" t="s">
        <v>666</v>
      </c>
      <c r="E95" s="41">
        <v>-574200</v>
      </c>
      <c r="F95" s="42">
        <v>-763.22663999999997</v>
      </c>
      <c r="G95" s="43">
        <f t="shared" si="0"/>
        <v>-1.3799894532670489E-2</v>
      </c>
      <c r="H95" s="33" t="s">
        <v>141</v>
      </c>
    </row>
    <row r="96" spans="1:8" x14ac:dyDescent="0.2">
      <c r="A96" s="39">
        <v>33</v>
      </c>
      <c r="B96" s="40"/>
      <c r="C96" s="40" t="s">
        <v>1102</v>
      </c>
      <c r="D96" s="40" t="s">
        <v>666</v>
      </c>
      <c r="E96" s="41">
        <v>-81200</v>
      </c>
      <c r="F96" s="42">
        <v>-795.27279999999996</v>
      </c>
      <c r="G96" s="43">
        <f t="shared" si="0"/>
        <v>-1.4379320885211176E-2</v>
      </c>
      <c r="H96" s="33" t="s">
        <v>141</v>
      </c>
    </row>
    <row r="97" spans="1:8" x14ac:dyDescent="0.2">
      <c r="A97" s="39">
        <v>34</v>
      </c>
      <c r="B97" s="40"/>
      <c r="C97" s="40" t="s">
        <v>1103</v>
      </c>
      <c r="D97" s="40" t="s">
        <v>666</v>
      </c>
      <c r="E97" s="41">
        <v>-70000</v>
      </c>
      <c r="F97" s="42">
        <v>-869.96</v>
      </c>
      <c r="G97" s="43">
        <f t="shared" si="0"/>
        <v>-1.5729739527490839E-2</v>
      </c>
      <c r="H97" s="33" t="s">
        <v>141</v>
      </c>
    </row>
    <row r="98" spans="1:8" x14ac:dyDescent="0.2">
      <c r="A98" s="39">
        <v>35</v>
      </c>
      <c r="B98" s="40"/>
      <c r="C98" s="40" t="s">
        <v>1104</v>
      </c>
      <c r="D98" s="40" t="s">
        <v>666</v>
      </c>
      <c r="E98" s="41">
        <v>-25600</v>
      </c>
      <c r="F98" s="42">
        <v>-876.62080000000003</v>
      </c>
      <c r="G98" s="43">
        <f t="shared" si="0"/>
        <v>-1.5850173396915537E-2</v>
      </c>
      <c r="H98" s="33" t="s">
        <v>141</v>
      </c>
    </row>
    <row r="99" spans="1:8" x14ac:dyDescent="0.2">
      <c r="A99" s="39">
        <v>36</v>
      </c>
      <c r="B99" s="40"/>
      <c r="C99" s="40" t="s">
        <v>1105</v>
      </c>
      <c r="D99" s="40" t="s">
        <v>666</v>
      </c>
      <c r="E99" s="41">
        <v>-341550</v>
      </c>
      <c r="F99" s="42">
        <v>-962.48789999999997</v>
      </c>
      <c r="G99" s="43">
        <f t="shared" si="0"/>
        <v>-1.7402735718149855E-2</v>
      </c>
      <c r="H99" s="33" t="s">
        <v>141</v>
      </c>
    </row>
    <row r="100" spans="1:8" x14ac:dyDescent="0.2">
      <c r="A100" s="39">
        <v>37</v>
      </c>
      <c r="B100" s="40"/>
      <c r="C100" s="40" t="s">
        <v>1106</v>
      </c>
      <c r="D100" s="40" t="s">
        <v>666</v>
      </c>
      <c r="E100" s="41">
        <v>-1363500</v>
      </c>
      <c r="F100" s="42">
        <v>-1163.0654999999999</v>
      </c>
      <c r="G100" s="43">
        <f t="shared" si="0"/>
        <v>-2.1029377636225682E-2</v>
      </c>
      <c r="H100" s="33" t="s">
        <v>141</v>
      </c>
    </row>
    <row r="101" spans="1:8" x14ac:dyDescent="0.2">
      <c r="A101" s="39">
        <v>38</v>
      </c>
      <c r="B101" s="40"/>
      <c r="C101" s="40" t="s">
        <v>1107</v>
      </c>
      <c r="D101" s="40" t="s">
        <v>666</v>
      </c>
      <c r="E101" s="41">
        <v>-29925</v>
      </c>
      <c r="F101" s="42">
        <v>-1183.3242749999999</v>
      </c>
      <c r="G101" s="43">
        <f t="shared" si="0"/>
        <v>-2.1395676378577103E-2</v>
      </c>
      <c r="H101" s="33" t="s">
        <v>141</v>
      </c>
    </row>
    <row r="102" spans="1:8" x14ac:dyDescent="0.2">
      <c r="A102" s="39">
        <v>39</v>
      </c>
      <c r="B102" s="40"/>
      <c r="C102" s="40" t="s">
        <v>1108</v>
      </c>
      <c r="D102" s="40" t="s">
        <v>666</v>
      </c>
      <c r="E102" s="41">
        <v>-29400</v>
      </c>
      <c r="F102" s="42">
        <v>-1270.9326000000001</v>
      </c>
      <c r="G102" s="43">
        <f t="shared" si="0"/>
        <v>-2.2979721774560556E-2</v>
      </c>
      <c r="H102" s="33" t="s">
        <v>141</v>
      </c>
    </row>
    <row r="103" spans="1:8" ht="25.5" x14ac:dyDescent="0.2">
      <c r="A103" s="39">
        <v>40</v>
      </c>
      <c r="B103" s="40"/>
      <c r="C103" s="40" t="s">
        <v>1109</v>
      </c>
      <c r="D103" s="40" t="s">
        <v>666</v>
      </c>
      <c r="E103" s="41">
        <v>-219510</v>
      </c>
      <c r="F103" s="42">
        <v>-1333.6330049999999</v>
      </c>
      <c r="G103" s="43">
        <f t="shared" si="0"/>
        <v>-2.4113407276098769E-2</v>
      </c>
      <c r="H103" s="33" t="s">
        <v>141</v>
      </c>
    </row>
    <row r="104" spans="1:8" x14ac:dyDescent="0.2">
      <c r="A104" s="39">
        <v>41</v>
      </c>
      <c r="B104" s="40"/>
      <c r="C104" s="40" t="s">
        <v>1110</v>
      </c>
      <c r="D104" s="40" t="s">
        <v>666</v>
      </c>
      <c r="E104" s="41">
        <v>-133000</v>
      </c>
      <c r="F104" s="42">
        <v>-1754.0039999999999</v>
      </c>
      <c r="G104" s="43">
        <f t="shared" si="0"/>
        <v>-3.1714131741892776E-2</v>
      </c>
      <c r="H104" s="33" t="s">
        <v>141</v>
      </c>
    </row>
    <row r="105" spans="1:8" x14ac:dyDescent="0.2">
      <c r="A105" s="39">
        <v>42</v>
      </c>
      <c r="B105" s="40"/>
      <c r="C105" s="40" t="s">
        <v>1111</v>
      </c>
      <c r="D105" s="40" t="s">
        <v>666</v>
      </c>
      <c r="E105" s="41">
        <v>-168750</v>
      </c>
      <c r="F105" s="42">
        <v>-1944</v>
      </c>
      <c r="G105" s="43">
        <f t="shared" si="0"/>
        <v>-3.5149447838339912E-2</v>
      </c>
      <c r="H105" s="33" t="s">
        <v>141</v>
      </c>
    </row>
    <row r="106" spans="1:8" x14ac:dyDescent="0.2">
      <c r="A106" s="39">
        <v>43</v>
      </c>
      <c r="B106" s="40"/>
      <c r="C106" s="40" t="s">
        <v>1112</v>
      </c>
      <c r="D106" s="40" t="s">
        <v>666</v>
      </c>
      <c r="E106" s="41">
        <v>-177000</v>
      </c>
      <c r="F106" s="42">
        <v>-2026.296</v>
      </c>
      <c r="G106" s="43">
        <f t="shared" si="0"/>
        <v>-3.6637441130162963E-2</v>
      </c>
      <c r="H106" s="33" t="s">
        <v>141</v>
      </c>
    </row>
    <row r="107" spans="1:8" x14ac:dyDescent="0.2">
      <c r="A107" s="39">
        <v>44</v>
      </c>
      <c r="B107" s="40"/>
      <c r="C107" s="40" t="s">
        <v>1113</v>
      </c>
      <c r="D107" s="40" t="s">
        <v>666</v>
      </c>
      <c r="E107" s="41">
        <v>-137750</v>
      </c>
      <c r="F107" s="42">
        <v>-2722.6287499999999</v>
      </c>
      <c r="G107" s="43">
        <f t="shared" si="0"/>
        <v>-4.922782779387324E-2</v>
      </c>
      <c r="H107" s="33" t="s">
        <v>141</v>
      </c>
    </row>
    <row r="108" spans="1:8" x14ac:dyDescent="0.2">
      <c r="A108" s="39">
        <v>45</v>
      </c>
      <c r="B108" s="40"/>
      <c r="C108" s="40" t="s">
        <v>1114</v>
      </c>
      <c r="D108" s="40" t="s">
        <v>666</v>
      </c>
      <c r="E108" s="41">
        <v>-226000</v>
      </c>
      <c r="F108" s="42">
        <v>-2963.538</v>
      </c>
      <c r="G108" s="43">
        <f t="shared" si="0"/>
        <v>-5.3583705940297419E-2</v>
      </c>
      <c r="H108" s="33" t="s">
        <v>141</v>
      </c>
    </row>
    <row r="109" spans="1:8" x14ac:dyDescent="0.2">
      <c r="A109" s="39">
        <v>46</v>
      </c>
      <c r="B109" s="40"/>
      <c r="C109" s="40" t="s">
        <v>1115</v>
      </c>
      <c r="D109" s="40" t="s">
        <v>666</v>
      </c>
      <c r="E109" s="41">
        <v>-225400</v>
      </c>
      <c r="F109" s="42">
        <v>-3223.8962000000001</v>
      </c>
      <c r="G109" s="43">
        <f t="shared" si="0"/>
        <v>-5.8291240389980584E-2</v>
      </c>
      <c r="H109" s="33" t="s">
        <v>141</v>
      </c>
    </row>
    <row r="110" spans="1:8" x14ac:dyDescent="0.2">
      <c r="A110" s="39">
        <v>47</v>
      </c>
      <c r="B110" s="40"/>
      <c r="C110" s="40" t="s">
        <v>1116</v>
      </c>
      <c r="D110" s="40" t="s">
        <v>666</v>
      </c>
      <c r="E110" s="41">
        <v>-2095000</v>
      </c>
      <c r="F110" s="42">
        <v>-3491.3175000000001</v>
      </c>
      <c r="G110" s="43">
        <f t="shared" si="0"/>
        <v>-6.3126482692043878E-2</v>
      </c>
      <c r="H110" s="33" t="s">
        <v>141</v>
      </c>
    </row>
    <row r="111" spans="1:8" x14ac:dyDescent="0.2">
      <c r="A111" s="39">
        <v>48</v>
      </c>
      <c r="B111" s="40"/>
      <c r="C111" s="40" t="s">
        <v>1117</v>
      </c>
      <c r="D111" s="40" t="s">
        <v>666</v>
      </c>
      <c r="E111" s="41">
        <v>-559650</v>
      </c>
      <c r="F111" s="42">
        <v>-4233.4724249999999</v>
      </c>
      <c r="G111" s="43">
        <f t="shared" si="0"/>
        <v>-7.654537972098141E-2</v>
      </c>
      <c r="H111" s="33" t="s">
        <v>141</v>
      </c>
    </row>
    <row r="112" spans="1:8" x14ac:dyDescent="0.2">
      <c r="A112" s="44"/>
      <c r="B112" s="44"/>
      <c r="C112" s="45" t="s">
        <v>140</v>
      </c>
      <c r="D112" s="44"/>
      <c r="E112" s="44" t="s">
        <v>141</v>
      </c>
      <c r="F112" s="46">
        <v>-41066.367825000001</v>
      </c>
      <c r="G112" s="47">
        <v>-0.74252068000000004</v>
      </c>
      <c r="H112" s="33" t="s">
        <v>141</v>
      </c>
    </row>
    <row r="113" spans="1:8" x14ac:dyDescent="0.2">
      <c r="A113" s="44"/>
      <c r="B113" s="44"/>
      <c r="C113" s="48"/>
      <c r="D113" s="44"/>
      <c r="E113" s="44"/>
      <c r="F113" s="49"/>
      <c r="G113" s="49"/>
      <c r="H113" s="33" t="s">
        <v>141</v>
      </c>
    </row>
    <row r="114" spans="1:8" x14ac:dyDescent="0.2">
      <c r="A114" s="44"/>
      <c r="B114" s="44"/>
      <c r="C114" s="45" t="s">
        <v>148</v>
      </c>
      <c r="D114" s="44"/>
      <c r="E114" s="44"/>
      <c r="F114" s="46">
        <f>F49</f>
        <v>40890.323567500003</v>
      </c>
      <c r="G114" s="47">
        <f>G49</f>
        <v>0.73933764000000002</v>
      </c>
      <c r="H114" s="33" t="s">
        <v>141</v>
      </c>
    </row>
    <row r="115" spans="1:8" x14ac:dyDescent="0.2">
      <c r="A115" s="44"/>
      <c r="B115" s="44"/>
      <c r="C115" s="48"/>
      <c r="D115" s="44"/>
      <c r="E115" s="44"/>
      <c r="F115" s="49"/>
      <c r="G115" s="49"/>
      <c r="H115" s="33" t="s">
        <v>141</v>
      </c>
    </row>
    <row r="116" spans="1:8" x14ac:dyDescent="0.2">
      <c r="A116" s="44"/>
      <c r="B116" s="44"/>
      <c r="C116" s="45" t="s">
        <v>149</v>
      </c>
      <c r="D116" s="44"/>
      <c r="E116" s="44"/>
      <c r="F116" s="49"/>
      <c r="G116" s="49"/>
      <c r="H116" s="33" t="s">
        <v>141</v>
      </c>
    </row>
    <row r="117" spans="1:8" x14ac:dyDescent="0.2">
      <c r="A117" s="44"/>
      <c r="B117" s="44"/>
      <c r="C117" s="45" t="s">
        <v>11</v>
      </c>
      <c r="D117" s="44"/>
      <c r="E117" s="44"/>
      <c r="F117" s="49"/>
      <c r="G117" s="49"/>
      <c r="H117" s="33" t="s">
        <v>141</v>
      </c>
    </row>
    <row r="118" spans="1:8" x14ac:dyDescent="0.2">
      <c r="A118" s="44"/>
      <c r="B118" s="44"/>
      <c r="C118" s="45" t="s">
        <v>140</v>
      </c>
      <c r="D118" s="44"/>
      <c r="E118" s="44" t="s">
        <v>141</v>
      </c>
      <c r="F118" s="50" t="s">
        <v>143</v>
      </c>
      <c r="G118" s="47">
        <v>0</v>
      </c>
      <c r="H118" s="33" t="s">
        <v>141</v>
      </c>
    </row>
    <row r="119" spans="1:8" x14ac:dyDescent="0.2">
      <c r="A119" s="44"/>
      <c r="B119" s="44"/>
      <c r="C119" s="48"/>
      <c r="D119" s="44"/>
      <c r="E119" s="44"/>
      <c r="F119" s="49"/>
      <c r="G119" s="49"/>
      <c r="H119" s="33" t="s">
        <v>141</v>
      </c>
    </row>
    <row r="120" spans="1:8" x14ac:dyDescent="0.2">
      <c r="A120" s="44"/>
      <c r="B120" s="44"/>
      <c r="C120" s="45" t="s">
        <v>150</v>
      </c>
      <c r="D120" s="44"/>
      <c r="E120" s="44"/>
      <c r="F120" s="44"/>
      <c r="G120" s="44"/>
      <c r="H120" s="33" t="s">
        <v>141</v>
      </c>
    </row>
    <row r="121" spans="1:8" x14ac:dyDescent="0.2">
      <c r="A121" s="44"/>
      <c r="B121" s="44"/>
      <c r="C121" s="45" t="s">
        <v>140</v>
      </c>
      <c r="D121" s="44"/>
      <c r="E121" s="44" t="s">
        <v>141</v>
      </c>
      <c r="F121" s="50" t="s">
        <v>143</v>
      </c>
      <c r="G121" s="47">
        <v>0</v>
      </c>
      <c r="H121" s="33" t="s">
        <v>141</v>
      </c>
    </row>
    <row r="122" spans="1:8" x14ac:dyDescent="0.2">
      <c r="A122" s="44"/>
      <c r="B122" s="44"/>
      <c r="C122" s="48"/>
      <c r="D122" s="44"/>
      <c r="E122" s="44"/>
      <c r="F122" s="49"/>
      <c r="G122" s="49"/>
      <c r="H122" s="33" t="s">
        <v>141</v>
      </c>
    </row>
    <row r="123" spans="1:8" x14ac:dyDescent="0.2">
      <c r="A123" s="44"/>
      <c r="B123" s="44"/>
      <c r="C123" s="45" t="s">
        <v>151</v>
      </c>
      <c r="D123" s="44"/>
      <c r="E123" s="44"/>
      <c r="F123" s="44"/>
      <c r="G123" s="44"/>
      <c r="H123" s="33" t="s">
        <v>141</v>
      </c>
    </row>
    <row r="124" spans="1:8" x14ac:dyDescent="0.2">
      <c r="A124" s="39">
        <v>1</v>
      </c>
      <c r="B124" s="40" t="s">
        <v>667</v>
      </c>
      <c r="C124" s="40" t="s">
        <v>1192</v>
      </c>
      <c r="D124" s="40" t="s">
        <v>460</v>
      </c>
      <c r="E124" s="41">
        <v>1000000</v>
      </c>
      <c r="F124" s="42">
        <v>1013.76</v>
      </c>
      <c r="G124" s="43">
        <v>1.8329789999999999E-2</v>
      </c>
      <c r="H124" s="33">
        <v>5.8371000000000004</v>
      </c>
    </row>
    <row r="125" spans="1:8" x14ac:dyDescent="0.2">
      <c r="A125" s="44"/>
      <c r="B125" s="44"/>
      <c r="C125" s="45" t="s">
        <v>140</v>
      </c>
      <c r="D125" s="44"/>
      <c r="E125" s="44" t="s">
        <v>141</v>
      </c>
      <c r="F125" s="46">
        <v>1013.76</v>
      </c>
      <c r="G125" s="47">
        <v>1.8329789999999999E-2</v>
      </c>
      <c r="H125" s="33" t="s">
        <v>141</v>
      </c>
    </row>
    <row r="126" spans="1:8" x14ac:dyDescent="0.2">
      <c r="A126" s="44"/>
      <c r="B126" s="44"/>
      <c r="C126" s="48"/>
      <c r="D126" s="44"/>
      <c r="E126" s="44"/>
      <c r="F126" s="49"/>
      <c r="G126" s="49"/>
      <c r="H126" s="33" t="s">
        <v>141</v>
      </c>
    </row>
    <row r="127" spans="1:8" x14ac:dyDescent="0.2">
      <c r="A127" s="44"/>
      <c r="B127" s="44"/>
      <c r="C127" s="45" t="s">
        <v>152</v>
      </c>
      <c r="D127" s="44"/>
      <c r="E127" s="44"/>
      <c r="F127" s="49"/>
      <c r="G127" s="49"/>
      <c r="H127" s="33" t="s">
        <v>141</v>
      </c>
    </row>
    <row r="128" spans="1:8" x14ac:dyDescent="0.2">
      <c r="A128" s="44"/>
      <c r="B128" s="44"/>
      <c r="C128" s="45" t="s">
        <v>140</v>
      </c>
      <c r="D128" s="44"/>
      <c r="E128" s="44" t="s">
        <v>141</v>
      </c>
      <c r="F128" s="50" t="s">
        <v>143</v>
      </c>
      <c r="G128" s="47">
        <v>0</v>
      </c>
      <c r="H128" s="33" t="s">
        <v>141</v>
      </c>
    </row>
    <row r="129" spans="1:8" x14ac:dyDescent="0.2">
      <c r="A129" s="44"/>
      <c r="B129" s="44"/>
      <c r="C129" s="48"/>
      <c r="D129" s="44"/>
      <c r="E129" s="44"/>
      <c r="F129" s="49"/>
      <c r="G129" s="49"/>
      <c r="H129" s="33" t="s">
        <v>141</v>
      </c>
    </row>
    <row r="130" spans="1:8" x14ac:dyDescent="0.2">
      <c r="A130" s="44"/>
      <c r="B130" s="44"/>
      <c r="C130" s="45" t="s">
        <v>153</v>
      </c>
      <c r="D130" s="44"/>
      <c r="E130" s="44"/>
      <c r="F130" s="46">
        <v>1013.76</v>
      </c>
      <c r="G130" s="47">
        <v>1.8329789999999999E-2</v>
      </c>
      <c r="H130" s="33" t="s">
        <v>141</v>
      </c>
    </row>
    <row r="131" spans="1:8" x14ac:dyDescent="0.2">
      <c r="A131" s="44"/>
      <c r="B131" s="44"/>
      <c r="C131" s="48"/>
      <c r="D131" s="44"/>
      <c r="E131" s="44"/>
      <c r="F131" s="49"/>
      <c r="G131" s="49"/>
      <c r="H131" s="33" t="s">
        <v>141</v>
      </c>
    </row>
    <row r="132" spans="1:8" x14ac:dyDescent="0.2">
      <c r="A132" s="44"/>
      <c r="B132" s="44"/>
      <c r="C132" s="45" t="s">
        <v>154</v>
      </c>
      <c r="D132" s="44"/>
      <c r="E132" s="44"/>
      <c r="F132" s="49"/>
      <c r="G132" s="49"/>
      <c r="H132" s="33" t="s">
        <v>141</v>
      </c>
    </row>
    <row r="133" spans="1:8" x14ac:dyDescent="0.2">
      <c r="A133" s="44"/>
      <c r="B133" s="44"/>
      <c r="C133" s="45" t="s">
        <v>155</v>
      </c>
      <c r="D133" s="44"/>
      <c r="E133" s="44"/>
      <c r="F133" s="49"/>
      <c r="G133" s="49"/>
      <c r="H133" s="33" t="s">
        <v>141</v>
      </c>
    </row>
    <row r="134" spans="1:8" x14ac:dyDescent="0.2">
      <c r="A134" s="44"/>
      <c r="B134" s="44"/>
      <c r="C134" s="45" t="s">
        <v>140</v>
      </c>
      <c r="D134" s="44"/>
      <c r="E134" s="44" t="s">
        <v>141</v>
      </c>
      <c r="F134" s="50" t="s">
        <v>143</v>
      </c>
      <c r="G134" s="47">
        <v>0</v>
      </c>
      <c r="H134" s="33" t="s">
        <v>141</v>
      </c>
    </row>
    <row r="135" spans="1:8" x14ac:dyDescent="0.2">
      <c r="A135" s="44"/>
      <c r="B135" s="44"/>
      <c r="C135" s="48"/>
      <c r="D135" s="44"/>
      <c r="E135" s="44"/>
      <c r="F135" s="49"/>
      <c r="G135" s="49"/>
      <c r="H135" s="33" t="s">
        <v>141</v>
      </c>
    </row>
    <row r="136" spans="1:8" x14ac:dyDescent="0.2">
      <c r="A136" s="44"/>
      <c r="B136" s="44"/>
      <c r="C136" s="45" t="s">
        <v>156</v>
      </c>
      <c r="D136" s="44"/>
      <c r="E136" s="44"/>
      <c r="F136" s="49"/>
      <c r="G136" s="49"/>
      <c r="H136" s="33" t="s">
        <v>141</v>
      </c>
    </row>
    <row r="137" spans="1:8" ht="25.5" x14ac:dyDescent="0.2">
      <c r="A137" s="39">
        <v>1</v>
      </c>
      <c r="B137" s="40" t="s">
        <v>669</v>
      </c>
      <c r="C137" s="40" t="s">
        <v>670</v>
      </c>
      <c r="D137" s="40" t="s">
        <v>607</v>
      </c>
      <c r="E137" s="41">
        <v>200</v>
      </c>
      <c r="F137" s="42">
        <v>963.00599999999997</v>
      </c>
      <c r="G137" s="43">
        <v>1.74121E-2</v>
      </c>
      <c r="H137" s="33">
        <v>8.1050000000000004</v>
      </c>
    </row>
    <row r="138" spans="1:8" x14ac:dyDescent="0.2">
      <c r="A138" s="44"/>
      <c r="B138" s="44"/>
      <c r="C138" s="45" t="s">
        <v>140</v>
      </c>
      <c r="D138" s="44"/>
      <c r="E138" s="44" t="s">
        <v>141</v>
      </c>
      <c r="F138" s="46">
        <v>963.00599999999997</v>
      </c>
      <c r="G138" s="47">
        <v>1.74121E-2</v>
      </c>
      <c r="H138" s="33" t="s">
        <v>141</v>
      </c>
    </row>
    <row r="139" spans="1:8" x14ac:dyDescent="0.2">
      <c r="A139" s="44"/>
      <c r="B139" s="44"/>
      <c r="C139" s="48"/>
      <c r="D139" s="44"/>
      <c r="E139" s="44"/>
      <c r="F139" s="49"/>
      <c r="G139" s="49"/>
      <c r="H139" s="33" t="s">
        <v>141</v>
      </c>
    </row>
    <row r="140" spans="1:8" x14ac:dyDescent="0.2">
      <c r="A140" s="44"/>
      <c r="B140" s="44"/>
      <c r="C140" s="45" t="s">
        <v>157</v>
      </c>
      <c r="D140" s="44"/>
      <c r="E140" s="44"/>
      <c r="F140" s="49"/>
      <c r="G140" s="49"/>
      <c r="H140" s="33" t="s">
        <v>141</v>
      </c>
    </row>
    <row r="141" spans="1:8" x14ac:dyDescent="0.2">
      <c r="A141" s="39">
        <v>1</v>
      </c>
      <c r="B141" s="40" t="s">
        <v>671</v>
      </c>
      <c r="C141" s="40" t="s">
        <v>1195</v>
      </c>
      <c r="D141" s="40" t="s">
        <v>460</v>
      </c>
      <c r="E141" s="41">
        <v>3000000</v>
      </c>
      <c r="F141" s="42">
        <v>2907.4259999999999</v>
      </c>
      <c r="G141" s="43">
        <v>5.2569150000000002E-2</v>
      </c>
      <c r="H141" s="33">
        <v>5.5875000000000004</v>
      </c>
    </row>
    <row r="142" spans="1:8" x14ac:dyDescent="0.2">
      <c r="A142" s="39">
        <v>2</v>
      </c>
      <c r="B142" s="40" t="s">
        <v>672</v>
      </c>
      <c r="C142" s="40" t="s">
        <v>1201</v>
      </c>
      <c r="D142" s="40" t="s">
        <v>460</v>
      </c>
      <c r="E142" s="41">
        <v>1500000</v>
      </c>
      <c r="F142" s="42">
        <v>1494.261</v>
      </c>
      <c r="G142" s="43">
        <v>2.7017719999999999E-2</v>
      </c>
      <c r="H142" s="33">
        <v>5.1931000000000003</v>
      </c>
    </row>
    <row r="143" spans="1:8" x14ac:dyDescent="0.2">
      <c r="A143" s="39">
        <v>3</v>
      </c>
      <c r="B143" s="40" t="s">
        <v>673</v>
      </c>
      <c r="C143" s="40" t="s">
        <v>1196</v>
      </c>
      <c r="D143" s="40" t="s">
        <v>460</v>
      </c>
      <c r="E143" s="41">
        <v>1000000</v>
      </c>
      <c r="F143" s="42">
        <v>957.95799999999997</v>
      </c>
      <c r="G143" s="43">
        <v>1.7320829999999999E-2</v>
      </c>
      <c r="H143" s="33">
        <v>5.6207000000000003</v>
      </c>
    </row>
    <row r="144" spans="1:8" x14ac:dyDescent="0.2">
      <c r="A144" s="39">
        <v>4</v>
      </c>
      <c r="B144" s="40" t="s">
        <v>674</v>
      </c>
      <c r="C144" s="40" t="s">
        <v>1194</v>
      </c>
      <c r="D144" s="40" t="s">
        <v>460</v>
      </c>
      <c r="E144" s="41">
        <v>500000</v>
      </c>
      <c r="F144" s="42">
        <v>496.65750000000003</v>
      </c>
      <c r="G144" s="43">
        <v>8.9800599999999998E-3</v>
      </c>
      <c r="H144" s="33">
        <v>5.2270000000000003</v>
      </c>
    </row>
    <row r="145" spans="1:8" x14ac:dyDescent="0.2">
      <c r="A145" s="44"/>
      <c r="B145" s="44"/>
      <c r="C145" s="45" t="s">
        <v>140</v>
      </c>
      <c r="D145" s="44"/>
      <c r="E145" s="44" t="s">
        <v>141</v>
      </c>
      <c r="F145" s="46">
        <v>5856.3024999999998</v>
      </c>
      <c r="G145" s="47">
        <v>0.10588776</v>
      </c>
      <c r="H145" s="33" t="s">
        <v>141</v>
      </c>
    </row>
    <row r="146" spans="1:8" x14ac:dyDescent="0.2">
      <c r="A146" s="44"/>
      <c r="B146" s="44"/>
      <c r="C146" s="48"/>
      <c r="D146" s="44"/>
      <c r="E146" s="44"/>
      <c r="F146" s="49"/>
      <c r="G146" s="49"/>
      <c r="H146" s="33" t="s">
        <v>141</v>
      </c>
    </row>
    <row r="147" spans="1:8" x14ac:dyDescent="0.2">
      <c r="A147" s="44"/>
      <c r="B147" s="44"/>
      <c r="C147" s="45" t="s">
        <v>158</v>
      </c>
      <c r="D147" s="44"/>
      <c r="E147" s="44"/>
      <c r="F147" s="49"/>
      <c r="G147" s="49"/>
      <c r="H147" s="33" t="s">
        <v>141</v>
      </c>
    </row>
    <row r="148" spans="1:8" x14ac:dyDescent="0.2">
      <c r="A148" s="39">
        <v>1</v>
      </c>
      <c r="B148" s="40"/>
      <c r="C148" s="40" t="s">
        <v>159</v>
      </c>
      <c r="D148" s="40"/>
      <c r="E148" s="52"/>
      <c r="F148" s="42">
        <v>99.808367899999993</v>
      </c>
      <c r="G148" s="43">
        <v>1.80463E-3</v>
      </c>
      <c r="H148" s="33">
        <v>5.25</v>
      </c>
    </row>
    <row r="149" spans="1:8" x14ac:dyDescent="0.2">
      <c r="A149" s="44"/>
      <c r="B149" s="44"/>
      <c r="C149" s="45" t="s">
        <v>140</v>
      </c>
      <c r="D149" s="44"/>
      <c r="E149" s="44" t="s">
        <v>141</v>
      </c>
      <c r="F149" s="46">
        <v>99.808367899999993</v>
      </c>
      <c r="G149" s="47">
        <v>1.80463E-3</v>
      </c>
      <c r="H149" s="33" t="s">
        <v>141</v>
      </c>
    </row>
    <row r="150" spans="1:8" x14ac:dyDescent="0.2">
      <c r="A150" s="44"/>
      <c r="B150" s="44"/>
      <c r="C150" s="48"/>
      <c r="D150" s="44"/>
      <c r="E150" s="44"/>
      <c r="F150" s="49"/>
      <c r="G150" s="49"/>
      <c r="H150" s="33" t="s">
        <v>141</v>
      </c>
    </row>
    <row r="151" spans="1:8" x14ac:dyDescent="0.2">
      <c r="A151" s="44"/>
      <c r="B151" s="44"/>
      <c r="C151" s="45" t="s">
        <v>160</v>
      </c>
      <c r="D151" s="44"/>
      <c r="E151" s="44"/>
      <c r="F151" s="46">
        <v>6919.1168679000002</v>
      </c>
      <c r="G151" s="47">
        <v>0.12510449000000001</v>
      </c>
      <c r="H151" s="33" t="s">
        <v>141</v>
      </c>
    </row>
    <row r="152" spans="1:8" x14ac:dyDescent="0.2">
      <c r="A152" s="44"/>
      <c r="B152" s="44"/>
      <c r="C152" s="49"/>
      <c r="D152" s="44"/>
      <c r="E152" s="44"/>
      <c r="F152" s="44"/>
      <c r="G152" s="44"/>
      <c r="H152" s="33" t="s">
        <v>141</v>
      </c>
    </row>
    <row r="153" spans="1:8" x14ac:dyDescent="0.2">
      <c r="A153" s="44"/>
      <c r="B153" s="44"/>
      <c r="C153" s="45" t="s">
        <v>161</v>
      </c>
      <c r="D153" s="44"/>
      <c r="E153" s="44"/>
      <c r="F153" s="44"/>
      <c r="G153" s="44"/>
      <c r="H153" s="33" t="s">
        <v>141</v>
      </c>
    </row>
    <row r="154" spans="1:8" x14ac:dyDescent="0.2">
      <c r="A154" s="44"/>
      <c r="B154" s="44"/>
      <c r="C154" s="45" t="s">
        <v>162</v>
      </c>
      <c r="D154" s="44"/>
      <c r="E154" s="44"/>
      <c r="F154" s="44"/>
      <c r="G154" s="44"/>
      <c r="H154" s="33" t="s">
        <v>141</v>
      </c>
    </row>
    <row r="155" spans="1:8" ht="25.5" x14ac:dyDescent="0.2">
      <c r="A155" s="39">
        <v>1</v>
      </c>
      <c r="B155" s="40" t="s">
        <v>310</v>
      </c>
      <c r="C155" s="40" t="s">
        <v>1193</v>
      </c>
      <c r="D155" s="40"/>
      <c r="E155" s="110">
        <v>31565251.8499</v>
      </c>
      <c r="F155" s="42">
        <v>5105.9004434839999</v>
      </c>
      <c r="G155" s="43">
        <v>9.2319739999999997E-2</v>
      </c>
      <c r="H155" s="33" t="s">
        <v>141</v>
      </c>
    </row>
    <row r="156" spans="1:8" x14ac:dyDescent="0.2">
      <c r="A156" s="39">
        <v>2</v>
      </c>
      <c r="B156" s="40" t="s">
        <v>312</v>
      </c>
      <c r="C156" s="40" t="s">
        <v>1187</v>
      </c>
      <c r="D156" s="40"/>
      <c r="E156" s="110">
        <v>40125.917999999998</v>
      </c>
      <c r="F156" s="42">
        <v>1000.526965162</v>
      </c>
      <c r="G156" s="43">
        <v>1.8090519999999999E-2</v>
      </c>
      <c r="H156" s="33" t="s">
        <v>141</v>
      </c>
    </row>
    <row r="157" spans="1:8" x14ac:dyDescent="0.2">
      <c r="A157" s="44"/>
      <c r="B157" s="44"/>
      <c r="C157" s="45" t="s">
        <v>140</v>
      </c>
      <c r="D157" s="44"/>
      <c r="E157" s="44" t="s">
        <v>141</v>
      </c>
      <c r="F157" s="46">
        <v>6106.427408646</v>
      </c>
      <c r="G157" s="47">
        <v>0.11041026</v>
      </c>
      <c r="H157" s="33" t="s">
        <v>141</v>
      </c>
    </row>
    <row r="158" spans="1:8" x14ac:dyDescent="0.2">
      <c r="A158" s="44"/>
      <c r="B158" s="44"/>
      <c r="C158" s="48"/>
      <c r="D158" s="44"/>
      <c r="E158" s="44"/>
      <c r="F158" s="49"/>
      <c r="G158" s="49"/>
      <c r="H158" s="33" t="s">
        <v>141</v>
      </c>
    </row>
    <row r="159" spans="1:8" x14ac:dyDescent="0.2">
      <c r="A159" s="44"/>
      <c r="B159" s="44"/>
      <c r="C159" s="45" t="s">
        <v>163</v>
      </c>
      <c r="D159" s="44"/>
      <c r="E159" s="44"/>
      <c r="F159" s="44"/>
      <c r="G159" s="44"/>
      <c r="H159" s="33" t="s">
        <v>141</v>
      </c>
    </row>
    <row r="160" spans="1:8" x14ac:dyDescent="0.2">
      <c r="A160" s="44"/>
      <c r="B160" s="44"/>
      <c r="C160" s="45" t="s">
        <v>164</v>
      </c>
      <c r="D160" s="44"/>
      <c r="E160" s="44"/>
      <c r="F160" s="44"/>
      <c r="G160" s="44"/>
      <c r="H160" s="33" t="s">
        <v>141</v>
      </c>
    </row>
    <row r="161" spans="1:17" x14ac:dyDescent="0.2">
      <c r="A161" s="44"/>
      <c r="B161" s="44"/>
      <c r="C161" s="45" t="s">
        <v>140</v>
      </c>
      <c r="D161" s="44"/>
      <c r="E161" s="44" t="s">
        <v>141</v>
      </c>
      <c r="F161" s="50" t="s">
        <v>143</v>
      </c>
      <c r="G161" s="47">
        <v>0</v>
      </c>
      <c r="H161" s="33" t="s">
        <v>141</v>
      </c>
    </row>
    <row r="162" spans="1:17" x14ac:dyDescent="0.2">
      <c r="A162" s="44"/>
      <c r="B162" s="44"/>
      <c r="C162" s="48"/>
      <c r="D162" s="44"/>
      <c r="E162" s="44"/>
      <c r="F162" s="49"/>
      <c r="G162" s="49"/>
      <c r="H162" s="33" t="s">
        <v>141</v>
      </c>
    </row>
    <row r="163" spans="1:17" x14ac:dyDescent="0.2">
      <c r="A163" s="44"/>
      <c r="B163" s="44"/>
      <c r="C163" s="45" t="s">
        <v>165</v>
      </c>
      <c r="D163" s="44"/>
      <c r="E163" s="44"/>
      <c r="F163" s="49"/>
      <c r="G163" s="49"/>
      <c r="H163" s="33" t="s">
        <v>141</v>
      </c>
    </row>
    <row r="164" spans="1:17" x14ac:dyDescent="0.2">
      <c r="A164" s="44"/>
      <c r="B164" s="44"/>
      <c r="C164" s="45" t="s">
        <v>140</v>
      </c>
      <c r="D164" s="44"/>
      <c r="E164" s="44" t="s">
        <v>141</v>
      </c>
      <c r="F164" s="50" t="s">
        <v>143</v>
      </c>
      <c r="G164" s="47">
        <v>0</v>
      </c>
      <c r="H164" s="33" t="s">
        <v>141</v>
      </c>
    </row>
    <row r="165" spans="1:17" x14ac:dyDescent="0.2">
      <c r="A165" s="44"/>
      <c r="B165" s="44"/>
      <c r="C165" s="48"/>
      <c r="D165" s="44"/>
      <c r="E165" s="44"/>
      <c r="F165" s="49"/>
      <c r="G165" s="49"/>
      <c r="H165" s="33" t="s">
        <v>141</v>
      </c>
    </row>
    <row r="166" spans="1:17" x14ac:dyDescent="0.2">
      <c r="A166" s="52"/>
      <c r="B166" s="40"/>
      <c r="C166" s="40" t="s">
        <v>675</v>
      </c>
      <c r="D166" s="40"/>
      <c r="E166" s="52"/>
      <c r="F166" s="42">
        <v>-22.7824165</v>
      </c>
      <c r="G166" s="43">
        <v>-4.1193000000000002E-4</v>
      </c>
      <c r="H166" s="33" t="s">
        <v>141</v>
      </c>
    </row>
    <row r="167" spans="1:17" x14ac:dyDescent="0.2">
      <c r="A167" s="52"/>
      <c r="B167" s="40"/>
      <c r="C167" s="35" t="s">
        <v>1118</v>
      </c>
      <c r="D167" s="40"/>
      <c r="E167" s="52"/>
      <c r="F167" s="42">
        <f>41466.22334311+F112</f>
        <v>399.85551811000187</v>
      </c>
      <c r="G167" s="43">
        <f>F167/F168</f>
        <v>7.2297842987036473E-3</v>
      </c>
      <c r="H167" s="33" t="s">
        <v>141</v>
      </c>
    </row>
    <row r="168" spans="1:17" x14ac:dyDescent="0.2">
      <c r="A168" s="48"/>
      <c r="B168" s="48"/>
      <c r="C168" s="45" t="s">
        <v>167</v>
      </c>
      <c r="D168" s="49"/>
      <c r="E168" s="49"/>
      <c r="F168" s="46">
        <v>55306.700945655997</v>
      </c>
      <c r="G168" s="53">
        <v>1.0000000099999999</v>
      </c>
      <c r="H168" s="33" t="s">
        <v>141</v>
      </c>
    </row>
    <row r="169" spans="1:17" x14ac:dyDescent="0.2">
      <c r="A169" s="54"/>
      <c r="B169" s="54"/>
      <c r="C169" s="55"/>
      <c r="D169" s="56"/>
      <c r="E169" s="56"/>
      <c r="F169" s="57"/>
      <c r="G169" s="58"/>
      <c r="H169" s="59"/>
    </row>
    <row r="170" spans="1:17" x14ac:dyDescent="0.2">
      <c r="A170" s="54"/>
      <c r="B170" s="187" t="s">
        <v>989</v>
      </c>
      <c r="C170" s="187"/>
      <c r="D170" s="187"/>
      <c r="E170" s="187"/>
      <c r="F170" s="187"/>
      <c r="G170" s="187"/>
      <c r="H170" s="187"/>
      <c r="J170" s="61"/>
    </row>
    <row r="171" spans="1:17" x14ac:dyDescent="0.2">
      <c r="A171" s="54"/>
      <c r="B171" s="187" t="s">
        <v>990</v>
      </c>
      <c r="C171" s="187"/>
      <c r="D171" s="187"/>
      <c r="E171" s="187"/>
      <c r="F171" s="187"/>
      <c r="G171" s="187"/>
      <c r="H171" s="187"/>
      <c r="J171" s="61"/>
    </row>
    <row r="172" spans="1:17" x14ac:dyDescent="0.2">
      <c r="A172" s="54"/>
      <c r="B172" s="187" t="s">
        <v>991</v>
      </c>
      <c r="C172" s="187"/>
      <c r="D172" s="187"/>
      <c r="E172" s="187"/>
      <c r="F172" s="187"/>
      <c r="G172" s="187"/>
      <c r="H172" s="187"/>
      <c r="J172" s="61"/>
    </row>
    <row r="173" spans="1:17" s="63" customFormat="1" ht="52.5" customHeight="1" x14ac:dyDescent="0.25">
      <c r="A173" s="62"/>
      <c r="B173" s="188" t="s">
        <v>992</v>
      </c>
      <c r="C173" s="188"/>
      <c r="D173" s="188"/>
      <c r="E173" s="188"/>
      <c r="F173" s="188"/>
      <c r="G173" s="188"/>
      <c r="H173" s="188"/>
      <c r="I173"/>
      <c r="J173" s="61"/>
      <c r="K173"/>
      <c r="L173"/>
      <c r="M173"/>
      <c r="N173"/>
      <c r="O173"/>
      <c r="P173"/>
      <c r="Q173"/>
    </row>
    <row r="174" spans="1:17" x14ac:dyDescent="0.2">
      <c r="A174" s="54"/>
      <c r="B174" s="187" t="s">
        <v>993</v>
      </c>
      <c r="C174" s="187"/>
      <c r="D174" s="187"/>
      <c r="E174" s="187"/>
      <c r="F174" s="187"/>
      <c r="G174" s="187"/>
      <c r="H174" s="187"/>
      <c r="J174" s="61"/>
    </row>
    <row r="175" spans="1:17" x14ac:dyDescent="0.2">
      <c r="A175" s="54"/>
      <c r="B175" s="195" t="s">
        <v>1120</v>
      </c>
      <c r="C175" s="187"/>
      <c r="D175" s="187"/>
      <c r="E175" s="187"/>
      <c r="F175" s="187"/>
      <c r="G175" s="187"/>
      <c r="H175" s="187"/>
      <c r="I175" s="143"/>
    </row>
    <row r="176" spans="1:17" x14ac:dyDescent="0.2">
      <c r="A176" s="54"/>
      <c r="B176" s="54"/>
      <c r="C176" s="54"/>
      <c r="D176" s="56"/>
      <c r="E176" s="56"/>
      <c r="F176" s="56"/>
      <c r="G176" s="56"/>
    </row>
    <row r="177" spans="1:10" x14ac:dyDescent="0.2">
      <c r="A177" s="54"/>
      <c r="B177" s="189" t="s">
        <v>168</v>
      </c>
      <c r="C177" s="190"/>
      <c r="D177" s="191"/>
      <c r="E177" s="64"/>
      <c r="F177" s="56"/>
      <c r="G177" s="56"/>
    </row>
    <row r="178" spans="1:10" ht="27.75" customHeight="1" x14ac:dyDescent="0.2">
      <c r="A178" s="54"/>
      <c r="B178" s="192" t="s">
        <v>169</v>
      </c>
      <c r="C178" s="193"/>
      <c r="D178" s="144" t="s">
        <v>1029</v>
      </c>
      <c r="E178" s="64"/>
      <c r="F178" s="56"/>
      <c r="G178" s="56"/>
    </row>
    <row r="179" spans="1:10" x14ac:dyDescent="0.2">
      <c r="A179" s="54"/>
      <c r="B179" s="192" t="s">
        <v>995</v>
      </c>
      <c r="C179" s="193"/>
      <c r="D179" s="32" t="s">
        <v>170</v>
      </c>
      <c r="E179" s="64"/>
      <c r="F179" s="56"/>
      <c r="G179" s="56"/>
    </row>
    <row r="180" spans="1:10" x14ac:dyDescent="0.2">
      <c r="A180" s="54"/>
      <c r="B180" s="192" t="s">
        <v>171</v>
      </c>
      <c r="C180" s="193"/>
      <c r="D180" s="65" t="s">
        <v>141</v>
      </c>
      <c r="E180" s="64"/>
      <c r="F180" s="56"/>
      <c r="G180" s="56"/>
    </row>
    <row r="181" spans="1:10" x14ac:dyDescent="0.2">
      <c r="A181" s="66"/>
      <c r="B181" s="67" t="s">
        <v>141</v>
      </c>
      <c r="C181" s="67" t="s">
        <v>996</v>
      </c>
      <c r="D181" s="67" t="s">
        <v>172</v>
      </c>
      <c r="E181" s="66"/>
      <c r="F181" s="66"/>
      <c r="G181" s="66"/>
      <c r="H181" s="66"/>
      <c r="J181" s="61"/>
    </row>
    <row r="182" spans="1:10" x14ac:dyDescent="0.2">
      <c r="A182" s="66"/>
      <c r="B182" s="68" t="s">
        <v>173</v>
      </c>
      <c r="C182" s="69">
        <v>46203</v>
      </c>
      <c r="D182" s="69">
        <v>46234</v>
      </c>
      <c r="E182" s="66"/>
      <c r="F182" s="66"/>
      <c r="G182" s="66"/>
      <c r="J182" s="61"/>
    </row>
    <row r="183" spans="1:10" x14ac:dyDescent="0.2">
      <c r="A183" s="66"/>
      <c r="B183" s="35" t="s">
        <v>174</v>
      </c>
      <c r="C183" s="70">
        <v>16.241900000000001</v>
      </c>
      <c r="D183" s="70">
        <v>16.352699999999999</v>
      </c>
      <c r="E183" s="66"/>
      <c r="F183" s="60"/>
      <c r="G183" s="71"/>
    </row>
    <row r="184" spans="1:10" x14ac:dyDescent="0.2">
      <c r="A184" s="66"/>
      <c r="B184" s="35" t="s">
        <v>1202</v>
      </c>
      <c r="C184" s="70">
        <v>13.204700000000001</v>
      </c>
      <c r="D184" s="70">
        <v>13.2948</v>
      </c>
      <c r="E184" s="66"/>
      <c r="F184" s="60"/>
      <c r="G184" s="71"/>
    </row>
    <row r="185" spans="1:10" x14ac:dyDescent="0.2">
      <c r="A185" s="66"/>
      <c r="B185" s="35" t="s">
        <v>175</v>
      </c>
      <c r="C185" s="70">
        <v>15.277200000000001</v>
      </c>
      <c r="D185" s="70">
        <v>15.371600000000001</v>
      </c>
      <c r="E185" s="66"/>
      <c r="F185" s="60"/>
      <c r="G185" s="71"/>
    </row>
    <row r="186" spans="1:10" x14ac:dyDescent="0.2">
      <c r="A186" s="66"/>
      <c r="B186" s="35" t="s">
        <v>1203</v>
      </c>
      <c r="C186" s="70">
        <v>12.629200000000001</v>
      </c>
      <c r="D186" s="70">
        <v>12.707599999999999</v>
      </c>
      <c r="E186" s="66"/>
      <c r="F186" s="60"/>
      <c r="G186" s="71"/>
    </row>
    <row r="187" spans="1:10" x14ac:dyDescent="0.2">
      <c r="A187" s="66"/>
      <c r="B187" s="66"/>
      <c r="C187" s="66"/>
      <c r="D187" s="66"/>
      <c r="E187" s="66"/>
      <c r="F187" s="66"/>
      <c r="G187" s="66"/>
    </row>
    <row r="188" spans="1:10" x14ac:dyDescent="0.2">
      <c r="A188" s="66"/>
      <c r="B188" s="192" t="s">
        <v>176</v>
      </c>
      <c r="C188" s="193"/>
      <c r="D188" s="32" t="s">
        <v>170</v>
      </c>
      <c r="E188" s="66"/>
      <c r="F188" s="66"/>
      <c r="G188" s="66"/>
    </row>
    <row r="189" spans="1:10" x14ac:dyDescent="0.2">
      <c r="A189" s="66"/>
      <c r="B189" s="78"/>
      <c r="C189" s="78"/>
      <c r="D189" s="78"/>
      <c r="E189" s="66"/>
      <c r="F189" s="66"/>
      <c r="G189" s="66"/>
    </row>
    <row r="190" spans="1:10" x14ac:dyDescent="0.2">
      <c r="A190" s="66"/>
      <c r="B190" s="192" t="s">
        <v>177</v>
      </c>
      <c r="C190" s="193"/>
      <c r="D190" s="32" t="s">
        <v>1032</v>
      </c>
      <c r="E190" s="74"/>
      <c r="F190" s="66"/>
      <c r="G190" s="66"/>
    </row>
    <row r="191" spans="1:10" x14ac:dyDescent="0.2">
      <c r="A191" s="66"/>
      <c r="B191" s="192" t="s">
        <v>178</v>
      </c>
      <c r="C191" s="193"/>
      <c r="D191" s="32" t="s">
        <v>170</v>
      </c>
      <c r="E191" s="74"/>
      <c r="F191" s="66"/>
      <c r="G191" s="66"/>
      <c r="I191" s="145"/>
    </row>
    <row r="192" spans="1:10" ht="17.100000000000001" customHeight="1" x14ac:dyDescent="0.2">
      <c r="A192" s="66"/>
      <c r="B192" s="192" t="s">
        <v>179</v>
      </c>
      <c r="C192" s="193"/>
      <c r="D192" s="32" t="s">
        <v>170</v>
      </c>
      <c r="E192" s="74"/>
      <c r="F192" s="66"/>
      <c r="G192" s="66"/>
    </row>
    <row r="193" spans="1:16" x14ac:dyDescent="0.2">
      <c r="A193" s="66"/>
      <c r="B193" s="192" t="s">
        <v>180</v>
      </c>
      <c r="C193" s="193"/>
      <c r="D193" s="75">
        <v>9.2473727243620942</v>
      </c>
      <c r="E193" s="66"/>
      <c r="F193" s="60"/>
      <c r="G193" s="71"/>
    </row>
    <row r="195" spans="1:16" s="133" customFormat="1" x14ac:dyDescent="0.2">
      <c r="B195" s="134" t="s">
        <v>1184</v>
      </c>
      <c r="C195" s="134"/>
      <c r="D195" s="134"/>
      <c r="E195" s="11"/>
      <c r="F195" s="12"/>
      <c r="I195"/>
      <c r="J195"/>
      <c r="K195"/>
      <c r="L195"/>
      <c r="M195"/>
      <c r="N195"/>
    </row>
    <row r="196" spans="1:16" ht="13.5" customHeight="1" x14ac:dyDescent="0.2">
      <c r="B196" s="196" t="s">
        <v>1033</v>
      </c>
      <c r="C196" s="196" t="s">
        <v>1034</v>
      </c>
      <c r="D196" s="199" t="s">
        <v>1035</v>
      </c>
      <c r="E196" s="200"/>
      <c r="F196" s="201"/>
      <c r="G196" s="202" t="s">
        <v>1036</v>
      </c>
      <c r="H196" s="203"/>
      <c r="I196" s="204"/>
      <c r="J196" s="146"/>
      <c r="K196" s="146"/>
      <c r="L196" s="146"/>
      <c r="M196" s="146"/>
      <c r="N196" s="146"/>
      <c r="O196" s="146"/>
    </row>
    <row r="197" spans="1:16" ht="46.5" customHeight="1" x14ac:dyDescent="0.2">
      <c r="B197" s="197"/>
      <c r="C197" s="197"/>
      <c r="D197" s="205" t="s">
        <v>1037</v>
      </c>
      <c r="E197" s="205" t="s">
        <v>1038</v>
      </c>
      <c r="F197" s="205" t="s">
        <v>1039</v>
      </c>
      <c r="G197" s="207" t="s">
        <v>1040</v>
      </c>
      <c r="H197" s="208"/>
      <c r="I197" s="205" t="s">
        <v>1041</v>
      </c>
      <c r="J197" s="146"/>
      <c r="K197" s="146"/>
      <c r="L197" s="146"/>
      <c r="M197" s="146"/>
      <c r="N197" s="146"/>
      <c r="O197" s="146"/>
    </row>
    <row r="198" spans="1:16" ht="21" customHeight="1" x14ac:dyDescent="0.2">
      <c r="B198" s="198"/>
      <c r="C198" s="198"/>
      <c r="D198" s="206"/>
      <c r="E198" s="206"/>
      <c r="F198" s="206"/>
      <c r="G198" s="148" t="s">
        <v>1042</v>
      </c>
      <c r="H198" s="148" t="s">
        <v>1043</v>
      </c>
      <c r="I198" s="206"/>
      <c r="J198" s="146"/>
      <c r="K198" s="146"/>
      <c r="L198" s="146"/>
      <c r="M198" s="146"/>
      <c r="N198" s="146"/>
      <c r="O198" s="146"/>
    </row>
    <row r="199" spans="1:16" ht="13.5" x14ac:dyDescent="0.25">
      <c r="B199" s="149" t="s">
        <v>1044</v>
      </c>
      <c r="C199" s="150" t="s">
        <v>1045</v>
      </c>
      <c r="D199" s="151">
        <v>48.884799999999998</v>
      </c>
      <c r="E199" s="8">
        <v>1.1152</v>
      </c>
      <c r="F199" s="152">
        <f>D199+E199</f>
        <v>50</v>
      </c>
      <c r="G199" s="9">
        <v>2.1270963690000002</v>
      </c>
      <c r="H199" s="9">
        <v>1.34</v>
      </c>
      <c r="I199" s="9">
        <f>G199+H199</f>
        <v>3.4670963690000001</v>
      </c>
      <c r="J199" s="146"/>
      <c r="K199" s="146"/>
      <c r="L199" s="146"/>
      <c r="M199" s="146"/>
      <c r="N199" s="146"/>
      <c r="O199" s="146"/>
    </row>
    <row r="200" spans="1:16" s="133" customFormat="1" x14ac:dyDescent="0.2">
      <c r="B200" s="153"/>
      <c r="C200" s="154"/>
      <c r="D200" s="155"/>
      <c r="E200" s="13"/>
      <c r="F200" s="156"/>
      <c r="G200" s="153"/>
      <c r="I200"/>
      <c r="J200"/>
      <c r="K200"/>
      <c r="L200"/>
      <c r="M200"/>
      <c r="N200"/>
      <c r="O200"/>
    </row>
    <row r="201" spans="1:16" ht="42" customHeight="1" x14ac:dyDescent="0.2">
      <c r="B201" s="209" t="s">
        <v>1046</v>
      </c>
      <c r="C201" s="209"/>
      <c r="D201" s="209"/>
      <c r="E201" s="209"/>
      <c r="F201" s="209"/>
      <c r="G201" s="209"/>
      <c r="H201" s="209"/>
      <c r="I201" s="209"/>
      <c r="J201" s="157"/>
      <c r="K201" s="146"/>
      <c r="L201" s="146"/>
      <c r="M201" s="146"/>
      <c r="N201" s="146"/>
      <c r="O201" s="146"/>
    </row>
    <row r="202" spans="1:16" ht="13.5" x14ac:dyDescent="0.25">
      <c r="B202" s="80" t="s">
        <v>1047</v>
      </c>
      <c r="I202" s="146"/>
      <c r="J202" s="30"/>
      <c r="K202" s="146"/>
      <c r="L202" s="146"/>
      <c r="M202" s="146"/>
      <c r="N202" s="146"/>
      <c r="O202" s="146"/>
      <c r="P202" s="146"/>
    </row>
    <row r="203" spans="1:16" x14ac:dyDescent="0.2">
      <c r="B203" s="10" t="s">
        <v>1048</v>
      </c>
      <c r="J203" s="30"/>
      <c r="K203" s="146"/>
      <c r="L203" s="146"/>
      <c r="M203" s="146"/>
      <c r="N203" s="146"/>
      <c r="O203" s="146"/>
    </row>
    <row r="204" spans="1:16" x14ac:dyDescent="0.2">
      <c r="B204" s="10"/>
      <c r="J204" s="30"/>
      <c r="K204" s="146"/>
      <c r="L204" s="146"/>
      <c r="M204" s="146"/>
      <c r="N204" s="146"/>
      <c r="O204" s="146"/>
    </row>
    <row r="205" spans="1:16" x14ac:dyDescent="0.2">
      <c r="B205" s="10" t="s">
        <v>1049</v>
      </c>
      <c r="J205" s="30"/>
      <c r="K205" s="146"/>
      <c r="L205" s="146"/>
      <c r="M205" s="146"/>
      <c r="N205" s="146"/>
      <c r="O205" s="146"/>
    </row>
    <row r="206" spans="1:16" x14ac:dyDescent="0.2">
      <c r="B206" s="10"/>
      <c r="J206" s="30"/>
      <c r="K206" s="146"/>
      <c r="L206" s="146"/>
      <c r="M206" s="146"/>
      <c r="N206" s="146"/>
      <c r="O206" s="146"/>
    </row>
    <row r="207" spans="1:16" x14ac:dyDescent="0.2">
      <c r="B207" s="10" t="s">
        <v>1050</v>
      </c>
      <c r="J207" s="30"/>
    </row>
    <row r="208" spans="1:16" s="133" customFormat="1" x14ac:dyDescent="0.2">
      <c r="I208"/>
      <c r="J208"/>
      <c r="K208"/>
      <c r="L208"/>
      <c r="M208"/>
      <c r="N208"/>
      <c r="O208"/>
      <c r="P208"/>
    </row>
    <row r="209" spans="2:16" s="133" customFormat="1" x14ac:dyDescent="0.2">
      <c r="B209" s="221" t="s">
        <v>1061</v>
      </c>
      <c r="C209" s="222"/>
      <c r="D209" s="223"/>
      <c r="I209"/>
      <c r="J209"/>
      <c r="K209"/>
      <c r="L209"/>
      <c r="M209"/>
      <c r="N209"/>
      <c r="O209"/>
      <c r="P209"/>
    </row>
    <row r="210" spans="2:16" s="133" customFormat="1" ht="25.5" x14ac:dyDescent="0.2">
      <c r="B210" s="224" t="s">
        <v>1062</v>
      </c>
      <c r="C210" s="224"/>
      <c r="D210" s="132" t="s">
        <v>622</v>
      </c>
      <c r="I210"/>
      <c r="J210"/>
      <c r="K210"/>
      <c r="L210"/>
      <c r="M210"/>
      <c r="N210"/>
      <c r="O210"/>
      <c r="P210"/>
    </row>
    <row r="211" spans="2:16" s="133" customFormat="1" x14ac:dyDescent="0.2">
      <c r="B211" s="224" t="s">
        <v>1063</v>
      </c>
      <c r="C211" s="224"/>
      <c r="D211" s="112"/>
      <c r="I211"/>
      <c r="J211"/>
      <c r="K211"/>
      <c r="L211"/>
      <c r="M211"/>
      <c r="N211"/>
      <c r="O211"/>
      <c r="P211"/>
    </row>
    <row r="212" spans="2:16" s="133" customFormat="1" x14ac:dyDescent="0.2">
      <c r="B212" s="225"/>
      <c r="C212" s="226"/>
      <c r="D212" s="113"/>
      <c r="I212"/>
      <c r="J212"/>
      <c r="K212"/>
      <c r="L212"/>
      <c r="M212"/>
      <c r="N212"/>
      <c r="O212"/>
      <c r="P212"/>
    </row>
    <row r="213" spans="2:16" s="133" customFormat="1" x14ac:dyDescent="0.2">
      <c r="B213" s="224" t="s">
        <v>1064</v>
      </c>
      <c r="C213" s="224"/>
      <c r="D213" s="114">
        <v>5.8024953620003519</v>
      </c>
      <c r="I213"/>
      <c r="J213"/>
      <c r="K213"/>
      <c r="L213"/>
      <c r="M213"/>
      <c r="N213"/>
      <c r="O213"/>
      <c r="P213"/>
    </row>
    <row r="214" spans="2:16" s="133" customFormat="1" x14ac:dyDescent="0.2">
      <c r="B214" s="225"/>
      <c r="C214" s="226"/>
      <c r="D214" s="113"/>
      <c r="I214"/>
      <c r="J214"/>
      <c r="K214"/>
      <c r="L214"/>
      <c r="M214"/>
      <c r="N214"/>
      <c r="O214"/>
      <c r="P214"/>
    </row>
    <row r="215" spans="2:16" s="133" customFormat="1" x14ac:dyDescent="0.2">
      <c r="B215" s="224" t="s">
        <v>1065</v>
      </c>
      <c r="C215" s="224"/>
      <c r="D215" s="114">
        <v>0.47401617271553903</v>
      </c>
      <c r="I215"/>
      <c r="J215"/>
      <c r="K215"/>
      <c r="L215"/>
      <c r="M215"/>
      <c r="N215"/>
      <c r="O215"/>
      <c r="P215"/>
    </row>
    <row r="216" spans="2:16" s="133" customFormat="1" x14ac:dyDescent="0.2">
      <c r="B216" s="224" t="s">
        <v>1066</v>
      </c>
      <c r="C216" s="224"/>
      <c r="D216" s="114">
        <v>0.47671938377715167</v>
      </c>
      <c r="I216"/>
      <c r="J216"/>
      <c r="K216"/>
      <c r="L216"/>
      <c r="M216"/>
      <c r="N216"/>
      <c r="O216"/>
      <c r="P216"/>
    </row>
    <row r="217" spans="2:16" s="133" customFormat="1" x14ac:dyDescent="0.2">
      <c r="B217" s="225"/>
      <c r="C217" s="226"/>
      <c r="D217" s="113"/>
      <c r="I217"/>
      <c r="J217"/>
      <c r="K217"/>
      <c r="L217"/>
      <c r="M217"/>
      <c r="N217"/>
      <c r="O217"/>
      <c r="P217"/>
    </row>
    <row r="218" spans="2:16" s="133" customFormat="1" x14ac:dyDescent="0.2">
      <c r="B218" s="224" t="s">
        <v>1067</v>
      </c>
      <c r="C218" s="224"/>
      <c r="D218" s="115" t="s">
        <v>1186</v>
      </c>
      <c r="I218"/>
      <c r="J218"/>
      <c r="K218"/>
      <c r="L218"/>
      <c r="M218"/>
      <c r="N218"/>
      <c r="O218"/>
      <c r="P218"/>
    </row>
    <row r="219" spans="2:16" s="133" customFormat="1" x14ac:dyDescent="0.2">
      <c r="B219" s="225" t="s">
        <v>1068</v>
      </c>
      <c r="C219" s="227"/>
      <c r="D219" s="226"/>
      <c r="I219"/>
      <c r="J219"/>
      <c r="K219"/>
      <c r="L219"/>
      <c r="M219"/>
      <c r="N219"/>
      <c r="O219"/>
      <c r="P219"/>
    </row>
    <row r="221" spans="2:16" x14ac:dyDescent="0.2">
      <c r="B221" s="194" t="s">
        <v>1000</v>
      </c>
      <c r="C221" s="194"/>
    </row>
    <row r="223" spans="2:16" ht="153.75" customHeight="1" x14ac:dyDescent="0.2"/>
    <row r="226" spans="2:7" x14ac:dyDescent="0.2">
      <c r="B226" s="76" t="s">
        <v>1001</v>
      </c>
      <c r="C226" s="77"/>
      <c r="D226" s="76"/>
    </row>
    <row r="227" spans="2:7" x14ac:dyDescent="0.2">
      <c r="B227" s="76" t="s">
        <v>1119</v>
      </c>
      <c r="D227" s="76"/>
    </row>
    <row r="228" spans="2:7" ht="165" customHeight="1" x14ac:dyDescent="0.2"/>
    <row r="231" spans="2:7" ht="13.5" x14ac:dyDescent="0.25">
      <c r="B231" s="79"/>
      <c r="C231" s="79"/>
      <c r="D231" s="79"/>
      <c r="E231" s="79"/>
      <c r="F231" s="79"/>
      <c r="G231" s="80" t="s">
        <v>1032</v>
      </c>
    </row>
    <row r="232" spans="2:7" ht="13.5" x14ac:dyDescent="0.25">
      <c r="B232" s="185" t="s">
        <v>1206</v>
      </c>
      <c r="C232" s="185"/>
      <c r="D232" s="185"/>
      <c r="E232" s="185"/>
      <c r="F232" s="185"/>
      <c r="G232" s="185"/>
    </row>
    <row r="233" spans="2:7" ht="13.5" x14ac:dyDescent="0.25">
      <c r="B233" s="185" t="s">
        <v>1207</v>
      </c>
      <c r="C233" s="185"/>
      <c r="D233" s="185"/>
      <c r="E233" s="185"/>
      <c r="F233" s="185"/>
      <c r="G233" s="185"/>
    </row>
    <row r="234" spans="2:7" ht="13.5" x14ac:dyDescent="0.25">
      <c r="B234" s="80"/>
      <c r="C234" s="80"/>
      <c r="D234" s="80"/>
      <c r="E234" s="80"/>
      <c r="F234" s="80"/>
      <c r="G234" s="80"/>
    </row>
    <row r="235" spans="2:7" ht="13.5" x14ac:dyDescent="0.25">
      <c r="B235" s="185" t="s">
        <v>1208</v>
      </c>
      <c r="C235" s="185"/>
      <c r="D235" s="185"/>
      <c r="E235" s="185"/>
      <c r="F235" s="185"/>
      <c r="G235" s="185"/>
    </row>
    <row r="236" spans="2:7" ht="13.5" x14ac:dyDescent="0.25">
      <c r="B236" s="80" t="s">
        <v>1209</v>
      </c>
      <c r="C236" s="79"/>
      <c r="D236" s="79"/>
      <c r="E236" s="79"/>
      <c r="F236" s="79"/>
      <c r="G236" s="79"/>
    </row>
    <row r="237" spans="2:7" ht="13.5" x14ac:dyDescent="0.25">
      <c r="B237" s="79"/>
      <c r="C237" s="79"/>
      <c r="D237" s="79"/>
      <c r="E237" s="79"/>
      <c r="F237" s="79"/>
      <c r="G237" s="79"/>
    </row>
    <row r="238" spans="2:7" ht="40.5" x14ac:dyDescent="0.2">
      <c r="B238" s="158" t="s">
        <v>1210</v>
      </c>
      <c r="C238" s="158" t="s">
        <v>1211</v>
      </c>
      <c r="D238" s="158" t="s">
        <v>1212</v>
      </c>
      <c r="E238" s="159" t="s">
        <v>1213</v>
      </c>
      <c r="F238" s="159" t="s">
        <v>1214</v>
      </c>
      <c r="G238" s="159" t="s">
        <v>1215</v>
      </c>
    </row>
    <row r="239" spans="2:7" ht="13.5" x14ac:dyDescent="0.2">
      <c r="B239" s="160" t="s">
        <v>622</v>
      </c>
      <c r="C239" s="160" t="s">
        <v>1075</v>
      </c>
      <c r="D239" s="161" t="s">
        <v>1216</v>
      </c>
      <c r="E239" s="117">
        <v>1535.39</v>
      </c>
      <c r="F239" s="117">
        <v>1389.9</v>
      </c>
      <c r="G239" s="90">
        <v>32.356296</v>
      </c>
    </row>
    <row r="240" spans="2:7" ht="13.5" x14ac:dyDescent="0.2">
      <c r="B240" s="88" t="s">
        <v>622</v>
      </c>
      <c r="C240" s="88" t="s">
        <v>1080</v>
      </c>
      <c r="D240" s="116" t="s">
        <v>1216</v>
      </c>
      <c r="E240" s="117">
        <v>1838.04</v>
      </c>
      <c r="F240" s="117">
        <v>1703.8</v>
      </c>
      <c r="G240" s="90">
        <v>39.814262499999998</v>
      </c>
    </row>
    <row r="241" spans="2:7" ht="13.5" x14ac:dyDescent="0.2">
      <c r="B241" s="88" t="s">
        <v>622</v>
      </c>
      <c r="C241" s="88" t="s">
        <v>1116</v>
      </c>
      <c r="D241" s="116" t="s">
        <v>1216</v>
      </c>
      <c r="E241" s="117">
        <v>152.1</v>
      </c>
      <c r="F241" s="117">
        <v>166.65</v>
      </c>
      <c r="G241" s="90">
        <v>755.3113975</v>
      </c>
    </row>
    <row r="242" spans="2:7" ht="13.5" x14ac:dyDescent="0.2">
      <c r="B242" s="88" t="s">
        <v>622</v>
      </c>
      <c r="C242" s="88" t="s">
        <v>1098</v>
      </c>
      <c r="D242" s="116" t="s">
        <v>1216</v>
      </c>
      <c r="E242" s="117">
        <v>1233.76</v>
      </c>
      <c r="F242" s="117">
        <v>1235.2</v>
      </c>
      <c r="G242" s="90">
        <v>122.64637500000001</v>
      </c>
    </row>
    <row r="243" spans="2:7" ht="13.5" x14ac:dyDescent="0.2">
      <c r="B243" s="88" t="s">
        <v>622</v>
      </c>
      <c r="C243" s="88" t="s">
        <v>1103</v>
      </c>
      <c r="D243" s="116" t="s">
        <v>1216</v>
      </c>
      <c r="E243" s="117">
        <v>1339.34</v>
      </c>
      <c r="F243" s="117">
        <v>1242.8</v>
      </c>
      <c r="G243" s="90">
        <v>153.5824528</v>
      </c>
    </row>
    <row r="244" spans="2:7" ht="13.5" x14ac:dyDescent="0.2">
      <c r="B244" s="88" t="s">
        <v>622</v>
      </c>
      <c r="C244" s="88" t="s">
        <v>1112</v>
      </c>
      <c r="D244" s="116" t="s">
        <v>1216</v>
      </c>
      <c r="E244" s="117">
        <v>1022.39</v>
      </c>
      <c r="F244" s="117">
        <v>1144.8</v>
      </c>
      <c r="G244" s="90">
        <v>353.76459</v>
      </c>
    </row>
    <row r="245" spans="2:7" ht="13.5" x14ac:dyDescent="0.2">
      <c r="B245" s="88" t="s">
        <v>622</v>
      </c>
      <c r="C245" s="88" t="s">
        <v>1111</v>
      </c>
      <c r="D245" s="116" t="s">
        <v>1216</v>
      </c>
      <c r="E245" s="117">
        <v>1037.4000000000001</v>
      </c>
      <c r="F245" s="117">
        <v>1152</v>
      </c>
      <c r="G245" s="90">
        <v>339.45075000000003</v>
      </c>
    </row>
    <row r="246" spans="2:7" ht="13.5" x14ac:dyDescent="0.2">
      <c r="B246" s="88" t="s">
        <v>622</v>
      </c>
      <c r="C246" s="88" t="s">
        <v>1070</v>
      </c>
      <c r="D246" s="116" t="s">
        <v>1216</v>
      </c>
      <c r="E246" s="117">
        <v>1705.8</v>
      </c>
      <c r="F246" s="117">
        <v>2036.2</v>
      </c>
      <c r="G246" s="90">
        <v>1.01583</v>
      </c>
    </row>
    <row r="247" spans="2:7" ht="13.5" x14ac:dyDescent="0.2">
      <c r="B247" s="88" t="s">
        <v>622</v>
      </c>
      <c r="C247" s="88" t="s">
        <v>1082</v>
      </c>
      <c r="D247" s="116" t="s">
        <v>1216</v>
      </c>
      <c r="E247" s="117">
        <v>164.58</v>
      </c>
      <c r="F247" s="117">
        <v>173.54</v>
      </c>
      <c r="G247" s="90">
        <v>91.191744</v>
      </c>
    </row>
    <row r="248" spans="2:7" ht="13.5" x14ac:dyDescent="0.2">
      <c r="B248" s="88" t="s">
        <v>622</v>
      </c>
      <c r="C248" s="88" t="s">
        <v>1087</v>
      </c>
      <c r="D248" s="116" t="s">
        <v>1216</v>
      </c>
      <c r="E248" s="117">
        <v>241.5</v>
      </c>
      <c r="F248" s="117">
        <v>243.9</v>
      </c>
      <c r="G248" s="90">
        <v>48.614558999999993</v>
      </c>
    </row>
    <row r="249" spans="2:7" ht="13.5" x14ac:dyDescent="0.2">
      <c r="B249" s="88" t="s">
        <v>622</v>
      </c>
      <c r="C249" s="88" t="s">
        <v>1071</v>
      </c>
      <c r="D249" s="116" t="s">
        <v>1216</v>
      </c>
      <c r="E249" s="117">
        <v>409.15</v>
      </c>
      <c r="F249" s="117">
        <v>389.8</v>
      </c>
      <c r="G249" s="90">
        <v>2.0623526000000001</v>
      </c>
    </row>
    <row r="250" spans="2:7" ht="13.5" x14ac:dyDescent="0.2">
      <c r="B250" s="88" t="s">
        <v>622</v>
      </c>
      <c r="C250" s="88" t="s">
        <v>1113</v>
      </c>
      <c r="D250" s="116" t="s">
        <v>1216</v>
      </c>
      <c r="E250" s="117">
        <v>1902.45</v>
      </c>
      <c r="F250" s="117">
        <v>1976.5</v>
      </c>
      <c r="G250" s="90">
        <v>478.01042199999995</v>
      </c>
    </row>
    <row r="251" spans="2:7" ht="13.5" x14ac:dyDescent="0.2">
      <c r="B251" s="88" t="s">
        <v>622</v>
      </c>
      <c r="C251" s="88" t="s">
        <v>1086</v>
      </c>
      <c r="D251" s="116" t="s">
        <v>1216</v>
      </c>
      <c r="E251" s="117">
        <v>1386.7</v>
      </c>
      <c r="F251" s="117">
        <v>1475.7</v>
      </c>
      <c r="G251" s="90">
        <v>42.015596799999997</v>
      </c>
    </row>
    <row r="252" spans="2:7" ht="13.5" x14ac:dyDescent="0.2">
      <c r="B252" s="88" t="s">
        <v>622</v>
      </c>
      <c r="C252" s="88" t="s">
        <v>1073</v>
      </c>
      <c r="D252" s="116" t="s">
        <v>1216</v>
      </c>
      <c r="E252" s="117">
        <v>427.91</v>
      </c>
      <c r="F252" s="117">
        <v>415.35</v>
      </c>
      <c r="G252" s="90">
        <v>17.94312</v>
      </c>
    </row>
    <row r="253" spans="2:7" ht="13.5" x14ac:dyDescent="0.2">
      <c r="B253" s="88" t="s">
        <v>622</v>
      </c>
      <c r="C253" s="88" t="s">
        <v>1085</v>
      </c>
      <c r="D253" s="116" t="s">
        <v>1216</v>
      </c>
      <c r="E253" s="117">
        <v>1518.53</v>
      </c>
      <c r="F253" s="117">
        <v>1725.6</v>
      </c>
      <c r="G253" s="90">
        <v>58.0346172</v>
      </c>
    </row>
    <row r="254" spans="2:7" ht="13.5" x14ac:dyDescent="0.2">
      <c r="B254" s="88" t="s">
        <v>622</v>
      </c>
      <c r="C254" s="88" t="s">
        <v>1074</v>
      </c>
      <c r="D254" s="116" t="s">
        <v>1216</v>
      </c>
      <c r="E254" s="117">
        <v>426.75</v>
      </c>
      <c r="F254" s="117">
        <v>422.45</v>
      </c>
      <c r="G254" s="90">
        <v>18.892499999999998</v>
      </c>
    </row>
    <row r="255" spans="2:7" ht="13.5" x14ac:dyDescent="0.2">
      <c r="B255" s="88" t="s">
        <v>622</v>
      </c>
      <c r="C255" s="88" t="s">
        <v>1078</v>
      </c>
      <c r="D255" s="116" t="s">
        <v>1216</v>
      </c>
      <c r="E255" s="117">
        <v>7310.08</v>
      </c>
      <c r="F255" s="117">
        <v>8085</v>
      </c>
      <c r="G255" s="90">
        <v>26.402732499999999</v>
      </c>
    </row>
    <row r="256" spans="2:7" ht="13.5" x14ac:dyDescent="0.2">
      <c r="B256" s="88" t="s">
        <v>622</v>
      </c>
      <c r="C256" s="88" t="s">
        <v>1100</v>
      </c>
      <c r="D256" s="116" t="s">
        <v>1216</v>
      </c>
      <c r="E256" s="117">
        <v>281.8</v>
      </c>
      <c r="F256" s="117">
        <v>304.10000000000002</v>
      </c>
      <c r="G256" s="90">
        <v>176.78808710000001</v>
      </c>
    </row>
    <row r="257" spans="2:7" ht="13.5" x14ac:dyDescent="0.2">
      <c r="B257" s="88" t="s">
        <v>622</v>
      </c>
      <c r="C257" s="88" t="s">
        <v>1084</v>
      </c>
      <c r="D257" s="116" t="s">
        <v>1216</v>
      </c>
      <c r="E257" s="117">
        <v>951.17</v>
      </c>
      <c r="F257" s="117">
        <v>949.55</v>
      </c>
      <c r="G257" s="90">
        <v>39.858462000000003</v>
      </c>
    </row>
    <row r="258" spans="2:7" ht="13.5" x14ac:dyDescent="0.2">
      <c r="B258" s="88" t="s">
        <v>622</v>
      </c>
      <c r="C258" s="88" t="s">
        <v>1095</v>
      </c>
      <c r="D258" s="116" t="s">
        <v>1216</v>
      </c>
      <c r="E258" s="117">
        <v>444.29</v>
      </c>
      <c r="F258" s="117">
        <v>434.55</v>
      </c>
      <c r="G258" s="90">
        <v>174.6</v>
      </c>
    </row>
    <row r="259" spans="2:7" ht="13.5" x14ac:dyDescent="0.2">
      <c r="B259" s="88" t="s">
        <v>622</v>
      </c>
      <c r="C259" s="88" t="s">
        <v>1077</v>
      </c>
      <c r="D259" s="116" t="s">
        <v>1216</v>
      </c>
      <c r="E259" s="117">
        <v>1221.8800000000001</v>
      </c>
      <c r="F259" s="117">
        <v>1263.4000000000001</v>
      </c>
      <c r="G259" s="90">
        <v>26.856059999999999</v>
      </c>
    </row>
    <row r="260" spans="2:7" ht="13.5" x14ac:dyDescent="0.2">
      <c r="B260" s="88" t="s">
        <v>622</v>
      </c>
      <c r="C260" s="88" t="s">
        <v>1091</v>
      </c>
      <c r="D260" s="116" t="s">
        <v>1216</v>
      </c>
      <c r="E260" s="117">
        <v>771.14</v>
      </c>
      <c r="F260" s="117">
        <v>752</v>
      </c>
      <c r="G260" s="90">
        <v>76.527739199999999</v>
      </c>
    </row>
    <row r="261" spans="2:7" ht="13.5" x14ac:dyDescent="0.2">
      <c r="B261" s="88" t="s">
        <v>622</v>
      </c>
      <c r="C261" s="88" t="s">
        <v>1117</v>
      </c>
      <c r="D261" s="116" t="s">
        <v>1216</v>
      </c>
      <c r="E261" s="117">
        <v>802.65</v>
      </c>
      <c r="F261" s="117">
        <v>756.45</v>
      </c>
      <c r="G261" s="90">
        <v>753.53652360000001</v>
      </c>
    </row>
    <row r="262" spans="2:7" ht="13.5" x14ac:dyDescent="0.2">
      <c r="B262" s="88" t="s">
        <v>622</v>
      </c>
      <c r="C262" s="88" t="s">
        <v>1102</v>
      </c>
      <c r="D262" s="116" t="s">
        <v>1216</v>
      </c>
      <c r="E262" s="117">
        <v>955.21</v>
      </c>
      <c r="F262" s="117">
        <v>979.4</v>
      </c>
      <c r="G262" s="90">
        <v>151.35395800000001</v>
      </c>
    </row>
    <row r="263" spans="2:7" ht="13.5" x14ac:dyDescent="0.2">
      <c r="B263" s="88" t="s">
        <v>622</v>
      </c>
      <c r="C263" s="88" t="s">
        <v>1115</v>
      </c>
      <c r="D263" s="116" t="s">
        <v>1216</v>
      </c>
      <c r="E263" s="117">
        <v>1391.56</v>
      </c>
      <c r="F263" s="117">
        <v>1430.3</v>
      </c>
      <c r="G263" s="90">
        <v>572.623065</v>
      </c>
    </row>
    <row r="264" spans="2:7" ht="13.5" x14ac:dyDescent="0.2">
      <c r="B264" s="88" t="s">
        <v>622</v>
      </c>
      <c r="C264" s="88" t="s">
        <v>1101</v>
      </c>
      <c r="D264" s="116" t="s">
        <v>1216</v>
      </c>
      <c r="E264" s="117">
        <v>126.37</v>
      </c>
      <c r="F264" s="117">
        <v>132.91999999999999</v>
      </c>
      <c r="G264" s="90">
        <v>301.63128599999999</v>
      </c>
    </row>
    <row r="265" spans="2:7" ht="13.5" x14ac:dyDescent="0.2">
      <c r="B265" s="88" t="s">
        <v>622</v>
      </c>
      <c r="C265" s="88" t="s">
        <v>1090</v>
      </c>
      <c r="D265" s="116" t="s">
        <v>1216</v>
      </c>
      <c r="E265" s="117">
        <v>725.12</v>
      </c>
      <c r="F265" s="117">
        <v>741.5</v>
      </c>
      <c r="G265" s="90">
        <v>79.405190000000005</v>
      </c>
    </row>
    <row r="266" spans="2:7" ht="13.5" x14ac:dyDescent="0.2">
      <c r="B266" s="88" t="s">
        <v>622</v>
      </c>
      <c r="C266" s="88" t="s">
        <v>1105</v>
      </c>
      <c r="D266" s="116" t="s">
        <v>1216</v>
      </c>
      <c r="E266" s="117">
        <v>283.92</v>
      </c>
      <c r="F266" s="117">
        <v>281.8</v>
      </c>
      <c r="G266" s="90">
        <v>172.71159839999999</v>
      </c>
    </row>
    <row r="267" spans="2:7" ht="13.5" x14ac:dyDescent="0.2">
      <c r="B267" s="88" t="s">
        <v>622</v>
      </c>
      <c r="C267" s="88" t="s">
        <v>1089</v>
      </c>
      <c r="D267" s="116" t="s">
        <v>1216</v>
      </c>
      <c r="E267" s="117">
        <v>236.72</v>
      </c>
      <c r="F267" s="117">
        <v>257.33999999999997</v>
      </c>
      <c r="G267" s="90">
        <v>61.052222400000005</v>
      </c>
    </row>
    <row r="268" spans="2:7" ht="13.5" x14ac:dyDescent="0.2">
      <c r="B268" s="88" t="s">
        <v>622</v>
      </c>
      <c r="C268" s="88" t="s">
        <v>1097</v>
      </c>
      <c r="D268" s="116" t="s">
        <v>1216</v>
      </c>
      <c r="E268" s="117">
        <v>388.81</v>
      </c>
      <c r="F268" s="117">
        <v>391.2</v>
      </c>
      <c r="G268" s="90">
        <v>109.119145</v>
      </c>
    </row>
    <row r="269" spans="2:7" ht="13.5" x14ac:dyDescent="0.2">
      <c r="B269" s="88" t="s">
        <v>622</v>
      </c>
      <c r="C269" s="88" t="s">
        <v>1083</v>
      </c>
      <c r="D269" s="116" t="s">
        <v>1216</v>
      </c>
      <c r="E269" s="117">
        <v>380.3</v>
      </c>
      <c r="F269" s="117">
        <v>393.5</v>
      </c>
      <c r="G269" s="90">
        <v>38.924759999999999</v>
      </c>
    </row>
    <row r="270" spans="2:7" ht="13.5" x14ac:dyDescent="0.2">
      <c r="B270" s="88" t="s">
        <v>622</v>
      </c>
      <c r="C270" s="88" t="s">
        <v>1088</v>
      </c>
      <c r="D270" s="116" t="s">
        <v>1216</v>
      </c>
      <c r="E270" s="117">
        <v>638.04999999999995</v>
      </c>
      <c r="F270" s="117">
        <v>593.9</v>
      </c>
      <c r="G270" s="90">
        <v>78.551752500000006</v>
      </c>
    </row>
    <row r="271" spans="2:7" ht="13.5" x14ac:dyDescent="0.2">
      <c r="B271" s="88" t="s">
        <v>622</v>
      </c>
      <c r="C271" s="88" t="s">
        <v>1107</v>
      </c>
      <c r="D271" s="116" t="s">
        <v>1216</v>
      </c>
      <c r="E271" s="117">
        <v>3833.26</v>
      </c>
      <c r="F271" s="117">
        <v>3954.3</v>
      </c>
      <c r="G271" s="90">
        <v>209.0096748</v>
      </c>
    </row>
    <row r="272" spans="2:7" ht="13.5" x14ac:dyDescent="0.2">
      <c r="B272" s="88" t="s">
        <v>622</v>
      </c>
      <c r="C272" s="88" t="s">
        <v>1081</v>
      </c>
      <c r="D272" s="116" t="s">
        <v>1216</v>
      </c>
      <c r="E272" s="117">
        <v>3907.95</v>
      </c>
      <c r="F272" s="117">
        <v>3976.8</v>
      </c>
      <c r="G272" s="90">
        <v>36.901907999999999</v>
      </c>
    </row>
    <row r="273" spans="2:7" ht="13.5" x14ac:dyDescent="0.2">
      <c r="B273" s="88" t="s">
        <v>622</v>
      </c>
      <c r="C273" s="88" t="s">
        <v>1104</v>
      </c>
      <c r="D273" s="116" t="s">
        <v>1216</v>
      </c>
      <c r="E273" s="117">
        <v>3199.48</v>
      </c>
      <c r="F273" s="117">
        <v>3424.3</v>
      </c>
      <c r="G273" s="90">
        <v>160.34918400000001</v>
      </c>
    </row>
    <row r="274" spans="2:7" ht="13.5" x14ac:dyDescent="0.2">
      <c r="B274" s="88" t="s">
        <v>622</v>
      </c>
      <c r="C274" s="88" t="s">
        <v>1099</v>
      </c>
      <c r="D274" s="116" t="s">
        <v>1216</v>
      </c>
      <c r="E274" s="117">
        <v>857.09</v>
      </c>
      <c r="F274" s="117">
        <v>875.25</v>
      </c>
      <c r="G274" s="90">
        <v>126.25493400000001</v>
      </c>
    </row>
    <row r="275" spans="2:7" ht="13.5" x14ac:dyDescent="0.2">
      <c r="B275" s="88" t="s">
        <v>622</v>
      </c>
      <c r="C275" s="88" t="s">
        <v>1076</v>
      </c>
      <c r="D275" s="116" t="s">
        <v>1216</v>
      </c>
      <c r="E275" s="117">
        <v>13500.1</v>
      </c>
      <c r="F275" s="117">
        <v>14126</v>
      </c>
      <c r="G275" s="90">
        <v>26.363085000000002</v>
      </c>
    </row>
    <row r="276" spans="2:7" ht="13.5" x14ac:dyDescent="0.2">
      <c r="B276" s="88" t="s">
        <v>622</v>
      </c>
      <c r="C276" s="88" t="s">
        <v>1093</v>
      </c>
      <c r="D276" s="116" t="s">
        <v>1216</v>
      </c>
      <c r="E276" s="117">
        <v>1521.89</v>
      </c>
      <c r="F276" s="117">
        <v>1507.1</v>
      </c>
      <c r="G276" s="90">
        <v>81.96189600000001</v>
      </c>
    </row>
    <row r="277" spans="2:7" ht="13.5" x14ac:dyDescent="0.2">
      <c r="B277" s="88" t="s">
        <v>622</v>
      </c>
      <c r="C277" s="88" t="s">
        <v>1106</v>
      </c>
      <c r="D277" s="116" t="s">
        <v>1216</v>
      </c>
      <c r="E277" s="117">
        <v>85.38</v>
      </c>
      <c r="F277" s="117">
        <v>85.3</v>
      </c>
      <c r="G277" s="90">
        <v>408.03147560000002</v>
      </c>
    </row>
    <row r="278" spans="2:7" ht="13.5" x14ac:dyDescent="0.2">
      <c r="B278" s="88" t="s">
        <v>622</v>
      </c>
      <c r="C278" s="88" t="s">
        <v>1094</v>
      </c>
      <c r="D278" s="116" t="s">
        <v>1216</v>
      </c>
      <c r="E278" s="117">
        <v>409.78</v>
      </c>
      <c r="F278" s="117">
        <v>424.9</v>
      </c>
      <c r="G278" s="90">
        <v>102.782095</v>
      </c>
    </row>
    <row r="279" spans="2:7" ht="13.5" x14ac:dyDescent="0.2">
      <c r="B279" s="88" t="s">
        <v>622</v>
      </c>
      <c r="C279" s="88" t="s">
        <v>1079</v>
      </c>
      <c r="D279" s="116" t="s">
        <v>1216</v>
      </c>
      <c r="E279" s="117">
        <v>369.77</v>
      </c>
      <c r="F279" s="117">
        <v>375.2</v>
      </c>
      <c r="G279" s="90">
        <v>66.969560999999999</v>
      </c>
    </row>
    <row r="280" spans="2:7" ht="13.5" x14ac:dyDescent="0.2">
      <c r="B280" s="88" t="s">
        <v>622</v>
      </c>
      <c r="C280" s="88" t="s">
        <v>1096</v>
      </c>
      <c r="D280" s="116" t="s">
        <v>1216</v>
      </c>
      <c r="E280" s="117">
        <v>359.49</v>
      </c>
      <c r="F280" s="117">
        <v>372.25</v>
      </c>
      <c r="G280" s="90">
        <v>113.78200279999999</v>
      </c>
    </row>
    <row r="281" spans="2:7" ht="13.5" x14ac:dyDescent="0.2">
      <c r="B281" s="88" t="s">
        <v>622</v>
      </c>
      <c r="C281" s="88" t="s">
        <v>1114</v>
      </c>
      <c r="D281" s="116" t="s">
        <v>1216</v>
      </c>
      <c r="E281" s="117">
        <v>1289.7</v>
      </c>
      <c r="F281" s="117">
        <v>1311.3</v>
      </c>
      <c r="G281" s="90">
        <v>518.31970000000001</v>
      </c>
    </row>
    <row r="282" spans="2:7" ht="13.5" x14ac:dyDescent="0.2">
      <c r="B282" s="88" t="s">
        <v>622</v>
      </c>
      <c r="C282" s="88" t="s">
        <v>1110</v>
      </c>
      <c r="D282" s="116" t="s">
        <v>1216</v>
      </c>
      <c r="E282" s="117">
        <v>1315.06</v>
      </c>
      <c r="F282" s="117">
        <v>1318.8</v>
      </c>
      <c r="G282" s="90">
        <v>306.96665999999999</v>
      </c>
    </row>
    <row r="283" spans="2:7" ht="13.5" x14ac:dyDescent="0.2">
      <c r="B283" s="88" t="s">
        <v>622</v>
      </c>
      <c r="C283" s="88" t="s">
        <v>1072</v>
      </c>
      <c r="D283" s="116" t="s">
        <v>1216</v>
      </c>
      <c r="E283" s="117">
        <v>1036.21</v>
      </c>
      <c r="F283" s="117">
        <v>1038.4000000000001</v>
      </c>
      <c r="G283" s="90">
        <v>9.6093641000000005</v>
      </c>
    </row>
    <row r="284" spans="2:7" ht="13.5" x14ac:dyDescent="0.2">
      <c r="B284" s="88" t="s">
        <v>622</v>
      </c>
      <c r="C284" s="88" t="s">
        <v>1092</v>
      </c>
      <c r="D284" s="116" t="s">
        <v>1216</v>
      </c>
      <c r="E284" s="117">
        <v>186.73</v>
      </c>
      <c r="F284" s="117">
        <v>191.67</v>
      </c>
      <c r="G284" s="90">
        <v>79.5703776</v>
      </c>
    </row>
    <row r="285" spans="2:7" ht="13.5" x14ac:dyDescent="0.2">
      <c r="B285" s="88" t="s">
        <v>622</v>
      </c>
      <c r="C285" s="88" t="s">
        <v>1108</v>
      </c>
      <c r="D285" s="116" t="s">
        <v>1216</v>
      </c>
      <c r="E285" s="117">
        <v>3968.23</v>
      </c>
      <c r="F285" s="117">
        <v>4322.8999999999996</v>
      </c>
      <c r="G285" s="90">
        <v>233.95711920000002</v>
      </c>
    </row>
    <row r="286" spans="2:7" ht="13.5" x14ac:dyDescent="0.2">
      <c r="B286" s="88" t="s">
        <v>622</v>
      </c>
      <c r="C286" s="88" t="s">
        <v>1109</v>
      </c>
      <c r="D286" s="116" t="s">
        <v>1216</v>
      </c>
      <c r="E286" s="117">
        <v>608.33000000000004</v>
      </c>
      <c r="F286" s="117">
        <v>607.54999999999995</v>
      </c>
      <c r="G286" s="90">
        <v>281.10834540000002</v>
      </c>
    </row>
    <row r="287" spans="2:7" ht="13.5" x14ac:dyDescent="0.25">
      <c r="B287" s="79"/>
      <c r="C287" s="79"/>
      <c r="D287" s="79"/>
      <c r="E287" s="79"/>
      <c r="F287" s="79"/>
      <c r="G287" s="81"/>
    </row>
    <row r="288" spans="2:7" ht="13.5" x14ac:dyDescent="0.25">
      <c r="B288" s="80" t="s">
        <v>1217</v>
      </c>
      <c r="C288" s="79"/>
      <c r="D288" s="79"/>
      <c r="E288" s="82"/>
      <c r="F288" s="82"/>
      <c r="G288" s="82"/>
    </row>
    <row r="289" spans="2:7" ht="13.5" x14ac:dyDescent="0.25">
      <c r="B289" s="79"/>
      <c r="C289" s="79"/>
      <c r="D289" s="79"/>
      <c r="E289" s="79"/>
      <c r="F289" s="79"/>
      <c r="G289" s="79"/>
    </row>
    <row r="290" spans="2:7" ht="13.5" x14ac:dyDescent="0.25">
      <c r="B290" s="91" t="s">
        <v>1210</v>
      </c>
      <c r="C290" s="91" t="s">
        <v>1218</v>
      </c>
      <c r="D290" s="79"/>
      <c r="E290" s="79"/>
      <c r="F290" s="79"/>
      <c r="G290" s="79"/>
    </row>
    <row r="291" spans="2:7" ht="13.5" x14ac:dyDescent="0.25">
      <c r="B291" s="88" t="s">
        <v>622</v>
      </c>
      <c r="C291" s="93">
        <v>74.252065999999999</v>
      </c>
      <c r="D291" s="79"/>
      <c r="E291" s="79"/>
      <c r="F291" s="79"/>
      <c r="G291" s="79"/>
    </row>
    <row r="292" spans="2:7" ht="13.5" x14ac:dyDescent="0.25">
      <c r="B292" s="79"/>
      <c r="C292" s="79"/>
      <c r="D292" s="79"/>
      <c r="E292" s="79"/>
      <c r="F292" s="79"/>
      <c r="G292" s="79"/>
    </row>
    <row r="293" spans="2:7" ht="13.5" x14ac:dyDescent="0.25">
      <c r="B293" s="80" t="s">
        <v>1219</v>
      </c>
      <c r="C293" s="79"/>
      <c r="D293" s="79"/>
      <c r="E293" s="79"/>
      <c r="F293" s="79"/>
      <c r="G293" s="79"/>
    </row>
    <row r="294" spans="2:7" ht="13.5" x14ac:dyDescent="0.25">
      <c r="B294" s="80"/>
      <c r="C294" s="79"/>
      <c r="D294" s="79"/>
      <c r="E294" s="79"/>
      <c r="F294" s="79"/>
      <c r="G294" s="79"/>
    </row>
    <row r="295" spans="2:7" ht="81" x14ac:dyDescent="0.2">
      <c r="B295" s="86" t="s">
        <v>1210</v>
      </c>
      <c r="C295" s="87" t="s">
        <v>1220</v>
      </c>
      <c r="D295" s="87" t="s">
        <v>1221</v>
      </c>
      <c r="E295" s="87" t="s">
        <v>1222</v>
      </c>
      <c r="F295" s="87" t="s">
        <v>1223</v>
      </c>
      <c r="G295" s="87" t="s">
        <v>1224</v>
      </c>
    </row>
    <row r="296" spans="2:7" ht="13.5" x14ac:dyDescent="0.25">
      <c r="B296" s="88" t="s">
        <v>622</v>
      </c>
      <c r="C296" s="22">
        <v>18712</v>
      </c>
      <c r="D296" s="22">
        <v>18712</v>
      </c>
      <c r="E296" s="23">
        <v>120061.11</v>
      </c>
      <c r="F296" s="23">
        <v>118929.4</v>
      </c>
      <c r="G296" s="23">
        <v>-1167.4198750000064</v>
      </c>
    </row>
    <row r="297" spans="2:7" ht="13.5" x14ac:dyDescent="0.25">
      <c r="B297" s="83"/>
      <c r="C297" s="84"/>
      <c r="D297" s="84"/>
      <c r="E297" s="79"/>
      <c r="F297" s="79"/>
      <c r="G297" s="85"/>
    </row>
    <row r="298" spans="2:7" ht="13.5" x14ac:dyDescent="0.25">
      <c r="B298" s="80" t="s">
        <v>1246</v>
      </c>
      <c r="C298" s="84"/>
      <c r="D298" s="79"/>
      <c r="E298" s="79"/>
      <c r="F298" s="79"/>
      <c r="G298" s="79"/>
    </row>
    <row r="299" spans="2:7" ht="13.5" x14ac:dyDescent="0.25">
      <c r="B299" s="83"/>
      <c r="C299" s="84"/>
      <c r="D299" s="79"/>
      <c r="E299" s="79"/>
      <c r="F299" s="79"/>
      <c r="G299" s="79"/>
    </row>
    <row r="300" spans="2:7" ht="13.5" x14ac:dyDescent="0.25">
      <c r="B300" s="80" t="s">
        <v>1247</v>
      </c>
      <c r="C300" s="79"/>
      <c r="D300" s="79"/>
      <c r="E300" s="79"/>
      <c r="F300" s="79"/>
      <c r="G300" s="79"/>
    </row>
    <row r="301" spans="2:7" ht="13.5" x14ac:dyDescent="0.25">
      <c r="B301" s="83"/>
      <c r="C301" s="84"/>
      <c r="D301" s="79"/>
      <c r="E301" s="79"/>
      <c r="F301" s="79"/>
      <c r="G301" s="79"/>
    </row>
    <row r="302" spans="2:7" ht="13.5" x14ac:dyDescent="0.25">
      <c r="B302" s="80" t="s">
        <v>1229</v>
      </c>
      <c r="C302" s="79"/>
      <c r="D302" s="79"/>
      <c r="E302" s="79"/>
      <c r="F302" s="79"/>
      <c r="G302" s="79"/>
    </row>
    <row r="303" spans="2:7" ht="13.5" x14ac:dyDescent="0.25">
      <c r="B303" s="80"/>
      <c r="C303" s="79"/>
      <c r="D303" s="79"/>
      <c r="E303" s="79"/>
      <c r="F303" s="79"/>
      <c r="G303" s="79"/>
    </row>
    <row r="304" spans="2:7" ht="81" x14ac:dyDescent="0.2">
      <c r="B304" s="86" t="s">
        <v>1210</v>
      </c>
      <c r="C304" s="87" t="s">
        <v>1220</v>
      </c>
      <c r="D304" s="87" t="s">
        <v>1221</v>
      </c>
      <c r="E304" s="87" t="s">
        <v>1222</v>
      </c>
      <c r="F304" s="87" t="s">
        <v>1230</v>
      </c>
      <c r="G304" s="87" t="s">
        <v>1231</v>
      </c>
    </row>
    <row r="305" spans="2:7" ht="13.5" x14ac:dyDescent="0.2">
      <c r="B305" s="24" t="s">
        <v>676</v>
      </c>
      <c r="C305" s="94">
        <v>1575</v>
      </c>
      <c r="D305" s="94">
        <v>1575</v>
      </c>
      <c r="E305" s="94">
        <v>10882.93</v>
      </c>
      <c r="F305" s="94">
        <v>10975.45</v>
      </c>
      <c r="G305" s="94">
        <v>92.520000000000437</v>
      </c>
    </row>
    <row r="306" spans="2:7" ht="13.5" x14ac:dyDescent="0.25">
      <c r="B306" s="95"/>
      <c r="C306" s="96"/>
      <c r="D306" s="96"/>
      <c r="E306" s="97"/>
      <c r="F306" s="97"/>
      <c r="G306" s="97"/>
    </row>
    <row r="307" spans="2:7" ht="13.5" x14ac:dyDescent="0.25">
      <c r="B307" s="80" t="s">
        <v>1233</v>
      </c>
      <c r="C307" s="79"/>
      <c r="D307" s="98"/>
      <c r="E307" s="79"/>
      <c r="F307" s="79"/>
      <c r="G307" s="79"/>
    </row>
    <row r="308" spans="2:7" ht="13.5" x14ac:dyDescent="0.25">
      <c r="B308" s="79"/>
      <c r="C308" s="79"/>
      <c r="D308" s="98"/>
      <c r="E308" s="98"/>
      <c r="F308" s="99"/>
      <c r="G308" s="99"/>
    </row>
    <row r="309" spans="2:7" ht="13.5" x14ac:dyDescent="0.25">
      <c r="B309" s="80" t="s">
        <v>1234</v>
      </c>
      <c r="C309" s="79"/>
      <c r="D309" s="79"/>
      <c r="E309" s="79"/>
      <c r="F309" s="79"/>
      <c r="G309" s="79" t="s">
        <v>1235</v>
      </c>
    </row>
    <row r="310" spans="2:7" ht="13.5" x14ac:dyDescent="0.25">
      <c r="B310" s="79"/>
      <c r="C310" s="100"/>
      <c r="D310" s="101"/>
      <c r="E310" s="79"/>
      <c r="F310" s="79"/>
      <c r="G310" s="79"/>
    </row>
    <row r="311" spans="2:7" ht="13.5" x14ac:dyDescent="0.25">
      <c r="B311" s="80" t="s">
        <v>1236</v>
      </c>
      <c r="C311" s="79"/>
      <c r="D311" s="79"/>
      <c r="E311" s="79"/>
      <c r="F311" s="79"/>
      <c r="G311" s="79"/>
    </row>
    <row r="312" spans="2:7" ht="13.5" x14ac:dyDescent="0.25">
      <c r="B312" s="79"/>
      <c r="C312" s="79"/>
      <c r="D312" s="79"/>
      <c r="E312" s="79"/>
      <c r="F312" s="79"/>
      <c r="G312" s="79"/>
    </row>
    <row r="313" spans="2:7" ht="13.5" x14ac:dyDescent="0.25">
      <c r="B313" s="80" t="s">
        <v>1237</v>
      </c>
      <c r="C313" s="79"/>
      <c r="D313" s="79"/>
      <c r="E313" s="79"/>
      <c r="F313" s="79"/>
      <c r="G313" s="79"/>
    </row>
    <row r="314" spans="2:7" ht="13.5" x14ac:dyDescent="0.25">
      <c r="B314" s="79"/>
      <c r="C314" s="102"/>
      <c r="D314" s="103"/>
      <c r="E314" s="25"/>
      <c r="F314" s="99"/>
      <c r="G314" s="99"/>
    </row>
    <row r="315" spans="2:7" ht="13.5" x14ac:dyDescent="0.25">
      <c r="B315" s="80" t="s">
        <v>1238</v>
      </c>
      <c r="C315" s="79"/>
      <c r="D315" s="79"/>
      <c r="E315" s="79"/>
      <c r="F315" s="79"/>
      <c r="G315" s="79"/>
    </row>
    <row r="316" spans="2:7" ht="13.5" x14ac:dyDescent="0.25">
      <c r="B316" s="83"/>
      <c r="C316" s="101"/>
      <c r="D316" s="79"/>
      <c r="E316" s="79"/>
      <c r="F316" s="79"/>
      <c r="G316" s="79"/>
    </row>
    <row r="317" spans="2:7" ht="13.5" x14ac:dyDescent="0.25">
      <c r="B317" s="80" t="s">
        <v>1239</v>
      </c>
      <c r="C317" s="79"/>
      <c r="D317" s="79"/>
      <c r="E317" s="79"/>
      <c r="F317" s="79"/>
      <c r="G317" s="79"/>
    </row>
    <row r="318" spans="2:7" ht="13.5" x14ac:dyDescent="0.25">
      <c r="B318" s="79"/>
      <c r="C318" s="79"/>
      <c r="D318" s="79"/>
      <c r="E318" s="79"/>
      <c r="F318" s="26"/>
      <c r="G318" s="104"/>
    </row>
    <row r="319" spans="2:7" ht="13.5" x14ac:dyDescent="0.25">
      <c r="B319" s="80" t="s">
        <v>1240</v>
      </c>
      <c r="C319" s="79"/>
      <c r="D319" s="79"/>
      <c r="E319" s="79"/>
      <c r="F319" s="79"/>
      <c r="G319" s="79"/>
    </row>
    <row r="320" spans="2:7" ht="13.5" x14ac:dyDescent="0.25">
      <c r="B320" s="79"/>
      <c r="C320" s="79"/>
      <c r="D320" s="79"/>
      <c r="E320" s="104"/>
      <c r="F320" s="79"/>
      <c r="G320" s="79"/>
    </row>
    <row r="321" spans="2:7" ht="13.5" x14ac:dyDescent="0.25">
      <c r="B321" s="80" t="s">
        <v>1241</v>
      </c>
      <c r="C321" s="79"/>
      <c r="D321" s="79"/>
      <c r="E321" s="104"/>
      <c r="F321" s="79"/>
      <c r="G321" s="105"/>
    </row>
    <row r="322" spans="2:7" ht="13.5" x14ac:dyDescent="0.25">
      <c r="B322" s="79"/>
      <c r="C322" s="79"/>
      <c r="D322" s="79"/>
      <c r="E322" s="104"/>
      <c r="F322" s="79"/>
      <c r="G322" s="79"/>
    </row>
    <row r="323" spans="2:7" ht="13.5" x14ac:dyDescent="0.25">
      <c r="B323" s="80" t="s">
        <v>1242</v>
      </c>
      <c r="C323" s="79"/>
      <c r="D323" s="79"/>
      <c r="E323" s="104"/>
      <c r="F323" s="79"/>
      <c r="G323" s="79"/>
    </row>
    <row r="324" spans="2:7" ht="13.5" x14ac:dyDescent="0.25">
      <c r="B324" s="79"/>
      <c r="C324" s="79"/>
      <c r="D324" s="79"/>
      <c r="E324" s="104"/>
      <c r="F324" s="79"/>
      <c r="G324" s="79"/>
    </row>
    <row r="325" spans="2:7" ht="13.5" x14ac:dyDescent="0.25">
      <c r="B325" s="80" t="s">
        <v>1243</v>
      </c>
      <c r="C325" s="79"/>
      <c r="D325" s="79"/>
      <c r="E325" s="104"/>
      <c r="F325" s="79"/>
      <c r="G325" s="79"/>
    </row>
    <row r="326" spans="2:7" ht="13.5" x14ac:dyDescent="0.25">
      <c r="B326" s="79"/>
      <c r="C326" s="79"/>
      <c r="D326" s="79"/>
      <c r="E326" s="104"/>
      <c r="F326" s="79"/>
      <c r="G326" s="79"/>
    </row>
    <row r="327" spans="2:7" ht="13.5" x14ac:dyDescent="0.25">
      <c r="B327" s="80" t="s">
        <v>1244</v>
      </c>
      <c r="C327" s="79"/>
      <c r="D327" s="79"/>
      <c r="E327" s="104"/>
      <c r="F327" s="79"/>
      <c r="G327" s="79"/>
    </row>
    <row r="328" spans="2:7" ht="13.5" x14ac:dyDescent="0.25">
      <c r="B328" s="79" t="s">
        <v>1245</v>
      </c>
      <c r="C328" s="79"/>
      <c r="D328" s="79"/>
      <c r="E328" s="79"/>
      <c r="F328" s="79"/>
      <c r="G328" s="79"/>
    </row>
    <row r="329" spans="2:7" ht="13.5" x14ac:dyDescent="0.25">
      <c r="B329" s="79"/>
      <c r="C329" s="79"/>
      <c r="D329" s="79"/>
      <c r="E329" s="79"/>
      <c r="F329" s="79"/>
      <c r="G329" s="79"/>
    </row>
    <row r="330" spans="2:7" ht="13.5" x14ac:dyDescent="0.25">
      <c r="B330" s="79"/>
      <c r="C330" s="79"/>
      <c r="D330" s="79"/>
      <c r="E330" s="79"/>
      <c r="F330" s="79"/>
      <c r="G330" s="79"/>
    </row>
  </sheetData>
  <mergeCells count="43">
    <mergeCell ref="B218:C218"/>
    <mergeCell ref="B219:D219"/>
    <mergeCell ref="B221:C221"/>
    <mergeCell ref="B213:C213"/>
    <mergeCell ref="B214:C214"/>
    <mergeCell ref="B215:C215"/>
    <mergeCell ref="B216:C216"/>
    <mergeCell ref="B217:C217"/>
    <mergeCell ref="B201:I201"/>
    <mergeCell ref="B209:D209"/>
    <mergeCell ref="B210:C210"/>
    <mergeCell ref="B211:C211"/>
    <mergeCell ref="B212:C212"/>
    <mergeCell ref="B196:B198"/>
    <mergeCell ref="C196:C198"/>
    <mergeCell ref="D196:F196"/>
    <mergeCell ref="G196:I196"/>
    <mergeCell ref="D197:D198"/>
    <mergeCell ref="E197:E198"/>
    <mergeCell ref="F197:F198"/>
    <mergeCell ref="G197:H197"/>
    <mergeCell ref="I197:I198"/>
    <mergeCell ref="B188:C188"/>
    <mergeCell ref="B190:C190"/>
    <mergeCell ref="B191:C191"/>
    <mergeCell ref="B192:C192"/>
    <mergeCell ref="B193:C193"/>
    <mergeCell ref="B232:G232"/>
    <mergeCell ref="B233:G233"/>
    <mergeCell ref="B235:G235"/>
    <mergeCell ref="A1:H1"/>
    <mergeCell ref="A2:H2"/>
    <mergeCell ref="A3:H3"/>
    <mergeCell ref="B170:H170"/>
    <mergeCell ref="B171:H171"/>
    <mergeCell ref="B172:H172"/>
    <mergeCell ref="B173:H173"/>
    <mergeCell ref="B174:H174"/>
    <mergeCell ref="B175:H175"/>
    <mergeCell ref="B177:D177"/>
    <mergeCell ref="B178:C178"/>
    <mergeCell ref="B179:C179"/>
    <mergeCell ref="B180:C180"/>
  </mergeCells>
  <hyperlinks>
    <hyperlink ref="I1" location="Index!B2" display="Index" xr:uid="{512D3054-AFA7-4C22-9F1D-4DA94F91B2D2}"/>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2FC75-B2A8-45B4-9B9C-E364B047E2F7}">
  <sheetPr>
    <outlinePr summaryBelow="0" summaryRight="0"/>
  </sheetPr>
  <dimension ref="A1:Q283"/>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676</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43</v>
      </c>
      <c r="C7" s="40" t="s">
        <v>44</v>
      </c>
      <c r="D7" s="40" t="s">
        <v>45</v>
      </c>
      <c r="E7" s="41">
        <v>866520</v>
      </c>
      <c r="F7" s="42">
        <v>12438.02808</v>
      </c>
      <c r="G7" s="43">
        <v>7.3946590000000006E-2</v>
      </c>
      <c r="H7" s="33" t="s">
        <v>141</v>
      </c>
    </row>
    <row r="8" spans="1:9" x14ac:dyDescent="0.2">
      <c r="A8" s="39">
        <v>2</v>
      </c>
      <c r="B8" s="40" t="s">
        <v>463</v>
      </c>
      <c r="C8" s="40" t="s">
        <v>464</v>
      </c>
      <c r="D8" s="40" t="s">
        <v>45</v>
      </c>
      <c r="E8" s="41">
        <v>1175005</v>
      </c>
      <c r="F8" s="42">
        <v>8790.7999075000007</v>
      </c>
      <c r="G8" s="43">
        <v>5.2263080000000003E-2</v>
      </c>
      <c r="H8" s="33" t="s">
        <v>141</v>
      </c>
    </row>
    <row r="9" spans="1:9" x14ac:dyDescent="0.2">
      <c r="A9" s="39">
        <v>3</v>
      </c>
      <c r="B9" s="40" t="s">
        <v>18</v>
      </c>
      <c r="C9" s="40" t="s">
        <v>19</v>
      </c>
      <c r="D9" s="40" t="s">
        <v>20</v>
      </c>
      <c r="E9" s="41">
        <v>622227</v>
      </c>
      <c r="F9" s="42">
        <v>8137.4847060000002</v>
      </c>
      <c r="G9" s="43">
        <v>4.8378989999999997E-2</v>
      </c>
      <c r="H9" s="33" t="s">
        <v>141</v>
      </c>
    </row>
    <row r="10" spans="1:9" x14ac:dyDescent="0.2">
      <c r="A10" s="39">
        <v>4</v>
      </c>
      <c r="B10" s="40" t="s">
        <v>12</v>
      </c>
      <c r="C10" s="40" t="s">
        <v>13</v>
      </c>
      <c r="D10" s="40" t="s">
        <v>14</v>
      </c>
      <c r="E10" s="41">
        <v>345072</v>
      </c>
      <c r="F10" s="42">
        <v>6804.8198400000001</v>
      </c>
      <c r="G10" s="43">
        <v>4.0456029999999997E-2</v>
      </c>
      <c r="H10" s="33" t="s">
        <v>141</v>
      </c>
    </row>
    <row r="11" spans="1:9" x14ac:dyDescent="0.2">
      <c r="A11" s="39">
        <v>5</v>
      </c>
      <c r="B11" s="40" t="s">
        <v>320</v>
      </c>
      <c r="C11" s="40" t="s">
        <v>321</v>
      </c>
      <c r="D11" s="40" t="s">
        <v>228</v>
      </c>
      <c r="E11" s="41">
        <v>2063150</v>
      </c>
      <c r="F11" s="42">
        <v>6239.9971750000004</v>
      </c>
      <c r="G11" s="43">
        <v>3.7098039999999999E-2</v>
      </c>
      <c r="H11" s="33" t="s">
        <v>141</v>
      </c>
    </row>
    <row r="12" spans="1:9" x14ac:dyDescent="0.2">
      <c r="A12" s="39">
        <v>6</v>
      </c>
      <c r="B12" s="40" t="s">
        <v>465</v>
      </c>
      <c r="C12" s="40" t="s">
        <v>466</v>
      </c>
      <c r="D12" s="40" t="s">
        <v>45</v>
      </c>
      <c r="E12" s="41">
        <v>1385756</v>
      </c>
      <c r="F12" s="42">
        <v>5408.6056680000002</v>
      </c>
      <c r="G12" s="43">
        <v>3.2155250000000003E-2</v>
      </c>
      <c r="H12" s="33" t="s">
        <v>141</v>
      </c>
    </row>
    <row r="13" spans="1:9" x14ac:dyDescent="0.2">
      <c r="A13" s="39">
        <v>7</v>
      </c>
      <c r="B13" s="40" t="s">
        <v>15</v>
      </c>
      <c r="C13" s="40" t="s">
        <v>16</v>
      </c>
      <c r="D13" s="40" t="s">
        <v>17</v>
      </c>
      <c r="E13" s="41">
        <v>127671</v>
      </c>
      <c r="F13" s="42">
        <v>5028.8330189999997</v>
      </c>
      <c r="G13" s="43">
        <v>2.9897429999999999E-2</v>
      </c>
      <c r="H13" s="33" t="s">
        <v>141</v>
      </c>
    </row>
    <row r="14" spans="1:9" x14ac:dyDescent="0.2">
      <c r="A14" s="39">
        <v>8</v>
      </c>
      <c r="B14" s="40" t="s">
        <v>467</v>
      </c>
      <c r="C14" s="40" t="s">
        <v>468</v>
      </c>
      <c r="D14" s="40" t="s">
        <v>184</v>
      </c>
      <c r="E14" s="41">
        <v>219450</v>
      </c>
      <c r="F14" s="42">
        <v>4452.85995</v>
      </c>
      <c r="G14" s="43">
        <v>2.6473150000000001E-2</v>
      </c>
      <c r="H14" s="33" t="s">
        <v>141</v>
      </c>
    </row>
    <row r="15" spans="1:9" x14ac:dyDescent="0.2">
      <c r="A15" s="39">
        <v>9</v>
      </c>
      <c r="B15" s="40" t="s">
        <v>336</v>
      </c>
      <c r="C15" s="40" t="s">
        <v>337</v>
      </c>
      <c r="D15" s="40" t="s">
        <v>223</v>
      </c>
      <c r="E15" s="41">
        <v>119044</v>
      </c>
      <c r="F15" s="42">
        <v>4045.7103400000001</v>
      </c>
      <c r="G15" s="43">
        <v>2.4052560000000001E-2</v>
      </c>
      <c r="H15" s="33" t="s">
        <v>141</v>
      </c>
    </row>
    <row r="16" spans="1:9" x14ac:dyDescent="0.2">
      <c r="A16" s="34">
        <v>10</v>
      </c>
      <c r="B16" s="35" t="s">
        <v>1016</v>
      </c>
      <c r="C16" s="35" t="s">
        <v>1017</v>
      </c>
      <c r="D16" s="35" t="s">
        <v>109</v>
      </c>
      <c r="E16" s="36">
        <v>729150</v>
      </c>
      <c r="F16" s="37">
        <f>31.936041*100</f>
        <v>3193.6041</v>
      </c>
      <c r="G16" s="131">
        <f>F16/F165</f>
        <v>1.8986620917078402E-2</v>
      </c>
      <c r="H16" s="33" t="s">
        <v>141</v>
      </c>
    </row>
    <row r="17" spans="1:8" x14ac:dyDescent="0.2">
      <c r="A17" s="39">
        <v>11</v>
      </c>
      <c r="B17" s="40" t="s">
        <v>197</v>
      </c>
      <c r="C17" s="40" t="s">
        <v>198</v>
      </c>
      <c r="D17" s="40" t="s">
        <v>199</v>
      </c>
      <c r="E17" s="41">
        <v>159730</v>
      </c>
      <c r="F17" s="42">
        <v>2748.9533000000001</v>
      </c>
      <c r="G17" s="43">
        <v>1.6343079999999999E-2</v>
      </c>
      <c r="H17" s="33" t="s">
        <v>141</v>
      </c>
    </row>
    <row r="18" spans="1:8" ht="25.5" x14ac:dyDescent="0.2">
      <c r="A18" s="39">
        <v>12</v>
      </c>
      <c r="B18" s="40" t="s">
        <v>257</v>
      </c>
      <c r="C18" s="40" t="s">
        <v>258</v>
      </c>
      <c r="D18" s="40" t="s">
        <v>237</v>
      </c>
      <c r="E18" s="41">
        <v>192685</v>
      </c>
      <c r="F18" s="42">
        <v>2587.7595500000002</v>
      </c>
      <c r="G18" s="43">
        <v>1.5384750000000001E-2</v>
      </c>
      <c r="H18" s="33" t="s">
        <v>141</v>
      </c>
    </row>
    <row r="19" spans="1:8" ht="25.5" x14ac:dyDescent="0.2">
      <c r="A19" s="39">
        <v>13</v>
      </c>
      <c r="B19" s="40" t="s">
        <v>324</v>
      </c>
      <c r="C19" s="40" t="s">
        <v>325</v>
      </c>
      <c r="D19" s="40" t="s">
        <v>184</v>
      </c>
      <c r="E19" s="41">
        <v>139420</v>
      </c>
      <c r="F19" s="42">
        <v>2579.13058</v>
      </c>
      <c r="G19" s="43">
        <v>1.533345E-2</v>
      </c>
      <c r="H19" s="33" t="s">
        <v>141</v>
      </c>
    </row>
    <row r="20" spans="1:8" x14ac:dyDescent="0.2">
      <c r="A20" s="39">
        <v>14</v>
      </c>
      <c r="B20" s="40" t="s">
        <v>316</v>
      </c>
      <c r="C20" s="40" t="s">
        <v>317</v>
      </c>
      <c r="D20" s="40" t="s">
        <v>199</v>
      </c>
      <c r="E20" s="41">
        <v>21437</v>
      </c>
      <c r="F20" s="42">
        <v>2397.9428200000002</v>
      </c>
      <c r="G20" s="43">
        <v>1.425625E-2</v>
      </c>
      <c r="H20" s="33" t="s">
        <v>141</v>
      </c>
    </row>
    <row r="21" spans="1:8" ht="25.5" x14ac:dyDescent="0.2">
      <c r="A21" s="39">
        <v>15</v>
      </c>
      <c r="B21" s="40" t="s">
        <v>235</v>
      </c>
      <c r="C21" s="40" t="s">
        <v>236</v>
      </c>
      <c r="D21" s="40" t="s">
        <v>237</v>
      </c>
      <c r="E21" s="41">
        <v>146930</v>
      </c>
      <c r="F21" s="42">
        <v>2353.0839500000002</v>
      </c>
      <c r="G21" s="43">
        <v>1.398956E-2</v>
      </c>
      <c r="H21" s="33" t="s">
        <v>141</v>
      </c>
    </row>
    <row r="22" spans="1:8" x14ac:dyDescent="0.2">
      <c r="A22" s="39">
        <v>16</v>
      </c>
      <c r="B22" s="40" t="s">
        <v>132</v>
      </c>
      <c r="C22" s="40" t="s">
        <v>133</v>
      </c>
      <c r="D22" s="40" t="s">
        <v>134</v>
      </c>
      <c r="E22" s="41">
        <v>1193420</v>
      </c>
      <c r="F22" s="42">
        <v>2263.7983979999999</v>
      </c>
      <c r="G22" s="43">
        <v>1.345874E-2</v>
      </c>
      <c r="H22" s="33" t="s">
        <v>141</v>
      </c>
    </row>
    <row r="23" spans="1:8" x14ac:dyDescent="0.2">
      <c r="A23" s="39">
        <v>17</v>
      </c>
      <c r="B23" s="40" t="s">
        <v>469</v>
      </c>
      <c r="C23" s="40" t="s">
        <v>470</v>
      </c>
      <c r="D23" s="40" t="s">
        <v>124</v>
      </c>
      <c r="E23" s="41">
        <v>467464</v>
      </c>
      <c r="F23" s="42">
        <v>2123.2214880000001</v>
      </c>
      <c r="G23" s="43">
        <v>1.2622980000000001E-2</v>
      </c>
      <c r="H23" s="33" t="s">
        <v>141</v>
      </c>
    </row>
    <row r="24" spans="1:8" x14ac:dyDescent="0.2">
      <c r="A24" s="39">
        <v>18</v>
      </c>
      <c r="B24" s="40" t="s">
        <v>221</v>
      </c>
      <c r="C24" s="40" t="s">
        <v>222</v>
      </c>
      <c r="D24" s="40" t="s">
        <v>223</v>
      </c>
      <c r="E24" s="41">
        <v>49027</v>
      </c>
      <c r="F24" s="42">
        <v>2114.583537</v>
      </c>
      <c r="G24" s="43">
        <v>1.257163E-2</v>
      </c>
      <c r="H24" s="33" t="s">
        <v>141</v>
      </c>
    </row>
    <row r="25" spans="1:8" x14ac:dyDescent="0.2">
      <c r="A25" s="39">
        <v>19</v>
      </c>
      <c r="B25" s="40" t="s">
        <v>300</v>
      </c>
      <c r="C25" s="40" t="s">
        <v>301</v>
      </c>
      <c r="D25" s="40" t="s">
        <v>199</v>
      </c>
      <c r="E25" s="41">
        <v>255030</v>
      </c>
      <c r="F25" s="42">
        <v>2070.9711149999998</v>
      </c>
      <c r="G25" s="43">
        <v>1.231234E-2</v>
      </c>
      <c r="H25" s="33" t="s">
        <v>141</v>
      </c>
    </row>
    <row r="26" spans="1:8" x14ac:dyDescent="0.2">
      <c r="A26" s="39">
        <v>20</v>
      </c>
      <c r="B26" s="40" t="s">
        <v>114</v>
      </c>
      <c r="C26" s="40" t="s">
        <v>115</v>
      </c>
      <c r="D26" s="40" t="s">
        <v>116</v>
      </c>
      <c r="E26" s="41">
        <v>27674</v>
      </c>
      <c r="F26" s="42">
        <v>2059.0839700000001</v>
      </c>
      <c r="G26" s="43">
        <v>1.224167E-2</v>
      </c>
      <c r="H26" s="33" t="s">
        <v>141</v>
      </c>
    </row>
    <row r="27" spans="1:8" x14ac:dyDescent="0.2">
      <c r="A27" s="39">
        <v>21</v>
      </c>
      <c r="B27" s="40" t="s">
        <v>79</v>
      </c>
      <c r="C27" s="40" t="s">
        <v>80</v>
      </c>
      <c r="D27" s="40" t="s">
        <v>32</v>
      </c>
      <c r="E27" s="41">
        <v>35596</v>
      </c>
      <c r="F27" s="42">
        <v>1964.54324</v>
      </c>
      <c r="G27" s="43">
        <v>1.167961E-2</v>
      </c>
      <c r="H27" s="33" t="s">
        <v>141</v>
      </c>
    </row>
    <row r="28" spans="1:8" ht="25.5" x14ac:dyDescent="0.2">
      <c r="A28" s="39">
        <v>22</v>
      </c>
      <c r="B28" s="40" t="s">
        <v>189</v>
      </c>
      <c r="C28" s="40" t="s">
        <v>190</v>
      </c>
      <c r="D28" s="40" t="s">
        <v>191</v>
      </c>
      <c r="E28" s="41">
        <v>94029</v>
      </c>
      <c r="F28" s="42">
        <v>1949.7853439999999</v>
      </c>
      <c r="G28" s="43">
        <v>1.1591870000000001E-2</v>
      </c>
      <c r="H28" s="33" t="s">
        <v>141</v>
      </c>
    </row>
    <row r="29" spans="1:8" x14ac:dyDescent="0.2">
      <c r="A29" s="39">
        <v>23</v>
      </c>
      <c r="B29" s="40" t="s">
        <v>275</v>
      </c>
      <c r="C29" s="40" t="s">
        <v>276</v>
      </c>
      <c r="D29" s="40" t="s">
        <v>194</v>
      </c>
      <c r="E29" s="41">
        <v>946237</v>
      </c>
      <c r="F29" s="42">
        <v>1839.2008569</v>
      </c>
      <c r="G29" s="43">
        <v>1.093442E-2</v>
      </c>
      <c r="H29" s="33" t="s">
        <v>141</v>
      </c>
    </row>
    <row r="30" spans="1:8" ht="25.5" x14ac:dyDescent="0.2">
      <c r="A30" s="39">
        <v>24</v>
      </c>
      <c r="B30" s="40" t="s">
        <v>471</v>
      </c>
      <c r="C30" s="40" t="s">
        <v>472</v>
      </c>
      <c r="D30" s="40" t="s">
        <v>205</v>
      </c>
      <c r="E30" s="41">
        <v>86754</v>
      </c>
      <c r="F30" s="42">
        <v>1726.8383699999999</v>
      </c>
      <c r="G30" s="43">
        <v>1.02664E-2</v>
      </c>
      <c r="H30" s="33" t="s">
        <v>141</v>
      </c>
    </row>
    <row r="31" spans="1:8" x14ac:dyDescent="0.2">
      <c r="A31" s="39">
        <v>25</v>
      </c>
      <c r="B31" s="40" t="s">
        <v>27</v>
      </c>
      <c r="C31" s="40" t="s">
        <v>28</v>
      </c>
      <c r="D31" s="40" t="s">
        <v>29</v>
      </c>
      <c r="E31" s="41">
        <v>427041</v>
      </c>
      <c r="F31" s="42">
        <v>1656.2785185</v>
      </c>
      <c r="G31" s="43">
        <v>9.8469100000000004E-3</v>
      </c>
      <c r="H31" s="33" t="s">
        <v>141</v>
      </c>
    </row>
    <row r="32" spans="1:8" x14ac:dyDescent="0.2">
      <c r="A32" s="39">
        <v>26</v>
      </c>
      <c r="B32" s="40" t="s">
        <v>341</v>
      </c>
      <c r="C32" s="40" t="s">
        <v>342</v>
      </c>
      <c r="D32" s="40" t="s">
        <v>52</v>
      </c>
      <c r="E32" s="41">
        <v>183720</v>
      </c>
      <c r="F32" s="42">
        <v>1510.45398</v>
      </c>
      <c r="G32" s="43">
        <v>8.9799500000000004E-3</v>
      </c>
      <c r="H32" s="33" t="s">
        <v>141</v>
      </c>
    </row>
    <row r="33" spans="1:8" ht="25.5" x14ac:dyDescent="0.2">
      <c r="A33" s="39">
        <v>27</v>
      </c>
      <c r="B33" s="40" t="s">
        <v>24</v>
      </c>
      <c r="C33" s="40" t="s">
        <v>25</v>
      </c>
      <c r="D33" s="40" t="s">
        <v>26</v>
      </c>
      <c r="E33" s="41">
        <v>12278</v>
      </c>
      <c r="F33" s="42">
        <v>1461.4503400000001</v>
      </c>
      <c r="G33" s="43">
        <v>8.6886199999999993E-3</v>
      </c>
      <c r="H33" s="33" t="s">
        <v>141</v>
      </c>
    </row>
    <row r="34" spans="1:8" x14ac:dyDescent="0.2">
      <c r="A34" s="39">
        <v>28</v>
      </c>
      <c r="B34" s="40" t="s">
        <v>277</v>
      </c>
      <c r="C34" s="40" t="s">
        <v>278</v>
      </c>
      <c r="D34" s="40" t="s">
        <v>35</v>
      </c>
      <c r="E34" s="41">
        <v>122790</v>
      </c>
      <c r="F34" s="42">
        <v>1449.53595</v>
      </c>
      <c r="G34" s="43">
        <v>8.6177800000000002E-3</v>
      </c>
      <c r="H34" s="33" t="s">
        <v>141</v>
      </c>
    </row>
    <row r="35" spans="1:8" x14ac:dyDescent="0.2">
      <c r="A35" s="39">
        <v>29</v>
      </c>
      <c r="B35" s="40" t="s">
        <v>88</v>
      </c>
      <c r="C35" s="40" t="s">
        <v>89</v>
      </c>
      <c r="D35" s="40" t="s">
        <v>85</v>
      </c>
      <c r="E35" s="41">
        <v>297005</v>
      </c>
      <c r="F35" s="42">
        <v>1431.4155975000001</v>
      </c>
      <c r="G35" s="43">
        <v>8.5100599999999998E-3</v>
      </c>
      <c r="H35" s="33" t="s">
        <v>141</v>
      </c>
    </row>
    <row r="36" spans="1:8" x14ac:dyDescent="0.2">
      <c r="A36" s="39">
        <v>30</v>
      </c>
      <c r="B36" s="40" t="s">
        <v>473</v>
      </c>
      <c r="C36" s="40" t="s">
        <v>474</v>
      </c>
      <c r="D36" s="40" t="s">
        <v>35</v>
      </c>
      <c r="E36" s="41">
        <v>151685</v>
      </c>
      <c r="F36" s="42">
        <v>1381.0160825</v>
      </c>
      <c r="G36" s="43">
        <v>8.2104199999999995E-3</v>
      </c>
      <c r="H36" s="33" t="s">
        <v>141</v>
      </c>
    </row>
    <row r="37" spans="1:8" ht="25.5" x14ac:dyDescent="0.2">
      <c r="A37" s="39">
        <v>31</v>
      </c>
      <c r="B37" s="40" t="s">
        <v>475</v>
      </c>
      <c r="C37" s="40" t="s">
        <v>476</v>
      </c>
      <c r="D37" s="40" t="s">
        <v>202</v>
      </c>
      <c r="E37" s="41">
        <v>115152</v>
      </c>
      <c r="F37" s="42">
        <v>1330.351056</v>
      </c>
      <c r="G37" s="43">
        <v>7.9092099999999999E-3</v>
      </c>
      <c r="H37" s="33" t="s">
        <v>141</v>
      </c>
    </row>
    <row r="38" spans="1:8" x14ac:dyDescent="0.2">
      <c r="A38" s="39">
        <v>32</v>
      </c>
      <c r="B38" s="40" t="s">
        <v>477</v>
      </c>
      <c r="C38" s="40" t="s">
        <v>478</v>
      </c>
      <c r="D38" s="40" t="s">
        <v>184</v>
      </c>
      <c r="E38" s="41">
        <v>108269</v>
      </c>
      <c r="F38" s="42">
        <v>1287.3184100000001</v>
      </c>
      <c r="G38" s="43">
        <v>7.6533699999999996E-3</v>
      </c>
      <c r="H38" s="33" t="s">
        <v>141</v>
      </c>
    </row>
    <row r="39" spans="1:8" x14ac:dyDescent="0.2">
      <c r="A39" s="39">
        <v>33</v>
      </c>
      <c r="B39" s="40" t="s">
        <v>623</v>
      </c>
      <c r="C39" s="40" t="s">
        <v>624</v>
      </c>
      <c r="D39" s="40" t="s">
        <v>184</v>
      </c>
      <c r="E39" s="41">
        <v>112500</v>
      </c>
      <c r="F39" s="42">
        <v>1283.8499999999999</v>
      </c>
      <c r="G39" s="43">
        <v>7.6327499999999998E-3</v>
      </c>
      <c r="H39" s="33" t="s">
        <v>141</v>
      </c>
    </row>
    <row r="40" spans="1:8" ht="25.5" x14ac:dyDescent="0.2">
      <c r="A40" s="39">
        <v>34</v>
      </c>
      <c r="B40" s="40" t="s">
        <v>263</v>
      </c>
      <c r="C40" s="40" t="s">
        <v>264</v>
      </c>
      <c r="D40" s="40" t="s">
        <v>205</v>
      </c>
      <c r="E40" s="41">
        <v>51495</v>
      </c>
      <c r="F40" s="42">
        <v>1271.7205200000001</v>
      </c>
      <c r="G40" s="43">
        <v>7.5606400000000004E-3</v>
      </c>
      <c r="H40" s="33" t="s">
        <v>141</v>
      </c>
    </row>
    <row r="41" spans="1:8" x14ac:dyDescent="0.2">
      <c r="A41" s="39">
        <v>35</v>
      </c>
      <c r="B41" s="40" t="s">
        <v>481</v>
      </c>
      <c r="C41" s="40" t="s">
        <v>482</v>
      </c>
      <c r="D41" s="40" t="s">
        <v>194</v>
      </c>
      <c r="E41" s="41">
        <v>46450</v>
      </c>
      <c r="F41" s="42">
        <v>1250.5269000000001</v>
      </c>
      <c r="G41" s="43">
        <v>7.4346400000000002E-3</v>
      </c>
      <c r="H41" s="33" t="s">
        <v>141</v>
      </c>
    </row>
    <row r="42" spans="1:8" x14ac:dyDescent="0.2">
      <c r="A42" s="34">
        <v>36</v>
      </c>
      <c r="B42" s="35" t="s">
        <v>1021</v>
      </c>
      <c r="C42" s="35" t="s">
        <v>1022</v>
      </c>
      <c r="D42" s="35" t="s">
        <v>109</v>
      </c>
      <c r="E42" s="36">
        <v>360489</v>
      </c>
      <c r="F42" s="37">
        <f>12.309978*100</f>
        <v>1230.9977999999999</v>
      </c>
      <c r="G42" s="131">
        <f>F42/F165</f>
        <v>7.3185303645988851E-3</v>
      </c>
      <c r="H42" s="33" t="s">
        <v>141</v>
      </c>
    </row>
    <row r="43" spans="1:8" x14ac:dyDescent="0.2">
      <c r="A43" s="39">
        <v>37</v>
      </c>
      <c r="B43" s="40" t="s">
        <v>483</v>
      </c>
      <c r="C43" s="40" t="s">
        <v>484</v>
      </c>
      <c r="D43" s="40" t="s">
        <v>383</v>
      </c>
      <c r="E43" s="41">
        <v>578153</v>
      </c>
      <c r="F43" s="42">
        <v>1193.6546837999999</v>
      </c>
      <c r="G43" s="43">
        <v>7.0965200000000003E-3</v>
      </c>
      <c r="H43" s="33" t="s">
        <v>141</v>
      </c>
    </row>
    <row r="44" spans="1:8" x14ac:dyDescent="0.2">
      <c r="A44" s="39">
        <v>38</v>
      </c>
      <c r="B44" s="40" t="s">
        <v>487</v>
      </c>
      <c r="C44" s="40" t="s">
        <v>488</v>
      </c>
      <c r="D44" s="40" t="s">
        <v>184</v>
      </c>
      <c r="E44" s="41">
        <v>27308</v>
      </c>
      <c r="F44" s="42">
        <v>1190.5741840000001</v>
      </c>
      <c r="G44" s="43">
        <v>7.0781999999999998E-3</v>
      </c>
      <c r="H44" s="33" t="s">
        <v>141</v>
      </c>
    </row>
    <row r="45" spans="1:8" x14ac:dyDescent="0.2">
      <c r="A45" s="39">
        <v>39</v>
      </c>
      <c r="B45" s="40" t="s">
        <v>83</v>
      </c>
      <c r="C45" s="40" t="s">
        <v>84</v>
      </c>
      <c r="D45" s="40" t="s">
        <v>85</v>
      </c>
      <c r="E45" s="41">
        <v>22745</v>
      </c>
      <c r="F45" s="42">
        <v>1176.1439499999999</v>
      </c>
      <c r="G45" s="43">
        <v>6.9924100000000001E-3</v>
      </c>
      <c r="H45" s="33" t="s">
        <v>141</v>
      </c>
    </row>
    <row r="46" spans="1:8" ht="25.5" x14ac:dyDescent="0.2">
      <c r="A46" s="39">
        <v>40</v>
      </c>
      <c r="B46" s="40" t="s">
        <v>485</v>
      </c>
      <c r="C46" s="40" t="s">
        <v>486</v>
      </c>
      <c r="D46" s="40" t="s">
        <v>205</v>
      </c>
      <c r="E46" s="41">
        <v>141886</v>
      </c>
      <c r="F46" s="42">
        <v>1170.062899</v>
      </c>
      <c r="G46" s="43">
        <v>6.9562599999999997E-3</v>
      </c>
      <c r="H46" s="33" t="s">
        <v>141</v>
      </c>
    </row>
    <row r="47" spans="1:8" x14ac:dyDescent="0.2">
      <c r="A47" s="39">
        <v>41</v>
      </c>
      <c r="B47" s="40" t="s">
        <v>479</v>
      </c>
      <c r="C47" s="40" t="s">
        <v>480</v>
      </c>
      <c r="D47" s="40" t="s">
        <v>223</v>
      </c>
      <c r="E47" s="41">
        <v>10094</v>
      </c>
      <c r="F47" s="42">
        <v>1162.8792699999999</v>
      </c>
      <c r="G47" s="43">
        <v>6.9135500000000001E-3</v>
      </c>
      <c r="H47" s="33" t="s">
        <v>141</v>
      </c>
    </row>
    <row r="48" spans="1:8" ht="25.5" x14ac:dyDescent="0.2">
      <c r="A48" s="39">
        <v>42</v>
      </c>
      <c r="B48" s="40" t="s">
        <v>677</v>
      </c>
      <c r="C48" s="40" t="s">
        <v>678</v>
      </c>
      <c r="D48" s="40" t="s">
        <v>202</v>
      </c>
      <c r="E48" s="41">
        <v>321425</v>
      </c>
      <c r="F48" s="42">
        <v>1139.77305</v>
      </c>
      <c r="G48" s="43">
        <v>6.7761799999999997E-3</v>
      </c>
      <c r="H48" s="33" t="s">
        <v>141</v>
      </c>
    </row>
    <row r="49" spans="1:8" x14ac:dyDescent="0.2">
      <c r="A49" s="39">
        <v>43</v>
      </c>
      <c r="B49" s="40" t="s">
        <v>491</v>
      </c>
      <c r="C49" s="40" t="s">
        <v>492</v>
      </c>
      <c r="D49" s="40" t="s">
        <v>223</v>
      </c>
      <c r="E49" s="41">
        <v>6040</v>
      </c>
      <c r="F49" s="42">
        <v>1081.2808</v>
      </c>
      <c r="G49" s="43">
        <v>6.4284299999999997E-3</v>
      </c>
      <c r="H49" s="33" t="s">
        <v>141</v>
      </c>
    </row>
    <row r="50" spans="1:8" x14ac:dyDescent="0.2">
      <c r="A50" s="39">
        <v>44</v>
      </c>
      <c r="B50" s="40" t="s">
        <v>332</v>
      </c>
      <c r="C50" s="40" t="s">
        <v>333</v>
      </c>
      <c r="D50" s="40" t="s">
        <v>250</v>
      </c>
      <c r="E50" s="41">
        <v>67855</v>
      </c>
      <c r="F50" s="42">
        <v>1076.1803</v>
      </c>
      <c r="G50" s="43">
        <v>6.3981100000000003E-3</v>
      </c>
      <c r="H50" s="33" t="s">
        <v>141</v>
      </c>
    </row>
    <row r="51" spans="1:8" x14ac:dyDescent="0.2">
      <c r="A51" s="39">
        <v>45</v>
      </c>
      <c r="B51" s="40" t="s">
        <v>489</v>
      </c>
      <c r="C51" s="40" t="s">
        <v>490</v>
      </c>
      <c r="D51" s="40" t="s">
        <v>194</v>
      </c>
      <c r="E51" s="41">
        <v>40925</v>
      </c>
      <c r="F51" s="42">
        <v>1070.5161499999999</v>
      </c>
      <c r="G51" s="43">
        <v>6.3644399999999999E-3</v>
      </c>
      <c r="H51" s="33" t="s">
        <v>141</v>
      </c>
    </row>
    <row r="52" spans="1:8" ht="25.5" x14ac:dyDescent="0.2">
      <c r="A52" s="39">
        <v>46</v>
      </c>
      <c r="B52" s="40" t="s">
        <v>242</v>
      </c>
      <c r="C52" s="40" t="s">
        <v>243</v>
      </c>
      <c r="D52" s="40" t="s">
        <v>205</v>
      </c>
      <c r="E52" s="41">
        <v>18245</v>
      </c>
      <c r="F52" s="42">
        <v>1049.361175</v>
      </c>
      <c r="G52" s="43">
        <v>6.23866E-3</v>
      </c>
      <c r="H52" s="33" t="s">
        <v>141</v>
      </c>
    </row>
    <row r="53" spans="1:8" x14ac:dyDescent="0.2">
      <c r="A53" s="39">
        <v>47</v>
      </c>
      <c r="B53" s="40" t="s">
        <v>328</v>
      </c>
      <c r="C53" s="40" t="s">
        <v>329</v>
      </c>
      <c r="D53" s="40" t="s">
        <v>40</v>
      </c>
      <c r="E53" s="41">
        <v>18310</v>
      </c>
      <c r="F53" s="42">
        <v>1048.4305999999999</v>
      </c>
      <c r="G53" s="43">
        <v>6.2331299999999999E-3</v>
      </c>
      <c r="H53" s="33" t="s">
        <v>141</v>
      </c>
    </row>
    <row r="54" spans="1:8" ht="25.5" x14ac:dyDescent="0.2">
      <c r="A54" s="39">
        <v>48</v>
      </c>
      <c r="B54" s="40" t="s">
        <v>70</v>
      </c>
      <c r="C54" s="40" t="s">
        <v>71</v>
      </c>
      <c r="D54" s="40" t="s">
        <v>26</v>
      </c>
      <c r="E54" s="41">
        <v>19140</v>
      </c>
      <c r="F54" s="42">
        <v>1041.9816000000001</v>
      </c>
      <c r="G54" s="43">
        <v>6.1947900000000004E-3</v>
      </c>
      <c r="H54" s="33" t="s">
        <v>141</v>
      </c>
    </row>
    <row r="55" spans="1:8" x14ac:dyDescent="0.2">
      <c r="A55" s="39">
        <v>49</v>
      </c>
      <c r="B55" s="40" t="s">
        <v>421</v>
      </c>
      <c r="C55" s="40" t="s">
        <v>422</v>
      </c>
      <c r="D55" s="40" t="s">
        <v>194</v>
      </c>
      <c r="E55" s="41">
        <v>31112</v>
      </c>
      <c r="F55" s="42">
        <v>1024.20704</v>
      </c>
      <c r="G55" s="43">
        <v>6.0891199999999999E-3</v>
      </c>
      <c r="H55" s="33" t="s">
        <v>141</v>
      </c>
    </row>
    <row r="56" spans="1:8" x14ac:dyDescent="0.2">
      <c r="A56" s="39">
        <v>50</v>
      </c>
      <c r="B56" s="40" t="s">
        <v>493</v>
      </c>
      <c r="C56" s="40" t="s">
        <v>494</v>
      </c>
      <c r="D56" s="40" t="s">
        <v>184</v>
      </c>
      <c r="E56" s="41">
        <v>219388</v>
      </c>
      <c r="F56" s="42">
        <v>1016.973074</v>
      </c>
      <c r="G56" s="43">
        <v>6.0461100000000004E-3</v>
      </c>
      <c r="H56" s="33" t="s">
        <v>141</v>
      </c>
    </row>
    <row r="57" spans="1:8" x14ac:dyDescent="0.2">
      <c r="A57" s="39">
        <v>51</v>
      </c>
      <c r="B57" s="40" t="s">
        <v>298</v>
      </c>
      <c r="C57" s="40" t="s">
        <v>299</v>
      </c>
      <c r="D57" s="40" t="s">
        <v>52</v>
      </c>
      <c r="E57" s="41">
        <v>165632</v>
      </c>
      <c r="F57" s="42">
        <v>853.25324799999999</v>
      </c>
      <c r="G57" s="43">
        <v>5.0727599999999999E-3</v>
      </c>
      <c r="H57" s="33" t="s">
        <v>141</v>
      </c>
    </row>
    <row r="58" spans="1:8" x14ac:dyDescent="0.2">
      <c r="A58" s="39">
        <v>52</v>
      </c>
      <c r="B58" s="40" t="s">
        <v>98</v>
      </c>
      <c r="C58" s="40" t="s">
        <v>99</v>
      </c>
      <c r="D58" s="40" t="s">
        <v>100</v>
      </c>
      <c r="E58" s="41">
        <v>407455</v>
      </c>
      <c r="F58" s="42">
        <v>739.28635199999997</v>
      </c>
      <c r="G58" s="43">
        <v>4.3952100000000001E-3</v>
      </c>
      <c r="H58" s="33" t="s">
        <v>141</v>
      </c>
    </row>
    <row r="59" spans="1:8" x14ac:dyDescent="0.2">
      <c r="A59" s="39">
        <v>53</v>
      </c>
      <c r="B59" s="40" t="s">
        <v>72</v>
      </c>
      <c r="C59" s="40" t="s">
        <v>73</v>
      </c>
      <c r="D59" s="40" t="s">
        <v>40</v>
      </c>
      <c r="E59" s="41">
        <v>50570</v>
      </c>
      <c r="F59" s="42">
        <v>571.94669999999996</v>
      </c>
      <c r="G59" s="43">
        <v>3.40034E-3</v>
      </c>
      <c r="H59" s="33" t="s">
        <v>141</v>
      </c>
    </row>
    <row r="60" spans="1:8" x14ac:dyDescent="0.2">
      <c r="A60" s="39">
        <v>54</v>
      </c>
      <c r="B60" s="40" t="s">
        <v>120</v>
      </c>
      <c r="C60" s="40" t="s">
        <v>121</v>
      </c>
      <c r="D60" s="40" t="s">
        <v>40</v>
      </c>
      <c r="E60" s="41">
        <v>135361</v>
      </c>
      <c r="F60" s="42">
        <v>567.23027049999996</v>
      </c>
      <c r="G60" s="43">
        <v>3.3723E-3</v>
      </c>
      <c r="H60" s="33" t="s">
        <v>141</v>
      </c>
    </row>
    <row r="61" spans="1:8" ht="25.5" x14ac:dyDescent="0.2">
      <c r="A61" s="39">
        <v>55</v>
      </c>
      <c r="B61" s="40" t="s">
        <v>495</v>
      </c>
      <c r="C61" s="40" t="s">
        <v>496</v>
      </c>
      <c r="D61" s="40" t="s">
        <v>202</v>
      </c>
      <c r="E61" s="41">
        <v>52245</v>
      </c>
      <c r="F61" s="42">
        <v>565.86559499999998</v>
      </c>
      <c r="G61" s="43">
        <v>3.36419E-3</v>
      </c>
      <c r="H61" s="33" t="s">
        <v>141</v>
      </c>
    </row>
    <row r="62" spans="1:8" ht="38.25" x14ac:dyDescent="0.2">
      <c r="A62" s="39">
        <v>56</v>
      </c>
      <c r="B62" s="40" t="s">
        <v>127</v>
      </c>
      <c r="C62" s="40" t="s">
        <v>128</v>
      </c>
      <c r="D62" s="40" t="s">
        <v>129</v>
      </c>
      <c r="E62" s="41">
        <v>331450</v>
      </c>
      <c r="F62" s="42">
        <v>550.80361000000005</v>
      </c>
      <c r="G62" s="43">
        <v>3.2746400000000001E-3</v>
      </c>
      <c r="H62" s="33" t="s">
        <v>141</v>
      </c>
    </row>
    <row r="63" spans="1:8" x14ac:dyDescent="0.2">
      <c r="A63" s="39">
        <v>57</v>
      </c>
      <c r="B63" s="40" t="s">
        <v>21</v>
      </c>
      <c r="C63" s="40" t="s">
        <v>22</v>
      </c>
      <c r="D63" s="40" t="s">
        <v>23</v>
      </c>
      <c r="E63" s="41">
        <v>154500</v>
      </c>
      <c r="F63" s="42">
        <v>536.50125000000003</v>
      </c>
      <c r="G63" s="43">
        <v>3.1896099999999998E-3</v>
      </c>
      <c r="H63" s="33" t="s">
        <v>141</v>
      </c>
    </row>
    <row r="64" spans="1:8" x14ac:dyDescent="0.2">
      <c r="A64" s="39">
        <v>58</v>
      </c>
      <c r="B64" s="40" t="s">
        <v>46</v>
      </c>
      <c r="C64" s="40" t="s">
        <v>47</v>
      </c>
      <c r="D64" s="40" t="s">
        <v>45</v>
      </c>
      <c r="E64" s="41">
        <v>51750</v>
      </c>
      <c r="F64" s="42">
        <v>531.67949999999996</v>
      </c>
      <c r="G64" s="43">
        <v>3.1609400000000001E-3</v>
      </c>
      <c r="H64" s="33" t="s">
        <v>141</v>
      </c>
    </row>
    <row r="65" spans="1:8" x14ac:dyDescent="0.2">
      <c r="A65" s="39">
        <v>59</v>
      </c>
      <c r="B65" s="40" t="s">
        <v>679</v>
      </c>
      <c r="C65" s="40" t="s">
        <v>680</v>
      </c>
      <c r="D65" s="40" t="s">
        <v>29</v>
      </c>
      <c r="E65" s="41">
        <v>8400</v>
      </c>
      <c r="F65" s="42">
        <v>390.30599999999998</v>
      </c>
      <c r="G65" s="43">
        <v>2.3204499999999999E-3</v>
      </c>
      <c r="H65" s="33" t="s">
        <v>141</v>
      </c>
    </row>
    <row r="66" spans="1:8" x14ac:dyDescent="0.2">
      <c r="A66" s="39">
        <v>60</v>
      </c>
      <c r="B66" s="40" t="s">
        <v>408</v>
      </c>
      <c r="C66" s="40" t="s">
        <v>409</v>
      </c>
      <c r="D66" s="40" t="s">
        <v>45</v>
      </c>
      <c r="E66" s="41">
        <v>190275</v>
      </c>
      <c r="F66" s="42">
        <v>325.82691</v>
      </c>
      <c r="G66" s="43">
        <v>1.9371099999999999E-3</v>
      </c>
      <c r="H66" s="33" t="s">
        <v>141</v>
      </c>
    </row>
    <row r="67" spans="1:8" ht="25.5" x14ac:dyDescent="0.2">
      <c r="A67" s="39">
        <v>60</v>
      </c>
      <c r="B67" s="40" t="s">
        <v>224</v>
      </c>
      <c r="C67" s="40" t="s">
        <v>225</v>
      </c>
      <c r="D67" s="40" t="s">
        <v>194</v>
      </c>
      <c r="E67" s="41">
        <v>4000</v>
      </c>
      <c r="F67" s="42">
        <v>45.411999999999999</v>
      </c>
      <c r="G67" s="43">
        <v>2.6998000000000001E-4</v>
      </c>
      <c r="H67" s="33" t="s">
        <v>141</v>
      </c>
    </row>
    <row r="68" spans="1:8" ht="25.5" x14ac:dyDescent="0.2">
      <c r="A68" s="39">
        <v>60</v>
      </c>
      <c r="B68" s="40" t="s">
        <v>649</v>
      </c>
      <c r="C68" s="40" t="s">
        <v>650</v>
      </c>
      <c r="D68" s="40" t="s">
        <v>205</v>
      </c>
      <c r="E68" s="41">
        <v>175</v>
      </c>
      <c r="F68" s="42">
        <v>2.5781000000000001</v>
      </c>
      <c r="G68" s="43" t="s">
        <v>139</v>
      </c>
      <c r="H68" s="33" t="s">
        <v>141</v>
      </c>
    </row>
    <row r="69" spans="1:8" x14ac:dyDescent="0.2">
      <c r="A69" s="44"/>
      <c r="B69" s="44"/>
      <c r="C69" s="45" t="s">
        <v>140</v>
      </c>
      <c r="D69" s="44"/>
      <c r="E69" s="44" t="s">
        <v>141</v>
      </c>
      <c r="F69" s="46">
        <f>SUM(F7:F68)</f>
        <v>132987.2627702</v>
      </c>
      <c r="G69" s="47">
        <f>SUM(G7:G68)</f>
        <v>0.79062081128167749</v>
      </c>
      <c r="H69" s="33" t="s">
        <v>141</v>
      </c>
    </row>
    <row r="70" spans="1:8" x14ac:dyDescent="0.2">
      <c r="A70" s="44"/>
      <c r="B70" s="44"/>
      <c r="C70" s="48"/>
      <c r="D70" s="44"/>
      <c r="E70" s="44"/>
      <c r="F70" s="49"/>
      <c r="G70" s="49"/>
      <c r="H70" s="33" t="s">
        <v>141</v>
      </c>
    </row>
    <row r="71" spans="1:8" x14ac:dyDescent="0.2">
      <c r="A71" s="44"/>
      <c r="B71" s="44"/>
      <c r="C71" s="45" t="s">
        <v>142</v>
      </c>
      <c r="D71" s="44"/>
      <c r="E71" s="44"/>
      <c r="F71" s="44"/>
      <c r="G71" s="44"/>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144</v>
      </c>
      <c r="D74" s="44"/>
      <c r="E74" s="44"/>
      <c r="F74" s="44"/>
      <c r="G74" s="44"/>
      <c r="H74" s="33" t="s">
        <v>141</v>
      </c>
    </row>
    <row r="75" spans="1:8" x14ac:dyDescent="0.2">
      <c r="A75" s="44"/>
      <c r="B75" s="44"/>
      <c r="C75" s="45" t="s">
        <v>140</v>
      </c>
      <c r="D75" s="44"/>
      <c r="E75" s="44" t="s">
        <v>141</v>
      </c>
      <c r="F75" s="50" t="s">
        <v>143</v>
      </c>
      <c r="G75" s="47">
        <v>0</v>
      </c>
      <c r="H75" s="33" t="s">
        <v>141</v>
      </c>
    </row>
    <row r="76" spans="1:8" x14ac:dyDescent="0.2">
      <c r="A76" s="44"/>
      <c r="B76" s="44"/>
      <c r="C76" s="48"/>
      <c r="D76" s="44"/>
      <c r="E76" s="44"/>
      <c r="F76" s="49"/>
      <c r="G76" s="49"/>
      <c r="H76" s="33" t="s">
        <v>141</v>
      </c>
    </row>
    <row r="77" spans="1:8" x14ac:dyDescent="0.2">
      <c r="A77" s="44"/>
      <c r="B77" s="44"/>
      <c r="C77" s="45" t="s">
        <v>145</v>
      </c>
      <c r="D77" s="44"/>
      <c r="E77" s="44"/>
      <c r="F77" s="44"/>
      <c r="G77" s="44"/>
      <c r="H77" s="33" t="s">
        <v>141</v>
      </c>
    </row>
    <row r="78" spans="1:8" x14ac:dyDescent="0.2">
      <c r="A78" s="44"/>
      <c r="B78" s="44"/>
      <c r="C78" s="45" t="s">
        <v>140</v>
      </c>
      <c r="D78" s="44"/>
      <c r="E78" s="44" t="s">
        <v>141</v>
      </c>
      <c r="F78" s="50" t="s">
        <v>143</v>
      </c>
      <c r="G78" s="47">
        <v>0</v>
      </c>
      <c r="H78" s="33" t="s">
        <v>141</v>
      </c>
    </row>
    <row r="79" spans="1:8" x14ac:dyDescent="0.2">
      <c r="A79" s="44"/>
      <c r="B79" s="44"/>
      <c r="C79" s="48"/>
      <c r="D79" s="44"/>
      <c r="E79" s="44"/>
      <c r="F79" s="49"/>
      <c r="G79" s="49"/>
      <c r="H79" s="33" t="s">
        <v>141</v>
      </c>
    </row>
    <row r="80" spans="1:8" x14ac:dyDescent="0.2">
      <c r="A80" s="44"/>
      <c r="B80" s="44"/>
      <c r="C80" s="45" t="s">
        <v>146</v>
      </c>
      <c r="D80" s="44"/>
      <c r="E80" s="44"/>
      <c r="F80" s="49"/>
      <c r="G80" s="49"/>
      <c r="H80" s="33" t="s">
        <v>141</v>
      </c>
    </row>
    <row r="81" spans="1:8" x14ac:dyDescent="0.2">
      <c r="A81" s="44"/>
      <c r="B81" s="44"/>
      <c r="C81" s="45" t="s">
        <v>140</v>
      </c>
      <c r="D81" s="44"/>
      <c r="E81" s="44" t="s">
        <v>141</v>
      </c>
      <c r="F81" s="50" t="s">
        <v>143</v>
      </c>
      <c r="G81" s="47">
        <v>0</v>
      </c>
      <c r="H81" s="33" t="s">
        <v>141</v>
      </c>
    </row>
    <row r="82" spans="1:8" x14ac:dyDescent="0.2">
      <c r="A82" s="31"/>
      <c r="B82" s="31"/>
      <c r="C82" s="109"/>
      <c r="D82" s="31"/>
      <c r="E82" s="31"/>
      <c r="F82" s="65"/>
      <c r="G82" s="65"/>
      <c r="H82" s="33" t="s">
        <v>141</v>
      </c>
    </row>
    <row r="83" spans="1:8" x14ac:dyDescent="0.2">
      <c r="A83" s="31"/>
      <c r="B83" s="31"/>
      <c r="C83" s="32" t="s">
        <v>1024</v>
      </c>
      <c r="D83" s="31"/>
      <c r="E83" s="31"/>
      <c r="F83" s="31"/>
      <c r="G83" s="31"/>
      <c r="H83" s="33" t="s">
        <v>141</v>
      </c>
    </row>
    <row r="84" spans="1:8" ht="25.5" x14ac:dyDescent="0.2">
      <c r="A84" s="34">
        <v>1</v>
      </c>
      <c r="B84" s="35" t="s">
        <v>1025</v>
      </c>
      <c r="C84" s="35" t="s">
        <v>1026</v>
      </c>
      <c r="D84" s="35" t="s">
        <v>1027</v>
      </c>
      <c r="E84" s="36">
        <v>750</v>
      </c>
      <c r="F84" s="37">
        <f>8.969156*100</f>
        <v>896.91560000000004</v>
      </c>
      <c r="G84" s="38">
        <f>F84/F165</f>
        <v>5.3323442601460611E-3</v>
      </c>
      <c r="H84" s="33">
        <v>7.29</v>
      </c>
    </row>
    <row r="85" spans="1:8" x14ac:dyDescent="0.2">
      <c r="A85" s="31"/>
      <c r="B85" s="31"/>
      <c r="C85" s="32" t="s">
        <v>140</v>
      </c>
      <c r="D85" s="31"/>
      <c r="E85" s="31" t="s">
        <v>141</v>
      </c>
      <c r="F85" s="108">
        <f>SUM(F84)</f>
        <v>896.91560000000004</v>
      </c>
      <c r="G85" s="107">
        <f>SUM(G84)</f>
        <v>5.3323442601460611E-3</v>
      </c>
      <c r="H85" s="33" t="s">
        <v>141</v>
      </c>
    </row>
    <row r="86" spans="1:8" x14ac:dyDescent="0.2">
      <c r="A86" s="44"/>
      <c r="B86" s="44"/>
      <c r="C86" s="48"/>
      <c r="D86" s="44"/>
      <c r="E86" s="44"/>
      <c r="F86" s="49"/>
      <c r="G86" s="49"/>
      <c r="H86" s="33" t="s">
        <v>141</v>
      </c>
    </row>
    <row r="87" spans="1:8" x14ac:dyDescent="0.2">
      <c r="A87" s="44"/>
      <c r="B87" s="44"/>
      <c r="C87" s="45" t="s">
        <v>147</v>
      </c>
      <c r="D87" s="44"/>
      <c r="E87" s="44"/>
      <c r="F87" s="49"/>
      <c r="G87" s="49"/>
      <c r="H87" s="33" t="s">
        <v>141</v>
      </c>
    </row>
    <row r="88" spans="1:8" ht="25.5" x14ac:dyDescent="0.2">
      <c r="A88" s="39">
        <v>1</v>
      </c>
      <c r="B88" s="40"/>
      <c r="C88" s="40" t="s">
        <v>1121</v>
      </c>
      <c r="D88" s="40" t="s">
        <v>666</v>
      </c>
      <c r="E88" s="41">
        <v>-4000</v>
      </c>
      <c r="F88" s="42">
        <v>-45.6</v>
      </c>
      <c r="G88" s="43">
        <f>F88/$F$165</f>
        <v>-2.7110120312620313E-4</v>
      </c>
      <c r="H88" s="33" t="s">
        <v>141</v>
      </c>
    </row>
    <row r="89" spans="1:8" x14ac:dyDescent="0.2">
      <c r="A89" s="39">
        <v>2</v>
      </c>
      <c r="B89" s="40"/>
      <c r="C89" s="40" t="s">
        <v>1122</v>
      </c>
      <c r="D89" s="40" t="s">
        <v>666</v>
      </c>
      <c r="E89" s="41">
        <v>-190275</v>
      </c>
      <c r="F89" s="42">
        <v>-327.25397249999997</v>
      </c>
      <c r="G89" s="43">
        <f t="shared" ref="G89:G102" si="0">F89/$F$165</f>
        <v>-1.945590913872355E-3</v>
      </c>
      <c r="H89" s="33" t="s">
        <v>141</v>
      </c>
    </row>
    <row r="90" spans="1:8" x14ac:dyDescent="0.2">
      <c r="A90" s="39">
        <v>3</v>
      </c>
      <c r="B90" s="40"/>
      <c r="C90" s="40" t="s">
        <v>1123</v>
      </c>
      <c r="D90" s="40" t="s">
        <v>666</v>
      </c>
      <c r="E90" s="41">
        <v>-8400</v>
      </c>
      <c r="F90" s="42">
        <v>-391.05360000000002</v>
      </c>
      <c r="G90" s="43">
        <f t="shared" si="0"/>
        <v>-2.3248925755884431E-3</v>
      </c>
      <c r="H90" s="33" t="s">
        <v>141</v>
      </c>
    </row>
    <row r="91" spans="1:8" x14ac:dyDescent="0.2">
      <c r="A91" s="39">
        <v>4</v>
      </c>
      <c r="B91" s="40"/>
      <c r="C91" s="40" t="s">
        <v>1124</v>
      </c>
      <c r="D91" s="40" t="s">
        <v>666</v>
      </c>
      <c r="E91" s="41">
        <v>-51750</v>
      </c>
      <c r="F91" s="42">
        <v>-534.37049999999999</v>
      </c>
      <c r="G91" s="43">
        <f t="shared" si="0"/>
        <v>-3.17694047072699E-3</v>
      </c>
      <c r="H91" s="33" t="s">
        <v>141</v>
      </c>
    </row>
    <row r="92" spans="1:8" x14ac:dyDescent="0.2">
      <c r="A92" s="39">
        <v>5</v>
      </c>
      <c r="B92" s="40"/>
      <c r="C92" s="40" t="s">
        <v>1125</v>
      </c>
      <c r="D92" s="40" t="s">
        <v>666</v>
      </c>
      <c r="E92" s="41">
        <v>-154500</v>
      </c>
      <c r="F92" s="42">
        <v>-535.34249999999997</v>
      </c>
      <c r="G92" s="43">
        <f t="shared" si="0"/>
        <v>-3.1827192068988905E-3</v>
      </c>
      <c r="H92" s="33" t="s">
        <v>141</v>
      </c>
    </row>
    <row r="93" spans="1:8" x14ac:dyDescent="0.2">
      <c r="A93" s="39">
        <v>6</v>
      </c>
      <c r="B93" s="40"/>
      <c r="C93" s="40" t="s">
        <v>1126</v>
      </c>
      <c r="D93" s="40" t="s">
        <v>666</v>
      </c>
      <c r="E93" s="41">
        <v>-47125</v>
      </c>
      <c r="F93" s="42">
        <v>-633.54849999999999</v>
      </c>
      <c r="G93" s="43">
        <f t="shared" si="0"/>
        <v>-3.7665736971228356E-3</v>
      </c>
      <c r="H93" s="33" t="s">
        <v>141</v>
      </c>
    </row>
    <row r="94" spans="1:8" ht="25.5" x14ac:dyDescent="0.2">
      <c r="A94" s="39">
        <v>7</v>
      </c>
      <c r="B94" s="40"/>
      <c r="C94" s="40" t="s">
        <v>1127</v>
      </c>
      <c r="D94" s="40" t="s">
        <v>666</v>
      </c>
      <c r="E94" s="41">
        <v>-321425</v>
      </c>
      <c r="F94" s="42">
        <v>-1146.5229750000001</v>
      </c>
      <c r="G94" s="43">
        <f t="shared" si="0"/>
        <v>-6.8163104810160914E-3</v>
      </c>
      <c r="H94" s="33" t="s">
        <v>141</v>
      </c>
    </row>
    <row r="95" spans="1:8" x14ac:dyDescent="0.2">
      <c r="A95" s="39">
        <v>8</v>
      </c>
      <c r="B95" s="40"/>
      <c r="C95" s="40" t="s">
        <v>1111</v>
      </c>
      <c r="D95" s="40" t="s">
        <v>666</v>
      </c>
      <c r="E95" s="41">
        <v>-112500</v>
      </c>
      <c r="F95" s="42">
        <v>-1296</v>
      </c>
      <c r="G95" s="43">
        <f t="shared" si="0"/>
        <v>-7.7049815625341942E-3</v>
      </c>
      <c r="H95" s="33" t="s">
        <v>141</v>
      </c>
    </row>
    <row r="96" spans="1:8" x14ac:dyDescent="0.2">
      <c r="A96" s="39">
        <v>9</v>
      </c>
      <c r="B96" s="40"/>
      <c r="C96" s="40" t="s">
        <v>1113</v>
      </c>
      <c r="D96" s="40" t="s">
        <v>666</v>
      </c>
      <c r="E96" s="41">
        <v>-87875</v>
      </c>
      <c r="F96" s="42">
        <v>-1736.849375</v>
      </c>
      <c r="G96" s="43">
        <f t="shared" si="0"/>
        <v>-1.0325920070427499E-2</v>
      </c>
      <c r="H96" s="33" t="s">
        <v>141</v>
      </c>
    </row>
    <row r="97" spans="1:8" x14ac:dyDescent="0.2">
      <c r="A97" s="39">
        <v>10</v>
      </c>
      <c r="B97" s="40"/>
      <c r="C97" s="40" t="s">
        <v>1070</v>
      </c>
      <c r="D97" s="40" t="s">
        <v>666</v>
      </c>
      <c r="E97" s="41">
        <v>-96600</v>
      </c>
      <c r="F97" s="42">
        <v>-1966.9692</v>
      </c>
      <c r="G97" s="43">
        <f t="shared" si="0"/>
        <v>-1.1694028873512835E-2</v>
      </c>
      <c r="H97" s="33" t="s">
        <v>141</v>
      </c>
    </row>
    <row r="98" spans="1:8" x14ac:dyDescent="0.2">
      <c r="A98" s="39">
        <v>11</v>
      </c>
      <c r="B98" s="40"/>
      <c r="C98" s="40" t="s">
        <v>1117</v>
      </c>
      <c r="D98" s="40" t="s">
        <v>666</v>
      </c>
      <c r="E98" s="41">
        <v>-261300</v>
      </c>
      <c r="F98" s="42">
        <v>-1976.60385</v>
      </c>
      <c r="G98" s="43">
        <f t="shared" si="0"/>
        <v>-1.1751308812256254E-2</v>
      </c>
      <c r="H98" s="33" t="s">
        <v>141</v>
      </c>
    </row>
    <row r="99" spans="1:8" x14ac:dyDescent="0.2">
      <c r="A99" s="39">
        <v>12</v>
      </c>
      <c r="B99" s="40"/>
      <c r="C99" s="40" t="s">
        <v>1097</v>
      </c>
      <c r="D99" s="40" t="s">
        <v>666</v>
      </c>
      <c r="E99" s="41">
        <v>-526000</v>
      </c>
      <c r="F99" s="42">
        <v>-2057.712</v>
      </c>
      <c r="G99" s="43">
        <f t="shared" si="0"/>
        <v>-1.2233513133491792E-2</v>
      </c>
      <c r="H99" s="33" t="s">
        <v>141</v>
      </c>
    </row>
    <row r="100" spans="1:8" ht="25.5" x14ac:dyDescent="0.2">
      <c r="A100" s="39">
        <v>13</v>
      </c>
      <c r="B100" s="40"/>
      <c r="C100" s="40" t="s">
        <v>1100</v>
      </c>
      <c r="D100" s="40" t="s">
        <v>666</v>
      </c>
      <c r="E100" s="41">
        <v>-892400</v>
      </c>
      <c r="F100" s="42">
        <v>-2713.7883999999999</v>
      </c>
      <c r="G100" s="43">
        <f t="shared" si="0"/>
        <v>-1.6134019742761706E-2</v>
      </c>
      <c r="H100" s="33" t="s">
        <v>141</v>
      </c>
    </row>
    <row r="101" spans="1:8" x14ac:dyDescent="0.2">
      <c r="A101" s="39">
        <v>14</v>
      </c>
      <c r="B101" s="40"/>
      <c r="C101" s="40" t="s">
        <v>1114</v>
      </c>
      <c r="D101" s="40" t="s">
        <v>666</v>
      </c>
      <c r="E101" s="41">
        <v>-251500</v>
      </c>
      <c r="F101" s="42">
        <v>-3297.9195</v>
      </c>
      <c r="G101" s="43">
        <f t="shared" si="0"/>
        <v>-1.9606797023319435E-2</v>
      </c>
      <c r="H101" s="33" t="s">
        <v>141</v>
      </c>
    </row>
    <row r="102" spans="1:8" x14ac:dyDescent="0.2">
      <c r="A102" s="39">
        <v>15</v>
      </c>
      <c r="B102" s="40"/>
      <c r="C102" s="40" t="s">
        <v>1115</v>
      </c>
      <c r="D102" s="40" t="s">
        <v>666</v>
      </c>
      <c r="E102" s="41">
        <v>-329000</v>
      </c>
      <c r="F102" s="42">
        <v>-4705.6869999999999</v>
      </c>
      <c r="G102" s="43">
        <f t="shared" si="0"/>
        <v>-2.7976258930599417E-2</v>
      </c>
      <c r="H102" s="33" t="s">
        <v>141</v>
      </c>
    </row>
    <row r="103" spans="1:8" x14ac:dyDescent="0.2">
      <c r="A103" s="44"/>
      <c r="B103" s="44"/>
      <c r="C103" s="45" t="s">
        <v>140</v>
      </c>
      <c r="D103" s="44"/>
      <c r="E103" s="44" t="s">
        <v>141</v>
      </c>
      <c r="F103" s="46">
        <f>SUM(F88:F102)</f>
        <v>-23365.221372499997</v>
      </c>
      <c r="G103" s="47">
        <f>SUM(G88:G102)</f>
        <v>-0.13891095669725492</v>
      </c>
      <c r="H103" s="33" t="s">
        <v>141</v>
      </c>
    </row>
    <row r="104" spans="1:8" x14ac:dyDescent="0.2">
      <c r="A104" s="44"/>
      <c r="B104" s="44"/>
      <c r="C104" s="48"/>
      <c r="D104" s="44"/>
      <c r="E104" s="44"/>
      <c r="F104" s="49"/>
      <c r="G104" s="49"/>
      <c r="H104" s="33" t="s">
        <v>141</v>
      </c>
    </row>
    <row r="105" spans="1:8" x14ac:dyDescent="0.2">
      <c r="A105" s="44"/>
      <c r="B105" s="44"/>
      <c r="C105" s="45" t="s">
        <v>148</v>
      </c>
      <c r="D105" s="44"/>
      <c r="E105" s="44"/>
      <c r="F105" s="46">
        <f>F85+F69</f>
        <v>133884.17837020001</v>
      </c>
      <c r="G105" s="47">
        <f>G85+G69</f>
        <v>0.79595315554182355</v>
      </c>
      <c r="H105" s="33" t="s">
        <v>141</v>
      </c>
    </row>
    <row r="106" spans="1:8" x14ac:dyDescent="0.2">
      <c r="A106" s="44"/>
      <c r="B106" s="44"/>
      <c r="C106" s="48"/>
      <c r="D106" s="44"/>
      <c r="E106" s="44"/>
      <c r="F106" s="49"/>
      <c r="G106" s="49"/>
      <c r="H106" s="33" t="s">
        <v>141</v>
      </c>
    </row>
    <row r="107" spans="1:8" x14ac:dyDescent="0.2">
      <c r="A107" s="44"/>
      <c r="B107" s="44"/>
      <c r="C107" s="45" t="s">
        <v>149</v>
      </c>
      <c r="D107" s="44"/>
      <c r="E107" s="44"/>
      <c r="F107" s="49"/>
      <c r="G107" s="49"/>
      <c r="H107" s="33" t="s">
        <v>141</v>
      </c>
    </row>
    <row r="108" spans="1:8" x14ac:dyDescent="0.2">
      <c r="A108" s="44"/>
      <c r="B108" s="44"/>
      <c r="C108" s="45" t="s">
        <v>11</v>
      </c>
      <c r="D108" s="44"/>
      <c r="E108" s="44"/>
      <c r="F108" s="49"/>
      <c r="G108" s="49"/>
      <c r="H108" s="33" t="s">
        <v>141</v>
      </c>
    </row>
    <row r="109" spans="1:8" x14ac:dyDescent="0.2">
      <c r="A109" s="39">
        <v>1</v>
      </c>
      <c r="B109" s="40" t="s">
        <v>681</v>
      </c>
      <c r="C109" s="40" t="s">
        <v>682</v>
      </c>
      <c r="D109" s="40" t="s">
        <v>500</v>
      </c>
      <c r="E109" s="41">
        <v>2500</v>
      </c>
      <c r="F109" s="42">
        <v>2516.09</v>
      </c>
      <c r="G109" s="43">
        <v>1.495866E-2</v>
      </c>
      <c r="H109" s="33">
        <v>7.3049999999999997</v>
      </c>
    </row>
    <row r="110" spans="1:8" ht="25.5" x14ac:dyDescent="0.2">
      <c r="A110" s="39">
        <v>2</v>
      </c>
      <c r="B110" s="40" t="s">
        <v>539</v>
      </c>
      <c r="C110" s="40" t="s">
        <v>540</v>
      </c>
      <c r="D110" s="40" t="s">
        <v>503</v>
      </c>
      <c r="E110" s="41">
        <v>2500</v>
      </c>
      <c r="F110" s="42">
        <v>2479.3175000000001</v>
      </c>
      <c r="G110" s="43">
        <v>1.4740039999999999E-2</v>
      </c>
      <c r="H110" s="33">
        <v>7.43</v>
      </c>
    </row>
    <row r="111" spans="1:8" ht="25.5" x14ac:dyDescent="0.2">
      <c r="A111" s="39">
        <v>3</v>
      </c>
      <c r="B111" s="40" t="s">
        <v>525</v>
      </c>
      <c r="C111" s="40" t="s">
        <v>526</v>
      </c>
      <c r="D111" s="40" t="s">
        <v>500</v>
      </c>
      <c r="E111" s="41">
        <v>1500</v>
      </c>
      <c r="F111" s="42">
        <v>1503.048</v>
      </c>
      <c r="G111" s="43">
        <v>8.93592E-3</v>
      </c>
      <c r="H111" s="33">
        <v>7.415</v>
      </c>
    </row>
    <row r="112" spans="1:8" ht="25.5" x14ac:dyDescent="0.2">
      <c r="A112" s="39">
        <v>4</v>
      </c>
      <c r="B112" s="40" t="s">
        <v>506</v>
      </c>
      <c r="C112" s="40" t="s">
        <v>507</v>
      </c>
      <c r="D112" s="40" t="s">
        <v>500</v>
      </c>
      <c r="E112" s="41">
        <v>1500</v>
      </c>
      <c r="F112" s="42">
        <v>1476.78</v>
      </c>
      <c r="G112" s="43">
        <v>8.7797599999999993E-3</v>
      </c>
      <c r="H112" s="33">
        <v>7.43</v>
      </c>
    </row>
    <row r="113" spans="1:8" ht="25.5" x14ac:dyDescent="0.2">
      <c r="A113" s="39">
        <v>5</v>
      </c>
      <c r="B113" s="40" t="s">
        <v>553</v>
      </c>
      <c r="C113" s="40" t="s">
        <v>554</v>
      </c>
      <c r="D113" s="40" t="s">
        <v>500</v>
      </c>
      <c r="E113" s="41">
        <v>1000</v>
      </c>
      <c r="F113" s="42">
        <v>1028.479</v>
      </c>
      <c r="G113" s="43">
        <v>6.11452E-3</v>
      </c>
      <c r="H113" s="33">
        <v>7.3666</v>
      </c>
    </row>
    <row r="114" spans="1:8" x14ac:dyDescent="0.2">
      <c r="A114" s="39">
        <v>6</v>
      </c>
      <c r="B114" s="40" t="s">
        <v>571</v>
      </c>
      <c r="C114" s="40" t="s">
        <v>572</v>
      </c>
      <c r="D114" s="40" t="s">
        <v>573</v>
      </c>
      <c r="E114" s="41">
        <v>1000</v>
      </c>
      <c r="F114" s="42">
        <v>992.096</v>
      </c>
      <c r="G114" s="43">
        <v>5.8982100000000001E-3</v>
      </c>
      <c r="H114" s="33">
        <v>7.7350000000000003</v>
      </c>
    </row>
    <row r="115" spans="1:8" x14ac:dyDescent="0.2">
      <c r="A115" s="39">
        <v>7</v>
      </c>
      <c r="B115" s="40" t="s">
        <v>563</v>
      </c>
      <c r="C115" s="40" t="s">
        <v>564</v>
      </c>
      <c r="D115" s="40" t="s">
        <v>503</v>
      </c>
      <c r="E115" s="41">
        <v>50</v>
      </c>
      <c r="F115" s="42">
        <v>499.541</v>
      </c>
      <c r="G115" s="43">
        <v>2.9698699999999999E-3</v>
      </c>
      <c r="H115" s="33">
        <v>6.81</v>
      </c>
    </row>
    <row r="116" spans="1:8" x14ac:dyDescent="0.2">
      <c r="A116" s="44"/>
      <c r="B116" s="44"/>
      <c r="C116" s="45" t="s">
        <v>140</v>
      </c>
      <c r="D116" s="44"/>
      <c r="E116" s="44" t="s">
        <v>141</v>
      </c>
      <c r="F116" s="46">
        <v>10495.351500000001</v>
      </c>
      <c r="G116" s="47">
        <v>6.2396979999999998E-2</v>
      </c>
      <c r="H116" s="33" t="s">
        <v>141</v>
      </c>
    </row>
    <row r="117" spans="1:8" x14ac:dyDescent="0.2">
      <c r="A117" s="44"/>
      <c r="B117" s="44"/>
      <c r="C117" s="48"/>
      <c r="D117" s="44"/>
      <c r="E117" s="44"/>
      <c r="F117" s="49"/>
      <c r="G117" s="49"/>
      <c r="H117" s="33" t="s">
        <v>141</v>
      </c>
    </row>
    <row r="118" spans="1:8" x14ac:dyDescent="0.2">
      <c r="A118" s="44"/>
      <c r="B118" s="44"/>
      <c r="C118" s="45" t="s">
        <v>150</v>
      </c>
      <c r="D118" s="44"/>
      <c r="E118" s="44"/>
      <c r="F118" s="44"/>
      <c r="G118" s="44"/>
      <c r="H118" s="33" t="s">
        <v>141</v>
      </c>
    </row>
    <row r="119" spans="1:8" x14ac:dyDescent="0.2">
      <c r="A119" s="44"/>
      <c r="B119" s="44"/>
      <c r="C119" s="45" t="s">
        <v>140</v>
      </c>
      <c r="D119" s="44"/>
      <c r="E119" s="44" t="s">
        <v>141</v>
      </c>
      <c r="F119" s="50" t="s">
        <v>143</v>
      </c>
      <c r="G119" s="47">
        <v>0</v>
      </c>
      <c r="H119" s="33" t="s">
        <v>141</v>
      </c>
    </row>
    <row r="120" spans="1:8" x14ac:dyDescent="0.2">
      <c r="A120" s="44"/>
      <c r="B120" s="44"/>
      <c r="C120" s="48"/>
      <c r="D120" s="44"/>
      <c r="E120" s="44"/>
      <c r="F120" s="49"/>
      <c r="G120" s="49"/>
      <c r="H120" s="33" t="s">
        <v>141</v>
      </c>
    </row>
    <row r="121" spans="1:8" x14ac:dyDescent="0.2">
      <c r="A121" s="44"/>
      <c r="B121" s="44"/>
      <c r="C121" s="45" t="s">
        <v>151</v>
      </c>
      <c r="D121" s="44"/>
      <c r="E121" s="44"/>
      <c r="F121" s="44"/>
      <c r="G121" s="44"/>
      <c r="H121" s="33" t="s">
        <v>141</v>
      </c>
    </row>
    <row r="122" spans="1:8" x14ac:dyDescent="0.2">
      <c r="A122" s="39">
        <v>1</v>
      </c>
      <c r="B122" s="40" t="s">
        <v>586</v>
      </c>
      <c r="C122" s="40" t="s">
        <v>1191</v>
      </c>
      <c r="D122" s="40" t="s">
        <v>460</v>
      </c>
      <c r="E122" s="41">
        <v>5900000</v>
      </c>
      <c r="F122" s="42">
        <v>5765.2498999999998</v>
      </c>
      <c r="G122" s="43">
        <v>3.4275569999999998E-2</v>
      </c>
      <c r="H122" s="33">
        <v>6.9330999999999996</v>
      </c>
    </row>
    <row r="123" spans="1:8" x14ac:dyDescent="0.2">
      <c r="A123" s="39">
        <v>2</v>
      </c>
      <c r="B123" s="40" t="s">
        <v>590</v>
      </c>
      <c r="C123" s="40" t="s">
        <v>591</v>
      </c>
      <c r="D123" s="40" t="s">
        <v>460</v>
      </c>
      <c r="E123" s="41">
        <v>4000000</v>
      </c>
      <c r="F123" s="42">
        <v>4030.78</v>
      </c>
      <c r="G123" s="43">
        <v>2.39638E-2</v>
      </c>
      <c r="H123" s="33">
        <v>6.9454000000000002</v>
      </c>
    </row>
    <row r="124" spans="1:8" x14ac:dyDescent="0.2">
      <c r="A124" s="39">
        <v>3</v>
      </c>
      <c r="B124" s="40" t="s">
        <v>683</v>
      </c>
      <c r="C124" s="40" t="s">
        <v>1197</v>
      </c>
      <c r="D124" s="40" t="s">
        <v>460</v>
      </c>
      <c r="E124" s="41">
        <v>3000000</v>
      </c>
      <c r="F124" s="42">
        <v>3100.5329999999999</v>
      </c>
      <c r="G124" s="43">
        <v>1.8433290000000001E-2</v>
      </c>
      <c r="H124" s="33">
        <v>6.5118999999999998</v>
      </c>
    </row>
    <row r="125" spans="1:8" x14ac:dyDescent="0.2">
      <c r="A125" s="39">
        <v>4</v>
      </c>
      <c r="B125" s="40" t="s">
        <v>667</v>
      </c>
      <c r="C125" s="40" t="s">
        <v>668</v>
      </c>
      <c r="D125" s="40" t="s">
        <v>460</v>
      </c>
      <c r="E125" s="41">
        <v>3000000</v>
      </c>
      <c r="F125" s="42">
        <v>3041.28</v>
      </c>
      <c r="G125" s="43">
        <v>1.808102E-2</v>
      </c>
      <c r="H125" s="33">
        <v>5.8371000000000004</v>
      </c>
    </row>
    <row r="126" spans="1:8" x14ac:dyDescent="0.2">
      <c r="A126" s="39">
        <v>5</v>
      </c>
      <c r="B126" s="40" t="s">
        <v>588</v>
      </c>
      <c r="C126" s="40" t="s">
        <v>1190</v>
      </c>
      <c r="D126" s="40" t="s">
        <v>460</v>
      </c>
      <c r="E126" s="41">
        <v>2000000</v>
      </c>
      <c r="F126" s="42">
        <v>2051.0039999999999</v>
      </c>
      <c r="G126" s="43">
        <v>1.219363E-2</v>
      </c>
      <c r="H126" s="33">
        <v>7.0430000000000001</v>
      </c>
    </row>
    <row r="127" spans="1:8" x14ac:dyDescent="0.2">
      <c r="A127" s="39">
        <v>6</v>
      </c>
      <c r="B127" s="40" t="s">
        <v>599</v>
      </c>
      <c r="C127" s="40" t="s">
        <v>600</v>
      </c>
      <c r="D127" s="40" t="s">
        <v>460</v>
      </c>
      <c r="E127" s="41">
        <v>1500000</v>
      </c>
      <c r="F127" s="42">
        <v>1453.896</v>
      </c>
      <c r="G127" s="43">
        <v>8.6437100000000006E-3</v>
      </c>
      <c r="H127" s="33">
        <v>7.7306999999999997</v>
      </c>
    </row>
    <row r="128" spans="1:8" x14ac:dyDescent="0.2">
      <c r="A128" s="39">
        <v>7</v>
      </c>
      <c r="B128" s="40" t="s">
        <v>684</v>
      </c>
      <c r="C128" s="40" t="s">
        <v>685</v>
      </c>
      <c r="D128" s="40" t="s">
        <v>460</v>
      </c>
      <c r="E128" s="41">
        <v>1000000</v>
      </c>
      <c r="F128" s="42">
        <v>1025.3420000000001</v>
      </c>
      <c r="G128" s="43">
        <v>6.0958699999999998E-3</v>
      </c>
      <c r="H128" s="33">
        <v>6.49</v>
      </c>
    </row>
    <row r="129" spans="1:8" x14ac:dyDescent="0.2">
      <c r="A129" s="44"/>
      <c r="B129" s="44"/>
      <c r="C129" s="45" t="s">
        <v>140</v>
      </c>
      <c r="D129" s="44"/>
      <c r="E129" s="44" t="s">
        <v>141</v>
      </c>
      <c r="F129" s="46">
        <v>20468.084900000002</v>
      </c>
      <c r="G129" s="47">
        <v>0.12168689000000001</v>
      </c>
      <c r="H129" s="33" t="s">
        <v>141</v>
      </c>
    </row>
    <row r="130" spans="1:8" x14ac:dyDescent="0.2">
      <c r="A130" s="44"/>
      <c r="B130" s="44"/>
      <c r="C130" s="48"/>
      <c r="D130" s="44"/>
      <c r="E130" s="44"/>
      <c r="F130" s="49"/>
      <c r="G130" s="49"/>
      <c r="H130" s="33" t="s">
        <v>141</v>
      </c>
    </row>
    <row r="131" spans="1:8" x14ac:dyDescent="0.2">
      <c r="A131" s="44"/>
      <c r="B131" s="44"/>
      <c r="C131" s="45" t="s">
        <v>152</v>
      </c>
      <c r="D131" s="44"/>
      <c r="E131" s="44"/>
      <c r="F131" s="49"/>
      <c r="G131" s="49"/>
      <c r="H131" s="33" t="s">
        <v>141</v>
      </c>
    </row>
    <row r="132" spans="1:8" x14ac:dyDescent="0.2">
      <c r="A132" s="44"/>
      <c r="B132" s="44"/>
      <c r="C132" s="45" t="s">
        <v>140</v>
      </c>
      <c r="D132" s="44"/>
      <c r="E132" s="44" t="s">
        <v>141</v>
      </c>
      <c r="F132" s="50" t="s">
        <v>143</v>
      </c>
      <c r="G132" s="47">
        <v>0</v>
      </c>
      <c r="H132" s="33" t="s">
        <v>141</v>
      </c>
    </row>
    <row r="133" spans="1:8" x14ac:dyDescent="0.2">
      <c r="A133" s="44"/>
      <c r="B133" s="44"/>
      <c r="C133" s="48"/>
      <c r="D133" s="44"/>
      <c r="E133" s="44"/>
      <c r="F133" s="49"/>
      <c r="G133" s="49"/>
      <c r="H133" s="33" t="s">
        <v>141</v>
      </c>
    </row>
    <row r="134" spans="1:8" x14ac:dyDescent="0.2">
      <c r="A134" s="44"/>
      <c r="B134" s="44"/>
      <c r="C134" s="45" t="s">
        <v>153</v>
      </c>
      <c r="D134" s="44"/>
      <c r="E134" s="44"/>
      <c r="F134" s="46">
        <v>30963.436399999999</v>
      </c>
      <c r="G134" s="47">
        <v>0.18408387000000001</v>
      </c>
      <c r="H134" s="33" t="s">
        <v>141</v>
      </c>
    </row>
    <row r="135" spans="1:8" x14ac:dyDescent="0.2">
      <c r="A135" s="44"/>
      <c r="B135" s="44"/>
      <c r="C135" s="48"/>
      <c r="D135" s="44"/>
      <c r="E135" s="44"/>
      <c r="F135" s="49"/>
      <c r="G135" s="49"/>
      <c r="H135" s="33" t="s">
        <v>141</v>
      </c>
    </row>
    <row r="136" spans="1:8" x14ac:dyDescent="0.2">
      <c r="A136" s="44"/>
      <c r="B136" s="44"/>
      <c r="C136" s="45" t="s">
        <v>154</v>
      </c>
      <c r="D136" s="44"/>
      <c r="E136" s="44"/>
      <c r="F136" s="49"/>
      <c r="G136" s="49"/>
      <c r="H136" s="33" t="s">
        <v>141</v>
      </c>
    </row>
    <row r="137" spans="1:8" x14ac:dyDescent="0.2">
      <c r="A137" s="44"/>
      <c r="B137" s="44"/>
      <c r="C137" s="45" t="s">
        <v>155</v>
      </c>
      <c r="D137" s="44"/>
      <c r="E137" s="44"/>
      <c r="F137" s="49"/>
      <c r="G137" s="49"/>
      <c r="H137" s="33" t="s">
        <v>141</v>
      </c>
    </row>
    <row r="138" spans="1:8" x14ac:dyDescent="0.2">
      <c r="A138" s="44"/>
      <c r="B138" s="44"/>
      <c r="C138" s="45" t="s">
        <v>140</v>
      </c>
      <c r="D138" s="44"/>
      <c r="E138" s="44" t="s">
        <v>141</v>
      </c>
      <c r="F138" s="50" t="s">
        <v>143</v>
      </c>
      <c r="G138" s="47">
        <v>0</v>
      </c>
      <c r="H138" s="33" t="s">
        <v>141</v>
      </c>
    </row>
    <row r="139" spans="1:8" x14ac:dyDescent="0.2">
      <c r="A139" s="44"/>
      <c r="B139" s="44"/>
      <c r="C139" s="48"/>
      <c r="D139" s="44"/>
      <c r="E139" s="44"/>
      <c r="F139" s="49"/>
      <c r="G139" s="49"/>
      <c r="H139" s="33" t="s">
        <v>141</v>
      </c>
    </row>
    <row r="140" spans="1:8" x14ac:dyDescent="0.2">
      <c r="A140" s="44"/>
      <c r="B140" s="44"/>
      <c r="C140" s="45" t="s">
        <v>156</v>
      </c>
      <c r="D140" s="44"/>
      <c r="E140" s="44"/>
      <c r="F140" s="49"/>
      <c r="G140" s="49"/>
      <c r="H140" s="33" t="s">
        <v>141</v>
      </c>
    </row>
    <row r="141" spans="1:8" x14ac:dyDescent="0.2">
      <c r="A141" s="44"/>
      <c r="B141" s="44"/>
      <c r="C141" s="45" t="s">
        <v>140</v>
      </c>
      <c r="D141" s="44"/>
      <c r="E141" s="44" t="s">
        <v>141</v>
      </c>
      <c r="F141" s="50" t="s">
        <v>143</v>
      </c>
      <c r="G141" s="47">
        <v>0</v>
      </c>
      <c r="H141" s="33" t="s">
        <v>141</v>
      </c>
    </row>
    <row r="142" spans="1:8" x14ac:dyDescent="0.2">
      <c r="A142" s="44"/>
      <c r="B142" s="44"/>
      <c r="C142" s="48"/>
      <c r="D142" s="44"/>
      <c r="E142" s="44"/>
      <c r="F142" s="49"/>
      <c r="G142" s="49"/>
      <c r="H142" s="33" t="s">
        <v>141</v>
      </c>
    </row>
    <row r="143" spans="1:8" x14ac:dyDescent="0.2">
      <c r="A143" s="44"/>
      <c r="B143" s="44"/>
      <c r="C143" s="45" t="s">
        <v>157</v>
      </c>
      <c r="D143" s="44"/>
      <c r="E143" s="44"/>
      <c r="F143" s="49"/>
      <c r="G143" s="49"/>
      <c r="H143" s="33" t="s">
        <v>141</v>
      </c>
    </row>
    <row r="144" spans="1:8" x14ac:dyDescent="0.2">
      <c r="A144" s="44"/>
      <c r="B144" s="44"/>
      <c r="C144" s="45" t="s">
        <v>140</v>
      </c>
      <c r="D144" s="44"/>
      <c r="E144" s="44" t="s">
        <v>141</v>
      </c>
      <c r="F144" s="50" t="s">
        <v>143</v>
      </c>
      <c r="G144" s="47">
        <v>0</v>
      </c>
      <c r="H144" s="33" t="s">
        <v>141</v>
      </c>
    </row>
    <row r="145" spans="1:8" x14ac:dyDescent="0.2">
      <c r="A145" s="44"/>
      <c r="B145" s="44"/>
      <c r="C145" s="48"/>
      <c r="D145" s="44"/>
      <c r="E145" s="44"/>
      <c r="F145" s="49"/>
      <c r="G145" s="49"/>
      <c r="H145" s="33" t="s">
        <v>141</v>
      </c>
    </row>
    <row r="146" spans="1:8" x14ac:dyDescent="0.2">
      <c r="A146" s="44"/>
      <c r="B146" s="44"/>
      <c r="C146" s="45" t="s">
        <v>158</v>
      </c>
      <c r="D146" s="44"/>
      <c r="E146" s="44"/>
      <c r="F146" s="49"/>
      <c r="G146" s="49"/>
      <c r="H146" s="33" t="s">
        <v>141</v>
      </c>
    </row>
    <row r="147" spans="1:8" x14ac:dyDescent="0.2">
      <c r="A147" s="39">
        <v>1</v>
      </c>
      <c r="B147" s="40"/>
      <c r="C147" s="40" t="s">
        <v>159</v>
      </c>
      <c r="D147" s="40"/>
      <c r="E147" s="52"/>
      <c r="F147" s="42">
        <v>3743.6358781170002</v>
      </c>
      <c r="G147" s="43">
        <v>2.2256669999999999E-2</v>
      </c>
      <c r="H147" s="33">
        <v>5.25</v>
      </c>
    </row>
    <row r="148" spans="1:8" x14ac:dyDescent="0.2">
      <c r="A148" s="44"/>
      <c r="B148" s="44"/>
      <c r="C148" s="45" t="s">
        <v>140</v>
      </c>
      <c r="D148" s="44"/>
      <c r="E148" s="44" t="s">
        <v>141</v>
      </c>
      <c r="F148" s="46">
        <v>3743.6358781170002</v>
      </c>
      <c r="G148" s="47">
        <v>2.2256669999999999E-2</v>
      </c>
      <c r="H148" s="33" t="s">
        <v>141</v>
      </c>
    </row>
    <row r="149" spans="1:8" x14ac:dyDescent="0.2">
      <c r="A149" s="44"/>
      <c r="B149" s="44"/>
      <c r="C149" s="48"/>
      <c r="D149" s="44"/>
      <c r="E149" s="44"/>
      <c r="F149" s="49"/>
      <c r="G149" s="49"/>
      <c r="H149" s="33" t="s">
        <v>141</v>
      </c>
    </row>
    <row r="150" spans="1:8" x14ac:dyDescent="0.2">
      <c r="A150" s="44"/>
      <c r="B150" s="44"/>
      <c r="C150" s="45" t="s">
        <v>160</v>
      </c>
      <c r="D150" s="44"/>
      <c r="E150" s="44"/>
      <c r="F150" s="46">
        <v>3743.6358781170002</v>
      </c>
      <c r="G150" s="47">
        <v>2.2256669999999999E-2</v>
      </c>
      <c r="H150" s="33" t="s">
        <v>141</v>
      </c>
    </row>
    <row r="151" spans="1:8" x14ac:dyDescent="0.2">
      <c r="A151" s="44"/>
      <c r="B151" s="44"/>
      <c r="C151" s="49"/>
      <c r="D151" s="44"/>
      <c r="E151" s="44"/>
      <c r="F151" s="44"/>
      <c r="G151" s="44"/>
      <c r="H151" s="33" t="s">
        <v>141</v>
      </c>
    </row>
    <row r="152" spans="1:8" x14ac:dyDescent="0.2">
      <c r="A152" s="44"/>
      <c r="B152" s="44"/>
      <c r="C152" s="45" t="s">
        <v>161</v>
      </c>
      <c r="D152" s="44"/>
      <c r="E152" s="44"/>
      <c r="F152" s="44"/>
      <c r="G152" s="44"/>
      <c r="H152" s="33" t="s">
        <v>141</v>
      </c>
    </row>
    <row r="153" spans="1:8" x14ac:dyDescent="0.2">
      <c r="A153" s="44"/>
      <c r="B153" s="44"/>
      <c r="C153" s="45" t="s">
        <v>162</v>
      </c>
      <c r="D153" s="44"/>
      <c r="E153" s="44"/>
      <c r="F153" s="44"/>
      <c r="G153" s="44"/>
      <c r="H153" s="33" t="s">
        <v>141</v>
      </c>
    </row>
    <row r="154" spans="1:8" x14ac:dyDescent="0.2">
      <c r="A154" s="44"/>
      <c r="B154" s="44"/>
      <c r="C154" s="45" t="s">
        <v>140</v>
      </c>
      <c r="D154" s="44"/>
      <c r="E154" s="44" t="s">
        <v>141</v>
      </c>
      <c r="F154" s="50" t="s">
        <v>143</v>
      </c>
      <c r="G154" s="47">
        <v>0</v>
      </c>
      <c r="H154" s="33" t="s">
        <v>141</v>
      </c>
    </row>
    <row r="155" spans="1:8" x14ac:dyDescent="0.2">
      <c r="A155" s="44"/>
      <c r="B155" s="44"/>
      <c r="C155" s="48"/>
      <c r="D155" s="44"/>
      <c r="E155" s="44"/>
      <c r="F155" s="49"/>
      <c r="G155" s="49"/>
      <c r="H155" s="33" t="s">
        <v>141</v>
      </c>
    </row>
    <row r="156" spans="1:8" x14ac:dyDescent="0.2">
      <c r="A156" s="44"/>
      <c r="B156" s="44"/>
      <c r="C156" s="45" t="s">
        <v>163</v>
      </c>
      <c r="D156" s="44"/>
      <c r="E156" s="44"/>
      <c r="F156" s="44"/>
      <c r="G156" s="44"/>
      <c r="H156" s="33" t="s">
        <v>141</v>
      </c>
    </row>
    <row r="157" spans="1:8" x14ac:dyDescent="0.2">
      <c r="A157" s="44"/>
      <c r="B157" s="44"/>
      <c r="C157" s="45" t="s">
        <v>164</v>
      </c>
      <c r="D157" s="44"/>
      <c r="E157" s="44"/>
      <c r="F157" s="44"/>
      <c r="G157" s="44"/>
      <c r="H157" s="33" t="s">
        <v>141</v>
      </c>
    </row>
    <row r="158" spans="1:8" x14ac:dyDescent="0.2">
      <c r="A158" s="44"/>
      <c r="B158" s="44"/>
      <c r="C158" s="45" t="s">
        <v>140</v>
      </c>
      <c r="D158" s="44"/>
      <c r="E158" s="44" t="s">
        <v>141</v>
      </c>
      <c r="F158" s="50" t="s">
        <v>143</v>
      </c>
      <c r="G158" s="47">
        <v>0</v>
      </c>
      <c r="H158" s="33" t="s">
        <v>141</v>
      </c>
    </row>
    <row r="159" spans="1:8" x14ac:dyDescent="0.2">
      <c r="A159" s="44"/>
      <c r="B159" s="44"/>
      <c r="C159" s="48"/>
      <c r="D159" s="44"/>
      <c r="E159" s="44"/>
      <c r="F159" s="49"/>
      <c r="G159" s="49"/>
      <c r="H159" s="33" t="s">
        <v>141</v>
      </c>
    </row>
    <row r="160" spans="1:8" x14ac:dyDescent="0.2">
      <c r="A160" s="44"/>
      <c r="B160" s="44"/>
      <c r="C160" s="45" t="s">
        <v>165</v>
      </c>
      <c r="D160" s="44"/>
      <c r="E160" s="44"/>
      <c r="F160" s="49"/>
      <c r="G160" s="49"/>
      <c r="H160" s="33" t="s">
        <v>141</v>
      </c>
    </row>
    <row r="161" spans="1:17" x14ac:dyDescent="0.2">
      <c r="A161" s="44"/>
      <c r="B161" s="44"/>
      <c r="C161" s="45" t="s">
        <v>140</v>
      </c>
      <c r="D161" s="44"/>
      <c r="E161" s="44" t="s">
        <v>141</v>
      </c>
      <c r="F161" s="50" t="s">
        <v>143</v>
      </c>
      <c r="G161" s="47">
        <v>0</v>
      </c>
      <c r="H161" s="33" t="s">
        <v>141</v>
      </c>
    </row>
    <row r="162" spans="1:17" x14ac:dyDescent="0.2">
      <c r="A162" s="44"/>
      <c r="B162" s="44"/>
      <c r="C162" s="48"/>
      <c r="D162" s="44"/>
      <c r="E162" s="44"/>
      <c r="F162" s="49"/>
      <c r="G162" s="49"/>
      <c r="H162" s="33" t="s">
        <v>141</v>
      </c>
    </row>
    <row r="163" spans="1:17" x14ac:dyDescent="0.2">
      <c r="A163" s="52"/>
      <c r="B163" s="40"/>
      <c r="C163" s="40" t="s">
        <v>675</v>
      </c>
      <c r="D163" s="40"/>
      <c r="E163" s="52"/>
      <c r="F163" s="42">
        <v>-0.44556889999999999</v>
      </c>
      <c r="G163" s="43">
        <v>-2.65E-6</v>
      </c>
      <c r="H163" s="33" t="s">
        <v>141</v>
      </c>
    </row>
    <row r="164" spans="1:17" x14ac:dyDescent="0.2">
      <c r="A164" s="52"/>
      <c r="B164" s="40"/>
      <c r="C164" s="35" t="s">
        <v>1118</v>
      </c>
      <c r="D164" s="40"/>
      <c r="E164" s="52"/>
      <c r="F164" s="42">
        <f>22977.28472068+F103</f>
        <v>-387.93665181999677</v>
      </c>
      <c r="G164" s="43">
        <f>F164/F165</f>
        <v>-2.3063616895866684E-3</v>
      </c>
      <c r="H164" s="33" t="s">
        <v>141</v>
      </c>
    </row>
    <row r="165" spans="1:17" x14ac:dyDescent="0.2">
      <c r="A165" s="48"/>
      <c r="B165" s="48"/>
      <c r="C165" s="45" t="s">
        <v>167</v>
      </c>
      <c r="D165" s="49"/>
      <c r="E165" s="49"/>
      <c r="F165" s="46">
        <f>F164+F163+F150+F134+F105</f>
        <v>168202.86842759702</v>
      </c>
      <c r="G165" s="53">
        <f>G164+G163+G150+G134+G105</f>
        <v>0.99998468385223693</v>
      </c>
      <c r="H165" s="33" t="s">
        <v>141</v>
      </c>
    </row>
    <row r="166" spans="1:17" x14ac:dyDescent="0.2">
      <c r="A166" s="54"/>
      <c r="B166" s="54"/>
      <c r="C166" s="55"/>
      <c r="D166" s="56"/>
      <c r="E166" s="56"/>
      <c r="F166" s="57"/>
      <c r="G166" s="58"/>
      <c r="H166" s="59"/>
    </row>
    <row r="167" spans="1:17" x14ac:dyDescent="0.2">
      <c r="A167" s="54"/>
      <c r="B167" s="187" t="s">
        <v>989</v>
      </c>
      <c r="C167" s="187"/>
      <c r="D167" s="187"/>
      <c r="E167" s="187"/>
      <c r="F167" s="187"/>
      <c r="G167" s="187"/>
      <c r="H167" s="187"/>
      <c r="J167" s="61"/>
    </row>
    <row r="168" spans="1:17" x14ac:dyDescent="0.2">
      <c r="A168" s="54"/>
      <c r="B168" s="187" t="s">
        <v>990</v>
      </c>
      <c r="C168" s="187"/>
      <c r="D168" s="187"/>
      <c r="E168" s="187"/>
      <c r="F168" s="187"/>
      <c r="G168" s="187"/>
      <c r="H168" s="187"/>
      <c r="J168" s="61"/>
    </row>
    <row r="169" spans="1:17" x14ac:dyDescent="0.2">
      <c r="A169" s="54"/>
      <c r="B169" s="187" t="s">
        <v>991</v>
      </c>
      <c r="C169" s="187"/>
      <c r="D169" s="187"/>
      <c r="E169" s="187"/>
      <c r="F169" s="187"/>
      <c r="G169" s="187"/>
      <c r="H169" s="187"/>
      <c r="J169" s="61"/>
    </row>
    <row r="170" spans="1:17" s="63" customFormat="1" ht="52.5" customHeight="1" x14ac:dyDescent="0.25">
      <c r="A170" s="62"/>
      <c r="B170" s="188" t="s">
        <v>992</v>
      </c>
      <c r="C170" s="188"/>
      <c r="D170" s="188"/>
      <c r="E170" s="188"/>
      <c r="F170" s="188"/>
      <c r="G170" s="188"/>
      <c r="H170" s="188"/>
      <c r="I170"/>
      <c r="J170" s="61"/>
      <c r="K170"/>
      <c r="L170"/>
      <c r="M170"/>
      <c r="N170"/>
      <c r="O170"/>
      <c r="P170"/>
      <c r="Q170"/>
    </row>
    <row r="171" spans="1:17" s="63" customFormat="1" ht="15" x14ac:dyDescent="0.25">
      <c r="A171" s="62"/>
      <c r="B171" s="188" t="s">
        <v>992</v>
      </c>
      <c r="C171" s="188"/>
      <c r="D171" s="188"/>
      <c r="E171" s="188"/>
      <c r="F171" s="188"/>
      <c r="G171" s="188"/>
      <c r="H171" s="188"/>
      <c r="I171"/>
      <c r="J171" s="61"/>
      <c r="K171"/>
      <c r="L171"/>
      <c r="M171"/>
      <c r="N171"/>
      <c r="O171"/>
      <c r="P171"/>
      <c r="Q171"/>
    </row>
    <row r="172" spans="1:17" x14ac:dyDescent="0.2">
      <c r="A172" s="54"/>
      <c r="B172" s="187" t="s">
        <v>993</v>
      </c>
      <c r="C172" s="187"/>
      <c r="D172" s="187"/>
      <c r="E172" s="187"/>
      <c r="F172" s="187"/>
      <c r="G172" s="187"/>
      <c r="H172" s="187"/>
      <c r="J172" s="61"/>
    </row>
    <row r="173" spans="1:17" x14ac:dyDescent="0.2">
      <c r="A173" s="54"/>
      <c r="B173" s="54"/>
      <c r="C173" s="54"/>
      <c r="D173" s="56"/>
      <c r="E173" s="56"/>
      <c r="F173" s="56"/>
      <c r="G173" s="56"/>
    </row>
    <row r="174" spans="1:17" x14ac:dyDescent="0.2">
      <c r="A174" s="54"/>
      <c r="B174" s="189" t="s">
        <v>168</v>
      </c>
      <c r="C174" s="190"/>
      <c r="D174" s="191"/>
      <c r="E174" s="64"/>
      <c r="F174" s="56"/>
      <c r="G174" s="56"/>
    </row>
    <row r="175" spans="1:17" x14ac:dyDescent="0.2">
      <c r="A175" s="54"/>
      <c r="B175" s="192" t="s">
        <v>169</v>
      </c>
      <c r="C175" s="193"/>
      <c r="D175" s="32" t="s">
        <v>170</v>
      </c>
      <c r="E175" s="64"/>
      <c r="F175" s="56"/>
      <c r="G175" s="56"/>
    </row>
    <row r="176" spans="1:17" x14ac:dyDescent="0.2">
      <c r="A176" s="54"/>
      <c r="B176" s="192" t="s">
        <v>995</v>
      </c>
      <c r="C176" s="193"/>
      <c r="D176" s="32" t="s">
        <v>170</v>
      </c>
      <c r="E176" s="64"/>
      <c r="F176" s="56"/>
      <c r="G176" s="56"/>
    </row>
    <row r="177" spans="1:10" x14ac:dyDescent="0.2">
      <c r="A177" s="54"/>
      <c r="B177" s="192" t="s">
        <v>171</v>
      </c>
      <c r="C177" s="193"/>
      <c r="D177" s="65" t="s">
        <v>141</v>
      </c>
      <c r="E177" s="64"/>
      <c r="F177" s="56"/>
      <c r="G177" s="56"/>
    </row>
    <row r="178" spans="1:10" x14ac:dyDescent="0.2">
      <c r="A178" s="66"/>
      <c r="B178" s="67" t="s">
        <v>141</v>
      </c>
      <c r="C178" s="67" t="s">
        <v>996</v>
      </c>
      <c r="D178" s="67" t="s">
        <v>172</v>
      </c>
      <c r="E178" s="66"/>
      <c r="F178" s="66"/>
      <c r="G178" s="66"/>
      <c r="H178" s="66"/>
      <c r="J178" s="61"/>
    </row>
    <row r="179" spans="1:10" x14ac:dyDescent="0.2">
      <c r="A179" s="66"/>
      <c r="B179" s="68" t="s">
        <v>173</v>
      </c>
      <c r="C179" s="69">
        <v>46203</v>
      </c>
      <c r="D179" s="69">
        <v>46234</v>
      </c>
      <c r="E179" s="66"/>
      <c r="F179" s="66"/>
      <c r="G179" s="66"/>
      <c r="J179" s="61"/>
    </row>
    <row r="180" spans="1:10" x14ac:dyDescent="0.2">
      <c r="A180" s="66"/>
      <c r="B180" s="35" t="s">
        <v>174</v>
      </c>
      <c r="C180" s="70">
        <v>41.421599999999998</v>
      </c>
      <c r="D180" s="70">
        <v>42.052500000000002</v>
      </c>
      <c r="E180" s="66"/>
      <c r="F180" s="60"/>
      <c r="G180" s="71"/>
    </row>
    <row r="181" spans="1:10" ht="25.5" x14ac:dyDescent="0.2">
      <c r="A181" s="66"/>
      <c r="B181" s="35" t="s">
        <v>1030</v>
      </c>
      <c r="C181" s="70">
        <v>17.6282</v>
      </c>
      <c r="D181" s="70">
        <v>17.756</v>
      </c>
      <c r="E181" s="66"/>
      <c r="F181" s="60"/>
      <c r="G181" s="71"/>
    </row>
    <row r="182" spans="1:10" x14ac:dyDescent="0.2">
      <c r="A182" s="66"/>
      <c r="B182" s="35" t="s">
        <v>175</v>
      </c>
      <c r="C182" s="70">
        <v>34.827599999999997</v>
      </c>
      <c r="D182" s="70">
        <v>35.315600000000003</v>
      </c>
      <c r="E182" s="66"/>
      <c r="F182" s="60"/>
      <c r="G182" s="71"/>
    </row>
    <row r="183" spans="1:10" ht="25.5" x14ac:dyDescent="0.2">
      <c r="A183" s="66"/>
      <c r="B183" s="35" t="s">
        <v>1031</v>
      </c>
      <c r="C183" s="70">
        <v>14.2088</v>
      </c>
      <c r="D183" s="70">
        <v>14.292400000000001</v>
      </c>
      <c r="E183" s="66"/>
      <c r="F183" s="60"/>
      <c r="G183" s="71"/>
    </row>
    <row r="184" spans="1:10" x14ac:dyDescent="0.2">
      <c r="A184" s="66"/>
      <c r="B184" s="66"/>
      <c r="C184" s="66"/>
      <c r="D184" s="66"/>
      <c r="E184" s="66"/>
      <c r="F184" s="66"/>
      <c r="G184" s="66"/>
    </row>
    <row r="185" spans="1:10" x14ac:dyDescent="0.2">
      <c r="A185" s="66"/>
      <c r="B185" s="192" t="s">
        <v>176</v>
      </c>
      <c r="C185" s="193"/>
      <c r="D185" s="32" t="s">
        <v>141</v>
      </c>
      <c r="E185" s="66"/>
      <c r="F185" s="66"/>
      <c r="G185" s="66"/>
    </row>
    <row r="186" spans="1:10" x14ac:dyDescent="0.2">
      <c r="A186" s="66"/>
      <c r="B186" s="140" t="s">
        <v>173</v>
      </c>
      <c r="C186" s="141" t="s">
        <v>313</v>
      </c>
      <c r="D186" s="141" t="s">
        <v>314</v>
      </c>
      <c r="E186" s="66"/>
      <c r="F186" s="66"/>
      <c r="G186" s="66"/>
    </row>
    <row r="187" spans="1:10" ht="25.5" x14ac:dyDescent="0.2">
      <c r="A187" s="66"/>
      <c r="B187" s="35" t="s">
        <v>1030</v>
      </c>
      <c r="C187" s="142">
        <v>0.14000000000000001</v>
      </c>
      <c r="D187" s="142" t="s">
        <v>461</v>
      </c>
      <c r="E187" s="66"/>
      <c r="F187" s="60"/>
      <c r="G187" s="71"/>
    </row>
    <row r="188" spans="1:10" ht="25.5" x14ac:dyDescent="0.2">
      <c r="A188" s="66"/>
      <c r="B188" s="35" t="s">
        <v>1031</v>
      </c>
      <c r="C188" s="142">
        <v>0.115</v>
      </c>
      <c r="D188" s="142">
        <v>0.115</v>
      </c>
      <c r="E188" s="66"/>
      <c r="F188" s="60"/>
      <c r="G188" s="71"/>
    </row>
    <row r="189" spans="1:10" x14ac:dyDescent="0.2">
      <c r="A189" s="66"/>
      <c r="B189" s="72"/>
      <c r="C189" s="72"/>
      <c r="D189" s="73"/>
      <c r="E189" s="66"/>
      <c r="F189" s="60"/>
      <c r="G189" s="71"/>
    </row>
    <row r="190" spans="1:10" x14ac:dyDescent="0.2">
      <c r="A190" s="66"/>
      <c r="B190" s="192" t="s">
        <v>177</v>
      </c>
      <c r="C190" s="193"/>
      <c r="D190" s="32" t="s">
        <v>1032</v>
      </c>
      <c r="E190" s="74"/>
      <c r="F190" s="66"/>
      <c r="G190" s="66"/>
    </row>
    <row r="191" spans="1:10" x14ac:dyDescent="0.2">
      <c r="A191" s="66"/>
      <c r="B191" s="192" t="s">
        <v>178</v>
      </c>
      <c r="C191" s="193"/>
      <c r="D191" s="32" t="s">
        <v>170</v>
      </c>
      <c r="E191" s="74"/>
      <c r="F191" s="66"/>
      <c r="G191" s="66"/>
    </row>
    <row r="192" spans="1:10" x14ac:dyDescent="0.2">
      <c r="A192" s="66"/>
      <c r="B192" s="192" t="s">
        <v>179</v>
      </c>
      <c r="C192" s="193"/>
      <c r="D192" s="32" t="s">
        <v>170</v>
      </c>
      <c r="E192" s="74"/>
      <c r="F192" s="66"/>
      <c r="G192" s="66"/>
    </row>
    <row r="193" spans="1:7" x14ac:dyDescent="0.2">
      <c r="A193" s="66"/>
      <c r="B193" s="192" t="s">
        <v>180</v>
      </c>
      <c r="C193" s="193"/>
      <c r="D193" s="75">
        <v>2.7532998687030683</v>
      </c>
      <c r="E193" s="66"/>
      <c r="F193" s="60"/>
      <c r="G193" s="71"/>
    </row>
    <row r="195" spans="1:7" x14ac:dyDescent="0.2">
      <c r="B195" s="221" t="s">
        <v>1061</v>
      </c>
      <c r="C195" s="222"/>
      <c r="D195" s="223"/>
      <c r="F195" s="66"/>
      <c r="G195" s="66"/>
    </row>
    <row r="196" spans="1:7" ht="25.5" x14ac:dyDescent="0.2">
      <c r="B196" s="224" t="s">
        <v>1062</v>
      </c>
      <c r="C196" s="224"/>
      <c r="D196" s="132" t="s">
        <v>676</v>
      </c>
    </row>
    <row r="197" spans="1:7" x14ac:dyDescent="0.2">
      <c r="B197" s="224" t="s">
        <v>1063</v>
      </c>
      <c r="C197" s="224"/>
      <c r="D197" s="112"/>
    </row>
    <row r="198" spans="1:7" x14ac:dyDescent="0.2">
      <c r="B198" s="225"/>
      <c r="C198" s="226"/>
      <c r="D198" s="113"/>
    </row>
    <row r="199" spans="1:7" x14ac:dyDescent="0.2">
      <c r="B199" s="224" t="s">
        <v>1064</v>
      </c>
      <c r="C199" s="224"/>
      <c r="D199" s="114">
        <v>6.84</v>
      </c>
    </row>
    <row r="200" spans="1:7" x14ac:dyDescent="0.2">
      <c r="B200" s="225"/>
      <c r="C200" s="226"/>
      <c r="D200" s="113"/>
    </row>
    <row r="201" spans="1:7" x14ac:dyDescent="0.2">
      <c r="B201" s="224" t="s">
        <v>1065</v>
      </c>
      <c r="C201" s="224"/>
      <c r="D201" s="114">
        <v>4.45</v>
      </c>
    </row>
    <row r="202" spans="1:7" x14ac:dyDescent="0.2">
      <c r="B202" s="224" t="s">
        <v>1066</v>
      </c>
      <c r="C202" s="224"/>
      <c r="D202" s="114">
        <v>6.75</v>
      </c>
    </row>
    <row r="203" spans="1:7" x14ac:dyDescent="0.2">
      <c r="B203" s="225"/>
      <c r="C203" s="226"/>
      <c r="D203" s="113"/>
    </row>
    <row r="204" spans="1:7" x14ac:dyDescent="0.2">
      <c r="B204" s="224" t="s">
        <v>1067</v>
      </c>
      <c r="C204" s="224"/>
      <c r="D204" s="115" t="s">
        <v>1186</v>
      </c>
    </row>
    <row r="205" spans="1:7" x14ac:dyDescent="0.2">
      <c r="B205" s="225" t="s">
        <v>1068</v>
      </c>
      <c r="C205" s="227"/>
      <c r="D205" s="226"/>
    </row>
    <row r="207" spans="1:7" x14ac:dyDescent="0.2">
      <c r="B207" s="194" t="s">
        <v>1000</v>
      </c>
      <c r="C207" s="194"/>
    </row>
    <row r="209" spans="2:7" ht="153.75" customHeight="1" x14ac:dyDescent="0.2"/>
    <row r="212" spans="2:7" x14ac:dyDescent="0.2">
      <c r="B212" s="76" t="s">
        <v>1001</v>
      </c>
      <c r="C212" s="77"/>
      <c r="D212" s="76"/>
    </row>
    <row r="213" spans="2:7" x14ac:dyDescent="0.2">
      <c r="B213" s="76" t="s">
        <v>1128</v>
      </c>
      <c r="D213" s="76"/>
    </row>
    <row r="214" spans="2:7" ht="165" customHeight="1" x14ac:dyDescent="0.2"/>
    <row r="217" spans="2:7" ht="13.5" x14ac:dyDescent="0.25">
      <c r="B217" s="79"/>
      <c r="C217" s="79"/>
      <c r="D217" s="79"/>
      <c r="E217" s="79"/>
      <c r="F217" s="79"/>
      <c r="G217" s="80" t="s">
        <v>1032</v>
      </c>
    </row>
    <row r="218" spans="2:7" ht="13.5" x14ac:dyDescent="0.25">
      <c r="B218" s="185" t="s">
        <v>1206</v>
      </c>
      <c r="C218" s="185"/>
      <c r="D218" s="185"/>
      <c r="E218" s="185"/>
      <c r="F218" s="185"/>
      <c r="G218" s="185"/>
    </row>
    <row r="219" spans="2:7" ht="13.5" x14ac:dyDescent="0.25">
      <c r="B219" s="185" t="s">
        <v>1207</v>
      </c>
      <c r="C219" s="185"/>
      <c r="D219" s="185"/>
      <c r="E219" s="185"/>
      <c r="F219" s="185"/>
      <c r="G219" s="185"/>
    </row>
    <row r="220" spans="2:7" ht="13.5" x14ac:dyDescent="0.25">
      <c r="B220" s="80"/>
      <c r="C220" s="80"/>
      <c r="D220" s="80"/>
      <c r="E220" s="80"/>
      <c r="F220" s="80"/>
      <c r="G220" s="80"/>
    </row>
    <row r="221" spans="2:7" ht="13.5" x14ac:dyDescent="0.25">
      <c r="B221" s="185" t="s">
        <v>1208</v>
      </c>
      <c r="C221" s="185"/>
      <c r="D221" s="185"/>
      <c r="E221" s="185"/>
      <c r="F221" s="185"/>
      <c r="G221" s="185"/>
    </row>
    <row r="222" spans="2:7" ht="13.5" x14ac:dyDescent="0.25">
      <c r="B222" s="80" t="s">
        <v>1209</v>
      </c>
      <c r="C222" s="79"/>
      <c r="D222" s="79"/>
      <c r="E222" s="79"/>
      <c r="F222" s="79"/>
      <c r="G222" s="79"/>
    </row>
    <row r="223" spans="2:7" ht="13.5" x14ac:dyDescent="0.25">
      <c r="B223" s="79"/>
      <c r="C223" s="79"/>
      <c r="D223" s="79"/>
      <c r="E223" s="79"/>
      <c r="F223" s="79"/>
      <c r="G223" s="79"/>
    </row>
    <row r="224" spans="2:7" ht="40.5" x14ac:dyDescent="0.2">
      <c r="B224" s="86" t="s">
        <v>1210</v>
      </c>
      <c r="C224" s="86" t="s">
        <v>1211</v>
      </c>
      <c r="D224" s="86" t="s">
        <v>1212</v>
      </c>
      <c r="E224" s="87" t="s">
        <v>1213</v>
      </c>
      <c r="F224" s="87" t="s">
        <v>1214</v>
      </c>
      <c r="G224" s="87" t="s">
        <v>1215</v>
      </c>
    </row>
    <row r="225" spans="2:7" ht="13.5" x14ac:dyDescent="0.2">
      <c r="B225" s="88" t="s">
        <v>676</v>
      </c>
      <c r="C225" s="88" t="s">
        <v>1121</v>
      </c>
      <c r="D225" s="116" t="s">
        <v>1216</v>
      </c>
      <c r="E225" s="117">
        <v>1125.8499999999999</v>
      </c>
      <c r="F225" s="117">
        <v>1140</v>
      </c>
      <c r="G225" s="90">
        <v>9.7705000000000002</v>
      </c>
    </row>
    <row r="226" spans="2:7" ht="13.5" x14ac:dyDescent="0.2">
      <c r="B226" s="88" t="s">
        <v>676</v>
      </c>
      <c r="C226" s="88" t="s">
        <v>1111</v>
      </c>
      <c r="D226" s="116" t="s">
        <v>1216</v>
      </c>
      <c r="E226" s="117">
        <v>1036.5899999999999</v>
      </c>
      <c r="F226" s="117">
        <v>1152</v>
      </c>
      <c r="G226" s="90">
        <v>226.3005</v>
      </c>
    </row>
    <row r="227" spans="2:7" ht="13.5" x14ac:dyDescent="0.2">
      <c r="B227" s="88" t="s">
        <v>676</v>
      </c>
      <c r="C227" s="88" t="s">
        <v>1070</v>
      </c>
      <c r="D227" s="116" t="s">
        <v>1216</v>
      </c>
      <c r="E227" s="117">
        <v>1895.19</v>
      </c>
      <c r="F227" s="117">
        <v>2036.2</v>
      </c>
      <c r="G227" s="90">
        <v>327.09726000000001</v>
      </c>
    </row>
    <row r="228" spans="2:7" ht="13.5" x14ac:dyDescent="0.2">
      <c r="B228" s="88" t="s">
        <v>676</v>
      </c>
      <c r="C228" s="88" t="s">
        <v>1113</v>
      </c>
      <c r="D228" s="116" t="s">
        <v>1216</v>
      </c>
      <c r="E228" s="117">
        <v>1885.7</v>
      </c>
      <c r="F228" s="117">
        <v>1976.5</v>
      </c>
      <c r="G228" s="90">
        <v>304.93768299999999</v>
      </c>
    </row>
    <row r="229" spans="2:7" ht="13.5" x14ac:dyDescent="0.2">
      <c r="B229" s="88" t="s">
        <v>676</v>
      </c>
      <c r="C229" s="88" t="s">
        <v>1100</v>
      </c>
      <c r="D229" s="116" t="s">
        <v>1216</v>
      </c>
      <c r="E229" s="117">
        <v>281.89999999999998</v>
      </c>
      <c r="F229" s="117">
        <v>304.10000000000002</v>
      </c>
      <c r="G229" s="90">
        <v>644.13877279999997</v>
      </c>
    </row>
    <row r="230" spans="2:7" ht="13.5" x14ac:dyDescent="0.2">
      <c r="B230" s="88" t="s">
        <v>676</v>
      </c>
      <c r="C230" s="88" t="s">
        <v>1117</v>
      </c>
      <c r="D230" s="116" t="s">
        <v>1216</v>
      </c>
      <c r="E230" s="117">
        <v>786.23</v>
      </c>
      <c r="F230" s="117">
        <v>756.45</v>
      </c>
      <c r="G230" s="90">
        <v>351.82541519999995</v>
      </c>
    </row>
    <row r="231" spans="2:7" ht="13.5" x14ac:dyDescent="0.2">
      <c r="B231" s="88" t="s">
        <v>676</v>
      </c>
      <c r="C231" s="88" t="s">
        <v>1123</v>
      </c>
      <c r="D231" s="116" t="s">
        <v>1216</v>
      </c>
      <c r="E231" s="117">
        <v>4638.41</v>
      </c>
      <c r="F231" s="117">
        <v>4655.3999999999996</v>
      </c>
      <c r="G231" s="90">
        <v>76.265952000000013</v>
      </c>
    </row>
    <row r="232" spans="2:7" ht="13.5" x14ac:dyDescent="0.2">
      <c r="B232" s="88" t="s">
        <v>676</v>
      </c>
      <c r="C232" s="88" t="s">
        <v>1115</v>
      </c>
      <c r="D232" s="116" t="s">
        <v>1216</v>
      </c>
      <c r="E232" s="117">
        <v>1437.6</v>
      </c>
      <c r="F232" s="117">
        <v>1430.3</v>
      </c>
      <c r="G232" s="90">
        <v>835.81627500000002</v>
      </c>
    </row>
    <row r="233" spans="2:7" ht="13.5" x14ac:dyDescent="0.2">
      <c r="B233" s="88" t="s">
        <v>676</v>
      </c>
      <c r="C233" s="88" t="s">
        <v>1097</v>
      </c>
      <c r="D233" s="116" t="s">
        <v>1216</v>
      </c>
      <c r="E233" s="117">
        <v>387.68</v>
      </c>
      <c r="F233" s="117">
        <v>391.2</v>
      </c>
      <c r="G233" s="90">
        <v>363.27006499999999</v>
      </c>
    </row>
    <row r="234" spans="2:7" ht="13.5" x14ac:dyDescent="0.2">
      <c r="B234" s="88" t="s">
        <v>676</v>
      </c>
      <c r="C234" s="88" t="s">
        <v>1125</v>
      </c>
      <c r="D234" s="116" t="s">
        <v>1216</v>
      </c>
      <c r="E234" s="117">
        <v>348.24</v>
      </c>
      <c r="F234" s="117">
        <v>346.5</v>
      </c>
      <c r="G234" s="90">
        <v>94.905487500000007</v>
      </c>
    </row>
    <row r="235" spans="2:7" ht="13.5" x14ac:dyDescent="0.2">
      <c r="B235" s="88" t="s">
        <v>676</v>
      </c>
      <c r="C235" s="88" t="s">
        <v>1126</v>
      </c>
      <c r="D235" s="116" t="s">
        <v>1216</v>
      </c>
      <c r="E235" s="117">
        <v>1285.3699999999999</v>
      </c>
      <c r="F235" s="117">
        <v>1344.4</v>
      </c>
      <c r="G235" s="90">
        <v>163.47214649999998</v>
      </c>
    </row>
    <row r="236" spans="2:7" ht="13.5" x14ac:dyDescent="0.2">
      <c r="B236" s="88" t="s">
        <v>676</v>
      </c>
      <c r="C236" s="88" t="s">
        <v>1127</v>
      </c>
      <c r="D236" s="116" t="s">
        <v>1216</v>
      </c>
      <c r="E236" s="117">
        <v>347.93</v>
      </c>
      <c r="F236" s="117">
        <v>356.7</v>
      </c>
      <c r="G236" s="90">
        <v>400.0021701</v>
      </c>
    </row>
    <row r="237" spans="2:7" ht="13.5" x14ac:dyDescent="0.2">
      <c r="B237" s="88" t="s">
        <v>676</v>
      </c>
      <c r="C237" s="88" t="s">
        <v>1114</v>
      </c>
      <c r="D237" s="116" t="s">
        <v>1216</v>
      </c>
      <c r="E237" s="117">
        <v>1292.3599999999999</v>
      </c>
      <c r="F237" s="117">
        <v>1311.3</v>
      </c>
      <c r="G237" s="90">
        <v>576.80267500000002</v>
      </c>
    </row>
    <row r="238" spans="2:7" ht="13.5" x14ac:dyDescent="0.2">
      <c r="B238" s="88" t="s">
        <v>676</v>
      </c>
      <c r="C238" s="88" t="s">
        <v>1124</v>
      </c>
      <c r="D238" s="116" t="s">
        <v>1216</v>
      </c>
      <c r="E238" s="117">
        <v>1026.29</v>
      </c>
      <c r="F238" s="117">
        <v>1032.5999999999999</v>
      </c>
      <c r="G238" s="90">
        <v>94.121865</v>
      </c>
    </row>
    <row r="239" spans="2:7" ht="13.5" x14ac:dyDescent="0.2">
      <c r="B239" s="88" t="s">
        <v>676</v>
      </c>
      <c r="C239" s="88" t="s">
        <v>1122</v>
      </c>
      <c r="D239" s="116" t="s">
        <v>1216</v>
      </c>
      <c r="E239" s="117">
        <v>168.82</v>
      </c>
      <c r="F239" s="117">
        <v>171.99</v>
      </c>
      <c r="G239" s="90">
        <v>73.022311900000005</v>
      </c>
    </row>
    <row r="240" spans="2:7" ht="13.5" x14ac:dyDescent="0.25">
      <c r="B240" s="79"/>
      <c r="C240" s="79"/>
      <c r="D240" s="79"/>
      <c r="E240" s="79"/>
      <c r="F240" s="79"/>
      <c r="G240" s="81"/>
    </row>
    <row r="241" spans="2:7" ht="13.5" x14ac:dyDescent="0.25">
      <c r="B241" s="80" t="s">
        <v>1217</v>
      </c>
      <c r="C241" s="79"/>
      <c r="D241" s="79"/>
      <c r="E241" s="82"/>
      <c r="F241" s="82"/>
      <c r="G241" s="82"/>
    </row>
    <row r="242" spans="2:7" ht="13.5" x14ac:dyDescent="0.25">
      <c r="B242" s="79"/>
      <c r="C242" s="79"/>
      <c r="D242" s="79"/>
      <c r="E242" s="79"/>
      <c r="F242" s="79"/>
      <c r="G242" s="79"/>
    </row>
    <row r="243" spans="2:7" ht="13.5" x14ac:dyDescent="0.25">
      <c r="B243" s="91" t="s">
        <v>1210</v>
      </c>
      <c r="C243" s="91" t="s">
        <v>1218</v>
      </c>
      <c r="D243" s="79"/>
      <c r="E243" s="79"/>
      <c r="F243" s="79"/>
      <c r="G243" s="79"/>
    </row>
    <row r="244" spans="2:7" ht="13.5" x14ac:dyDescent="0.25">
      <c r="B244" s="88" t="s">
        <v>676</v>
      </c>
      <c r="C244" s="93">
        <v>13.891095</v>
      </c>
      <c r="D244" s="79"/>
      <c r="E244" s="79"/>
      <c r="F244" s="79"/>
      <c r="G244" s="79"/>
    </row>
    <row r="245" spans="2:7" ht="13.5" x14ac:dyDescent="0.25">
      <c r="B245" s="79"/>
      <c r="C245" s="79"/>
      <c r="D245" s="79"/>
      <c r="E245" s="79"/>
      <c r="F245" s="79"/>
      <c r="G245" s="79"/>
    </row>
    <row r="246" spans="2:7" ht="13.5" x14ac:dyDescent="0.25">
      <c r="B246" s="80" t="s">
        <v>1219</v>
      </c>
      <c r="C246" s="79"/>
      <c r="D246" s="79"/>
      <c r="E246" s="79"/>
      <c r="F246" s="79"/>
      <c r="G246" s="79"/>
    </row>
    <row r="247" spans="2:7" ht="13.5" x14ac:dyDescent="0.25">
      <c r="B247" s="80"/>
      <c r="C247" s="79"/>
      <c r="D247" s="79"/>
      <c r="E247" s="79"/>
      <c r="F247" s="79"/>
      <c r="G247" s="79"/>
    </row>
    <row r="248" spans="2:7" ht="81" x14ac:dyDescent="0.2">
      <c r="B248" s="86" t="s">
        <v>1210</v>
      </c>
      <c r="C248" s="87" t="s">
        <v>1220</v>
      </c>
      <c r="D248" s="87" t="s">
        <v>1221</v>
      </c>
      <c r="E248" s="87" t="s">
        <v>1222</v>
      </c>
      <c r="F248" s="87" t="s">
        <v>1223</v>
      </c>
      <c r="G248" s="87" t="s">
        <v>1224</v>
      </c>
    </row>
    <row r="249" spans="2:7" ht="13.5" x14ac:dyDescent="0.25">
      <c r="B249" s="88" t="s">
        <v>676</v>
      </c>
      <c r="C249" s="22">
        <v>11995</v>
      </c>
      <c r="D249" s="22">
        <v>11995</v>
      </c>
      <c r="E249" s="23">
        <v>80600.52</v>
      </c>
      <c r="F249" s="23">
        <v>79965.070000000007</v>
      </c>
      <c r="G249" s="23">
        <v>-644.96374999999705</v>
      </c>
    </row>
    <row r="250" spans="2:7" ht="13.5" x14ac:dyDescent="0.25">
      <c r="B250" s="83"/>
      <c r="C250" s="84"/>
      <c r="D250" s="84"/>
      <c r="E250" s="79"/>
      <c r="F250" s="79"/>
      <c r="G250" s="85"/>
    </row>
    <row r="251" spans="2:7" ht="13.5" x14ac:dyDescent="0.25">
      <c r="B251" s="80" t="s">
        <v>1246</v>
      </c>
      <c r="C251" s="84"/>
      <c r="D251" s="79"/>
      <c r="E251" s="79"/>
      <c r="F251" s="79"/>
      <c r="G251" s="79"/>
    </row>
    <row r="252" spans="2:7" ht="13.5" x14ac:dyDescent="0.25">
      <c r="B252" s="83"/>
      <c r="C252" s="84"/>
      <c r="D252" s="79"/>
      <c r="E252" s="79"/>
      <c r="F252" s="79"/>
      <c r="G252" s="79"/>
    </row>
    <row r="253" spans="2:7" ht="13.5" x14ac:dyDescent="0.25">
      <c r="B253" s="80" t="s">
        <v>1247</v>
      </c>
      <c r="C253" s="79"/>
      <c r="D253" s="79"/>
      <c r="E253" s="79"/>
      <c r="F253" s="79"/>
      <c r="G253" s="79"/>
    </row>
    <row r="254" spans="2:7" ht="13.5" x14ac:dyDescent="0.25">
      <c r="B254" s="83"/>
      <c r="C254" s="84"/>
      <c r="D254" s="79"/>
      <c r="E254" s="79"/>
      <c r="F254" s="79"/>
      <c r="G254" s="79"/>
    </row>
    <row r="255" spans="2:7" ht="13.5" x14ac:dyDescent="0.25">
      <c r="B255" s="80" t="s">
        <v>1229</v>
      </c>
      <c r="C255" s="79"/>
      <c r="D255" s="79"/>
      <c r="E255" s="79"/>
      <c r="F255" s="79"/>
      <c r="G255" s="79"/>
    </row>
    <row r="256" spans="2:7" ht="13.5" x14ac:dyDescent="0.25">
      <c r="B256" s="80"/>
      <c r="C256" s="79"/>
      <c r="D256" s="79"/>
      <c r="E256" s="79"/>
      <c r="F256" s="79"/>
      <c r="G256" s="79"/>
    </row>
    <row r="257" spans="2:7" ht="81" x14ac:dyDescent="0.2">
      <c r="B257" s="86" t="s">
        <v>1210</v>
      </c>
      <c r="C257" s="87" t="s">
        <v>1220</v>
      </c>
      <c r="D257" s="87" t="s">
        <v>1221</v>
      </c>
      <c r="E257" s="87" t="s">
        <v>1222</v>
      </c>
      <c r="F257" s="87" t="s">
        <v>1230</v>
      </c>
      <c r="G257" s="87" t="s">
        <v>1231</v>
      </c>
    </row>
    <row r="258" spans="2:7" ht="13.5" x14ac:dyDescent="0.2">
      <c r="B258" s="24" t="s">
        <v>676</v>
      </c>
      <c r="C258" s="94">
        <v>1575</v>
      </c>
      <c r="D258" s="94">
        <v>1575</v>
      </c>
      <c r="E258" s="94">
        <v>10882.93</v>
      </c>
      <c r="F258" s="94">
        <v>10975.45</v>
      </c>
      <c r="G258" s="94">
        <v>92.520000000000437</v>
      </c>
    </row>
    <row r="259" spans="2:7" ht="13.5" x14ac:dyDescent="0.25">
      <c r="B259" s="95"/>
      <c r="C259" s="96"/>
      <c r="D259" s="96"/>
      <c r="E259" s="97"/>
      <c r="F259" s="97"/>
      <c r="G259" s="97"/>
    </row>
    <row r="260" spans="2:7" ht="13.5" x14ac:dyDescent="0.25">
      <c r="B260" s="80" t="s">
        <v>1233</v>
      </c>
      <c r="C260" s="79"/>
      <c r="D260" s="98"/>
      <c r="E260" s="79"/>
      <c r="F260" s="79"/>
      <c r="G260" s="79"/>
    </row>
    <row r="261" spans="2:7" ht="13.5" x14ac:dyDescent="0.25">
      <c r="B261" s="79"/>
      <c r="C261" s="79"/>
      <c r="D261" s="98"/>
      <c r="E261" s="98"/>
      <c r="F261" s="99"/>
      <c r="G261" s="99"/>
    </row>
    <row r="262" spans="2:7" ht="13.5" x14ac:dyDescent="0.25">
      <c r="B262" s="80" t="s">
        <v>1234</v>
      </c>
      <c r="C262" s="79"/>
      <c r="D262" s="79"/>
      <c r="E262" s="79"/>
      <c r="F262" s="79"/>
      <c r="G262" s="79" t="s">
        <v>1235</v>
      </c>
    </row>
    <row r="263" spans="2:7" ht="13.5" x14ac:dyDescent="0.25">
      <c r="B263" s="79"/>
      <c r="C263" s="100"/>
      <c r="D263" s="101"/>
      <c r="E263" s="79"/>
      <c r="F263" s="79"/>
      <c r="G263" s="79"/>
    </row>
    <row r="264" spans="2:7" ht="13.5" x14ac:dyDescent="0.25">
      <c r="B264" s="80" t="s">
        <v>1236</v>
      </c>
      <c r="C264" s="79"/>
      <c r="D264" s="79"/>
      <c r="E264" s="79"/>
      <c r="F264" s="79"/>
      <c r="G264" s="79"/>
    </row>
    <row r="265" spans="2:7" ht="13.5" x14ac:dyDescent="0.25">
      <c r="B265" s="79"/>
      <c r="C265" s="79"/>
      <c r="D265" s="79"/>
      <c r="E265" s="79"/>
      <c r="F265" s="79"/>
      <c r="G265" s="79"/>
    </row>
    <row r="266" spans="2:7" ht="13.5" x14ac:dyDescent="0.25">
      <c r="B266" s="80" t="s">
        <v>1237</v>
      </c>
      <c r="C266" s="79"/>
      <c r="D266" s="79"/>
      <c r="E266" s="79"/>
      <c r="F266" s="79"/>
      <c r="G266" s="79"/>
    </row>
    <row r="267" spans="2:7" ht="13.5" x14ac:dyDescent="0.25">
      <c r="B267" s="79"/>
      <c r="C267" s="102"/>
      <c r="D267" s="103"/>
      <c r="E267" s="25"/>
      <c r="F267" s="99"/>
      <c r="G267" s="99"/>
    </row>
    <row r="268" spans="2:7" ht="13.5" x14ac:dyDescent="0.25">
      <c r="B268" s="80" t="s">
        <v>1238</v>
      </c>
      <c r="C268" s="79"/>
      <c r="D268" s="79"/>
      <c r="E268" s="79"/>
      <c r="F268" s="79"/>
      <c r="G268" s="79"/>
    </row>
    <row r="269" spans="2:7" ht="13.5" x14ac:dyDescent="0.25">
      <c r="B269" s="83"/>
      <c r="C269" s="101"/>
      <c r="D269" s="79"/>
      <c r="E269" s="79"/>
      <c r="F269" s="79"/>
      <c r="G269" s="79"/>
    </row>
    <row r="270" spans="2:7" ht="13.5" x14ac:dyDescent="0.25">
      <c r="B270" s="80" t="s">
        <v>1239</v>
      </c>
      <c r="C270" s="79"/>
      <c r="D270" s="79"/>
      <c r="E270" s="79"/>
      <c r="F270" s="79"/>
      <c r="G270" s="79"/>
    </row>
    <row r="271" spans="2:7" ht="13.5" x14ac:dyDescent="0.25">
      <c r="B271" s="79"/>
      <c r="C271" s="79"/>
      <c r="D271" s="79"/>
      <c r="E271" s="79"/>
      <c r="F271" s="26"/>
      <c r="G271" s="104"/>
    </row>
    <row r="272" spans="2:7" ht="13.5" x14ac:dyDescent="0.25">
      <c r="B272" s="80" t="s">
        <v>1240</v>
      </c>
      <c r="C272" s="79"/>
      <c r="D272" s="79"/>
      <c r="E272" s="79"/>
      <c r="F272" s="79"/>
      <c r="G272" s="79"/>
    </row>
    <row r="273" spans="2:7" ht="13.5" x14ac:dyDescent="0.25">
      <c r="B273" s="79"/>
      <c r="C273" s="79"/>
      <c r="D273" s="79"/>
      <c r="E273" s="104"/>
      <c r="F273" s="79"/>
      <c r="G273" s="79"/>
    </row>
    <row r="274" spans="2:7" ht="13.5" x14ac:dyDescent="0.25">
      <c r="B274" s="80" t="s">
        <v>1241</v>
      </c>
      <c r="C274" s="79"/>
      <c r="D274" s="79"/>
      <c r="E274" s="104"/>
      <c r="F274" s="79"/>
      <c r="G274" s="105"/>
    </row>
    <row r="275" spans="2:7" ht="13.5" x14ac:dyDescent="0.25">
      <c r="B275" s="79"/>
      <c r="C275" s="79"/>
      <c r="D275" s="79"/>
      <c r="E275" s="104"/>
      <c r="F275" s="79"/>
      <c r="G275" s="79"/>
    </row>
    <row r="276" spans="2:7" ht="13.5" x14ac:dyDescent="0.25">
      <c r="B276" s="80" t="s">
        <v>1242</v>
      </c>
      <c r="C276" s="79"/>
      <c r="D276" s="79"/>
      <c r="E276" s="104"/>
      <c r="F276" s="79"/>
      <c r="G276" s="79"/>
    </row>
    <row r="277" spans="2:7" ht="13.5" x14ac:dyDescent="0.25">
      <c r="B277" s="79"/>
      <c r="C277" s="79"/>
      <c r="D277" s="79"/>
      <c r="E277" s="104"/>
      <c r="F277" s="79"/>
      <c r="G277" s="79"/>
    </row>
    <row r="278" spans="2:7" ht="13.5" x14ac:dyDescent="0.25">
      <c r="B278" s="80" t="s">
        <v>1243</v>
      </c>
      <c r="C278" s="79"/>
      <c r="D278" s="79"/>
      <c r="E278" s="104"/>
      <c r="F278" s="79"/>
      <c r="G278" s="79"/>
    </row>
    <row r="279" spans="2:7" ht="13.5" x14ac:dyDescent="0.25">
      <c r="B279" s="79"/>
      <c r="C279" s="79"/>
      <c r="D279" s="79"/>
      <c r="E279" s="104"/>
      <c r="F279" s="79"/>
      <c r="G279" s="79"/>
    </row>
    <row r="280" spans="2:7" ht="13.5" x14ac:dyDescent="0.25">
      <c r="B280" s="80" t="s">
        <v>1244</v>
      </c>
      <c r="C280" s="79"/>
      <c r="D280" s="79"/>
      <c r="E280" s="104"/>
      <c r="F280" s="79"/>
      <c r="G280" s="79"/>
    </row>
    <row r="281" spans="2:7" ht="13.5" x14ac:dyDescent="0.25">
      <c r="B281" s="79" t="s">
        <v>1245</v>
      </c>
      <c r="C281" s="79"/>
      <c r="D281" s="79"/>
      <c r="E281" s="79"/>
      <c r="F281" s="79"/>
      <c r="G281" s="79"/>
    </row>
    <row r="282" spans="2:7" ht="13.5" x14ac:dyDescent="0.25">
      <c r="B282" s="79"/>
      <c r="C282" s="79"/>
      <c r="D282" s="79"/>
      <c r="E282" s="79"/>
      <c r="F282" s="79"/>
      <c r="G282" s="79"/>
    </row>
    <row r="283" spans="2:7" ht="13.5" x14ac:dyDescent="0.25">
      <c r="B283" s="79"/>
      <c r="C283" s="79"/>
      <c r="D283" s="79"/>
      <c r="E283" s="79"/>
      <c r="F283" s="79"/>
      <c r="G283" s="79"/>
    </row>
  </sheetData>
  <mergeCells count="33">
    <mergeCell ref="B205:D205"/>
    <mergeCell ref="B207:C207"/>
    <mergeCell ref="B200:C200"/>
    <mergeCell ref="B201:C201"/>
    <mergeCell ref="B202:C202"/>
    <mergeCell ref="B203:C203"/>
    <mergeCell ref="B204:C204"/>
    <mergeCell ref="B195:D195"/>
    <mergeCell ref="B196:C196"/>
    <mergeCell ref="B197:C197"/>
    <mergeCell ref="B198:C198"/>
    <mergeCell ref="B199:C199"/>
    <mergeCell ref="B185:C185"/>
    <mergeCell ref="B190:C190"/>
    <mergeCell ref="B191:C191"/>
    <mergeCell ref="B192:C192"/>
    <mergeCell ref="B193:C193"/>
    <mergeCell ref="B218:G218"/>
    <mergeCell ref="B219:G219"/>
    <mergeCell ref="B221:G221"/>
    <mergeCell ref="A1:H1"/>
    <mergeCell ref="A2:H2"/>
    <mergeCell ref="A3:H3"/>
    <mergeCell ref="B167:H167"/>
    <mergeCell ref="B168:H168"/>
    <mergeCell ref="B169:H169"/>
    <mergeCell ref="B170:H170"/>
    <mergeCell ref="B171:H171"/>
    <mergeCell ref="B172:H172"/>
    <mergeCell ref="B174:D174"/>
    <mergeCell ref="B175:C175"/>
    <mergeCell ref="B176:C176"/>
    <mergeCell ref="B177:C177"/>
  </mergeCells>
  <hyperlinks>
    <hyperlink ref="I1" location="Index!B2" display="Index" xr:uid="{0EB74129-4709-4E5F-8BDD-2D1606AD5DF5}"/>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20C68-CD9B-4BC9-A62C-51509FBA73D4}">
  <sheetPr>
    <outlinePr summaryBelow="0" summaryRight="0"/>
  </sheetPr>
  <dimension ref="A1:S169"/>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686</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463</v>
      </c>
      <c r="C7" s="40" t="s">
        <v>464</v>
      </c>
      <c r="D7" s="40" t="s">
        <v>45</v>
      </c>
      <c r="E7" s="41">
        <v>520000</v>
      </c>
      <c r="F7" s="42">
        <v>3890.38</v>
      </c>
      <c r="G7" s="43">
        <v>4.686974E-2</v>
      </c>
      <c r="H7" s="33" t="s">
        <v>141</v>
      </c>
    </row>
    <row r="8" spans="1:9" x14ac:dyDescent="0.2">
      <c r="A8" s="39">
        <v>2</v>
      </c>
      <c r="B8" s="40" t="s">
        <v>43</v>
      </c>
      <c r="C8" s="40" t="s">
        <v>44</v>
      </c>
      <c r="D8" s="40" t="s">
        <v>45</v>
      </c>
      <c r="E8" s="41">
        <v>265000</v>
      </c>
      <c r="F8" s="42">
        <v>3803.81</v>
      </c>
      <c r="G8" s="43">
        <v>4.5826779999999998E-2</v>
      </c>
      <c r="H8" s="33" t="s">
        <v>141</v>
      </c>
    </row>
    <row r="9" spans="1:9" x14ac:dyDescent="0.2">
      <c r="A9" s="39">
        <v>3</v>
      </c>
      <c r="B9" s="40" t="s">
        <v>21</v>
      </c>
      <c r="C9" s="40" t="s">
        <v>22</v>
      </c>
      <c r="D9" s="40" t="s">
        <v>23</v>
      </c>
      <c r="E9" s="41">
        <v>950000</v>
      </c>
      <c r="F9" s="42">
        <v>3298.875</v>
      </c>
      <c r="G9" s="43">
        <v>3.9743529999999999E-2</v>
      </c>
      <c r="H9" s="33" t="s">
        <v>141</v>
      </c>
    </row>
    <row r="10" spans="1:9" x14ac:dyDescent="0.2">
      <c r="A10" s="34">
        <v>4</v>
      </c>
      <c r="B10" s="35" t="s">
        <v>1016</v>
      </c>
      <c r="C10" s="35" t="s">
        <v>1017</v>
      </c>
      <c r="D10" s="35" t="s">
        <v>109</v>
      </c>
      <c r="E10" s="36">
        <v>719587</v>
      </c>
      <c r="F10" s="37">
        <f>31.517191*100</f>
        <v>3151.7191000000003</v>
      </c>
      <c r="G10" s="131">
        <f>F10/F129</f>
        <v>3.7970649957908331E-2</v>
      </c>
      <c r="H10" s="33" t="s">
        <v>141</v>
      </c>
    </row>
    <row r="11" spans="1:9" x14ac:dyDescent="0.2">
      <c r="A11" s="39">
        <v>5</v>
      </c>
      <c r="B11" s="40" t="s">
        <v>46</v>
      </c>
      <c r="C11" s="40" t="s">
        <v>47</v>
      </c>
      <c r="D11" s="40" t="s">
        <v>45</v>
      </c>
      <c r="E11" s="41">
        <v>297000</v>
      </c>
      <c r="F11" s="42">
        <v>3051.3780000000002</v>
      </c>
      <c r="G11" s="43">
        <v>3.6761780000000001E-2</v>
      </c>
      <c r="H11" s="33" t="s">
        <v>141</v>
      </c>
    </row>
    <row r="12" spans="1:9" x14ac:dyDescent="0.2">
      <c r="A12" s="39">
        <v>6</v>
      </c>
      <c r="B12" s="40" t="s">
        <v>36</v>
      </c>
      <c r="C12" s="40" t="s">
        <v>37</v>
      </c>
      <c r="D12" s="40" t="s">
        <v>23</v>
      </c>
      <c r="E12" s="41">
        <v>875000</v>
      </c>
      <c r="F12" s="42">
        <v>2487.1875</v>
      </c>
      <c r="G12" s="43">
        <v>2.9964640000000001E-2</v>
      </c>
      <c r="H12" s="33" t="s">
        <v>141</v>
      </c>
    </row>
    <row r="13" spans="1:9" x14ac:dyDescent="0.2">
      <c r="A13" s="39">
        <v>7</v>
      </c>
      <c r="B13" s="40" t="s">
        <v>663</v>
      </c>
      <c r="C13" s="40" t="s">
        <v>664</v>
      </c>
      <c r="D13" s="40" t="s">
        <v>665</v>
      </c>
      <c r="E13" s="41">
        <v>600000</v>
      </c>
      <c r="F13" s="42">
        <v>2484.9</v>
      </c>
      <c r="G13" s="43">
        <v>2.9937080000000001E-2</v>
      </c>
      <c r="H13" s="33" t="s">
        <v>141</v>
      </c>
    </row>
    <row r="14" spans="1:9" x14ac:dyDescent="0.2">
      <c r="A14" s="39">
        <v>8</v>
      </c>
      <c r="B14" s="40" t="s">
        <v>74</v>
      </c>
      <c r="C14" s="40" t="s">
        <v>75</v>
      </c>
      <c r="D14" s="40" t="s">
        <v>76</v>
      </c>
      <c r="E14" s="41">
        <v>1000000</v>
      </c>
      <c r="F14" s="42">
        <v>2425.3000000000002</v>
      </c>
      <c r="G14" s="43">
        <v>2.9219040000000002E-2</v>
      </c>
      <c r="H14" s="33" t="s">
        <v>141</v>
      </c>
    </row>
    <row r="15" spans="1:9" x14ac:dyDescent="0.2">
      <c r="A15" s="39">
        <v>9</v>
      </c>
      <c r="B15" s="40" t="s">
        <v>687</v>
      </c>
      <c r="C15" s="40" t="s">
        <v>688</v>
      </c>
      <c r="D15" s="40" t="s">
        <v>199</v>
      </c>
      <c r="E15" s="41">
        <v>213555</v>
      </c>
      <c r="F15" s="42">
        <v>2413.3850550000002</v>
      </c>
      <c r="G15" s="43">
        <v>2.9075500000000001E-2</v>
      </c>
      <c r="H15" s="33" t="s">
        <v>141</v>
      </c>
    </row>
    <row r="16" spans="1:9" x14ac:dyDescent="0.2">
      <c r="A16" s="39">
        <v>10</v>
      </c>
      <c r="B16" s="40" t="s">
        <v>689</v>
      </c>
      <c r="C16" s="40" t="s">
        <v>690</v>
      </c>
      <c r="D16" s="40" t="s">
        <v>199</v>
      </c>
      <c r="E16" s="41">
        <v>140000</v>
      </c>
      <c r="F16" s="42">
        <v>2311.8200000000002</v>
      </c>
      <c r="G16" s="43">
        <v>2.7851879999999999E-2</v>
      </c>
      <c r="H16" s="33" t="s">
        <v>141</v>
      </c>
    </row>
    <row r="17" spans="1:8" x14ac:dyDescent="0.2">
      <c r="A17" s="39">
        <v>11</v>
      </c>
      <c r="B17" s="40" t="s">
        <v>98</v>
      </c>
      <c r="C17" s="40" t="s">
        <v>99</v>
      </c>
      <c r="D17" s="40" t="s">
        <v>100</v>
      </c>
      <c r="E17" s="41">
        <v>1175000</v>
      </c>
      <c r="F17" s="42">
        <v>2131.92</v>
      </c>
      <c r="G17" s="43">
        <v>2.5684519999999999E-2</v>
      </c>
      <c r="H17" s="33" t="s">
        <v>141</v>
      </c>
    </row>
    <row r="18" spans="1:8" x14ac:dyDescent="0.2">
      <c r="A18" s="39">
        <v>12</v>
      </c>
      <c r="B18" s="40" t="s">
        <v>630</v>
      </c>
      <c r="C18" s="40" t="s">
        <v>631</v>
      </c>
      <c r="D18" s="40" t="s">
        <v>632</v>
      </c>
      <c r="E18" s="41">
        <v>700000</v>
      </c>
      <c r="F18" s="42">
        <v>1967</v>
      </c>
      <c r="G18" s="43">
        <v>2.3697630000000001E-2</v>
      </c>
      <c r="H18" s="33" t="s">
        <v>141</v>
      </c>
    </row>
    <row r="19" spans="1:8" x14ac:dyDescent="0.2">
      <c r="A19" s="39">
        <v>13</v>
      </c>
      <c r="B19" s="40" t="s">
        <v>12</v>
      </c>
      <c r="C19" s="40" t="s">
        <v>13</v>
      </c>
      <c r="D19" s="40" t="s">
        <v>14</v>
      </c>
      <c r="E19" s="41">
        <v>95000</v>
      </c>
      <c r="F19" s="42">
        <v>1873.4</v>
      </c>
      <c r="G19" s="43">
        <v>2.2569970000000002E-2</v>
      </c>
      <c r="H19" s="33" t="s">
        <v>141</v>
      </c>
    </row>
    <row r="20" spans="1:8" x14ac:dyDescent="0.2">
      <c r="A20" s="39">
        <v>14</v>
      </c>
      <c r="B20" s="40" t="s">
        <v>15</v>
      </c>
      <c r="C20" s="40" t="s">
        <v>16</v>
      </c>
      <c r="D20" s="40" t="s">
        <v>17</v>
      </c>
      <c r="E20" s="41">
        <v>47000</v>
      </c>
      <c r="F20" s="42">
        <v>1851.2829999999999</v>
      </c>
      <c r="G20" s="43">
        <v>2.230352E-2</v>
      </c>
      <c r="H20" s="33" t="s">
        <v>141</v>
      </c>
    </row>
    <row r="21" spans="1:8" x14ac:dyDescent="0.2">
      <c r="A21" s="39">
        <v>15</v>
      </c>
      <c r="B21" s="40" t="s">
        <v>691</v>
      </c>
      <c r="C21" s="40" t="s">
        <v>692</v>
      </c>
      <c r="D21" s="40" t="s">
        <v>116</v>
      </c>
      <c r="E21" s="41">
        <v>350000</v>
      </c>
      <c r="F21" s="42">
        <v>1710.9749999999999</v>
      </c>
      <c r="G21" s="43">
        <v>2.0613139999999999E-2</v>
      </c>
      <c r="H21" s="33" t="s">
        <v>141</v>
      </c>
    </row>
    <row r="22" spans="1:8" x14ac:dyDescent="0.2">
      <c r="A22" s="39">
        <v>16</v>
      </c>
      <c r="B22" s="40" t="s">
        <v>693</v>
      </c>
      <c r="C22" s="40" t="s">
        <v>694</v>
      </c>
      <c r="D22" s="40" t="s">
        <v>390</v>
      </c>
      <c r="E22" s="41">
        <v>290000</v>
      </c>
      <c r="F22" s="42">
        <v>1698.82</v>
      </c>
      <c r="G22" s="43">
        <v>2.0466700000000001E-2</v>
      </c>
      <c r="H22" s="33" t="s">
        <v>141</v>
      </c>
    </row>
    <row r="23" spans="1:8" x14ac:dyDescent="0.2">
      <c r="A23" s="39">
        <v>17</v>
      </c>
      <c r="B23" s="40" t="s">
        <v>479</v>
      </c>
      <c r="C23" s="40" t="s">
        <v>480</v>
      </c>
      <c r="D23" s="40" t="s">
        <v>223</v>
      </c>
      <c r="E23" s="41">
        <v>14615</v>
      </c>
      <c r="F23" s="42">
        <v>1683.7210749999999</v>
      </c>
      <c r="G23" s="43">
        <v>2.0284799999999999E-2</v>
      </c>
      <c r="H23" s="33" t="s">
        <v>141</v>
      </c>
    </row>
    <row r="24" spans="1:8" x14ac:dyDescent="0.2">
      <c r="A24" s="39">
        <v>18</v>
      </c>
      <c r="B24" s="40" t="s">
        <v>79</v>
      </c>
      <c r="C24" s="40" t="s">
        <v>80</v>
      </c>
      <c r="D24" s="40" t="s">
        <v>32</v>
      </c>
      <c r="E24" s="41">
        <v>30000</v>
      </c>
      <c r="F24" s="42">
        <v>1655.7</v>
      </c>
      <c r="G24" s="43">
        <v>1.994721E-2</v>
      </c>
      <c r="H24" s="33" t="s">
        <v>141</v>
      </c>
    </row>
    <row r="25" spans="1:8" x14ac:dyDescent="0.2">
      <c r="A25" s="39">
        <v>19</v>
      </c>
      <c r="B25" s="40" t="s">
        <v>244</v>
      </c>
      <c r="C25" s="40" t="s">
        <v>245</v>
      </c>
      <c r="D25" s="40" t="s">
        <v>20</v>
      </c>
      <c r="E25" s="41">
        <v>420000</v>
      </c>
      <c r="F25" s="42">
        <v>1636.95</v>
      </c>
      <c r="G25" s="43">
        <v>1.9721320000000001E-2</v>
      </c>
      <c r="H25" s="33" t="s">
        <v>141</v>
      </c>
    </row>
    <row r="26" spans="1:8" x14ac:dyDescent="0.2">
      <c r="A26" s="39">
        <v>20</v>
      </c>
      <c r="B26" s="40" t="s">
        <v>132</v>
      </c>
      <c r="C26" s="40" t="s">
        <v>133</v>
      </c>
      <c r="D26" s="40" t="s">
        <v>134</v>
      </c>
      <c r="E26" s="41">
        <v>800000</v>
      </c>
      <c r="F26" s="42">
        <v>1517.52</v>
      </c>
      <c r="G26" s="43">
        <v>1.8282469999999999E-2</v>
      </c>
      <c r="H26" s="33" t="s">
        <v>141</v>
      </c>
    </row>
    <row r="27" spans="1:8" x14ac:dyDescent="0.2">
      <c r="A27" s="39">
        <v>21</v>
      </c>
      <c r="B27" s="40" t="s">
        <v>18</v>
      </c>
      <c r="C27" s="40" t="s">
        <v>19</v>
      </c>
      <c r="D27" s="40" t="s">
        <v>20</v>
      </c>
      <c r="E27" s="41">
        <v>110000</v>
      </c>
      <c r="F27" s="42">
        <v>1438.58</v>
      </c>
      <c r="G27" s="43">
        <v>1.733144E-2</v>
      </c>
      <c r="H27" s="33" t="s">
        <v>141</v>
      </c>
    </row>
    <row r="28" spans="1:8" x14ac:dyDescent="0.2">
      <c r="A28" s="39">
        <v>22</v>
      </c>
      <c r="B28" s="40" t="s">
        <v>695</v>
      </c>
      <c r="C28" s="40" t="s">
        <v>696</v>
      </c>
      <c r="D28" s="40" t="s">
        <v>23</v>
      </c>
      <c r="E28" s="41">
        <v>825000</v>
      </c>
      <c r="F28" s="42">
        <v>1365.9525000000001</v>
      </c>
      <c r="G28" s="43">
        <v>1.6456450000000001E-2</v>
      </c>
      <c r="H28" s="33" t="s">
        <v>141</v>
      </c>
    </row>
    <row r="29" spans="1:8" x14ac:dyDescent="0.2">
      <c r="A29" s="39">
        <v>23</v>
      </c>
      <c r="B29" s="40" t="s">
        <v>697</v>
      </c>
      <c r="C29" s="40" t="s">
        <v>698</v>
      </c>
      <c r="D29" s="40" t="s">
        <v>632</v>
      </c>
      <c r="E29" s="41">
        <v>65000</v>
      </c>
      <c r="F29" s="42">
        <v>1365.845</v>
      </c>
      <c r="G29" s="43">
        <v>1.6455150000000002E-2</v>
      </c>
      <c r="H29" s="33" t="s">
        <v>141</v>
      </c>
    </row>
    <row r="30" spans="1:8" x14ac:dyDescent="0.2">
      <c r="A30" s="39">
        <v>24</v>
      </c>
      <c r="B30" s="40" t="s">
        <v>27</v>
      </c>
      <c r="C30" s="40" t="s">
        <v>28</v>
      </c>
      <c r="D30" s="40" t="s">
        <v>29</v>
      </c>
      <c r="E30" s="41">
        <v>350000</v>
      </c>
      <c r="F30" s="42">
        <v>1357.4749999999999</v>
      </c>
      <c r="G30" s="43">
        <v>1.6354319999999999E-2</v>
      </c>
      <c r="H30" s="33" t="s">
        <v>141</v>
      </c>
    </row>
    <row r="31" spans="1:8" x14ac:dyDescent="0.2">
      <c r="A31" s="39">
        <v>25</v>
      </c>
      <c r="B31" s="40" t="s">
        <v>699</v>
      </c>
      <c r="C31" s="40" t="s">
        <v>700</v>
      </c>
      <c r="D31" s="40" t="s">
        <v>199</v>
      </c>
      <c r="E31" s="41">
        <v>100000</v>
      </c>
      <c r="F31" s="42">
        <v>1346.9</v>
      </c>
      <c r="G31" s="43">
        <v>1.6226910000000001E-2</v>
      </c>
      <c r="H31" s="33" t="s">
        <v>141</v>
      </c>
    </row>
    <row r="32" spans="1:8" x14ac:dyDescent="0.2">
      <c r="A32" s="39">
        <v>26</v>
      </c>
      <c r="B32" s="40" t="s">
        <v>336</v>
      </c>
      <c r="C32" s="40" t="s">
        <v>337</v>
      </c>
      <c r="D32" s="40" t="s">
        <v>223</v>
      </c>
      <c r="E32" s="41">
        <v>37000</v>
      </c>
      <c r="F32" s="42">
        <v>1257.4449999999999</v>
      </c>
      <c r="G32" s="43">
        <v>1.514919E-2</v>
      </c>
      <c r="H32" s="33" t="s">
        <v>141</v>
      </c>
    </row>
    <row r="33" spans="1:8" x14ac:dyDescent="0.2">
      <c r="A33" s="39">
        <v>27</v>
      </c>
      <c r="B33" s="40" t="s">
        <v>701</v>
      </c>
      <c r="C33" s="40" t="s">
        <v>702</v>
      </c>
      <c r="D33" s="40" t="s">
        <v>383</v>
      </c>
      <c r="E33" s="41">
        <v>23000</v>
      </c>
      <c r="F33" s="42">
        <v>1245.7950000000001</v>
      </c>
      <c r="G33" s="43">
        <v>1.5008840000000001E-2</v>
      </c>
      <c r="H33" s="33" t="s">
        <v>141</v>
      </c>
    </row>
    <row r="34" spans="1:8" x14ac:dyDescent="0.2">
      <c r="A34" s="39">
        <v>28</v>
      </c>
      <c r="B34" s="40" t="s">
        <v>341</v>
      </c>
      <c r="C34" s="40" t="s">
        <v>342</v>
      </c>
      <c r="D34" s="40" t="s">
        <v>52</v>
      </c>
      <c r="E34" s="41">
        <v>150000</v>
      </c>
      <c r="F34" s="42">
        <v>1233.2249999999999</v>
      </c>
      <c r="G34" s="43">
        <v>1.48574E-2</v>
      </c>
      <c r="H34" s="33" t="s">
        <v>141</v>
      </c>
    </row>
    <row r="35" spans="1:8" x14ac:dyDescent="0.2">
      <c r="A35" s="39">
        <v>29</v>
      </c>
      <c r="B35" s="40" t="s">
        <v>318</v>
      </c>
      <c r="C35" s="40" t="s">
        <v>319</v>
      </c>
      <c r="D35" s="40" t="s">
        <v>184</v>
      </c>
      <c r="E35" s="41">
        <v>115000</v>
      </c>
      <c r="F35" s="42">
        <v>1203.7049999999999</v>
      </c>
      <c r="G35" s="43">
        <v>1.4501760000000001E-2</v>
      </c>
      <c r="H35" s="33" t="s">
        <v>141</v>
      </c>
    </row>
    <row r="36" spans="1:8" x14ac:dyDescent="0.2">
      <c r="A36" s="39">
        <v>30</v>
      </c>
      <c r="B36" s="40" t="s">
        <v>703</v>
      </c>
      <c r="C36" s="40" t="s">
        <v>704</v>
      </c>
      <c r="D36" s="40" t="s">
        <v>20</v>
      </c>
      <c r="E36" s="41">
        <v>575000</v>
      </c>
      <c r="F36" s="42">
        <v>1064.9575</v>
      </c>
      <c r="G36" s="43">
        <v>1.283018E-2</v>
      </c>
      <c r="H36" s="33" t="s">
        <v>141</v>
      </c>
    </row>
    <row r="37" spans="1:8" x14ac:dyDescent="0.2">
      <c r="A37" s="39">
        <v>31</v>
      </c>
      <c r="B37" s="40" t="s">
        <v>417</v>
      </c>
      <c r="C37" s="40" t="s">
        <v>418</v>
      </c>
      <c r="D37" s="40" t="s">
        <v>45</v>
      </c>
      <c r="E37" s="41">
        <v>85000</v>
      </c>
      <c r="F37" s="42">
        <v>1045.075</v>
      </c>
      <c r="G37" s="43">
        <v>1.259065E-2</v>
      </c>
      <c r="H37" s="33" t="s">
        <v>141</v>
      </c>
    </row>
    <row r="38" spans="1:8" x14ac:dyDescent="0.2">
      <c r="A38" s="39">
        <v>32</v>
      </c>
      <c r="B38" s="40" t="s">
        <v>197</v>
      </c>
      <c r="C38" s="40" t="s">
        <v>198</v>
      </c>
      <c r="D38" s="40" t="s">
        <v>199</v>
      </c>
      <c r="E38" s="41">
        <v>60000</v>
      </c>
      <c r="F38" s="42">
        <v>1032.5999999999999</v>
      </c>
      <c r="G38" s="43">
        <v>1.2440349999999999E-2</v>
      </c>
      <c r="H38" s="33" t="s">
        <v>141</v>
      </c>
    </row>
    <row r="39" spans="1:8" x14ac:dyDescent="0.2">
      <c r="A39" s="39">
        <v>33</v>
      </c>
      <c r="B39" s="40" t="s">
        <v>705</v>
      </c>
      <c r="C39" s="40" t="s">
        <v>706</v>
      </c>
      <c r="D39" s="40" t="s">
        <v>76</v>
      </c>
      <c r="E39" s="41">
        <v>220000</v>
      </c>
      <c r="F39" s="42">
        <v>1008.92</v>
      </c>
      <c r="G39" s="43">
        <v>1.2155060000000001E-2</v>
      </c>
      <c r="H39" s="33" t="s">
        <v>141</v>
      </c>
    </row>
    <row r="40" spans="1:8" ht="25.5" x14ac:dyDescent="0.2">
      <c r="A40" s="39">
        <v>34</v>
      </c>
      <c r="B40" s="40" t="s">
        <v>471</v>
      </c>
      <c r="C40" s="40" t="s">
        <v>472</v>
      </c>
      <c r="D40" s="40" t="s">
        <v>205</v>
      </c>
      <c r="E40" s="41">
        <v>50000</v>
      </c>
      <c r="F40" s="42">
        <v>995.25</v>
      </c>
      <c r="G40" s="43">
        <v>1.199037E-2</v>
      </c>
      <c r="H40" s="33" t="s">
        <v>141</v>
      </c>
    </row>
    <row r="41" spans="1:8" x14ac:dyDescent="0.2">
      <c r="A41" s="39">
        <v>35</v>
      </c>
      <c r="B41" s="40" t="s">
        <v>707</v>
      </c>
      <c r="C41" s="40" t="s">
        <v>708</v>
      </c>
      <c r="D41" s="40" t="s">
        <v>223</v>
      </c>
      <c r="E41" s="41">
        <v>18000</v>
      </c>
      <c r="F41" s="42">
        <v>969.48</v>
      </c>
      <c r="G41" s="43">
        <v>1.167991E-2</v>
      </c>
      <c r="H41" s="33" t="s">
        <v>141</v>
      </c>
    </row>
    <row r="42" spans="1:8" x14ac:dyDescent="0.2">
      <c r="A42" s="39">
        <v>36</v>
      </c>
      <c r="B42" s="40" t="s">
        <v>679</v>
      </c>
      <c r="C42" s="40" t="s">
        <v>680</v>
      </c>
      <c r="D42" s="40" t="s">
        <v>29</v>
      </c>
      <c r="E42" s="41">
        <v>20000</v>
      </c>
      <c r="F42" s="42">
        <v>929.3</v>
      </c>
      <c r="G42" s="43">
        <v>1.119583E-2</v>
      </c>
      <c r="H42" s="33" t="s">
        <v>141</v>
      </c>
    </row>
    <row r="43" spans="1:8" x14ac:dyDescent="0.2">
      <c r="A43" s="34">
        <v>37</v>
      </c>
      <c r="B43" s="35" t="s">
        <v>1021</v>
      </c>
      <c r="C43" s="35" t="s">
        <v>1022</v>
      </c>
      <c r="D43" s="35" t="s">
        <v>109</v>
      </c>
      <c r="E43" s="36">
        <v>262787</v>
      </c>
      <c r="F43" s="37">
        <f>8.97365*100</f>
        <v>897.3649999999999</v>
      </c>
      <c r="G43" s="131">
        <f>F43/F129</f>
        <v>1.081109426899066E-2</v>
      </c>
      <c r="H43" s="33" t="s">
        <v>141</v>
      </c>
    </row>
    <row r="44" spans="1:8" ht="25.5" x14ac:dyDescent="0.2">
      <c r="A44" s="39">
        <v>38</v>
      </c>
      <c r="B44" s="40" t="s">
        <v>24</v>
      </c>
      <c r="C44" s="40" t="s">
        <v>25</v>
      </c>
      <c r="D44" s="40" t="s">
        <v>26</v>
      </c>
      <c r="E44" s="41">
        <v>7500</v>
      </c>
      <c r="F44" s="42">
        <v>892.72500000000002</v>
      </c>
      <c r="G44" s="43">
        <v>1.075519E-2</v>
      </c>
      <c r="H44" s="33" t="s">
        <v>141</v>
      </c>
    </row>
    <row r="45" spans="1:8" x14ac:dyDescent="0.2">
      <c r="A45" s="39">
        <v>39</v>
      </c>
      <c r="B45" s="40" t="s">
        <v>465</v>
      </c>
      <c r="C45" s="40" t="s">
        <v>466</v>
      </c>
      <c r="D45" s="40" t="s">
        <v>45</v>
      </c>
      <c r="E45" s="41">
        <v>225000</v>
      </c>
      <c r="F45" s="42">
        <v>878.17499999999995</v>
      </c>
      <c r="G45" s="43">
        <v>1.05799E-2</v>
      </c>
      <c r="H45" s="33" t="s">
        <v>141</v>
      </c>
    </row>
    <row r="46" spans="1:8" x14ac:dyDescent="0.2">
      <c r="A46" s="39">
        <v>40</v>
      </c>
      <c r="B46" s="40" t="s">
        <v>709</v>
      </c>
      <c r="C46" s="40" t="s">
        <v>710</v>
      </c>
      <c r="D46" s="40" t="s">
        <v>20</v>
      </c>
      <c r="E46" s="41">
        <v>625000</v>
      </c>
      <c r="F46" s="42">
        <v>876.0625</v>
      </c>
      <c r="G46" s="43">
        <v>1.055445E-2</v>
      </c>
      <c r="H46" s="33" t="s">
        <v>141</v>
      </c>
    </row>
    <row r="47" spans="1:8" x14ac:dyDescent="0.2">
      <c r="A47" s="39">
        <v>41</v>
      </c>
      <c r="B47" s="40" t="s">
        <v>647</v>
      </c>
      <c r="C47" s="40" t="s">
        <v>648</v>
      </c>
      <c r="D47" s="40" t="s">
        <v>45</v>
      </c>
      <c r="E47" s="41">
        <v>360000</v>
      </c>
      <c r="F47" s="42">
        <v>873.36</v>
      </c>
      <c r="G47" s="43">
        <v>1.0521890000000001E-2</v>
      </c>
      <c r="H47" s="33" t="s">
        <v>141</v>
      </c>
    </row>
    <row r="48" spans="1:8" x14ac:dyDescent="0.2">
      <c r="A48" s="39">
        <v>42</v>
      </c>
      <c r="B48" s="40" t="s">
        <v>711</v>
      </c>
      <c r="C48" s="40" t="s">
        <v>712</v>
      </c>
      <c r="D48" s="40" t="s">
        <v>23</v>
      </c>
      <c r="E48" s="41">
        <v>1100000</v>
      </c>
      <c r="F48" s="42">
        <v>866.03</v>
      </c>
      <c r="G48" s="43">
        <v>1.043358E-2</v>
      </c>
      <c r="H48" s="33" t="s">
        <v>141</v>
      </c>
    </row>
    <row r="49" spans="1:8" x14ac:dyDescent="0.2">
      <c r="A49" s="39">
        <v>43</v>
      </c>
      <c r="B49" s="40" t="s">
        <v>713</v>
      </c>
      <c r="C49" s="40" t="s">
        <v>714</v>
      </c>
      <c r="D49" s="40" t="s">
        <v>199</v>
      </c>
      <c r="E49" s="41">
        <v>35000</v>
      </c>
      <c r="F49" s="42">
        <v>827.96</v>
      </c>
      <c r="G49" s="43">
        <v>9.9749299999999999E-3</v>
      </c>
      <c r="H49" s="33" t="s">
        <v>141</v>
      </c>
    </row>
    <row r="50" spans="1:8" x14ac:dyDescent="0.2">
      <c r="A50" s="39">
        <v>44</v>
      </c>
      <c r="B50" s="40" t="s">
        <v>715</v>
      </c>
      <c r="C50" s="40" t="s">
        <v>716</v>
      </c>
      <c r="D50" s="40" t="s">
        <v>284</v>
      </c>
      <c r="E50" s="41">
        <v>75000</v>
      </c>
      <c r="F50" s="42">
        <v>802.8</v>
      </c>
      <c r="G50" s="43">
        <v>9.6718099999999994E-3</v>
      </c>
      <c r="H50" s="33" t="s">
        <v>141</v>
      </c>
    </row>
    <row r="51" spans="1:8" x14ac:dyDescent="0.2">
      <c r="A51" s="39">
        <v>45</v>
      </c>
      <c r="B51" s="40" t="s">
        <v>282</v>
      </c>
      <c r="C51" s="40" t="s">
        <v>283</v>
      </c>
      <c r="D51" s="40" t="s">
        <v>284</v>
      </c>
      <c r="E51" s="41">
        <v>200000</v>
      </c>
      <c r="F51" s="42">
        <v>796.1</v>
      </c>
      <c r="G51" s="43">
        <v>9.59109E-3</v>
      </c>
      <c r="H51" s="33" t="s">
        <v>141</v>
      </c>
    </row>
    <row r="52" spans="1:8" x14ac:dyDescent="0.2">
      <c r="A52" s="39">
        <v>46</v>
      </c>
      <c r="B52" s="40" t="s">
        <v>182</v>
      </c>
      <c r="C52" s="40" t="s">
        <v>183</v>
      </c>
      <c r="D52" s="40" t="s">
        <v>184</v>
      </c>
      <c r="E52" s="41">
        <v>200000</v>
      </c>
      <c r="F52" s="42">
        <v>771.5</v>
      </c>
      <c r="G52" s="43">
        <v>9.2947199999999994E-3</v>
      </c>
      <c r="H52" s="33" t="s">
        <v>141</v>
      </c>
    </row>
    <row r="53" spans="1:8" ht="25.5" x14ac:dyDescent="0.2">
      <c r="A53" s="39">
        <v>47</v>
      </c>
      <c r="B53" s="40" t="s">
        <v>415</v>
      </c>
      <c r="C53" s="40" t="s">
        <v>416</v>
      </c>
      <c r="D53" s="40" t="s">
        <v>202</v>
      </c>
      <c r="E53" s="41">
        <v>120000</v>
      </c>
      <c r="F53" s="42">
        <v>703.44</v>
      </c>
      <c r="G53" s="43">
        <v>8.4747599999999996E-3</v>
      </c>
      <c r="H53" s="33" t="s">
        <v>141</v>
      </c>
    </row>
    <row r="54" spans="1:8" x14ac:dyDescent="0.2">
      <c r="A54" s="39">
        <v>48</v>
      </c>
      <c r="B54" s="40" t="s">
        <v>717</v>
      </c>
      <c r="C54" s="40" t="s">
        <v>718</v>
      </c>
      <c r="D54" s="40" t="s">
        <v>116</v>
      </c>
      <c r="E54" s="41">
        <v>25000</v>
      </c>
      <c r="F54" s="42">
        <v>686.82500000000005</v>
      </c>
      <c r="G54" s="43">
        <v>8.2745900000000001E-3</v>
      </c>
      <c r="H54" s="33" t="s">
        <v>141</v>
      </c>
    </row>
    <row r="55" spans="1:8" x14ac:dyDescent="0.2">
      <c r="A55" s="39">
        <v>49</v>
      </c>
      <c r="B55" s="40" t="s">
        <v>122</v>
      </c>
      <c r="C55" s="40" t="s">
        <v>123</v>
      </c>
      <c r="D55" s="40" t="s">
        <v>124</v>
      </c>
      <c r="E55" s="41">
        <v>175000</v>
      </c>
      <c r="F55" s="42">
        <v>612.58749999999998</v>
      </c>
      <c r="G55" s="43">
        <v>7.3802099999999999E-3</v>
      </c>
      <c r="H55" s="33" t="s">
        <v>141</v>
      </c>
    </row>
    <row r="56" spans="1:8" ht="38.25" x14ac:dyDescent="0.2">
      <c r="A56" s="39">
        <v>50</v>
      </c>
      <c r="B56" s="40" t="s">
        <v>127</v>
      </c>
      <c r="C56" s="40" t="s">
        <v>128</v>
      </c>
      <c r="D56" s="40" t="s">
        <v>129</v>
      </c>
      <c r="E56" s="41">
        <v>350000</v>
      </c>
      <c r="F56" s="42">
        <v>581.63</v>
      </c>
      <c r="G56" s="43">
        <v>7.0072499999999996E-3</v>
      </c>
      <c r="H56" s="33" t="s">
        <v>141</v>
      </c>
    </row>
    <row r="57" spans="1:8" x14ac:dyDescent="0.2">
      <c r="A57" s="39">
        <v>51</v>
      </c>
      <c r="B57" s="40" t="s">
        <v>637</v>
      </c>
      <c r="C57" s="40" t="s">
        <v>638</v>
      </c>
      <c r="D57" s="40" t="s">
        <v>184</v>
      </c>
      <c r="E57" s="41">
        <v>150000</v>
      </c>
      <c r="F57" s="42">
        <v>559.42499999999995</v>
      </c>
      <c r="G57" s="43">
        <v>6.7397300000000002E-3</v>
      </c>
      <c r="H57" s="33" t="s">
        <v>141</v>
      </c>
    </row>
    <row r="58" spans="1:8" x14ac:dyDescent="0.2">
      <c r="A58" s="39">
        <v>52</v>
      </c>
      <c r="B58" s="40" t="s">
        <v>657</v>
      </c>
      <c r="C58" s="40" t="s">
        <v>658</v>
      </c>
      <c r="D58" s="40" t="s">
        <v>223</v>
      </c>
      <c r="E58" s="41">
        <v>3500</v>
      </c>
      <c r="F58" s="42">
        <v>498.19</v>
      </c>
      <c r="G58" s="43">
        <v>6.0019899999999996E-3</v>
      </c>
      <c r="H58" s="33" t="s">
        <v>141</v>
      </c>
    </row>
    <row r="59" spans="1:8" x14ac:dyDescent="0.2">
      <c r="A59" s="39">
        <v>53</v>
      </c>
      <c r="B59" s="40" t="s">
        <v>719</v>
      </c>
      <c r="C59" s="40" t="s">
        <v>720</v>
      </c>
      <c r="D59" s="40" t="s">
        <v>17</v>
      </c>
      <c r="E59" s="41">
        <v>200000</v>
      </c>
      <c r="F59" s="42">
        <v>444.76</v>
      </c>
      <c r="G59" s="43">
        <v>5.3582899999999999E-3</v>
      </c>
      <c r="H59" s="33" t="s">
        <v>141</v>
      </c>
    </row>
    <row r="60" spans="1:8" ht="25.5" x14ac:dyDescent="0.2">
      <c r="A60" s="39">
        <v>54</v>
      </c>
      <c r="B60" s="40" t="s">
        <v>721</v>
      </c>
      <c r="C60" s="40" t="s">
        <v>722</v>
      </c>
      <c r="D60" s="40" t="s">
        <v>205</v>
      </c>
      <c r="E60" s="41">
        <v>11397</v>
      </c>
      <c r="F60" s="42">
        <v>378.15246000000002</v>
      </c>
      <c r="G60" s="43">
        <v>4.5558300000000003E-3</v>
      </c>
      <c r="H60" s="33" t="s">
        <v>141</v>
      </c>
    </row>
    <row r="61" spans="1:8" x14ac:dyDescent="0.2">
      <c r="A61" s="39">
        <v>55</v>
      </c>
      <c r="B61" s="40" t="s">
        <v>623</v>
      </c>
      <c r="C61" s="40" t="s">
        <v>624</v>
      </c>
      <c r="D61" s="40" t="s">
        <v>184</v>
      </c>
      <c r="E61" s="41">
        <v>30000</v>
      </c>
      <c r="F61" s="42">
        <v>342.36</v>
      </c>
      <c r="G61" s="43">
        <v>4.1246199999999998E-3</v>
      </c>
      <c r="H61" s="33" t="s">
        <v>141</v>
      </c>
    </row>
    <row r="62" spans="1:8" x14ac:dyDescent="0.2">
      <c r="A62" s="39">
        <v>56</v>
      </c>
      <c r="B62" s="40" t="s">
        <v>723</v>
      </c>
      <c r="C62" s="40" t="s">
        <v>724</v>
      </c>
      <c r="D62" s="40" t="s">
        <v>383</v>
      </c>
      <c r="E62" s="41">
        <v>65000</v>
      </c>
      <c r="F62" s="42">
        <v>20.0915</v>
      </c>
      <c r="G62" s="43">
        <v>2.4205E-4</v>
      </c>
      <c r="H62" s="33" t="s">
        <v>141</v>
      </c>
    </row>
    <row r="63" spans="1:8" x14ac:dyDescent="0.2">
      <c r="A63" s="44"/>
      <c r="B63" s="44"/>
      <c r="C63" s="45" t="s">
        <v>140</v>
      </c>
      <c r="D63" s="44"/>
      <c r="E63" s="44" t="s">
        <v>141</v>
      </c>
      <c r="F63" s="46">
        <f>SUM(F7:F62)</f>
        <v>79216.087690000015</v>
      </c>
      <c r="G63" s="47">
        <f>SUM(G7:G62)</f>
        <v>0.95436368422689943</v>
      </c>
      <c r="H63" s="33" t="s">
        <v>141</v>
      </c>
    </row>
    <row r="64" spans="1:8" x14ac:dyDescent="0.2">
      <c r="A64" s="44"/>
      <c r="B64" s="44"/>
      <c r="C64" s="48"/>
      <c r="D64" s="44"/>
      <c r="E64" s="44"/>
      <c r="F64" s="49"/>
      <c r="G64" s="49"/>
      <c r="H64" s="33" t="s">
        <v>141</v>
      </c>
    </row>
    <row r="65" spans="1:8" x14ac:dyDescent="0.2">
      <c r="A65" s="44"/>
      <c r="B65" s="44"/>
      <c r="C65" s="45" t="s">
        <v>142</v>
      </c>
      <c r="D65" s="44"/>
      <c r="E65" s="44"/>
      <c r="F65" s="44"/>
      <c r="G65" s="44"/>
      <c r="H65" s="33" t="s">
        <v>141</v>
      </c>
    </row>
    <row r="66" spans="1:8" x14ac:dyDescent="0.2">
      <c r="A66" s="44"/>
      <c r="B66" s="44"/>
      <c r="C66" s="45" t="s">
        <v>140</v>
      </c>
      <c r="D66" s="44"/>
      <c r="E66" s="44" t="s">
        <v>141</v>
      </c>
      <c r="F66" s="50" t="s">
        <v>143</v>
      </c>
      <c r="G66" s="47">
        <v>0</v>
      </c>
      <c r="H66" s="33" t="s">
        <v>141</v>
      </c>
    </row>
    <row r="67" spans="1:8" x14ac:dyDescent="0.2">
      <c r="A67" s="44"/>
      <c r="B67" s="44"/>
      <c r="C67" s="48"/>
      <c r="D67" s="44"/>
      <c r="E67" s="44"/>
      <c r="F67" s="49"/>
      <c r="G67" s="49"/>
      <c r="H67" s="33" t="s">
        <v>141</v>
      </c>
    </row>
    <row r="68" spans="1:8" x14ac:dyDescent="0.2">
      <c r="A68" s="44"/>
      <c r="B68" s="44"/>
      <c r="C68" s="45" t="s">
        <v>144</v>
      </c>
      <c r="D68" s="44"/>
      <c r="E68" s="44"/>
      <c r="F68" s="44"/>
      <c r="G68" s="44"/>
      <c r="H68" s="33" t="s">
        <v>141</v>
      </c>
    </row>
    <row r="69" spans="1:8" x14ac:dyDescent="0.2">
      <c r="A69" s="34">
        <v>1</v>
      </c>
      <c r="B69" s="35" t="s">
        <v>728</v>
      </c>
      <c r="C69" s="35" t="s">
        <v>1129</v>
      </c>
      <c r="D69" s="35"/>
      <c r="E69" s="36">
        <v>200000</v>
      </c>
      <c r="F69" s="37">
        <v>1.9999999999999999E-6</v>
      </c>
      <c r="G69" s="51" t="s">
        <v>139</v>
      </c>
      <c r="H69" s="33" t="s">
        <v>141</v>
      </c>
    </row>
    <row r="70" spans="1:8" x14ac:dyDescent="0.2">
      <c r="A70" s="34">
        <v>2</v>
      </c>
      <c r="B70" s="35" t="s">
        <v>727</v>
      </c>
      <c r="C70" s="35" t="s">
        <v>1130</v>
      </c>
      <c r="D70" s="35"/>
      <c r="E70" s="36">
        <v>50000</v>
      </c>
      <c r="F70" s="37">
        <v>4.9999999999999998E-7</v>
      </c>
      <c r="G70" s="51" t="s">
        <v>139</v>
      </c>
      <c r="H70" s="33" t="s">
        <v>141</v>
      </c>
    </row>
    <row r="71" spans="1:8" x14ac:dyDescent="0.2">
      <c r="A71" s="34">
        <v>3</v>
      </c>
      <c r="B71" s="35" t="s">
        <v>726</v>
      </c>
      <c r="C71" s="35" t="s">
        <v>1131</v>
      </c>
      <c r="D71" s="35"/>
      <c r="E71" s="36">
        <v>50000</v>
      </c>
      <c r="F71" s="37">
        <v>4.9999999999999998E-7</v>
      </c>
      <c r="G71" s="51" t="s">
        <v>139</v>
      </c>
      <c r="H71" s="33" t="s">
        <v>141</v>
      </c>
    </row>
    <row r="72" spans="1:8" x14ac:dyDescent="0.2">
      <c r="A72" s="34">
        <v>4</v>
      </c>
      <c r="B72" s="35" t="s">
        <v>725</v>
      </c>
      <c r="C72" s="35" t="s">
        <v>1132</v>
      </c>
      <c r="D72" s="35"/>
      <c r="E72" s="36">
        <v>20</v>
      </c>
      <c r="F72" s="37">
        <v>0</v>
      </c>
      <c r="G72" s="51" t="s">
        <v>139</v>
      </c>
      <c r="H72" s="33" t="s">
        <v>141</v>
      </c>
    </row>
    <row r="73" spans="1:8" x14ac:dyDescent="0.2">
      <c r="A73" s="44"/>
      <c r="B73" s="44"/>
      <c r="C73" s="45" t="s">
        <v>140</v>
      </c>
      <c r="D73" s="44"/>
      <c r="E73" s="44" t="s">
        <v>141</v>
      </c>
      <c r="F73" s="46">
        <f>SUM(F69:F72)</f>
        <v>2.9999999999999997E-6</v>
      </c>
      <c r="G73" s="47">
        <v>0</v>
      </c>
      <c r="H73" s="33" t="s">
        <v>141</v>
      </c>
    </row>
    <row r="74" spans="1:8" x14ac:dyDescent="0.2">
      <c r="A74" s="44"/>
      <c r="B74" s="44"/>
      <c r="C74" s="48"/>
      <c r="D74" s="44"/>
      <c r="E74" s="44"/>
      <c r="F74" s="49"/>
      <c r="G74" s="49"/>
      <c r="H74" s="33" t="s">
        <v>141</v>
      </c>
    </row>
    <row r="75" spans="1:8" x14ac:dyDescent="0.2">
      <c r="A75" s="44"/>
      <c r="B75" s="44"/>
      <c r="C75" s="45" t="s">
        <v>145</v>
      </c>
      <c r="D75" s="44"/>
      <c r="E75" s="44"/>
      <c r="F75" s="44"/>
      <c r="G75" s="44"/>
      <c r="H75" s="33" t="s">
        <v>141</v>
      </c>
    </row>
    <row r="76" spans="1:8" x14ac:dyDescent="0.2">
      <c r="A76" s="44"/>
      <c r="B76" s="44"/>
      <c r="C76" s="45" t="s">
        <v>140</v>
      </c>
      <c r="D76" s="44"/>
      <c r="E76" s="44" t="s">
        <v>141</v>
      </c>
      <c r="F76" s="50" t="s">
        <v>143</v>
      </c>
      <c r="G76" s="47">
        <v>0</v>
      </c>
      <c r="H76" s="33" t="s">
        <v>141</v>
      </c>
    </row>
    <row r="77" spans="1:8" x14ac:dyDescent="0.2">
      <c r="A77" s="44"/>
      <c r="B77" s="44"/>
      <c r="C77" s="48"/>
      <c r="D77" s="44"/>
      <c r="E77" s="44"/>
      <c r="F77" s="49"/>
      <c r="G77" s="49"/>
      <c r="H77" s="33" t="s">
        <v>141</v>
      </c>
    </row>
    <row r="78" spans="1:8" x14ac:dyDescent="0.2">
      <c r="A78" s="44"/>
      <c r="B78" s="44"/>
      <c r="C78" s="45" t="s">
        <v>146</v>
      </c>
      <c r="D78" s="44"/>
      <c r="E78" s="44"/>
      <c r="F78" s="49"/>
      <c r="G78" s="49"/>
      <c r="H78" s="33" t="s">
        <v>141</v>
      </c>
    </row>
    <row r="79" spans="1:8" x14ac:dyDescent="0.2">
      <c r="A79" s="44"/>
      <c r="B79" s="44"/>
      <c r="C79" s="45" t="s">
        <v>140</v>
      </c>
      <c r="D79" s="44"/>
      <c r="E79" s="44" t="s">
        <v>141</v>
      </c>
      <c r="F79" s="50" t="s">
        <v>143</v>
      </c>
      <c r="G79" s="47">
        <v>0</v>
      </c>
      <c r="H79" s="33" t="s">
        <v>141</v>
      </c>
    </row>
    <row r="80" spans="1:8" x14ac:dyDescent="0.2">
      <c r="A80" s="44"/>
      <c r="B80" s="44"/>
      <c r="C80" s="48"/>
      <c r="D80" s="44"/>
      <c r="E80" s="44"/>
      <c r="F80" s="49"/>
      <c r="G80" s="49"/>
      <c r="H80" s="33" t="s">
        <v>141</v>
      </c>
    </row>
    <row r="81" spans="1:8" x14ac:dyDescent="0.2">
      <c r="A81" s="44"/>
      <c r="B81" s="44"/>
      <c r="C81" s="45" t="s">
        <v>147</v>
      </c>
      <c r="D81" s="44"/>
      <c r="E81" s="44"/>
      <c r="F81" s="49"/>
      <c r="G81" s="49"/>
      <c r="H81" s="33" t="s">
        <v>141</v>
      </c>
    </row>
    <row r="82" spans="1:8" x14ac:dyDescent="0.2">
      <c r="A82" s="44"/>
      <c r="B82" s="44"/>
      <c r="C82" s="45" t="s">
        <v>140</v>
      </c>
      <c r="D82" s="44"/>
      <c r="E82" s="44" t="s">
        <v>141</v>
      </c>
      <c r="F82" s="50" t="s">
        <v>143</v>
      </c>
      <c r="G82" s="47">
        <v>0</v>
      </c>
      <c r="H82" s="33" t="s">
        <v>141</v>
      </c>
    </row>
    <row r="83" spans="1:8" x14ac:dyDescent="0.2">
      <c r="A83" s="44"/>
      <c r="B83" s="44"/>
      <c r="C83" s="48"/>
      <c r="D83" s="44"/>
      <c r="E83" s="44"/>
      <c r="F83" s="49"/>
      <c r="G83" s="49"/>
      <c r="H83" s="33" t="s">
        <v>141</v>
      </c>
    </row>
    <row r="84" spans="1:8" x14ac:dyDescent="0.2">
      <c r="A84" s="44"/>
      <c r="B84" s="44"/>
      <c r="C84" s="45" t="s">
        <v>148</v>
      </c>
      <c r="D84" s="44"/>
      <c r="E84" s="44"/>
      <c r="F84" s="46">
        <f>F63</f>
        <v>79216.087690000015</v>
      </c>
      <c r="G84" s="47">
        <f>G63</f>
        <v>0.95436368422689943</v>
      </c>
      <c r="H84" s="33" t="s">
        <v>141</v>
      </c>
    </row>
    <row r="85" spans="1:8" x14ac:dyDescent="0.2">
      <c r="A85" s="44"/>
      <c r="B85" s="44"/>
      <c r="C85" s="48"/>
      <c r="D85" s="44"/>
      <c r="E85" s="44"/>
      <c r="F85" s="49"/>
      <c r="G85" s="49"/>
      <c r="H85" s="33" t="s">
        <v>141</v>
      </c>
    </row>
    <row r="86" spans="1:8" x14ac:dyDescent="0.2">
      <c r="A86" s="44"/>
      <c r="B86" s="44"/>
      <c r="C86" s="45" t="s">
        <v>149</v>
      </c>
      <c r="D86" s="44"/>
      <c r="E86" s="44"/>
      <c r="F86" s="49"/>
      <c r="G86" s="49"/>
      <c r="H86" s="33" t="s">
        <v>141</v>
      </c>
    </row>
    <row r="87" spans="1:8" x14ac:dyDescent="0.2">
      <c r="A87" s="44"/>
      <c r="B87" s="44"/>
      <c r="C87" s="45" t="s">
        <v>11</v>
      </c>
      <c r="D87" s="44"/>
      <c r="E87" s="44"/>
      <c r="F87" s="49"/>
      <c r="G87" s="49"/>
      <c r="H87" s="33" t="s">
        <v>141</v>
      </c>
    </row>
    <row r="88" spans="1:8" x14ac:dyDescent="0.2">
      <c r="A88" s="44"/>
      <c r="B88" s="44"/>
      <c r="C88" s="45" t="s">
        <v>140</v>
      </c>
      <c r="D88" s="44"/>
      <c r="E88" s="44" t="s">
        <v>141</v>
      </c>
      <c r="F88" s="50" t="s">
        <v>143</v>
      </c>
      <c r="G88" s="47">
        <v>0</v>
      </c>
      <c r="H88" s="33" t="s">
        <v>141</v>
      </c>
    </row>
    <row r="89" spans="1:8" x14ac:dyDescent="0.2">
      <c r="A89" s="44"/>
      <c r="B89" s="44"/>
      <c r="C89" s="48"/>
      <c r="D89" s="44"/>
      <c r="E89" s="44"/>
      <c r="F89" s="49"/>
      <c r="G89" s="49"/>
      <c r="H89" s="33" t="s">
        <v>141</v>
      </c>
    </row>
    <row r="90" spans="1:8" x14ac:dyDescent="0.2">
      <c r="A90" s="44"/>
      <c r="B90" s="44"/>
      <c r="C90" s="45" t="s">
        <v>150</v>
      </c>
      <c r="D90" s="44"/>
      <c r="E90" s="44"/>
      <c r="F90" s="44"/>
      <c r="G90" s="44"/>
      <c r="H90" s="33" t="s">
        <v>141</v>
      </c>
    </row>
    <row r="91" spans="1:8" x14ac:dyDescent="0.2">
      <c r="A91" s="44"/>
      <c r="B91" s="44"/>
      <c r="C91" s="45" t="s">
        <v>140</v>
      </c>
      <c r="D91" s="44"/>
      <c r="E91" s="44" t="s">
        <v>141</v>
      </c>
      <c r="F91" s="50" t="s">
        <v>143</v>
      </c>
      <c r="G91" s="47">
        <v>0</v>
      </c>
      <c r="H91" s="33" t="s">
        <v>141</v>
      </c>
    </row>
    <row r="92" spans="1:8" x14ac:dyDescent="0.2">
      <c r="A92" s="44"/>
      <c r="B92" s="44"/>
      <c r="C92" s="48"/>
      <c r="D92" s="44"/>
      <c r="E92" s="44"/>
      <c r="F92" s="49"/>
      <c r="G92" s="49"/>
      <c r="H92" s="33" t="s">
        <v>141</v>
      </c>
    </row>
    <row r="93" spans="1:8" x14ac:dyDescent="0.2">
      <c r="A93" s="44"/>
      <c r="B93" s="44"/>
      <c r="C93" s="45" t="s">
        <v>151</v>
      </c>
      <c r="D93" s="44"/>
      <c r="E93" s="44"/>
      <c r="F93" s="44"/>
      <c r="G93" s="44"/>
      <c r="H93" s="33" t="s">
        <v>141</v>
      </c>
    </row>
    <row r="94" spans="1:8" x14ac:dyDescent="0.2">
      <c r="A94" s="44"/>
      <c r="B94" s="44"/>
      <c r="C94" s="45" t="s">
        <v>140</v>
      </c>
      <c r="D94" s="44"/>
      <c r="E94" s="44" t="s">
        <v>141</v>
      </c>
      <c r="F94" s="50" t="s">
        <v>143</v>
      </c>
      <c r="G94" s="47">
        <v>0</v>
      </c>
      <c r="H94" s="33" t="s">
        <v>141</v>
      </c>
    </row>
    <row r="95" spans="1:8" x14ac:dyDescent="0.2">
      <c r="A95" s="44"/>
      <c r="B95" s="44"/>
      <c r="C95" s="48"/>
      <c r="D95" s="44"/>
      <c r="E95" s="44"/>
      <c r="F95" s="49"/>
      <c r="G95" s="49"/>
      <c r="H95" s="33" t="s">
        <v>141</v>
      </c>
    </row>
    <row r="96" spans="1:8" x14ac:dyDescent="0.2">
      <c r="A96" s="44"/>
      <c r="B96" s="44"/>
      <c r="C96" s="45" t="s">
        <v>152</v>
      </c>
      <c r="D96" s="44"/>
      <c r="E96" s="44"/>
      <c r="F96" s="49"/>
      <c r="G96" s="49"/>
      <c r="H96" s="33" t="s">
        <v>141</v>
      </c>
    </row>
    <row r="97" spans="1:8" x14ac:dyDescent="0.2">
      <c r="A97" s="44"/>
      <c r="B97" s="44"/>
      <c r="C97" s="45" t="s">
        <v>140</v>
      </c>
      <c r="D97" s="44"/>
      <c r="E97" s="44" t="s">
        <v>141</v>
      </c>
      <c r="F97" s="50" t="s">
        <v>143</v>
      </c>
      <c r="G97" s="47">
        <v>0</v>
      </c>
      <c r="H97" s="33" t="s">
        <v>141</v>
      </c>
    </row>
    <row r="98" spans="1:8" x14ac:dyDescent="0.2">
      <c r="A98" s="44"/>
      <c r="B98" s="44"/>
      <c r="C98" s="48"/>
      <c r="D98" s="44"/>
      <c r="E98" s="44"/>
      <c r="F98" s="49"/>
      <c r="G98" s="49"/>
      <c r="H98" s="33" t="s">
        <v>141</v>
      </c>
    </row>
    <row r="99" spans="1:8" x14ac:dyDescent="0.2">
      <c r="A99" s="44"/>
      <c r="B99" s="44"/>
      <c r="C99" s="45" t="s">
        <v>153</v>
      </c>
      <c r="D99" s="44"/>
      <c r="E99" s="44"/>
      <c r="F99" s="46">
        <v>0</v>
      </c>
      <c r="G99" s="47">
        <v>0</v>
      </c>
      <c r="H99" s="33" t="s">
        <v>141</v>
      </c>
    </row>
    <row r="100" spans="1:8" x14ac:dyDescent="0.2">
      <c r="A100" s="44"/>
      <c r="B100" s="44"/>
      <c r="C100" s="48"/>
      <c r="D100" s="44"/>
      <c r="E100" s="44"/>
      <c r="F100" s="49"/>
      <c r="G100" s="49"/>
      <c r="H100" s="33" t="s">
        <v>141</v>
      </c>
    </row>
    <row r="101" spans="1:8" x14ac:dyDescent="0.2">
      <c r="A101" s="44"/>
      <c r="B101" s="44"/>
      <c r="C101" s="45" t="s">
        <v>154</v>
      </c>
      <c r="D101" s="44"/>
      <c r="E101" s="44"/>
      <c r="F101" s="49"/>
      <c r="G101" s="49"/>
      <c r="H101" s="33" t="s">
        <v>141</v>
      </c>
    </row>
    <row r="102" spans="1:8" x14ac:dyDescent="0.2">
      <c r="A102" s="44"/>
      <c r="B102" s="44"/>
      <c r="C102" s="45" t="s">
        <v>155</v>
      </c>
      <c r="D102" s="44"/>
      <c r="E102" s="44"/>
      <c r="F102" s="49"/>
      <c r="G102" s="49"/>
      <c r="H102" s="33" t="s">
        <v>141</v>
      </c>
    </row>
    <row r="103" spans="1:8" x14ac:dyDescent="0.2">
      <c r="A103" s="44"/>
      <c r="B103" s="44"/>
      <c r="C103" s="45" t="s">
        <v>140</v>
      </c>
      <c r="D103" s="44"/>
      <c r="E103" s="44" t="s">
        <v>141</v>
      </c>
      <c r="F103" s="50" t="s">
        <v>143</v>
      </c>
      <c r="G103" s="47">
        <v>0</v>
      </c>
      <c r="H103" s="33" t="s">
        <v>141</v>
      </c>
    </row>
    <row r="104" spans="1:8" x14ac:dyDescent="0.2">
      <c r="A104" s="44"/>
      <c r="B104" s="44"/>
      <c r="C104" s="48"/>
      <c r="D104" s="44"/>
      <c r="E104" s="44"/>
      <c r="F104" s="49"/>
      <c r="G104" s="49"/>
      <c r="H104" s="33" t="s">
        <v>141</v>
      </c>
    </row>
    <row r="105" spans="1:8" x14ac:dyDescent="0.2">
      <c r="A105" s="44"/>
      <c r="B105" s="44"/>
      <c r="C105" s="45" t="s">
        <v>156</v>
      </c>
      <c r="D105" s="44"/>
      <c r="E105" s="44"/>
      <c r="F105" s="49"/>
      <c r="G105" s="49"/>
      <c r="H105" s="33" t="s">
        <v>141</v>
      </c>
    </row>
    <row r="106" spans="1:8" x14ac:dyDescent="0.2">
      <c r="A106" s="44"/>
      <c r="B106" s="44"/>
      <c r="C106" s="45" t="s">
        <v>140</v>
      </c>
      <c r="D106" s="44"/>
      <c r="E106" s="44" t="s">
        <v>141</v>
      </c>
      <c r="F106" s="50" t="s">
        <v>143</v>
      </c>
      <c r="G106" s="47">
        <v>0</v>
      </c>
      <c r="H106" s="33" t="s">
        <v>141</v>
      </c>
    </row>
    <row r="107" spans="1:8" x14ac:dyDescent="0.2">
      <c r="A107" s="44"/>
      <c r="B107" s="44"/>
      <c r="C107" s="48"/>
      <c r="D107" s="44"/>
      <c r="E107" s="44"/>
      <c r="F107" s="49"/>
      <c r="G107" s="49"/>
      <c r="H107" s="33" t="s">
        <v>141</v>
      </c>
    </row>
    <row r="108" spans="1:8" x14ac:dyDescent="0.2">
      <c r="A108" s="44"/>
      <c r="B108" s="44"/>
      <c r="C108" s="45" t="s">
        <v>157</v>
      </c>
      <c r="D108" s="44"/>
      <c r="E108" s="44"/>
      <c r="F108" s="49"/>
      <c r="G108" s="49"/>
      <c r="H108" s="33" t="s">
        <v>141</v>
      </c>
    </row>
    <row r="109" spans="1:8" x14ac:dyDescent="0.2">
      <c r="A109" s="44"/>
      <c r="B109" s="44"/>
      <c r="C109" s="45" t="s">
        <v>140</v>
      </c>
      <c r="D109" s="44"/>
      <c r="E109" s="44" t="s">
        <v>141</v>
      </c>
      <c r="F109" s="50" t="s">
        <v>143</v>
      </c>
      <c r="G109" s="47">
        <v>0</v>
      </c>
      <c r="H109" s="33" t="s">
        <v>141</v>
      </c>
    </row>
    <row r="110" spans="1:8" x14ac:dyDescent="0.2">
      <c r="A110" s="44"/>
      <c r="B110" s="44"/>
      <c r="C110" s="48"/>
      <c r="D110" s="44"/>
      <c r="E110" s="44"/>
      <c r="F110" s="49"/>
      <c r="G110" s="49"/>
      <c r="H110" s="33" t="s">
        <v>141</v>
      </c>
    </row>
    <row r="111" spans="1:8" x14ac:dyDescent="0.2">
      <c r="A111" s="44"/>
      <c r="B111" s="44"/>
      <c r="C111" s="45" t="s">
        <v>158</v>
      </c>
      <c r="D111" s="44"/>
      <c r="E111" s="44"/>
      <c r="F111" s="49"/>
      <c r="G111" s="49"/>
      <c r="H111" s="33" t="s">
        <v>141</v>
      </c>
    </row>
    <row r="112" spans="1:8" x14ac:dyDescent="0.2">
      <c r="A112" s="39">
        <v>1</v>
      </c>
      <c r="B112" s="40"/>
      <c r="C112" s="40" t="s">
        <v>159</v>
      </c>
      <c r="D112" s="40"/>
      <c r="E112" s="52"/>
      <c r="F112" s="42">
        <v>3271.2281365059998</v>
      </c>
      <c r="G112" s="43">
        <v>3.941045E-2</v>
      </c>
      <c r="H112" s="33">
        <v>5.25</v>
      </c>
    </row>
    <row r="113" spans="1:8" x14ac:dyDescent="0.2">
      <c r="A113" s="44"/>
      <c r="B113" s="44"/>
      <c r="C113" s="45" t="s">
        <v>140</v>
      </c>
      <c r="D113" s="44"/>
      <c r="E113" s="44" t="s">
        <v>141</v>
      </c>
      <c r="F113" s="46">
        <v>3271.2281365059998</v>
      </c>
      <c r="G113" s="47">
        <v>3.941045E-2</v>
      </c>
      <c r="H113" s="33" t="s">
        <v>141</v>
      </c>
    </row>
    <row r="114" spans="1:8" x14ac:dyDescent="0.2">
      <c r="A114" s="44"/>
      <c r="B114" s="44"/>
      <c r="C114" s="48"/>
      <c r="D114" s="44"/>
      <c r="E114" s="44"/>
      <c r="F114" s="49"/>
      <c r="G114" s="49"/>
      <c r="H114" s="33" t="s">
        <v>141</v>
      </c>
    </row>
    <row r="115" spans="1:8" x14ac:dyDescent="0.2">
      <c r="A115" s="44"/>
      <c r="B115" s="44"/>
      <c r="C115" s="45" t="s">
        <v>160</v>
      </c>
      <c r="D115" s="44"/>
      <c r="E115" s="44"/>
      <c r="F115" s="46">
        <v>3271.2281365059998</v>
      </c>
      <c r="G115" s="47">
        <v>3.941045E-2</v>
      </c>
      <c r="H115" s="33" t="s">
        <v>141</v>
      </c>
    </row>
    <row r="116" spans="1:8" x14ac:dyDescent="0.2">
      <c r="A116" s="44"/>
      <c r="B116" s="44"/>
      <c r="C116" s="49"/>
      <c r="D116" s="44"/>
      <c r="E116" s="44"/>
      <c r="F116" s="44"/>
      <c r="G116" s="44"/>
      <c r="H116" s="33" t="s">
        <v>141</v>
      </c>
    </row>
    <row r="117" spans="1:8" x14ac:dyDescent="0.2">
      <c r="A117" s="44"/>
      <c r="B117" s="44"/>
      <c r="C117" s="45" t="s">
        <v>161</v>
      </c>
      <c r="D117" s="44"/>
      <c r="E117" s="44"/>
      <c r="F117" s="44"/>
      <c r="G117" s="44"/>
      <c r="H117" s="33" t="s">
        <v>141</v>
      </c>
    </row>
    <row r="118" spans="1:8" x14ac:dyDescent="0.2">
      <c r="A118" s="44"/>
      <c r="B118" s="44"/>
      <c r="C118" s="45" t="s">
        <v>162</v>
      </c>
      <c r="D118" s="44"/>
      <c r="E118" s="44"/>
      <c r="F118" s="44"/>
      <c r="G118" s="44"/>
      <c r="H118" s="33" t="s">
        <v>141</v>
      </c>
    </row>
    <row r="119" spans="1:8" x14ac:dyDescent="0.2">
      <c r="A119" s="44"/>
      <c r="B119" s="44"/>
      <c r="C119" s="45" t="s">
        <v>140</v>
      </c>
      <c r="D119" s="44"/>
      <c r="E119" s="44" t="s">
        <v>141</v>
      </c>
      <c r="F119" s="50" t="s">
        <v>143</v>
      </c>
      <c r="G119" s="47">
        <v>0</v>
      </c>
      <c r="H119" s="33" t="s">
        <v>141</v>
      </c>
    </row>
    <row r="120" spans="1:8" x14ac:dyDescent="0.2">
      <c r="A120" s="44"/>
      <c r="B120" s="44"/>
      <c r="C120" s="48"/>
      <c r="D120" s="44"/>
      <c r="E120" s="44"/>
      <c r="F120" s="49"/>
      <c r="G120" s="49"/>
      <c r="H120" s="33" t="s">
        <v>141</v>
      </c>
    </row>
    <row r="121" spans="1:8" x14ac:dyDescent="0.2">
      <c r="A121" s="44"/>
      <c r="B121" s="44"/>
      <c r="C121" s="45" t="s">
        <v>163</v>
      </c>
      <c r="D121" s="44"/>
      <c r="E121" s="44"/>
      <c r="F121" s="44"/>
      <c r="G121" s="44"/>
      <c r="H121" s="33" t="s">
        <v>141</v>
      </c>
    </row>
    <row r="122" spans="1:8" x14ac:dyDescent="0.2">
      <c r="A122" s="44"/>
      <c r="B122" s="44"/>
      <c r="C122" s="45" t="s">
        <v>164</v>
      </c>
      <c r="D122" s="44"/>
      <c r="E122" s="44"/>
      <c r="F122" s="44"/>
      <c r="G122" s="44"/>
      <c r="H122" s="33" t="s">
        <v>141</v>
      </c>
    </row>
    <row r="123" spans="1:8" x14ac:dyDescent="0.2">
      <c r="A123" s="44"/>
      <c r="B123" s="44"/>
      <c r="C123" s="45" t="s">
        <v>140</v>
      </c>
      <c r="D123" s="44"/>
      <c r="E123" s="44" t="s">
        <v>141</v>
      </c>
      <c r="F123" s="50" t="s">
        <v>143</v>
      </c>
      <c r="G123" s="47">
        <v>0</v>
      </c>
      <c r="H123" s="33" t="s">
        <v>141</v>
      </c>
    </row>
    <row r="124" spans="1:8" x14ac:dyDescent="0.2">
      <c r="A124" s="44"/>
      <c r="B124" s="44"/>
      <c r="C124" s="48"/>
      <c r="D124" s="44"/>
      <c r="E124" s="44"/>
      <c r="F124" s="49"/>
      <c r="G124" s="49"/>
      <c r="H124" s="33" t="s">
        <v>141</v>
      </c>
    </row>
    <row r="125" spans="1:8" x14ac:dyDescent="0.2">
      <c r="A125" s="44"/>
      <c r="B125" s="44"/>
      <c r="C125" s="45" t="s">
        <v>165</v>
      </c>
      <c r="D125" s="44"/>
      <c r="E125" s="44"/>
      <c r="F125" s="49"/>
      <c r="G125" s="49"/>
      <c r="H125" s="33" t="s">
        <v>141</v>
      </c>
    </row>
    <row r="126" spans="1:8" x14ac:dyDescent="0.2">
      <c r="A126" s="44"/>
      <c r="B126" s="44"/>
      <c r="C126" s="45" t="s">
        <v>140</v>
      </c>
      <c r="D126" s="44"/>
      <c r="E126" s="44" t="s">
        <v>141</v>
      </c>
      <c r="F126" s="50" t="s">
        <v>143</v>
      </c>
      <c r="G126" s="47">
        <v>0</v>
      </c>
      <c r="H126" s="33" t="s">
        <v>141</v>
      </c>
    </row>
    <row r="127" spans="1:8" x14ac:dyDescent="0.2">
      <c r="A127" s="44"/>
      <c r="B127" s="44"/>
      <c r="C127" s="48"/>
      <c r="D127" s="44"/>
      <c r="E127" s="44"/>
      <c r="F127" s="49"/>
      <c r="G127" s="49"/>
      <c r="H127" s="33" t="s">
        <v>141</v>
      </c>
    </row>
    <row r="128" spans="1:8" x14ac:dyDescent="0.2">
      <c r="A128" s="52"/>
      <c r="B128" s="40"/>
      <c r="C128" s="40" t="s">
        <v>166</v>
      </c>
      <c r="D128" s="40"/>
      <c r="E128" s="52"/>
      <c r="F128" s="42">
        <v>516.77031618000001</v>
      </c>
      <c r="G128" s="43">
        <v>6.2258399999999998E-3</v>
      </c>
      <c r="H128" s="33" t="s">
        <v>141</v>
      </c>
    </row>
    <row r="129" spans="1:17" x14ac:dyDescent="0.2">
      <c r="A129" s="48"/>
      <c r="B129" s="48"/>
      <c r="C129" s="45" t="s">
        <v>167</v>
      </c>
      <c r="D129" s="49"/>
      <c r="E129" s="49"/>
      <c r="F129" s="46">
        <f>F128+F115+F84+F99</f>
        <v>83004.086142686021</v>
      </c>
      <c r="G129" s="53">
        <f>G128+G115+G84+G99</f>
        <v>0.99999997422689946</v>
      </c>
      <c r="H129" s="33" t="s">
        <v>141</v>
      </c>
    </row>
    <row r="130" spans="1:17" x14ac:dyDescent="0.2">
      <c r="A130" s="54"/>
      <c r="B130" s="54"/>
      <c r="C130" s="55"/>
      <c r="D130" s="56"/>
      <c r="E130" s="56"/>
      <c r="F130" s="57"/>
      <c r="G130" s="58"/>
      <c r="H130" s="59"/>
    </row>
    <row r="131" spans="1:17" x14ac:dyDescent="0.2">
      <c r="A131" s="54"/>
      <c r="B131" s="187" t="s">
        <v>989</v>
      </c>
      <c r="C131" s="187"/>
      <c r="D131" s="187"/>
      <c r="E131" s="187"/>
      <c r="F131" s="187"/>
      <c r="G131" s="187"/>
      <c r="H131" s="187"/>
      <c r="J131" s="61"/>
    </row>
    <row r="132" spans="1:17" x14ac:dyDescent="0.2">
      <c r="A132" s="54"/>
      <c r="B132" s="187" t="s">
        <v>990</v>
      </c>
      <c r="C132" s="187"/>
      <c r="D132" s="187"/>
      <c r="E132" s="187"/>
      <c r="F132" s="187"/>
      <c r="G132" s="187"/>
      <c r="H132" s="187"/>
      <c r="J132" s="61"/>
    </row>
    <row r="133" spans="1:17" x14ac:dyDescent="0.2">
      <c r="A133" s="54"/>
      <c r="B133" s="187" t="s">
        <v>991</v>
      </c>
      <c r="C133" s="187"/>
      <c r="D133" s="187"/>
      <c r="E133" s="187"/>
      <c r="F133" s="187"/>
      <c r="G133" s="187"/>
      <c r="H133" s="187"/>
      <c r="J133" s="61"/>
    </row>
    <row r="134" spans="1:17" s="63" customFormat="1" ht="52.5" customHeight="1" x14ac:dyDescent="0.25">
      <c r="A134" s="62"/>
      <c r="B134" s="188" t="s">
        <v>992</v>
      </c>
      <c r="C134" s="188"/>
      <c r="D134" s="188"/>
      <c r="E134" s="188"/>
      <c r="F134" s="188"/>
      <c r="G134" s="188"/>
      <c r="H134" s="188"/>
      <c r="I134"/>
      <c r="J134" s="61"/>
      <c r="K134"/>
      <c r="L134"/>
      <c r="M134"/>
      <c r="N134"/>
      <c r="O134"/>
      <c r="P134"/>
      <c r="Q134"/>
    </row>
    <row r="135" spans="1:17" x14ac:dyDescent="0.2">
      <c r="A135" s="54"/>
      <c r="B135" s="187" t="s">
        <v>993</v>
      </c>
      <c r="C135" s="187"/>
      <c r="D135" s="187"/>
      <c r="E135" s="187"/>
      <c r="F135" s="187"/>
      <c r="G135" s="187"/>
      <c r="H135" s="187"/>
      <c r="J135" s="61"/>
    </row>
    <row r="136" spans="1:17" x14ac:dyDescent="0.2">
      <c r="A136" s="54"/>
      <c r="B136" s="54"/>
      <c r="C136" s="54"/>
      <c r="D136" s="56"/>
      <c r="E136" s="56"/>
      <c r="F136" s="56"/>
      <c r="G136" s="56"/>
    </row>
    <row r="137" spans="1:17" x14ac:dyDescent="0.2">
      <c r="A137" s="54"/>
      <c r="B137" s="189" t="s">
        <v>168</v>
      </c>
      <c r="C137" s="190"/>
      <c r="D137" s="191"/>
      <c r="E137" s="64"/>
      <c r="F137" s="56"/>
      <c r="G137" s="56"/>
    </row>
    <row r="138" spans="1:17" ht="27" customHeight="1" x14ac:dyDescent="0.2">
      <c r="A138" s="54"/>
      <c r="B138" s="192" t="s">
        <v>169</v>
      </c>
      <c r="C138" s="193"/>
      <c r="D138" s="32" t="s">
        <v>1029</v>
      </c>
      <c r="E138" s="64"/>
      <c r="F138" s="56"/>
      <c r="G138" s="56"/>
    </row>
    <row r="139" spans="1:17" x14ac:dyDescent="0.2">
      <c r="A139" s="54"/>
      <c r="B139" s="192" t="s">
        <v>995</v>
      </c>
      <c r="C139" s="193"/>
      <c r="D139" s="32" t="str">
        <f>"Rs. "&amp;TEXT(F76,"0.00")&amp;" lacs/ #"</f>
        <v>Rs. 0.00 lacs/ #</v>
      </c>
      <c r="E139" s="64"/>
      <c r="F139" s="56"/>
      <c r="G139" s="56"/>
    </row>
    <row r="140" spans="1:17" x14ac:dyDescent="0.2">
      <c r="A140" s="54"/>
      <c r="B140" s="192" t="s">
        <v>171</v>
      </c>
      <c r="C140" s="193"/>
      <c r="D140" s="65" t="s">
        <v>141</v>
      </c>
      <c r="E140" s="64"/>
      <c r="F140" s="56"/>
      <c r="G140" s="56"/>
    </row>
    <row r="141" spans="1:17" x14ac:dyDescent="0.2">
      <c r="A141" s="66"/>
      <c r="B141" s="67" t="s">
        <v>141</v>
      </c>
      <c r="C141" s="67" t="s">
        <v>996</v>
      </c>
      <c r="D141" s="67" t="s">
        <v>172</v>
      </c>
      <c r="E141" s="66"/>
      <c r="F141" s="66"/>
      <c r="G141" s="66"/>
      <c r="H141" s="66"/>
      <c r="J141" s="61"/>
    </row>
    <row r="142" spans="1:17" x14ac:dyDescent="0.2">
      <c r="A142" s="66"/>
      <c r="B142" s="68" t="s">
        <v>173</v>
      </c>
      <c r="C142" s="69">
        <v>46203</v>
      </c>
      <c r="D142" s="69">
        <v>46234</v>
      </c>
      <c r="E142" s="66"/>
      <c r="F142" s="66"/>
      <c r="G142" s="66"/>
      <c r="J142" s="61"/>
    </row>
    <row r="143" spans="1:17" x14ac:dyDescent="0.2">
      <c r="A143" s="66"/>
      <c r="B143" s="35" t="s">
        <v>174</v>
      </c>
      <c r="C143" s="70">
        <v>143.11539999999999</v>
      </c>
      <c r="D143" s="70">
        <v>146.3083</v>
      </c>
      <c r="E143" s="66"/>
      <c r="F143" s="60"/>
      <c r="G143" s="71"/>
    </row>
    <row r="144" spans="1:17" x14ac:dyDescent="0.2">
      <c r="A144" s="66"/>
      <c r="B144" s="35" t="s">
        <v>997</v>
      </c>
      <c r="C144" s="70">
        <v>59.735799999999998</v>
      </c>
      <c r="D144" s="70">
        <v>61.0685</v>
      </c>
      <c r="E144" s="66"/>
      <c r="F144" s="60"/>
      <c r="G144" s="71"/>
    </row>
    <row r="145" spans="1:19" x14ac:dyDescent="0.2">
      <c r="A145" s="66"/>
      <c r="B145" s="35" t="s">
        <v>175</v>
      </c>
      <c r="C145" s="70">
        <v>129.65219999999999</v>
      </c>
      <c r="D145" s="70">
        <v>132.41470000000001</v>
      </c>
      <c r="E145" s="66"/>
      <c r="F145" s="60"/>
      <c r="G145" s="71"/>
    </row>
    <row r="146" spans="1:19" x14ac:dyDescent="0.2">
      <c r="A146" s="66"/>
      <c r="B146" s="35" t="s">
        <v>998</v>
      </c>
      <c r="C146" s="70">
        <v>35.253300000000003</v>
      </c>
      <c r="D146" s="70">
        <v>36.0045</v>
      </c>
      <c r="E146" s="66"/>
      <c r="F146" s="60"/>
      <c r="G146" s="71"/>
    </row>
    <row r="147" spans="1:19" x14ac:dyDescent="0.2">
      <c r="A147" s="66"/>
      <c r="B147" s="66"/>
      <c r="C147" s="66"/>
      <c r="D147" s="66"/>
      <c r="E147" s="66"/>
      <c r="F147" s="66"/>
      <c r="G147" s="66"/>
    </row>
    <row r="148" spans="1:19" x14ac:dyDescent="0.2">
      <c r="A148" s="66"/>
      <c r="B148" s="192" t="s">
        <v>176</v>
      </c>
      <c r="C148" s="193"/>
      <c r="D148" s="32" t="s">
        <v>170</v>
      </c>
      <c r="E148" s="66"/>
      <c r="F148" s="66"/>
      <c r="G148" s="66"/>
    </row>
    <row r="149" spans="1:19" x14ac:dyDescent="0.2">
      <c r="A149" s="66"/>
      <c r="B149" s="78"/>
      <c r="C149" s="78"/>
      <c r="D149" s="78"/>
      <c r="E149" s="66"/>
      <c r="F149" s="66"/>
      <c r="G149" s="66"/>
    </row>
    <row r="150" spans="1:19" x14ac:dyDescent="0.2">
      <c r="A150" s="66"/>
      <c r="B150" s="192" t="s">
        <v>177</v>
      </c>
      <c r="C150" s="193"/>
      <c r="D150" s="32" t="s">
        <v>170</v>
      </c>
      <c r="E150" s="74"/>
      <c r="F150" s="66"/>
      <c r="G150" s="66"/>
    </row>
    <row r="151" spans="1:19" x14ac:dyDescent="0.2">
      <c r="A151" s="66"/>
      <c r="B151" s="192" t="s">
        <v>178</v>
      </c>
      <c r="C151" s="193"/>
      <c r="D151" s="32" t="s">
        <v>170</v>
      </c>
      <c r="E151" s="74"/>
      <c r="F151" s="66"/>
      <c r="G151" s="66"/>
    </row>
    <row r="152" spans="1:19" ht="17.100000000000001" customHeight="1" x14ac:dyDescent="0.2">
      <c r="A152" s="66"/>
      <c r="B152" s="192" t="s">
        <v>179</v>
      </c>
      <c r="C152" s="193"/>
      <c r="D152" s="32" t="s">
        <v>170</v>
      </c>
      <c r="E152" s="74"/>
      <c r="F152" s="66"/>
      <c r="G152" s="66"/>
    </row>
    <row r="153" spans="1:19" ht="17.100000000000001" customHeight="1" x14ac:dyDescent="0.2">
      <c r="A153" s="66"/>
      <c r="B153" s="192" t="s">
        <v>180</v>
      </c>
      <c r="C153" s="193"/>
      <c r="D153" s="75">
        <v>0.16970844126391776</v>
      </c>
      <c r="E153" s="66"/>
      <c r="F153" s="60"/>
      <c r="G153" s="71"/>
    </row>
    <row r="155" spans="1:19" s="133" customFormat="1" x14ac:dyDescent="0.2">
      <c r="B155" s="134" t="s">
        <v>1184</v>
      </c>
      <c r="C155" s="134"/>
      <c r="D155" s="134"/>
      <c r="E155" s="11"/>
      <c r="F155" s="12"/>
      <c r="I155"/>
      <c r="J155"/>
      <c r="K155"/>
      <c r="L155"/>
      <c r="M155"/>
      <c r="N155"/>
    </row>
    <row r="156" spans="1:19" s="133" customFormat="1" ht="51" x14ac:dyDescent="0.2">
      <c r="B156" s="135" t="s">
        <v>1133</v>
      </c>
      <c r="C156" s="136" t="s">
        <v>1134</v>
      </c>
      <c r="D156" s="136" t="s">
        <v>1135</v>
      </c>
      <c r="E156" s="136" t="s">
        <v>1136</v>
      </c>
      <c r="F156" s="136" t="s">
        <v>1137</v>
      </c>
      <c r="I156"/>
      <c r="J156"/>
      <c r="K156"/>
      <c r="L156"/>
      <c r="M156"/>
      <c r="N156"/>
    </row>
    <row r="157" spans="1:19" s="133" customFormat="1" ht="25.5" x14ac:dyDescent="0.2">
      <c r="B157" s="137" t="s">
        <v>1138</v>
      </c>
      <c r="C157" s="138" t="s">
        <v>1139</v>
      </c>
      <c r="D157" s="14">
        <v>0</v>
      </c>
      <c r="E157" s="15">
        <v>0</v>
      </c>
      <c r="F157" s="139">
        <v>241.97234</v>
      </c>
      <c r="I157"/>
      <c r="J157"/>
      <c r="K157"/>
      <c r="L157"/>
      <c r="M157"/>
      <c r="N157"/>
    </row>
    <row r="158" spans="1:19" s="133" customFormat="1" ht="25.5" x14ac:dyDescent="0.2">
      <c r="B158" s="137" t="s">
        <v>1140</v>
      </c>
      <c r="C158" s="138" t="s">
        <v>1139</v>
      </c>
      <c r="D158" s="14">
        <v>0</v>
      </c>
      <c r="E158" s="15">
        <v>0</v>
      </c>
      <c r="F158" s="139">
        <v>23.186299999999999</v>
      </c>
      <c r="I158"/>
      <c r="J158"/>
      <c r="K158"/>
      <c r="L158"/>
      <c r="M158"/>
      <c r="N158"/>
      <c r="O158"/>
      <c r="P158"/>
      <c r="Q158"/>
      <c r="R158"/>
      <c r="S158"/>
    </row>
    <row r="160" spans="1:19" x14ac:dyDescent="0.2">
      <c r="B160" s="194" t="s">
        <v>1000</v>
      </c>
      <c r="C160" s="194"/>
    </row>
    <row r="162" spans="2:10" ht="153.75" customHeight="1" x14ac:dyDescent="0.2"/>
    <row r="165" spans="2:10" x14ac:dyDescent="0.2">
      <c r="B165" s="76" t="s">
        <v>1001</v>
      </c>
      <c r="C165" s="77"/>
      <c r="D165" s="76" t="s">
        <v>1004</v>
      </c>
    </row>
    <row r="166" spans="2:10" x14ac:dyDescent="0.2">
      <c r="B166" s="76" t="s">
        <v>1141</v>
      </c>
      <c r="D166" s="76" t="s">
        <v>1142</v>
      </c>
    </row>
    <row r="167" spans="2:10" ht="165" customHeight="1" x14ac:dyDescent="0.2"/>
    <row r="169" spans="2:10" x14ac:dyDescent="0.2">
      <c r="J169" s="30"/>
    </row>
  </sheetData>
  <mergeCells count="18">
    <mergeCell ref="B152:C152"/>
    <mergeCell ref="B153:C153"/>
    <mergeCell ref="B160:C160"/>
    <mergeCell ref="B139:C139"/>
    <mergeCell ref="B140:C140"/>
    <mergeCell ref="B148:C148"/>
    <mergeCell ref="B150:C150"/>
    <mergeCell ref="B151:C151"/>
    <mergeCell ref="B133:H133"/>
    <mergeCell ref="B134:H134"/>
    <mergeCell ref="B135:H135"/>
    <mergeCell ref="B137:D137"/>
    <mergeCell ref="B138:C138"/>
    <mergeCell ref="A1:H1"/>
    <mergeCell ref="A2:H2"/>
    <mergeCell ref="A3:H3"/>
    <mergeCell ref="B131:H131"/>
    <mergeCell ref="B132:H132"/>
  </mergeCells>
  <hyperlinks>
    <hyperlink ref="I1" location="Index!B2" display="Index" xr:uid="{9ABE137F-9EB3-4576-8B52-901846A7333D}"/>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C1CA-3099-480E-B440-6D82433D77C2}">
  <sheetPr>
    <outlinePr summaryBelow="0" summaryRight="0"/>
  </sheetPr>
  <dimension ref="A1:Q288"/>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729</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12</v>
      </c>
      <c r="C7" s="40" t="s">
        <v>13</v>
      </c>
      <c r="D7" s="40" t="s">
        <v>14</v>
      </c>
      <c r="E7" s="41">
        <v>533465</v>
      </c>
      <c r="F7" s="42">
        <v>10519.9298</v>
      </c>
      <c r="G7" s="43">
        <v>0.10193769</v>
      </c>
      <c r="H7" s="33" t="s">
        <v>141</v>
      </c>
    </row>
    <row r="8" spans="1:9" x14ac:dyDescent="0.2">
      <c r="A8" s="39">
        <v>2</v>
      </c>
      <c r="B8" s="40" t="s">
        <v>43</v>
      </c>
      <c r="C8" s="40" t="s">
        <v>44</v>
      </c>
      <c r="D8" s="40" t="s">
        <v>45</v>
      </c>
      <c r="E8" s="41">
        <v>579742</v>
      </c>
      <c r="F8" s="42">
        <v>8321.6166680000006</v>
      </c>
      <c r="G8" s="43">
        <v>8.0636120000000006E-2</v>
      </c>
      <c r="H8" s="33" t="s">
        <v>141</v>
      </c>
    </row>
    <row r="9" spans="1:9" x14ac:dyDescent="0.2">
      <c r="A9" s="39">
        <v>3</v>
      </c>
      <c r="B9" s="40" t="s">
        <v>18</v>
      </c>
      <c r="C9" s="40" t="s">
        <v>19</v>
      </c>
      <c r="D9" s="40" t="s">
        <v>20</v>
      </c>
      <c r="E9" s="41">
        <v>565924</v>
      </c>
      <c r="F9" s="42">
        <v>7401.1540720000003</v>
      </c>
      <c r="G9" s="43">
        <v>7.1716879999999997E-2</v>
      </c>
      <c r="H9" s="33" t="s">
        <v>141</v>
      </c>
    </row>
    <row r="10" spans="1:9" x14ac:dyDescent="0.2">
      <c r="A10" s="39">
        <v>4</v>
      </c>
      <c r="B10" s="40" t="s">
        <v>463</v>
      </c>
      <c r="C10" s="40" t="s">
        <v>464</v>
      </c>
      <c r="D10" s="40" t="s">
        <v>45</v>
      </c>
      <c r="E10" s="41">
        <v>889422</v>
      </c>
      <c r="F10" s="42">
        <v>6654.210693</v>
      </c>
      <c r="G10" s="43">
        <v>6.4479030000000007E-2</v>
      </c>
      <c r="H10" s="33" t="s">
        <v>141</v>
      </c>
    </row>
    <row r="11" spans="1:9" x14ac:dyDescent="0.2">
      <c r="A11" s="39">
        <v>5</v>
      </c>
      <c r="B11" s="40" t="s">
        <v>417</v>
      </c>
      <c r="C11" s="40" t="s">
        <v>418</v>
      </c>
      <c r="D11" s="40" t="s">
        <v>45</v>
      </c>
      <c r="E11" s="41">
        <v>374375</v>
      </c>
      <c r="F11" s="42">
        <v>4602.9406250000002</v>
      </c>
      <c r="G11" s="43">
        <v>4.4602309999999999E-2</v>
      </c>
      <c r="H11" s="33" t="s">
        <v>141</v>
      </c>
    </row>
    <row r="12" spans="1:9" x14ac:dyDescent="0.2">
      <c r="A12" s="39">
        <v>6</v>
      </c>
      <c r="B12" s="40" t="s">
        <v>15</v>
      </c>
      <c r="C12" s="40" t="s">
        <v>16</v>
      </c>
      <c r="D12" s="40" t="s">
        <v>17</v>
      </c>
      <c r="E12" s="41">
        <v>90071</v>
      </c>
      <c r="F12" s="42">
        <v>3547.806619</v>
      </c>
      <c r="G12" s="43">
        <v>3.4378100000000002E-2</v>
      </c>
      <c r="H12" s="33" t="s">
        <v>141</v>
      </c>
    </row>
    <row r="13" spans="1:9" x14ac:dyDescent="0.2">
      <c r="A13" s="39">
        <v>7</v>
      </c>
      <c r="B13" s="40" t="s">
        <v>465</v>
      </c>
      <c r="C13" s="40" t="s">
        <v>466</v>
      </c>
      <c r="D13" s="40" t="s">
        <v>45</v>
      </c>
      <c r="E13" s="41">
        <v>755823</v>
      </c>
      <c r="F13" s="42">
        <v>2949.9771689999998</v>
      </c>
      <c r="G13" s="43">
        <v>2.8585159999999998E-2</v>
      </c>
      <c r="H13" s="33" t="s">
        <v>141</v>
      </c>
    </row>
    <row r="14" spans="1:9" x14ac:dyDescent="0.2">
      <c r="A14" s="39">
        <v>8</v>
      </c>
      <c r="B14" s="40" t="s">
        <v>336</v>
      </c>
      <c r="C14" s="40" t="s">
        <v>337</v>
      </c>
      <c r="D14" s="40" t="s">
        <v>223</v>
      </c>
      <c r="E14" s="41">
        <v>77774</v>
      </c>
      <c r="F14" s="42">
        <v>2643.14939</v>
      </c>
      <c r="G14" s="43">
        <v>2.5612010000000001E-2</v>
      </c>
      <c r="H14" s="33" t="s">
        <v>141</v>
      </c>
    </row>
    <row r="15" spans="1:9" x14ac:dyDescent="0.2">
      <c r="A15" s="39">
        <v>9</v>
      </c>
      <c r="B15" s="40" t="s">
        <v>46</v>
      </c>
      <c r="C15" s="40" t="s">
        <v>47</v>
      </c>
      <c r="D15" s="40" t="s">
        <v>45</v>
      </c>
      <c r="E15" s="41">
        <v>240000</v>
      </c>
      <c r="F15" s="42">
        <v>2465.7600000000002</v>
      </c>
      <c r="G15" s="43">
        <v>2.3893109999999999E-2</v>
      </c>
      <c r="H15" s="33" t="s">
        <v>141</v>
      </c>
    </row>
    <row r="16" spans="1:9" ht="25.5" x14ac:dyDescent="0.2">
      <c r="A16" s="39">
        <v>10</v>
      </c>
      <c r="B16" s="40" t="s">
        <v>677</v>
      </c>
      <c r="C16" s="40" t="s">
        <v>678</v>
      </c>
      <c r="D16" s="40" t="s">
        <v>202</v>
      </c>
      <c r="E16" s="41">
        <v>561150</v>
      </c>
      <c r="F16" s="42">
        <v>1989.8379</v>
      </c>
      <c r="G16" s="43">
        <v>1.9281449999999999E-2</v>
      </c>
      <c r="H16" s="33" t="s">
        <v>141</v>
      </c>
    </row>
    <row r="17" spans="1:8" x14ac:dyDescent="0.2">
      <c r="A17" s="39">
        <v>11</v>
      </c>
      <c r="B17" s="40" t="s">
        <v>623</v>
      </c>
      <c r="C17" s="40" t="s">
        <v>624</v>
      </c>
      <c r="D17" s="40" t="s">
        <v>184</v>
      </c>
      <c r="E17" s="41">
        <v>137250</v>
      </c>
      <c r="F17" s="42">
        <v>1566.297</v>
      </c>
      <c r="G17" s="43">
        <v>1.5177349999999999E-2</v>
      </c>
      <c r="H17" s="33" t="s">
        <v>141</v>
      </c>
    </row>
    <row r="18" spans="1:8" x14ac:dyDescent="0.2">
      <c r="A18" s="34">
        <v>12</v>
      </c>
      <c r="B18" s="35" t="s">
        <v>1018</v>
      </c>
      <c r="C18" s="35" t="s">
        <v>1143</v>
      </c>
      <c r="D18" s="35" t="s">
        <v>14</v>
      </c>
      <c r="E18" s="36">
        <v>675000</v>
      </c>
      <c r="F18" s="37">
        <f>14.966875*100</f>
        <v>1496.6875</v>
      </c>
      <c r="G18" s="131">
        <f>F18/F167</f>
        <v>1.4502840466031414E-2</v>
      </c>
      <c r="H18" s="33" t="s">
        <v>141</v>
      </c>
    </row>
    <row r="19" spans="1:8" x14ac:dyDescent="0.2">
      <c r="A19" s="39">
        <v>13</v>
      </c>
      <c r="B19" s="40" t="s">
        <v>633</v>
      </c>
      <c r="C19" s="40" t="s">
        <v>634</v>
      </c>
      <c r="D19" s="40" t="s">
        <v>124</v>
      </c>
      <c r="E19" s="41">
        <v>149800</v>
      </c>
      <c r="F19" s="42">
        <v>1459.7261000000001</v>
      </c>
      <c r="G19" s="43">
        <v>1.414469E-2</v>
      </c>
      <c r="H19" s="33" t="s">
        <v>141</v>
      </c>
    </row>
    <row r="20" spans="1:8" x14ac:dyDescent="0.2">
      <c r="A20" s="39">
        <v>14</v>
      </c>
      <c r="B20" s="40" t="s">
        <v>320</v>
      </c>
      <c r="C20" s="40" t="s">
        <v>321</v>
      </c>
      <c r="D20" s="40" t="s">
        <v>228</v>
      </c>
      <c r="E20" s="41">
        <v>426310</v>
      </c>
      <c r="F20" s="42">
        <v>1289.374595</v>
      </c>
      <c r="G20" s="43">
        <v>1.249399E-2</v>
      </c>
      <c r="H20" s="33" t="s">
        <v>141</v>
      </c>
    </row>
    <row r="21" spans="1:8" x14ac:dyDescent="0.2">
      <c r="A21" s="39">
        <v>15</v>
      </c>
      <c r="B21" s="40" t="s">
        <v>467</v>
      </c>
      <c r="C21" s="40" t="s">
        <v>468</v>
      </c>
      <c r="D21" s="40" t="s">
        <v>184</v>
      </c>
      <c r="E21" s="41">
        <v>61005</v>
      </c>
      <c r="F21" s="42">
        <v>1237.852455</v>
      </c>
      <c r="G21" s="43">
        <v>1.199474E-2</v>
      </c>
      <c r="H21" s="33" t="s">
        <v>141</v>
      </c>
    </row>
    <row r="22" spans="1:8" x14ac:dyDescent="0.2">
      <c r="A22" s="39">
        <v>16</v>
      </c>
      <c r="B22" s="40" t="s">
        <v>730</v>
      </c>
      <c r="C22" s="40" t="s">
        <v>731</v>
      </c>
      <c r="D22" s="40" t="s">
        <v>134</v>
      </c>
      <c r="E22" s="41">
        <v>89100</v>
      </c>
      <c r="F22" s="42">
        <v>1131.57</v>
      </c>
      <c r="G22" s="43">
        <v>1.096487E-2</v>
      </c>
      <c r="H22" s="33" t="s">
        <v>141</v>
      </c>
    </row>
    <row r="23" spans="1:8" x14ac:dyDescent="0.2">
      <c r="A23" s="39">
        <v>17</v>
      </c>
      <c r="B23" s="40" t="s">
        <v>197</v>
      </c>
      <c r="C23" s="40" t="s">
        <v>198</v>
      </c>
      <c r="D23" s="40" t="s">
        <v>199</v>
      </c>
      <c r="E23" s="41">
        <v>58206</v>
      </c>
      <c r="F23" s="42">
        <v>1001.72526</v>
      </c>
      <c r="G23" s="43">
        <v>9.7066800000000005E-3</v>
      </c>
      <c r="H23" s="33" t="s">
        <v>141</v>
      </c>
    </row>
    <row r="24" spans="1:8" ht="25.5" x14ac:dyDescent="0.2">
      <c r="A24" s="39">
        <v>18</v>
      </c>
      <c r="B24" s="40" t="s">
        <v>324</v>
      </c>
      <c r="C24" s="40" t="s">
        <v>325</v>
      </c>
      <c r="D24" s="40" t="s">
        <v>184</v>
      </c>
      <c r="E24" s="41">
        <v>48444</v>
      </c>
      <c r="F24" s="42">
        <v>896.16555600000004</v>
      </c>
      <c r="G24" s="43">
        <v>8.6838100000000001E-3</v>
      </c>
      <c r="H24" s="33" t="s">
        <v>141</v>
      </c>
    </row>
    <row r="25" spans="1:8" x14ac:dyDescent="0.2">
      <c r="A25" s="39">
        <v>19</v>
      </c>
      <c r="B25" s="40" t="s">
        <v>21</v>
      </c>
      <c r="C25" s="40" t="s">
        <v>22</v>
      </c>
      <c r="D25" s="40" t="s">
        <v>23</v>
      </c>
      <c r="E25" s="41">
        <v>256500</v>
      </c>
      <c r="F25" s="42">
        <v>890.69624999999996</v>
      </c>
      <c r="G25" s="43">
        <v>8.6308099999999992E-3</v>
      </c>
      <c r="H25" s="33" t="s">
        <v>141</v>
      </c>
    </row>
    <row r="26" spans="1:8" x14ac:dyDescent="0.2">
      <c r="A26" s="39">
        <v>20</v>
      </c>
      <c r="B26" s="40" t="s">
        <v>316</v>
      </c>
      <c r="C26" s="40" t="s">
        <v>317</v>
      </c>
      <c r="D26" s="40" t="s">
        <v>199</v>
      </c>
      <c r="E26" s="41">
        <v>7751</v>
      </c>
      <c r="F26" s="42">
        <v>867.02686000000006</v>
      </c>
      <c r="G26" s="43">
        <v>8.4014599999999995E-3</v>
      </c>
      <c r="H26" s="33" t="s">
        <v>141</v>
      </c>
    </row>
    <row r="27" spans="1:8" ht="25.5" x14ac:dyDescent="0.2">
      <c r="A27" s="39">
        <v>21</v>
      </c>
      <c r="B27" s="40" t="s">
        <v>235</v>
      </c>
      <c r="C27" s="40" t="s">
        <v>236</v>
      </c>
      <c r="D27" s="40" t="s">
        <v>237</v>
      </c>
      <c r="E27" s="41">
        <v>53536</v>
      </c>
      <c r="F27" s="42">
        <v>857.37904000000003</v>
      </c>
      <c r="G27" s="43">
        <v>8.3079699999999996E-3</v>
      </c>
      <c r="H27" s="33" t="s">
        <v>141</v>
      </c>
    </row>
    <row r="28" spans="1:8" x14ac:dyDescent="0.2">
      <c r="A28" s="39">
        <v>22</v>
      </c>
      <c r="B28" s="40" t="s">
        <v>469</v>
      </c>
      <c r="C28" s="40" t="s">
        <v>470</v>
      </c>
      <c r="D28" s="40" t="s">
        <v>124</v>
      </c>
      <c r="E28" s="41">
        <v>170036</v>
      </c>
      <c r="F28" s="42">
        <v>772.30351199999996</v>
      </c>
      <c r="G28" s="43">
        <v>7.48359E-3</v>
      </c>
      <c r="H28" s="33" t="s">
        <v>141</v>
      </c>
    </row>
    <row r="29" spans="1:8" x14ac:dyDescent="0.2">
      <c r="A29" s="39">
        <v>23</v>
      </c>
      <c r="B29" s="40" t="s">
        <v>221</v>
      </c>
      <c r="C29" s="40" t="s">
        <v>222</v>
      </c>
      <c r="D29" s="40" t="s">
        <v>223</v>
      </c>
      <c r="E29" s="41">
        <v>17853</v>
      </c>
      <c r="F29" s="42">
        <v>770.017743</v>
      </c>
      <c r="G29" s="43">
        <v>7.4614399999999997E-3</v>
      </c>
      <c r="H29" s="33" t="s">
        <v>141</v>
      </c>
    </row>
    <row r="30" spans="1:8" x14ac:dyDescent="0.2">
      <c r="A30" s="39">
        <v>24</v>
      </c>
      <c r="B30" s="40" t="s">
        <v>300</v>
      </c>
      <c r="C30" s="40" t="s">
        <v>301</v>
      </c>
      <c r="D30" s="40" t="s">
        <v>199</v>
      </c>
      <c r="E30" s="41">
        <v>94023</v>
      </c>
      <c r="F30" s="42">
        <v>763.51377149999996</v>
      </c>
      <c r="G30" s="43">
        <v>7.3984200000000002E-3</v>
      </c>
      <c r="H30" s="33" t="s">
        <v>141</v>
      </c>
    </row>
    <row r="31" spans="1:8" x14ac:dyDescent="0.2">
      <c r="A31" s="39">
        <v>25</v>
      </c>
      <c r="B31" s="40" t="s">
        <v>114</v>
      </c>
      <c r="C31" s="40" t="s">
        <v>115</v>
      </c>
      <c r="D31" s="40" t="s">
        <v>116</v>
      </c>
      <c r="E31" s="41">
        <v>9845</v>
      </c>
      <c r="F31" s="42">
        <v>732.51722500000005</v>
      </c>
      <c r="G31" s="43">
        <v>7.0980599999999998E-3</v>
      </c>
      <c r="H31" s="33" t="s">
        <v>141</v>
      </c>
    </row>
    <row r="32" spans="1:8" ht="25.5" x14ac:dyDescent="0.2">
      <c r="A32" s="39">
        <v>26</v>
      </c>
      <c r="B32" s="40" t="s">
        <v>189</v>
      </c>
      <c r="C32" s="40" t="s">
        <v>190</v>
      </c>
      <c r="D32" s="40" t="s">
        <v>191</v>
      </c>
      <c r="E32" s="41">
        <v>34669</v>
      </c>
      <c r="F32" s="42">
        <v>718.89638400000001</v>
      </c>
      <c r="G32" s="43">
        <v>6.9660800000000004E-3</v>
      </c>
      <c r="H32" s="33" t="s">
        <v>141</v>
      </c>
    </row>
    <row r="33" spans="1:8" x14ac:dyDescent="0.2">
      <c r="A33" s="39">
        <v>27</v>
      </c>
      <c r="B33" s="40" t="s">
        <v>132</v>
      </c>
      <c r="C33" s="40" t="s">
        <v>133</v>
      </c>
      <c r="D33" s="40" t="s">
        <v>134</v>
      </c>
      <c r="E33" s="41">
        <v>374099</v>
      </c>
      <c r="F33" s="42">
        <v>709.62839310000004</v>
      </c>
      <c r="G33" s="43">
        <v>6.8762700000000003E-3</v>
      </c>
      <c r="H33" s="33" t="s">
        <v>141</v>
      </c>
    </row>
    <row r="34" spans="1:8" x14ac:dyDescent="0.2">
      <c r="A34" s="39">
        <v>28</v>
      </c>
      <c r="B34" s="40" t="s">
        <v>275</v>
      </c>
      <c r="C34" s="40" t="s">
        <v>276</v>
      </c>
      <c r="D34" s="40" t="s">
        <v>194</v>
      </c>
      <c r="E34" s="41">
        <v>351126</v>
      </c>
      <c r="F34" s="42">
        <v>682.48360620000005</v>
      </c>
      <c r="G34" s="43">
        <v>6.6132400000000003E-3</v>
      </c>
      <c r="H34" s="33" t="s">
        <v>141</v>
      </c>
    </row>
    <row r="35" spans="1:8" ht="25.5" x14ac:dyDescent="0.2">
      <c r="A35" s="39">
        <v>29</v>
      </c>
      <c r="B35" s="40" t="s">
        <v>257</v>
      </c>
      <c r="C35" s="40" t="s">
        <v>258</v>
      </c>
      <c r="D35" s="40" t="s">
        <v>237</v>
      </c>
      <c r="E35" s="41">
        <v>49890</v>
      </c>
      <c r="F35" s="42">
        <v>670.02269999999999</v>
      </c>
      <c r="G35" s="43">
        <v>6.4924900000000001E-3</v>
      </c>
      <c r="H35" s="33" t="s">
        <v>141</v>
      </c>
    </row>
    <row r="36" spans="1:8" x14ac:dyDescent="0.2">
      <c r="A36" s="39">
        <v>30</v>
      </c>
      <c r="B36" s="40" t="s">
        <v>79</v>
      </c>
      <c r="C36" s="40" t="s">
        <v>80</v>
      </c>
      <c r="D36" s="40" t="s">
        <v>32</v>
      </c>
      <c r="E36" s="41">
        <v>11879</v>
      </c>
      <c r="F36" s="42">
        <v>655.60200999999995</v>
      </c>
      <c r="G36" s="43">
        <v>6.3527599999999998E-3</v>
      </c>
      <c r="H36" s="33" t="s">
        <v>141</v>
      </c>
    </row>
    <row r="37" spans="1:8" ht="25.5" x14ac:dyDescent="0.2">
      <c r="A37" s="39">
        <v>31</v>
      </c>
      <c r="B37" s="40" t="s">
        <v>732</v>
      </c>
      <c r="C37" s="40" t="s">
        <v>733</v>
      </c>
      <c r="D37" s="40" t="s">
        <v>205</v>
      </c>
      <c r="E37" s="41">
        <v>41250</v>
      </c>
      <c r="F37" s="42">
        <v>651.83249999999998</v>
      </c>
      <c r="G37" s="43">
        <v>6.3162299999999999E-3</v>
      </c>
      <c r="H37" s="33" t="s">
        <v>141</v>
      </c>
    </row>
    <row r="38" spans="1:8" ht="25.5" x14ac:dyDescent="0.2">
      <c r="A38" s="39">
        <v>32</v>
      </c>
      <c r="B38" s="40" t="s">
        <v>471</v>
      </c>
      <c r="C38" s="40" t="s">
        <v>472</v>
      </c>
      <c r="D38" s="40" t="s">
        <v>205</v>
      </c>
      <c r="E38" s="41">
        <v>31920</v>
      </c>
      <c r="F38" s="42">
        <v>635.36760000000004</v>
      </c>
      <c r="G38" s="43">
        <v>6.1566900000000003E-3</v>
      </c>
      <c r="H38" s="33" t="s">
        <v>141</v>
      </c>
    </row>
    <row r="39" spans="1:8" x14ac:dyDescent="0.2">
      <c r="A39" s="39">
        <v>33</v>
      </c>
      <c r="B39" s="40" t="s">
        <v>27</v>
      </c>
      <c r="C39" s="40" t="s">
        <v>28</v>
      </c>
      <c r="D39" s="40" t="s">
        <v>29</v>
      </c>
      <c r="E39" s="41">
        <v>148325</v>
      </c>
      <c r="F39" s="42">
        <v>575.27851250000003</v>
      </c>
      <c r="G39" s="43">
        <v>5.57443E-3</v>
      </c>
      <c r="H39" s="33" t="s">
        <v>141</v>
      </c>
    </row>
    <row r="40" spans="1:8" x14ac:dyDescent="0.2">
      <c r="A40" s="39">
        <v>34</v>
      </c>
      <c r="B40" s="40" t="s">
        <v>277</v>
      </c>
      <c r="C40" s="40" t="s">
        <v>278</v>
      </c>
      <c r="D40" s="40" t="s">
        <v>35</v>
      </c>
      <c r="E40" s="41">
        <v>46876</v>
      </c>
      <c r="F40" s="42">
        <v>553.37117999999998</v>
      </c>
      <c r="G40" s="43">
        <v>5.3621399999999996E-3</v>
      </c>
      <c r="H40" s="33" t="s">
        <v>141</v>
      </c>
    </row>
    <row r="41" spans="1:8" x14ac:dyDescent="0.2">
      <c r="A41" s="39">
        <v>35</v>
      </c>
      <c r="B41" s="40" t="s">
        <v>341</v>
      </c>
      <c r="C41" s="40" t="s">
        <v>342</v>
      </c>
      <c r="D41" s="40" t="s">
        <v>52</v>
      </c>
      <c r="E41" s="41">
        <v>66217</v>
      </c>
      <c r="F41" s="42">
        <v>544.40306550000003</v>
      </c>
      <c r="G41" s="43">
        <v>5.2752399999999996E-3</v>
      </c>
      <c r="H41" s="33" t="s">
        <v>141</v>
      </c>
    </row>
    <row r="42" spans="1:8" x14ac:dyDescent="0.2">
      <c r="A42" s="39">
        <v>36</v>
      </c>
      <c r="B42" s="40" t="s">
        <v>473</v>
      </c>
      <c r="C42" s="40" t="s">
        <v>474</v>
      </c>
      <c r="D42" s="40" t="s">
        <v>35</v>
      </c>
      <c r="E42" s="41">
        <v>56006</v>
      </c>
      <c r="F42" s="42">
        <v>509.90662700000001</v>
      </c>
      <c r="G42" s="43">
        <v>4.9409700000000003E-3</v>
      </c>
      <c r="H42" s="33" t="s">
        <v>141</v>
      </c>
    </row>
    <row r="43" spans="1:8" x14ac:dyDescent="0.2">
      <c r="A43" s="39">
        <v>37</v>
      </c>
      <c r="B43" s="40" t="s">
        <v>477</v>
      </c>
      <c r="C43" s="40" t="s">
        <v>478</v>
      </c>
      <c r="D43" s="40" t="s">
        <v>184</v>
      </c>
      <c r="E43" s="41">
        <v>41859</v>
      </c>
      <c r="F43" s="42">
        <v>497.70350999999999</v>
      </c>
      <c r="G43" s="43">
        <v>4.8227299999999999E-3</v>
      </c>
      <c r="H43" s="33" t="s">
        <v>141</v>
      </c>
    </row>
    <row r="44" spans="1:8" ht="25.5" x14ac:dyDescent="0.2">
      <c r="A44" s="39">
        <v>38</v>
      </c>
      <c r="B44" s="40" t="s">
        <v>24</v>
      </c>
      <c r="C44" s="40" t="s">
        <v>25</v>
      </c>
      <c r="D44" s="40" t="s">
        <v>26</v>
      </c>
      <c r="E44" s="41">
        <v>4176</v>
      </c>
      <c r="F44" s="42">
        <v>497.06927999999999</v>
      </c>
      <c r="G44" s="43">
        <v>4.81658E-3</v>
      </c>
      <c r="H44" s="33" t="s">
        <v>141</v>
      </c>
    </row>
    <row r="45" spans="1:8" x14ac:dyDescent="0.2">
      <c r="A45" s="39">
        <v>39</v>
      </c>
      <c r="B45" s="40" t="s">
        <v>88</v>
      </c>
      <c r="C45" s="40" t="s">
        <v>89</v>
      </c>
      <c r="D45" s="40" t="s">
        <v>85</v>
      </c>
      <c r="E45" s="41">
        <v>103020</v>
      </c>
      <c r="F45" s="42">
        <v>496.50488999999999</v>
      </c>
      <c r="G45" s="43">
        <v>4.8111100000000004E-3</v>
      </c>
      <c r="H45" s="33" t="s">
        <v>141</v>
      </c>
    </row>
    <row r="46" spans="1:8" ht="25.5" x14ac:dyDescent="0.2">
      <c r="A46" s="39">
        <v>40</v>
      </c>
      <c r="B46" s="40" t="s">
        <v>475</v>
      </c>
      <c r="C46" s="40" t="s">
        <v>476</v>
      </c>
      <c r="D46" s="40" t="s">
        <v>202</v>
      </c>
      <c r="E46" s="41">
        <v>41752</v>
      </c>
      <c r="F46" s="42">
        <v>482.36085600000001</v>
      </c>
      <c r="G46" s="43">
        <v>4.6740599999999998E-3</v>
      </c>
      <c r="H46" s="33" t="s">
        <v>141</v>
      </c>
    </row>
    <row r="47" spans="1:8" x14ac:dyDescent="0.2">
      <c r="A47" s="39">
        <v>41</v>
      </c>
      <c r="B47" s="40" t="s">
        <v>481</v>
      </c>
      <c r="C47" s="40" t="s">
        <v>482</v>
      </c>
      <c r="D47" s="40" t="s">
        <v>194</v>
      </c>
      <c r="E47" s="41">
        <v>17495</v>
      </c>
      <c r="F47" s="42">
        <v>471.00038999999998</v>
      </c>
      <c r="G47" s="43">
        <v>4.5639699999999997E-3</v>
      </c>
      <c r="H47" s="33" t="s">
        <v>141</v>
      </c>
    </row>
    <row r="48" spans="1:8" ht="25.5" x14ac:dyDescent="0.2">
      <c r="A48" s="39">
        <v>42</v>
      </c>
      <c r="B48" s="40" t="s">
        <v>263</v>
      </c>
      <c r="C48" s="40" t="s">
        <v>264</v>
      </c>
      <c r="D48" s="40" t="s">
        <v>205</v>
      </c>
      <c r="E48" s="41">
        <v>18891</v>
      </c>
      <c r="F48" s="42">
        <v>466.53213599999998</v>
      </c>
      <c r="G48" s="43">
        <v>4.52068E-3</v>
      </c>
      <c r="H48" s="33" t="s">
        <v>141</v>
      </c>
    </row>
    <row r="49" spans="1:8" ht="25.5" x14ac:dyDescent="0.2">
      <c r="A49" s="39">
        <v>43</v>
      </c>
      <c r="B49" s="40" t="s">
        <v>639</v>
      </c>
      <c r="C49" s="40" t="s">
        <v>640</v>
      </c>
      <c r="D49" s="40" t="s">
        <v>26</v>
      </c>
      <c r="E49" s="41">
        <v>105600</v>
      </c>
      <c r="F49" s="42">
        <v>456.40320000000003</v>
      </c>
      <c r="G49" s="43">
        <v>4.42253E-3</v>
      </c>
      <c r="H49" s="33" t="s">
        <v>141</v>
      </c>
    </row>
    <row r="50" spans="1:8" x14ac:dyDescent="0.2">
      <c r="A50" s="39">
        <v>44</v>
      </c>
      <c r="B50" s="40" t="s">
        <v>483</v>
      </c>
      <c r="C50" s="40" t="s">
        <v>484</v>
      </c>
      <c r="D50" s="40" t="s">
        <v>383</v>
      </c>
      <c r="E50" s="41">
        <v>213396</v>
      </c>
      <c r="F50" s="42">
        <v>440.57738160000002</v>
      </c>
      <c r="G50" s="43">
        <v>4.26918E-3</v>
      </c>
      <c r="H50" s="33" t="s">
        <v>141</v>
      </c>
    </row>
    <row r="51" spans="1:8" x14ac:dyDescent="0.2">
      <c r="A51" s="39">
        <v>45</v>
      </c>
      <c r="B51" s="40" t="s">
        <v>83</v>
      </c>
      <c r="C51" s="40" t="s">
        <v>84</v>
      </c>
      <c r="D51" s="40" t="s">
        <v>85</v>
      </c>
      <c r="E51" s="41">
        <v>8395</v>
      </c>
      <c r="F51" s="42">
        <v>434.10545000000002</v>
      </c>
      <c r="G51" s="43">
        <v>4.2064600000000004E-3</v>
      </c>
      <c r="H51" s="33" t="s">
        <v>141</v>
      </c>
    </row>
    <row r="52" spans="1:8" ht="25.5" x14ac:dyDescent="0.2">
      <c r="A52" s="39">
        <v>46</v>
      </c>
      <c r="B52" s="40" t="s">
        <v>485</v>
      </c>
      <c r="C52" s="40" t="s">
        <v>486</v>
      </c>
      <c r="D52" s="40" t="s">
        <v>205</v>
      </c>
      <c r="E52" s="41">
        <v>51551</v>
      </c>
      <c r="F52" s="42">
        <v>425.11532149999999</v>
      </c>
      <c r="G52" s="43">
        <v>4.1193499999999999E-3</v>
      </c>
      <c r="H52" s="33" t="s">
        <v>141</v>
      </c>
    </row>
    <row r="53" spans="1:8" x14ac:dyDescent="0.2">
      <c r="A53" s="39">
        <v>47</v>
      </c>
      <c r="B53" s="40" t="s">
        <v>487</v>
      </c>
      <c r="C53" s="40" t="s">
        <v>488</v>
      </c>
      <c r="D53" s="40" t="s">
        <v>184</v>
      </c>
      <c r="E53" s="41">
        <v>9560</v>
      </c>
      <c r="F53" s="42">
        <v>416.79687999999999</v>
      </c>
      <c r="G53" s="43">
        <v>4.0387499999999998E-3</v>
      </c>
      <c r="H53" s="33" t="s">
        <v>141</v>
      </c>
    </row>
    <row r="54" spans="1:8" x14ac:dyDescent="0.2">
      <c r="A54" s="39">
        <v>48</v>
      </c>
      <c r="B54" s="40" t="s">
        <v>332</v>
      </c>
      <c r="C54" s="40" t="s">
        <v>333</v>
      </c>
      <c r="D54" s="40" t="s">
        <v>250</v>
      </c>
      <c r="E54" s="41">
        <v>25715</v>
      </c>
      <c r="F54" s="42">
        <v>407.8399</v>
      </c>
      <c r="G54" s="43">
        <v>3.9519500000000001E-3</v>
      </c>
      <c r="H54" s="33" t="s">
        <v>141</v>
      </c>
    </row>
    <row r="55" spans="1:8" x14ac:dyDescent="0.2">
      <c r="A55" s="39">
        <v>49</v>
      </c>
      <c r="B55" s="40" t="s">
        <v>421</v>
      </c>
      <c r="C55" s="40" t="s">
        <v>422</v>
      </c>
      <c r="D55" s="40" t="s">
        <v>194</v>
      </c>
      <c r="E55" s="41">
        <v>12190</v>
      </c>
      <c r="F55" s="42">
        <v>401.29480000000001</v>
      </c>
      <c r="G55" s="43">
        <v>3.8885299999999999E-3</v>
      </c>
      <c r="H55" s="33" t="s">
        <v>141</v>
      </c>
    </row>
    <row r="56" spans="1:8" x14ac:dyDescent="0.2">
      <c r="A56" s="39">
        <v>50</v>
      </c>
      <c r="B56" s="40" t="s">
        <v>479</v>
      </c>
      <c r="C56" s="40" t="s">
        <v>480</v>
      </c>
      <c r="D56" s="40" t="s">
        <v>223</v>
      </c>
      <c r="E56" s="41">
        <v>3377</v>
      </c>
      <c r="F56" s="42">
        <v>389.04728499999999</v>
      </c>
      <c r="G56" s="43">
        <v>3.7698499999999999E-3</v>
      </c>
      <c r="H56" s="33" t="s">
        <v>141</v>
      </c>
    </row>
    <row r="57" spans="1:8" ht="25.5" x14ac:dyDescent="0.2">
      <c r="A57" s="39">
        <v>51</v>
      </c>
      <c r="B57" s="40" t="s">
        <v>70</v>
      </c>
      <c r="C57" s="40" t="s">
        <v>71</v>
      </c>
      <c r="D57" s="40" t="s">
        <v>26</v>
      </c>
      <c r="E57" s="41">
        <v>7065</v>
      </c>
      <c r="F57" s="42">
        <v>384.61860000000001</v>
      </c>
      <c r="G57" s="43">
        <v>3.7269400000000002E-3</v>
      </c>
      <c r="H57" s="33" t="s">
        <v>141</v>
      </c>
    </row>
    <row r="58" spans="1:8" x14ac:dyDescent="0.2">
      <c r="A58" s="39">
        <v>52</v>
      </c>
      <c r="B58" s="40" t="s">
        <v>328</v>
      </c>
      <c r="C58" s="40" t="s">
        <v>329</v>
      </c>
      <c r="D58" s="40" t="s">
        <v>40</v>
      </c>
      <c r="E58" s="41">
        <v>6685</v>
      </c>
      <c r="F58" s="42">
        <v>382.78309999999999</v>
      </c>
      <c r="G58" s="43">
        <v>3.70915E-3</v>
      </c>
      <c r="H58" s="33" t="s">
        <v>141</v>
      </c>
    </row>
    <row r="59" spans="1:8" ht="25.5" x14ac:dyDescent="0.2">
      <c r="A59" s="39">
        <v>53</v>
      </c>
      <c r="B59" s="40" t="s">
        <v>242</v>
      </c>
      <c r="C59" s="40" t="s">
        <v>243</v>
      </c>
      <c r="D59" s="40" t="s">
        <v>205</v>
      </c>
      <c r="E59" s="41">
        <v>6650</v>
      </c>
      <c r="F59" s="42">
        <v>382.47474999999997</v>
      </c>
      <c r="G59" s="43">
        <v>3.70617E-3</v>
      </c>
      <c r="H59" s="33" t="s">
        <v>141</v>
      </c>
    </row>
    <row r="60" spans="1:8" x14ac:dyDescent="0.2">
      <c r="A60" s="39">
        <v>54</v>
      </c>
      <c r="B60" s="40" t="s">
        <v>491</v>
      </c>
      <c r="C60" s="40" t="s">
        <v>492</v>
      </c>
      <c r="D60" s="40" t="s">
        <v>223</v>
      </c>
      <c r="E60" s="41">
        <v>2085</v>
      </c>
      <c r="F60" s="42">
        <v>373.25670000000002</v>
      </c>
      <c r="G60" s="43">
        <v>3.6168400000000001E-3</v>
      </c>
      <c r="H60" s="33" t="s">
        <v>141</v>
      </c>
    </row>
    <row r="61" spans="1:8" x14ac:dyDescent="0.2">
      <c r="A61" s="39">
        <v>55</v>
      </c>
      <c r="B61" s="40" t="s">
        <v>493</v>
      </c>
      <c r="C61" s="40" t="s">
        <v>494</v>
      </c>
      <c r="D61" s="40" t="s">
        <v>184</v>
      </c>
      <c r="E61" s="41">
        <v>80042</v>
      </c>
      <c r="F61" s="42">
        <v>371.03469100000001</v>
      </c>
      <c r="G61" s="43">
        <v>3.59531E-3</v>
      </c>
      <c r="H61" s="33" t="s">
        <v>141</v>
      </c>
    </row>
    <row r="62" spans="1:8" x14ac:dyDescent="0.2">
      <c r="A62" s="39">
        <v>56</v>
      </c>
      <c r="B62" s="40" t="s">
        <v>489</v>
      </c>
      <c r="C62" s="40" t="s">
        <v>490</v>
      </c>
      <c r="D62" s="40" t="s">
        <v>194</v>
      </c>
      <c r="E62" s="41">
        <v>14170</v>
      </c>
      <c r="F62" s="42">
        <v>370.65886</v>
      </c>
      <c r="G62" s="43">
        <v>3.5916699999999999E-3</v>
      </c>
      <c r="H62" s="33" t="s">
        <v>141</v>
      </c>
    </row>
    <row r="63" spans="1:8" x14ac:dyDescent="0.2">
      <c r="A63" s="39">
        <v>57</v>
      </c>
      <c r="B63" s="40" t="s">
        <v>298</v>
      </c>
      <c r="C63" s="40" t="s">
        <v>299</v>
      </c>
      <c r="D63" s="40" t="s">
        <v>52</v>
      </c>
      <c r="E63" s="41">
        <v>63462</v>
      </c>
      <c r="F63" s="42">
        <v>326.92449299999998</v>
      </c>
      <c r="G63" s="43">
        <v>3.16789E-3</v>
      </c>
      <c r="H63" s="33" t="s">
        <v>141</v>
      </c>
    </row>
    <row r="64" spans="1:8" x14ac:dyDescent="0.2">
      <c r="A64" s="39">
        <v>58</v>
      </c>
      <c r="B64" s="40" t="s">
        <v>98</v>
      </c>
      <c r="C64" s="40" t="s">
        <v>99</v>
      </c>
      <c r="D64" s="40" t="s">
        <v>100</v>
      </c>
      <c r="E64" s="41">
        <v>142785</v>
      </c>
      <c r="F64" s="42">
        <v>259.06910399999998</v>
      </c>
      <c r="G64" s="43">
        <v>2.51037E-3</v>
      </c>
      <c r="H64" s="33" t="s">
        <v>141</v>
      </c>
    </row>
    <row r="65" spans="1:8" x14ac:dyDescent="0.2">
      <c r="A65" s="39">
        <v>59</v>
      </c>
      <c r="B65" s="40" t="s">
        <v>657</v>
      </c>
      <c r="C65" s="40" t="s">
        <v>658</v>
      </c>
      <c r="D65" s="40" t="s">
        <v>223</v>
      </c>
      <c r="E65" s="41">
        <v>1700</v>
      </c>
      <c r="F65" s="42">
        <v>241.97800000000001</v>
      </c>
      <c r="G65" s="43">
        <v>2.34476E-3</v>
      </c>
      <c r="H65" s="33" t="s">
        <v>141</v>
      </c>
    </row>
    <row r="66" spans="1:8" ht="25.5" x14ac:dyDescent="0.2">
      <c r="A66" s="39">
        <v>60</v>
      </c>
      <c r="B66" s="40" t="s">
        <v>495</v>
      </c>
      <c r="C66" s="40" t="s">
        <v>496</v>
      </c>
      <c r="D66" s="40" t="s">
        <v>202</v>
      </c>
      <c r="E66" s="41">
        <v>19993</v>
      </c>
      <c r="F66" s="42">
        <v>216.544183</v>
      </c>
      <c r="G66" s="43">
        <v>2.0983E-3</v>
      </c>
      <c r="H66" s="33" t="s">
        <v>141</v>
      </c>
    </row>
    <row r="67" spans="1:8" x14ac:dyDescent="0.2">
      <c r="A67" s="39">
        <v>61</v>
      </c>
      <c r="B67" s="40" t="s">
        <v>120</v>
      </c>
      <c r="C67" s="40" t="s">
        <v>121</v>
      </c>
      <c r="D67" s="40" t="s">
        <v>40</v>
      </c>
      <c r="E67" s="41">
        <v>51005</v>
      </c>
      <c r="F67" s="42">
        <v>213.73645250000001</v>
      </c>
      <c r="G67" s="43">
        <v>2.0711000000000002E-3</v>
      </c>
      <c r="H67" s="33" t="s">
        <v>141</v>
      </c>
    </row>
    <row r="68" spans="1:8" x14ac:dyDescent="0.2">
      <c r="A68" s="39">
        <v>62</v>
      </c>
      <c r="B68" s="40" t="s">
        <v>72</v>
      </c>
      <c r="C68" s="40" t="s">
        <v>73</v>
      </c>
      <c r="D68" s="40" t="s">
        <v>40</v>
      </c>
      <c r="E68" s="41">
        <v>17870</v>
      </c>
      <c r="F68" s="42">
        <v>202.1097</v>
      </c>
      <c r="G68" s="43">
        <v>1.9584400000000001E-3</v>
      </c>
      <c r="H68" s="33" t="s">
        <v>141</v>
      </c>
    </row>
    <row r="69" spans="1:8" ht="38.25" x14ac:dyDescent="0.2">
      <c r="A69" s="39">
        <v>62</v>
      </c>
      <c r="B69" s="40" t="s">
        <v>127</v>
      </c>
      <c r="C69" s="40" t="s">
        <v>128</v>
      </c>
      <c r="D69" s="40" t="s">
        <v>129</v>
      </c>
      <c r="E69" s="41">
        <v>118055</v>
      </c>
      <c r="F69" s="42">
        <v>196.18379899999999</v>
      </c>
      <c r="G69" s="43">
        <v>1.9010100000000001E-3</v>
      </c>
      <c r="H69" s="33" t="s">
        <v>141</v>
      </c>
    </row>
    <row r="70" spans="1:8" x14ac:dyDescent="0.2">
      <c r="A70" s="44"/>
      <c r="B70" s="44"/>
      <c r="C70" s="45" t="s">
        <v>140</v>
      </c>
      <c r="D70" s="44"/>
      <c r="E70" s="44" t="s">
        <v>141</v>
      </c>
      <c r="F70" s="46">
        <f>SUM(F7:F69)</f>
        <v>83939.752094399984</v>
      </c>
      <c r="G70" s="47">
        <f>SUM(G7:G69)</f>
        <v>0.81337280046603122</v>
      </c>
      <c r="H70" s="33" t="s">
        <v>141</v>
      </c>
    </row>
    <row r="71" spans="1:8" x14ac:dyDescent="0.2">
      <c r="A71" s="44"/>
      <c r="B71" s="44"/>
      <c r="C71" s="48"/>
      <c r="D71" s="44"/>
      <c r="E71" s="44"/>
      <c r="F71" s="49"/>
      <c r="G71" s="49"/>
      <c r="H71" s="33" t="s">
        <v>141</v>
      </c>
    </row>
    <row r="72" spans="1:8" x14ac:dyDescent="0.2">
      <c r="A72" s="44"/>
      <c r="B72" s="44"/>
      <c r="C72" s="45" t="s">
        <v>142</v>
      </c>
      <c r="D72" s="44"/>
      <c r="E72" s="44"/>
      <c r="F72" s="44"/>
      <c r="G72" s="44"/>
      <c r="H72" s="33" t="s">
        <v>141</v>
      </c>
    </row>
    <row r="73" spans="1:8" x14ac:dyDescent="0.2">
      <c r="A73" s="44"/>
      <c r="B73" s="44"/>
      <c r="C73" s="45" t="s">
        <v>140</v>
      </c>
      <c r="D73" s="44"/>
      <c r="E73" s="44" t="s">
        <v>141</v>
      </c>
      <c r="F73" s="50" t="s">
        <v>143</v>
      </c>
      <c r="G73" s="47">
        <v>0</v>
      </c>
      <c r="H73" s="33" t="s">
        <v>141</v>
      </c>
    </row>
    <row r="74" spans="1:8" x14ac:dyDescent="0.2">
      <c r="A74" s="44"/>
      <c r="B74" s="44"/>
      <c r="C74" s="48"/>
      <c r="D74" s="44"/>
      <c r="E74" s="44"/>
      <c r="F74" s="49"/>
      <c r="G74" s="49"/>
      <c r="H74" s="33" t="s">
        <v>141</v>
      </c>
    </row>
    <row r="75" spans="1:8" x14ac:dyDescent="0.2">
      <c r="A75" s="44"/>
      <c r="B75" s="44"/>
      <c r="C75" s="45" t="s">
        <v>144</v>
      </c>
      <c r="D75" s="44"/>
      <c r="E75" s="44"/>
      <c r="F75" s="44"/>
      <c r="G75" s="44"/>
      <c r="H75" s="33" t="s">
        <v>141</v>
      </c>
    </row>
    <row r="76" spans="1:8" x14ac:dyDescent="0.2">
      <c r="A76" s="44"/>
      <c r="B76" s="44"/>
      <c r="C76" s="45" t="s">
        <v>140</v>
      </c>
      <c r="D76" s="44"/>
      <c r="E76" s="44" t="s">
        <v>141</v>
      </c>
      <c r="F76" s="50" t="s">
        <v>143</v>
      </c>
      <c r="G76" s="47">
        <v>0</v>
      </c>
      <c r="H76" s="33" t="s">
        <v>141</v>
      </c>
    </row>
    <row r="77" spans="1:8" x14ac:dyDescent="0.2">
      <c r="A77" s="44"/>
      <c r="B77" s="44"/>
      <c r="C77" s="48"/>
      <c r="D77" s="44"/>
      <c r="E77" s="44"/>
      <c r="F77" s="49"/>
      <c r="G77" s="49"/>
      <c r="H77" s="33" t="s">
        <v>141</v>
      </c>
    </row>
    <row r="78" spans="1:8" x14ac:dyDescent="0.2">
      <c r="A78" s="44"/>
      <c r="B78" s="44"/>
      <c r="C78" s="45" t="s">
        <v>145</v>
      </c>
      <c r="D78" s="44"/>
      <c r="E78" s="44"/>
      <c r="F78" s="44"/>
      <c r="G78" s="44"/>
      <c r="H78" s="33" t="s">
        <v>141</v>
      </c>
    </row>
    <row r="79" spans="1:8" x14ac:dyDescent="0.2">
      <c r="A79" s="44"/>
      <c r="B79" s="44"/>
      <c r="C79" s="45" t="s">
        <v>140</v>
      </c>
      <c r="D79" s="44"/>
      <c r="E79" s="44" t="s">
        <v>141</v>
      </c>
      <c r="F79" s="50" t="s">
        <v>143</v>
      </c>
      <c r="G79" s="47">
        <v>0</v>
      </c>
      <c r="H79" s="33" t="s">
        <v>141</v>
      </c>
    </row>
    <row r="80" spans="1:8" x14ac:dyDescent="0.2">
      <c r="A80" s="44"/>
      <c r="B80" s="44"/>
      <c r="C80" s="48"/>
      <c r="D80" s="44"/>
      <c r="E80" s="44"/>
      <c r="F80" s="49"/>
      <c r="G80" s="49"/>
      <c r="H80" s="33" t="s">
        <v>141</v>
      </c>
    </row>
    <row r="81" spans="1:8" x14ac:dyDescent="0.2">
      <c r="A81" s="44"/>
      <c r="B81" s="44"/>
      <c r="C81" s="45" t="s">
        <v>146</v>
      </c>
      <c r="D81" s="44"/>
      <c r="E81" s="44"/>
      <c r="F81" s="49"/>
      <c r="G81" s="49"/>
      <c r="H81" s="33" t="s">
        <v>141</v>
      </c>
    </row>
    <row r="82" spans="1:8" x14ac:dyDescent="0.2">
      <c r="A82" s="44"/>
      <c r="B82" s="44"/>
      <c r="C82" s="45" t="s">
        <v>140</v>
      </c>
      <c r="D82" s="44"/>
      <c r="E82" s="44" t="s">
        <v>141</v>
      </c>
      <c r="F82" s="50" t="s">
        <v>143</v>
      </c>
      <c r="G82" s="47">
        <v>0</v>
      </c>
      <c r="H82" s="33" t="s">
        <v>141</v>
      </c>
    </row>
    <row r="83" spans="1:8" x14ac:dyDescent="0.2">
      <c r="A83" s="44"/>
      <c r="B83" s="44"/>
      <c r="C83" s="48"/>
      <c r="D83" s="44"/>
      <c r="E83" s="44"/>
      <c r="F83" s="49"/>
      <c r="G83" s="49"/>
      <c r="H83" s="33" t="s">
        <v>141</v>
      </c>
    </row>
    <row r="84" spans="1:8" x14ac:dyDescent="0.2">
      <c r="A84" s="44"/>
      <c r="B84" s="44"/>
      <c r="C84" s="45" t="s">
        <v>147</v>
      </c>
      <c r="D84" s="44"/>
      <c r="E84" s="44"/>
      <c r="F84" s="49"/>
      <c r="G84" s="49"/>
      <c r="H84" s="33" t="s">
        <v>141</v>
      </c>
    </row>
    <row r="85" spans="1:8" x14ac:dyDescent="0.2">
      <c r="A85" s="39">
        <v>1</v>
      </c>
      <c r="B85" s="40"/>
      <c r="C85" s="40" t="s">
        <v>1112</v>
      </c>
      <c r="D85" s="40" t="s">
        <v>666</v>
      </c>
      <c r="E85" s="41">
        <v>-6000</v>
      </c>
      <c r="F85" s="42">
        <v>-68.688000000000002</v>
      </c>
      <c r="G85" s="43">
        <f>F85/$F$167</f>
        <v>-6.6558390173684608E-4</v>
      </c>
      <c r="H85" s="33" t="s">
        <v>141</v>
      </c>
    </row>
    <row r="86" spans="1:8" x14ac:dyDescent="0.2">
      <c r="A86" s="39">
        <v>2</v>
      </c>
      <c r="B86" s="40"/>
      <c r="C86" s="40" t="s">
        <v>1076</v>
      </c>
      <c r="D86" s="40" t="s">
        <v>666</v>
      </c>
      <c r="E86" s="41">
        <v>-1700</v>
      </c>
      <c r="F86" s="42">
        <v>-240.142</v>
      </c>
      <c r="G86" s="43">
        <f t="shared" ref="G86:G105" si="0">F86/$F$167</f>
        <v>-2.3269661269929198E-3</v>
      </c>
      <c r="H86" s="33" t="s">
        <v>141</v>
      </c>
    </row>
    <row r="87" spans="1:8" x14ac:dyDescent="0.2">
      <c r="A87" s="39">
        <v>3</v>
      </c>
      <c r="B87" s="40"/>
      <c r="C87" s="40" t="s">
        <v>1070</v>
      </c>
      <c r="D87" s="40" t="s">
        <v>666</v>
      </c>
      <c r="E87" s="41">
        <v>-16500</v>
      </c>
      <c r="F87" s="42">
        <v>-335.97300000000001</v>
      </c>
      <c r="G87" s="43">
        <f t="shared" si="0"/>
        <v>-3.2555645850546443E-3</v>
      </c>
      <c r="H87" s="33" t="s">
        <v>141</v>
      </c>
    </row>
    <row r="88" spans="1:8" x14ac:dyDescent="0.2">
      <c r="A88" s="39">
        <v>4</v>
      </c>
      <c r="B88" s="40"/>
      <c r="C88" s="40" t="s">
        <v>1095</v>
      </c>
      <c r="D88" s="40" t="s">
        <v>666</v>
      </c>
      <c r="E88" s="41">
        <v>-105600</v>
      </c>
      <c r="F88" s="42">
        <v>-458.88479999999998</v>
      </c>
      <c r="G88" s="43">
        <f t="shared" si="0"/>
        <v>-4.4465748839933065E-3</v>
      </c>
      <c r="H88" s="33" t="s">
        <v>141</v>
      </c>
    </row>
    <row r="89" spans="1:8" x14ac:dyDescent="0.2">
      <c r="A89" s="39">
        <v>5</v>
      </c>
      <c r="B89" s="40"/>
      <c r="C89" s="40" t="s">
        <v>1144</v>
      </c>
      <c r="D89" s="40" t="s">
        <v>666</v>
      </c>
      <c r="E89" s="41">
        <v>-41250</v>
      </c>
      <c r="F89" s="42">
        <v>-653.56500000000005</v>
      </c>
      <c r="G89" s="43">
        <f t="shared" si="0"/>
        <v>-6.3330180342802507E-3</v>
      </c>
      <c r="H89" s="33" t="s">
        <v>141</v>
      </c>
    </row>
    <row r="90" spans="1:8" x14ac:dyDescent="0.2">
      <c r="A90" s="39">
        <v>6</v>
      </c>
      <c r="B90" s="40"/>
      <c r="C90" s="40" t="s">
        <v>1145</v>
      </c>
      <c r="D90" s="40" t="s">
        <v>666</v>
      </c>
      <c r="E90" s="41">
        <v>-256500</v>
      </c>
      <c r="F90" s="42">
        <v>-892.74824999999998</v>
      </c>
      <c r="G90" s="43">
        <f t="shared" si="0"/>
        <v>-8.6506939131106055E-3</v>
      </c>
      <c r="H90" s="33" t="s">
        <v>141</v>
      </c>
    </row>
    <row r="91" spans="1:8" x14ac:dyDescent="0.2">
      <c r="A91" s="39">
        <v>7</v>
      </c>
      <c r="B91" s="40"/>
      <c r="C91" s="40" t="s">
        <v>1146</v>
      </c>
      <c r="D91" s="40" t="s">
        <v>666</v>
      </c>
      <c r="E91" s="41">
        <v>-89100</v>
      </c>
      <c r="F91" s="42">
        <v>-1137.8960999999999</v>
      </c>
      <c r="G91" s="43">
        <f t="shared" si="0"/>
        <v>-1.1026166521213901E-2</v>
      </c>
      <c r="H91" s="33" t="s">
        <v>141</v>
      </c>
    </row>
    <row r="92" spans="1:8" x14ac:dyDescent="0.2">
      <c r="A92" s="39">
        <v>8</v>
      </c>
      <c r="B92" s="40"/>
      <c r="C92" s="40" t="s">
        <v>1104</v>
      </c>
      <c r="D92" s="40" t="s">
        <v>666</v>
      </c>
      <c r="E92" s="41">
        <v>-36600</v>
      </c>
      <c r="F92" s="42">
        <v>-1253.2937999999999</v>
      </c>
      <c r="G92" s="43">
        <f t="shared" si="0"/>
        <v>-1.2144365499455486E-2</v>
      </c>
      <c r="H92" s="33" t="s">
        <v>141</v>
      </c>
    </row>
    <row r="93" spans="1:8" x14ac:dyDescent="0.2">
      <c r="A93" s="39">
        <v>9</v>
      </c>
      <c r="B93" s="40"/>
      <c r="C93" s="40" t="s">
        <v>1102</v>
      </c>
      <c r="D93" s="40" t="s">
        <v>666</v>
      </c>
      <c r="E93" s="41">
        <v>-149800</v>
      </c>
      <c r="F93" s="42">
        <v>-1467.1412</v>
      </c>
      <c r="G93" s="43">
        <f t="shared" si="0"/>
        <v>-1.4216538031313744E-2</v>
      </c>
      <c r="H93" s="33" t="s">
        <v>141</v>
      </c>
    </row>
    <row r="94" spans="1:8" x14ac:dyDescent="0.2">
      <c r="A94" s="39">
        <v>10</v>
      </c>
      <c r="B94" s="40"/>
      <c r="C94" s="40" t="s">
        <v>1111</v>
      </c>
      <c r="D94" s="40" t="s">
        <v>666</v>
      </c>
      <c r="E94" s="41">
        <v>-131250</v>
      </c>
      <c r="F94" s="42">
        <v>-1512</v>
      </c>
      <c r="G94" s="43">
        <f t="shared" si="0"/>
        <v>-1.4651217962760763E-2</v>
      </c>
      <c r="H94" s="33" t="s">
        <v>141</v>
      </c>
    </row>
    <row r="95" spans="1:8" x14ac:dyDescent="0.2">
      <c r="A95" s="39">
        <v>11</v>
      </c>
      <c r="B95" s="40"/>
      <c r="C95" s="40" t="s">
        <v>1098</v>
      </c>
      <c r="D95" s="40" t="s">
        <v>666</v>
      </c>
      <c r="E95" s="41">
        <v>-125000</v>
      </c>
      <c r="F95" s="42">
        <v>-1544</v>
      </c>
      <c r="G95" s="43">
        <f t="shared" si="0"/>
        <v>-1.4961296649803319E-2</v>
      </c>
      <c r="H95" s="33" t="s">
        <v>141</v>
      </c>
    </row>
    <row r="96" spans="1:8" x14ac:dyDescent="0.2">
      <c r="A96" s="39">
        <v>12</v>
      </c>
      <c r="B96" s="40"/>
      <c r="C96" s="40" t="s">
        <v>1107</v>
      </c>
      <c r="D96" s="40" t="s">
        <v>666</v>
      </c>
      <c r="E96" s="41">
        <v>-43750</v>
      </c>
      <c r="F96" s="42">
        <v>-1730.0062499999999</v>
      </c>
      <c r="G96" s="43">
        <f t="shared" si="0"/>
        <v>-1.6763689580481737E-2</v>
      </c>
      <c r="H96" s="33" t="s">
        <v>141</v>
      </c>
    </row>
    <row r="97" spans="1:8" x14ac:dyDescent="0.2">
      <c r="A97" s="39">
        <v>13</v>
      </c>
      <c r="B97" s="40"/>
      <c r="C97" s="40" t="s">
        <v>1097</v>
      </c>
      <c r="D97" s="40" t="s">
        <v>666</v>
      </c>
      <c r="E97" s="41">
        <v>-454000</v>
      </c>
      <c r="F97" s="42">
        <v>-1776.048</v>
      </c>
      <c r="G97" s="43">
        <f t="shared" si="0"/>
        <v>-1.7209832248892411E-2</v>
      </c>
      <c r="H97" s="33" t="s">
        <v>141</v>
      </c>
    </row>
    <row r="98" spans="1:8" ht="25.5" x14ac:dyDescent="0.2">
      <c r="A98" s="39">
        <v>14</v>
      </c>
      <c r="B98" s="40"/>
      <c r="C98" s="40" t="s">
        <v>1127</v>
      </c>
      <c r="D98" s="40" t="s">
        <v>666</v>
      </c>
      <c r="E98" s="41">
        <v>-561150</v>
      </c>
      <c r="F98" s="42">
        <v>-2001.6220499999999</v>
      </c>
      <c r="G98" s="43">
        <f t="shared" si="0"/>
        <v>-1.9395635538107157E-2</v>
      </c>
      <c r="H98" s="33" t="s">
        <v>141</v>
      </c>
    </row>
    <row r="99" spans="1:8" x14ac:dyDescent="0.2">
      <c r="A99" s="39">
        <v>15</v>
      </c>
      <c r="B99" s="40"/>
      <c r="C99" s="40" t="s">
        <v>1124</v>
      </c>
      <c r="D99" s="40" t="s">
        <v>666</v>
      </c>
      <c r="E99" s="41">
        <v>-240000</v>
      </c>
      <c r="F99" s="42">
        <v>-2478.2399999999998</v>
      </c>
      <c r="G99" s="43">
        <f t="shared" si="0"/>
        <v>-2.4014043918010736E-2</v>
      </c>
      <c r="H99" s="33" t="s">
        <v>141</v>
      </c>
    </row>
    <row r="100" spans="1:8" x14ac:dyDescent="0.2">
      <c r="A100" s="39">
        <v>16</v>
      </c>
      <c r="B100" s="40"/>
      <c r="C100" s="40" t="s">
        <v>1110</v>
      </c>
      <c r="D100" s="40" t="s">
        <v>666</v>
      </c>
      <c r="E100" s="41">
        <v>-200000</v>
      </c>
      <c r="F100" s="42">
        <v>-2637.6</v>
      </c>
      <c r="G100" s="43">
        <f t="shared" si="0"/>
        <v>-2.5558235779482665E-2</v>
      </c>
      <c r="H100" s="33" t="s">
        <v>141</v>
      </c>
    </row>
    <row r="101" spans="1:8" x14ac:dyDescent="0.2">
      <c r="A101" s="39">
        <v>17</v>
      </c>
      <c r="B101" s="40"/>
      <c r="C101" s="40" t="s">
        <v>1103</v>
      </c>
      <c r="D101" s="40" t="s">
        <v>666</v>
      </c>
      <c r="E101" s="41">
        <v>-249375</v>
      </c>
      <c r="F101" s="42">
        <v>-3099.2325000000001</v>
      </c>
      <c r="G101" s="43">
        <f t="shared" si="0"/>
        <v>-3.0031435763738061E-2</v>
      </c>
      <c r="H101" s="33" t="s">
        <v>141</v>
      </c>
    </row>
    <row r="102" spans="1:8" x14ac:dyDescent="0.2">
      <c r="A102" s="39">
        <v>18</v>
      </c>
      <c r="B102" s="40"/>
      <c r="C102" s="40" t="s">
        <v>1114</v>
      </c>
      <c r="D102" s="40" t="s">
        <v>666</v>
      </c>
      <c r="E102" s="41">
        <v>-237500</v>
      </c>
      <c r="F102" s="42">
        <v>-3114.3375000000001</v>
      </c>
      <c r="G102" s="43">
        <f t="shared" si="0"/>
        <v>-3.0177802593981118E-2</v>
      </c>
      <c r="H102" s="33" t="s">
        <v>141</v>
      </c>
    </row>
    <row r="103" spans="1:8" x14ac:dyDescent="0.2">
      <c r="A103" s="39">
        <v>19</v>
      </c>
      <c r="B103" s="40"/>
      <c r="C103" s="40" t="s">
        <v>1117</v>
      </c>
      <c r="D103" s="40" t="s">
        <v>666</v>
      </c>
      <c r="E103" s="41">
        <v>-578500</v>
      </c>
      <c r="F103" s="42">
        <v>-4376.0632500000002</v>
      </c>
      <c r="G103" s="43">
        <f t="shared" si="0"/>
        <v>-4.2403873342974366E-2</v>
      </c>
      <c r="H103" s="33" t="s">
        <v>141</v>
      </c>
    </row>
    <row r="104" spans="1:8" x14ac:dyDescent="0.2">
      <c r="A104" s="39">
        <v>20</v>
      </c>
      <c r="B104" s="40"/>
      <c r="C104" s="40" t="s">
        <v>1115</v>
      </c>
      <c r="D104" s="40" t="s">
        <v>666</v>
      </c>
      <c r="E104" s="41">
        <v>-389900</v>
      </c>
      <c r="F104" s="42">
        <v>-5576.7397000000001</v>
      </c>
      <c r="G104" s="43">
        <f t="shared" si="0"/>
        <v>-5.4038378879815524E-2</v>
      </c>
      <c r="H104" s="33" t="s">
        <v>141</v>
      </c>
    </row>
    <row r="105" spans="1:8" x14ac:dyDescent="0.2">
      <c r="A105" s="39">
        <v>21</v>
      </c>
      <c r="B105" s="40"/>
      <c r="C105" s="40" t="s">
        <v>1113</v>
      </c>
      <c r="D105" s="40" t="s">
        <v>666</v>
      </c>
      <c r="E105" s="41">
        <v>-440800</v>
      </c>
      <c r="F105" s="42">
        <v>-8712.4120000000003</v>
      </c>
      <c r="G105" s="43">
        <f t="shared" si="0"/>
        <v>-8.4422914810431501E-2</v>
      </c>
      <c r="H105" s="33" t="s">
        <v>141</v>
      </c>
    </row>
    <row r="106" spans="1:8" x14ac:dyDescent="0.2">
      <c r="A106" s="44"/>
      <c r="B106" s="44"/>
      <c r="C106" s="45" t="s">
        <v>140</v>
      </c>
      <c r="D106" s="44"/>
      <c r="E106" s="44" t="s">
        <v>141</v>
      </c>
      <c r="F106" s="46">
        <f>SUM(F85:F105)</f>
        <v>-45066.633399999992</v>
      </c>
      <c r="G106" s="47">
        <f>SUM(G85:G105)</f>
        <v>-0.4366938285656311</v>
      </c>
      <c r="H106" s="33" t="s">
        <v>141</v>
      </c>
    </row>
    <row r="107" spans="1:8" x14ac:dyDescent="0.2">
      <c r="A107" s="44"/>
      <c r="B107" s="44"/>
      <c r="C107" s="48"/>
      <c r="D107" s="44"/>
      <c r="E107" s="44"/>
      <c r="F107" s="49"/>
      <c r="G107" s="49"/>
      <c r="H107" s="33" t="s">
        <v>141</v>
      </c>
    </row>
    <row r="108" spans="1:8" x14ac:dyDescent="0.2">
      <c r="A108" s="44"/>
      <c r="B108" s="44"/>
      <c r="C108" s="45" t="s">
        <v>148</v>
      </c>
      <c r="D108" s="44"/>
      <c r="E108" s="44"/>
      <c r="F108" s="46">
        <f>F70</f>
        <v>83939.752094399984</v>
      </c>
      <c r="G108" s="47">
        <f>G70</f>
        <v>0.81337280046603122</v>
      </c>
      <c r="H108" s="33" t="s">
        <v>141</v>
      </c>
    </row>
    <row r="109" spans="1:8" x14ac:dyDescent="0.2">
      <c r="A109" s="44"/>
      <c r="B109" s="44"/>
      <c r="C109" s="48"/>
      <c r="D109" s="44"/>
      <c r="E109" s="44"/>
      <c r="F109" s="49"/>
      <c r="G109" s="49"/>
      <c r="H109" s="33" t="s">
        <v>141</v>
      </c>
    </row>
    <row r="110" spans="1:8" x14ac:dyDescent="0.2">
      <c r="A110" s="44"/>
      <c r="B110" s="44"/>
      <c r="C110" s="45" t="s">
        <v>149</v>
      </c>
      <c r="D110" s="44"/>
      <c r="E110" s="44"/>
      <c r="F110" s="49"/>
      <c r="G110" s="49"/>
      <c r="H110" s="33" t="s">
        <v>141</v>
      </c>
    </row>
    <row r="111" spans="1:8" x14ac:dyDescent="0.2">
      <c r="A111" s="44"/>
      <c r="B111" s="44"/>
      <c r="C111" s="45" t="s">
        <v>11</v>
      </c>
      <c r="D111" s="44"/>
      <c r="E111" s="44"/>
      <c r="F111" s="49"/>
      <c r="G111" s="49"/>
      <c r="H111" s="33" t="s">
        <v>141</v>
      </c>
    </row>
    <row r="112" spans="1:8" x14ac:dyDescent="0.2">
      <c r="A112" s="39">
        <v>1</v>
      </c>
      <c r="B112" s="40" t="s">
        <v>734</v>
      </c>
      <c r="C112" s="40" t="s">
        <v>735</v>
      </c>
      <c r="D112" s="40" t="s">
        <v>503</v>
      </c>
      <c r="E112" s="41">
        <v>250</v>
      </c>
      <c r="F112" s="42">
        <v>2489.2925</v>
      </c>
      <c r="G112" s="43">
        <v>2.4121139999999999E-2</v>
      </c>
      <c r="H112" s="33">
        <v>7.25</v>
      </c>
    </row>
    <row r="113" spans="1:8" ht="25.5" x14ac:dyDescent="0.2">
      <c r="A113" s="39">
        <v>2</v>
      </c>
      <c r="B113" s="40" t="s">
        <v>531</v>
      </c>
      <c r="C113" s="40" t="s">
        <v>532</v>
      </c>
      <c r="D113" s="40" t="s">
        <v>503</v>
      </c>
      <c r="E113" s="41">
        <v>1500</v>
      </c>
      <c r="F113" s="42">
        <v>1502.2619999999999</v>
      </c>
      <c r="G113" s="43">
        <v>1.455686E-2</v>
      </c>
      <c r="H113" s="33">
        <v>7.4050000000000002</v>
      </c>
    </row>
    <row r="114" spans="1:8" ht="25.5" x14ac:dyDescent="0.2">
      <c r="A114" s="39">
        <v>3</v>
      </c>
      <c r="B114" s="40" t="s">
        <v>501</v>
      </c>
      <c r="C114" s="40" t="s">
        <v>502</v>
      </c>
      <c r="D114" s="40" t="s">
        <v>503</v>
      </c>
      <c r="E114" s="41">
        <v>1000</v>
      </c>
      <c r="F114" s="42">
        <v>1000.658</v>
      </c>
      <c r="G114" s="43">
        <v>9.6963399999999995E-3</v>
      </c>
      <c r="H114" s="33">
        <v>7.43</v>
      </c>
    </row>
    <row r="115" spans="1:8" ht="25.5" x14ac:dyDescent="0.2">
      <c r="A115" s="39">
        <v>4</v>
      </c>
      <c r="B115" s="40" t="s">
        <v>736</v>
      </c>
      <c r="C115" s="40" t="s">
        <v>737</v>
      </c>
      <c r="D115" s="40" t="s">
        <v>500</v>
      </c>
      <c r="E115" s="41">
        <v>1000</v>
      </c>
      <c r="F115" s="42">
        <v>1000.308</v>
      </c>
      <c r="G115" s="43">
        <v>9.6929400000000006E-3</v>
      </c>
      <c r="H115" s="33">
        <v>6.665</v>
      </c>
    </row>
    <row r="116" spans="1:8" x14ac:dyDescent="0.2">
      <c r="A116" s="44"/>
      <c r="B116" s="44"/>
      <c r="C116" s="45" t="s">
        <v>140</v>
      </c>
      <c r="D116" s="44"/>
      <c r="E116" s="44" t="s">
        <v>141</v>
      </c>
      <c r="F116" s="46">
        <v>5992.5204999999996</v>
      </c>
      <c r="G116" s="47">
        <v>5.8067279999999999E-2</v>
      </c>
      <c r="H116" s="33" t="s">
        <v>141</v>
      </c>
    </row>
    <row r="117" spans="1:8" x14ac:dyDescent="0.2">
      <c r="A117" s="44"/>
      <c r="B117" s="44"/>
      <c r="C117" s="48"/>
      <c r="D117" s="44"/>
      <c r="E117" s="44"/>
      <c r="F117" s="49"/>
      <c r="G117" s="49"/>
      <c r="H117" s="33" t="s">
        <v>141</v>
      </c>
    </row>
    <row r="118" spans="1:8" x14ac:dyDescent="0.2">
      <c r="A118" s="44"/>
      <c r="B118" s="44"/>
      <c r="C118" s="45" t="s">
        <v>150</v>
      </c>
      <c r="D118" s="44"/>
      <c r="E118" s="44"/>
      <c r="F118" s="44"/>
      <c r="G118" s="44"/>
      <c r="H118" s="33" t="s">
        <v>141</v>
      </c>
    </row>
    <row r="119" spans="1:8" x14ac:dyDescent="0.2">
      <c r="A119" s="44"/>
      <c r="B119" s="44"/>
      <c r="C119" s="45" t="s">
        <v>140</v>
      </c>
      <c r="D119" s="44"/>
      <c r="E119" s="44" t="s">
        <v>141</v>
      </c>
      <c r="F119" s="50" t="s">
        <v>143</v>
      </c>
      <c r="G119" s="47">
        <v>0</v>
      </c>
      <c r="H119" s="33" t="s">
        <v>141</v>
      </c>
    </row>
    <row r="120" spans="1:8" x14ac:dyDescent="0.2">
      <c r="A120" s="44"/>
      <c r="B120" s="44"/>
      <c r="C120" s="48"/>
      <c r="D120" s="44"/>
      <c r="E120" s="44"/>
      <c r="F120" s="49"/>
      <c r="G120" s="49"/>
      <c r="H120" s="33" t="s">
        <v>141</v>
      </c>
    </row>
    <row r="121" spans="1:8" x14ac:dyDescent="0.2">
      <c r="A121" s="44"/>
      <c r="B121" s="44"/>
      <c r="C121" s="45" t="s">
        <v>151</v>
      </c>
      <c r="D121" s="44"/>
      <c r="E121" s="44"/>
      <c r="F121" s="44"/>
      <c r="G121" s="44"/>
      <c r="H121" s="33" t="s">
        <v>141</v>
      </c>
    </row>
    <row r="122" spans="1:8" x14ac:dyDescent="0.2">
      <c r="A122" s="39">
        <v>1</v>
      </c>
      <c r="B122" s="40" t="s">
        <v>586</v>
      </c>
      <c r="C122" s="40" t="s">
        <v>1191</v>
      </c>
      <c r="D122" s="40" t="s">
        <v>460</v>
      </c>
      <c r="E122" s="41">
        <v>2500000</v>
      </c>
      <c r="F122" s="42">
        <v>2442.9025000000001</v>
      </c>
      <c r="G122" s="43">
        <v>2.3671629999999999E-2</v>
      </c>
      <c r="H122" s="33">
        <v>6.9330999999999996</v>
      </c>
    </row>
    <row r="123" spans="1:8" x14ac:dyDescent="0.2">
      <c r="A123" s="39">
        <v>2</v>
      </c>
      <c r="B123" s="40" t="s">
        <v>738</v>
      </c>
      <c r="C123" s="40" t="s">
        <v>1198</v>
      </c>
      <c r="D123" s="40" t="s">
        <v>460</v>
      </c>
      <c r="E123" s="41">
        <v>1500000</v>
      </c>
      <c r="F123" s="42">
        <v>1538.328</v>
      </c>
      <c r="G123" s="43">
        <v>1.4906340000000001E-2</v>
      </c>
      <c r="H123" s="33">
        <v>6.2126000000000001</v>
      </c>
    </row>
    <row r="124" spans="1:8" x14ac:dyDescent="0.2">
      <c r="A124" s="39">
        <v>3</v>
      </c>
      <c r="B124" s="40" t="s">
        <v>588</v>
      </c>
      <c r="C124" s="40" t="s">
        <v>589</v>
      </c>
      <c r="D124" s="40" t="s">
        <v>460</v>
      </c>
      <c r="E124" s="41">
        <v>1500000</v>
      </c>
      <c r="F124" s="42">
        <v>1538.2529999999999</v>
      </c>
      <c r="G124" s="43">
        <v>1.490561E-2</v>
      </c>
      <c r="H124" s="33">
        <v>7.0430000000000001</v>
      </c>
    </row>
    <row r="125" spans="1:8" x14ac:dyDescent="0.2">
      <c r="A125" s="39">
        <v>4</v>
      </c>
      <c r="B125" s="40" t="s">
        <v>740</v>
      </c>
      <c r="C125" s="40" t="s">
        <v>1199</v>
      </c>
      <c r="D125" s="40" t="s">
        <v>460</v>
      </c>
      <c r="E125" s="41">
        <v>1500000</v>
      </c>
      <c r="F125" s="42">
        <v>1480.4835</v>
      </c>
      <c r="G125" s="43">
        <v>1.434582E-2</v>
      </c>
      <c r="H125" s="33">
        <v>6.4871999999999996</v>
      </c>
    </row>
    <row r="126" spans="1:8" x14ac:dyDescent="0.2">
      <c r="A126" s="39">
        <v>5</v>
      </c>
      <c r="B126" s="40" t="s">
        <v>742</v>
      </c>
      <c r="C126" s="40" t="s">
        <v>743</v>
      </c>
      <c r="D126" s="40" t="s">
        <v>460</v>
      </c>
      <c r="E126" s="41">
        <v>500000</v>
      </c>
      <c r="F126" s="42">
        <v>509.71800000000002</v>
      </c>
      <c r="G126" s="43">
        <v>4.9391499999999998E-3</v>
      </c>
      <c r="H126" s="33">
        <v>6.3757999999999999</v>
      </c>
    </row>
    <row r="127" spans="1:8" x14ac:dyDescent="0.2">
      <c r="A127" s="44"/>
      <c r="B127" s="44"/>
      <c r="C127" s="45" t="s">
        <v>140</v>
      </c>
      <c r="D127" s="44"/>
      <c r="E127" s="44" t="s">
        <v>141</v>
      </c>
      <c r="F127" s="46">
        <v>7509.6850000000004</v>
      </c>
      <c r="G127" s="47">
        <v>7.2768550000000001E-2</v>
      </c>
      <c r="H127" s="33" t="s">
        <v>141</v>
      </c>
    </row>
    <row r="128" spans="1:8" x14ac:dyDescent="0.2">
      <c r="A128" s="44"/>
      <c r="B128" s="44"/>
      <c r="C128" s="48"/>
      <c r="D128" s="44"/>
      <c r="E128" s="44"/>
      <c r="F128" s="49"/>
      <c r="G128" s="49"/>
      <c r="H128" s="33" t="s">
        <v>141</v>
      </c>
    </row>
    <row r="129" spans="1:8" x14ac:dyDescent="0.2">
      <c r="A129" s="44"/>
      <c r="B129" s="44"/>
      <c r="C129" s="45" t="s">
        <v>152</v>
      </c>
      <c r="D129" s="44"/>
      <c r="E129" s="44"/>
      <c r="F129" s="49"/>
      <c r="G129" s="49"/>
      <c r="H129" s="33" t="s">
        <v>141</v>
      </c>
    </row>
    <row r="130" spans="1:8" x14ac:dyDescent="0.2">
      <c r="A130" s="44"/>
      <c r="B130" s="44"/>
      <c r="C130" s="45" t="s">
        <v>140</v>
      </c>
      <c r="D130" s="44"/>
      <c r="E130" s="44" t="s">
        <v>141</v>
      </c>
      <c r="F130" s="50" t="s">
        <v>143</v>
      </c>
      <c r="G130" s="47">
        <v>0</v>
      </c>
      <c r="H130" s="33" t="s">
        <v>141</v>
      </c>
    </row>
    <row r="131" spans="1:8" x14ac:dyDescent="0.2">
      <c r="A131" s="31"/>
      <c r="B131" s="31"/>
      <c r="C131" s="32"/>
      <c r="D131" s="31"/>
      <c r="E131" s="31"/>
      <c r="F131" s="106"/>
      <c r="G131" s="107"/>
      <c r="H131" s="33" t="s">
        <v>141</v>
      </c>
    </row>
    <row r="132" spans="1:8" x14ac:dyDescent="0.2">
      <c r="A132" s="31"/>
      <c r="B132" s="31"/>
      <c r="C132" s="32" t="s">
        <v>1003</v>
      </c>
      <c r="D132" s="31"/>
      <c r="E132" s="31"/>
      <c r="F132" s="31"/>
      <c r="G132" s="31"/>
      <c r="H132" s="33" t="s">
        <v>141</v>
      </c>
    </row>
    <row r="133" spans="1:8" ht="38.25" x14ac:dyDescent="0.2">
      <c r="A133" s="34">
        <v>1</v>
      </c>
      <c r="B133" s="35" t="s">
        <v>308</v>
      </c>
      <c r="C133" s="35" t="s">
        <v>309</v>
      </c>
      <c r="D133" s="35" t="s">
        <v>223</v>
      </c>
      <c r="E133" s="36">
        <v>36400</v>
      </c>
      <c r="F133" s="37">
        <v>3.8037999999999998</v>
      </c>
      <c r="G133" s="38" t="s">
        <v>139</v>
      </c>
      <c r="H133" s="33">
        <v>16.77</v>
      </c>
    </row>
    <row r="134" spans="1:8" x14ac:dyDescent="0.2">
      <c r="A134" s="31"/>
      <c r="B134" s="31"/>
      <c r="C134" s="32" t="s">
        <v>140</v>
      </c>
      <c r="D134" s="31"/>
      <c r="E134" s="31" t="s">
        <v>141</v>
      </c>
      <c r="F134" s="108">
        <f>F133</f>
        <v>3.8037999999999998</v>
      </c>
      <c r="G134" s="107">
        <v>0</v>
      </c>
      <c r="H134" s="33" t="s">
        <v>141</v>
      </c>
    </row>
    <row r="135" spans="1:8" x14ac:dyDescent="0.2">
      <c r="A135" s="44"/>
      <c r="B135" s="44"/>
      <c r="C135" s="48"/>
      <c r="D135" s="44"/>
      <c r="E135" s="44"/>
      <c r="F135" s="49"/>
      <c r="G135" s="49"/>
      <c r="H135" s="33" t="s">
        <v>141</v>
      </c>
    </row>
    <row r="136" spans="1:8" x14ac:dyDescent="0.2">
      <c r="A136" s="44"/>
      <c r="B136" s="44"/>
      <c r="C136" s="45" t="s">
        <v>153</v>
      </c>
      <c r="D136" s="44"/>
      <c r="E136" s="44"/>
      <c r="F136" s="46">
        <f>F134+F127+F116</f>
        <v>13506.0093</v>
      </c>
      <c r="G136" s="47">
        <f>G134+G127+G116</f>
        <v>0.13083582999999999</v>
      </c>
      <c r="H136" s="33" t="s">
        <v>141</v>
      </c>
    </row>
    <row r="137" spans="1:8" x14ac:dyDescent="0.2">
      <c r="A137" s="44"/>
      <c r="B137" s="44"/>
      <c r="C137" s="48"/>
      <c r="D137" s="44"/>
      <c r="E137" s="44"/>
      <c r="F137" s="49"/>
      <c r="G137" s="49"/>
      <c r="H137" s="33" t="s">
        <v>141</v>
      </c>
    </row>
    <row r="138" spans="1:8" x14ac:dyDescent="0.2">
      <c r="A138" s="44"/>
      <c r="B138" s="44"/>
      <c r="C138" s="45" t="s">
        <v>154</v>
      </c>
      <c r="D138" s="44"/>
      <c r="E138" s="44"/>
      <c r="F138" s="49"/>
      <c r="G138" s="49"/>
      <c r="H138" s="33" t="s">
        <v>141</v>
      </c>
    </row>
    <row r="139" spans="1:8" x14ac:dyDescent="0.2">
      <c r="A139" s="44"/>
      <c r="B139" s="44"/>
      <c r="C139" s="45" t="s">
        <v>155</v>
      </c>
      <c r="D139" s="44"/>
      <c r="E139" s="44"/>
      <c r="F139" s="49"/>
      <c r="G139" s="49"/>
      <c r="H139" s="33" t="s">
        <v>141</v>
      </c>
    </row>
    <row r="140" spans="1:8" x14ac:dyDescent="0.2">
      <c r="A140" s="44"/>
      <c r="B140" s="44"/>
      <c r="C140" s="45" t="s">
        <v>140</v>
      </c>
      <c r="D140" s="44"/>
      <c r="E140" s="44" t="s">
        <v>141</v>
      </c>
      <c r="F140" s="50" t="s">
        <v>143</v>
      </c>
      <c r="G140" s="47">
        <v>0</v>
      </c>
      <c r="H140" s="33" t="s">
        <v>141</v>
      </c>
    </row>
    <row r="141" spans="1:8" x14ac:dyDescent="0.2">
      <c r="A141" s="44"/>
      <c r="B141" s="44"/>
      <c r="C141" s="48"/>
      <c r="D141" s="44"/>
      <c r="E141" s="44"/>
      <c r="F141" s="49"/>
      <c r="G141" s="49"/>
      <c r="H141" s="33" t="s">
        <v>141</v>
      </c>
    </row>
    <row r="142" spans="1:8" x14ac:dyDescent="0.2">
      <c r="A142" s="44"/>
      <c r="B142" s="44"/>
      <c r="C142" s="45" t="s">
        <v>156</v>
      </c>
      <c r="D142" s="44"/>
      <c r="E142" s="44"/>
      <c r="F142" s="49"/>
      <c r="G142" s="49"/>
      <c r="H142" s="33" t="s">
        <v>141</v>
      </c>
    </row>
    <row r="143" spans="1:8" x14ac:dyDescent="0.2">
      <c r="A143" s="44"/>
      <c r="B143" s="44"/>
      <c r="C143" s="45" t="s">
        <v>140</v>
      </c>
      <c r="D143" s="44"/>
      <c r="E143" s="44" t="s">
        <v>141</v>
      </c>
      <c r="F143" s="50" t="s">
        <v>143</v>
      </c>
      <c r="G143" s="47">
        <v>0</v>
      </c>
      <c r="H143" s="33" t="s">
        <v>141</v>
      </c>
    </row>
    <row r="144" spans="1:8" x14ac:dyDescent="0.2">
      <c r="A144" s="44"/>
      <c r="B144" s="44"/>
      <c r="C144" s="48"/>
      <c r="D144" s="44"/>
      <c r="E144" s="44"/>
      <c r="F144" s="49"/>
      <c r="G144" s="49"/>
      <c r="H144" s="33" t="s">
        <v>141</v>
      </c>
    </row>
    <row r="145" spans="1:8" x14ac:dyDescent="0.2">
      <c r="A145" s="44"/>
      <c r="B145" s="44"/>
      <c r="C145" s="45" t="s">
        <v>157</v>
      </c>
      <c r="D145" s="44"/>
      <c r="E145" s="44"/>
      <c r="F145" s="49"/>
      <c r="G145" s="49"/>
      <c r="H145" s="33" t="s">
        <v>141</v>
      </c>
    </row>
    <row r="146" spans="1:8" x14ac:dyDescent="0.2">
      <c r="A146" s="44"/>
      <c r="B146" s="44"/>
      <c r="C146" s="45" t="s">
        <v>140</v>
      </c>
      <c r="D146" s="44"/>
      <c r="E146" s="44" t="s">
        <v>141</v>
      </c>
      <c r="F146" s="50" t="s">
        <v>143</v>
      </c>
      <c r="G146" s="47">
        <v>0</v>
      </c>
      <c r="H146" s="33" t="s">
        <v>141</v>
      </c>
    </row>
    <row r="147" spans="1:8" x14ac:dyDescent="0.2">
      <c r="A147" s="44"/>
      <c r="B147" s="44"/>
      <c r="C147" s="48"/>
      <c r="D147" s="44"/>
      <c r="E147" s="44"/>
      <c r="F147" s="49"/>
      <c r="G147" s="49"/>
      <c r="H147" s="33" t="s">
        <v>141</v>
      </c>
    </row>
    <row r="148" spans="1:8" x14ac:dyDescent="0.2">
      <c r="A148" s="44"/>
      <c r="B148" s="44"/>
      <c r="C148" s="45" t="s">
        <v>158</v>
      </c>
      <c r="D148" s="44"/>
      <c r="E148" s="44"/>
      <c r="F148" s="49"/>
      <c r="G148" s="49"/>
      <c r="H148" s="33" t="s">
        <v>141</v>
      </c>
    </row>
    <row r="149" spans="1:8" x14ac:dyDescent="0.2">
      <c r="A149" s="39">
        <v>1</v>
      </c>
      <c r="B149" s="40"/>
      <c r="C149" s="40" t="s">
        <v>159</v>
      </c>
      <c r="D149" s="40"/>
      <c r="E149" s="52"/>
      <c r="F149" s="42">
        <v>49.406368700000002</v>
      </c>
      <c r="G149" s="43">
        <v>4.7875000000000001E-4</v>
      </c>
      <c r="H149" s="33">
        <v>5.25</v>
      </c>
    </row>
    <row r="150" spans="1:8" x14ac:dyDescent="0.2">
      <c r="A150" s="44"/>
      <c r="B150" s="44"/>
      <c r="C150" s="45" t="s">
        <v>140</v>
      </c>
      <c r="D150" s="44"/>
      <c r="E150" s="44" t="s">
        <v>141</v>
      </c>
      <c r="F150" s="46">
        <v>49.406368700000002</v>
      </c>
      <c r="G150" s="47">
        <v>4.7875000000000001E-4</v>
      </c>
      <c r="H150" s="33" t="s">
        <v>141</v>
      </c>
    </row>
    <row r="151" spans="1:8" x14ac:dyDescent="0.2">
      <c r="A151" s="44"/>
      <c r="B151" s="44"/>
      <c r="C151" s="48"/>
      <c r="D151" s="44"/>
      <c r="E151" s="44"/>
      <c r="F151" s="49"/>
      <c r="G151" s="49"/>
      <c r="H151" s="33" t="s">
        <v>141</v>
      </c>
    </row>
    <row r="152" spans="1:8" x14ac:dyDescent="0.2">
      <c r="A152" s="44"/>
      <c r="B152" s="44"/>
      <c r="C152" s="45" t="s">
        <v>160</v>
      </c>
      <c r="D152" s="44"/>
      <c r="E152" s="44"/>
      <c r="F152" s="46">
        <v>49.406368700000002</v>
      </c>
      <c r="G152" s="47">
        <v>4.7875000000000001E-4</v>
      </c>
      <c r="H152" s="33" t="s">
        <v>141</v>
      </c>
    </row>
    <row r="153" spans="1:8" x14ac:dyDescent="0.2">
      <c r="A153" s="44"/>
      <c r="B153" s="44"/>
      <c r="C153" s="49"/>
      <c r="D153" s="44"/>
      <c r="E153" s="44"/>
      <c r="F153" s="44"/>
      <c r="G153" s="44"/>
      <c r="H153" s="33" t="s">
        <v>141</v>
      </c>
    </row>
    <row r="154" spans="1:8" x14ac:dyDescent="0.2">
      <c r="A154" s="44"/>
      <c r="B154" s="44"/>
      <c r="C154" s="45" t="s">
        <v>161</v>
      </c>
      <c r="D154" s="44"/>
      <c r="E154" s="44"/>
      <c r="F154" s="44"/>
      <c r="G154" s="44"/>
      <c r="H154" s="33" t="s">
        <v>141</v>
      </c>
    </row>
    <row r="155" spans="1:8" x14ac:dyDescent="0.2">
      <c r="A155" s="44"/>
      <c r="B155" s="44"/>
      <c r="C155" s="45" t="s">
        <v>162</v>
      </c>
      <c r="D155" s="44"/>
      <c r="E155" s="44"/>
      <c r="F155" s="44"/>
      <c r="G155" s="44"/>
      <c r="H155" s="33" t="s">
        <v>141</v>
      </c>
    </row>
    <row r="156" spans="1:8" x14ac:dyDescent="0.2">
      <c r="A156" s="44"/>
      <c r="B156" s="44"/>
      <c r="C156" s="45" t="s">
        <v>140</v>
      </c>
      <c r="D156" s="44"/>
      <c r="E156" s="44" t="s">
        <v>141</v>
      </c>
      <c r="F156" s="50" t="s">
        <v>143</v>
      </c>
      <c r="G156" s="47">
        <v>0</v>
      </c>
      <c r="H156" s="33" t="s">
        <v>141</v>
      </c>
    </row>
    <row r="157" spans="1:8" x14ac:dyDescent="0.2">
      <c r="A157" s="44"/>
      <c r="B157" s="44"/>
      <c r="C157" s="48"/>
      <c r="D157" s="44"/>
      <c r="E157" s="44"/>
      <c r="F157" s="49"/>
      <c r="G157" s="49"/>
      <c r="H157" s="33" t="s">
        <v>141</v>
      </c>
    </row>
    <row r="158" spans="1:8" x14ac:dyDescent="0.2">
      <c r="A158" s="44"/>
      <c r="B158" s="44"/>
      <c r="C158" s="45" t="s">
        <v>163</v>
      </c>
      <c r="D158" s="44"/>
      <c r="E158" s="44"/>
      <c r="F158" s="44"/>
      <c r="G158" s="44"/>
      <c r="H158" s="33" t="s">
        <v>141</v>
      </c>
    </row>
    <row r="159" spans="1:8" x14ac:dyDescent="0.2">
      <c r="A159" s="44"/>
      <c r="B159" s="44"/>
      <c r="C159" s="45" t="s">
        <v>164</v>
      </c>
      <c r="D159" s="44"/>
      <c r="E159" s="44"/>
      <c r="F159" s="44"/>
      <c r="G159" s="44"/>
      <c r="H159" s="33" t="s">
        <v>141</v>
      </c>
    </row>
    <row r="160" spans="1:8" x14ac:dyDescent="0.2">
      <c r="A160" s="44"/>
      <c r="B160" s="44"/>
      <c r="C160" s="45" t="s">
        <v>140</v>
      </c>
      <c r="D160" s="44"/>
      <c r="E160" s="44" t="s">
        <v>141</v>
      </c>
      <c r="F160" s="50" t="s">
        <v>143</v>
      </c>
      <c r="G160" s="47">
        <v>0</v>
      </c>
      <c r="H160" s="33" t="s">
        <v>141</v>
      </c>
    </row>
    <row r="161" spans="1:17" x14ac:dyDescent="0.2">
      <c r="A161" s="44"/>
      <c r="B161" s="44"/>
      <c r="C161" s="48"/>
      <c r="D161" s="44"/>
      <c r="E161" s="44"/>
      <c r="F161" s="49"/>
      <c r="G161" s="49"/>
      <c r="H161" s="33" t="s">
        <v>141</v>
      </c>
    </row>
    <row r="162" spans="1:17" x14ac:dyDescent="0.2">
      <c r="A162" s="44"/>
      <c r="B162" s="44"/>
      <c r="C162" s="45" t="s">
        <v>165</v>
      </c>
      <c r="D162" s="44"/>
      <c r="E162" s="44"/>
      <c r="F162" s="49"/>
      <c r="G162" s="49"/>
      <c r="H162" s="33" t="s">
        <v>141</v>
      </c>
    </row>
    <row r="163" spans="1:17" x14ac:dyDescent="0.2">
      <c r="A163" s="44"/>
      <c r="B163" s="44"/>
      <c r="C163" s="45" t="s">
        <v>140</v>
      </c>
      <c r="D163" s="44"/>
      <c r="E163" s="44" t="s">
        <v>141</v>
      </c>
      <c r="F163" s="50" t="s">
        <v>143</v>
      </c>
      <c r="G163" s="47">
        <v>0</v>
      </c>
      <c r="H163" s="33" t="s">
        <v>141</v>
      </c>
    </row>
    <row r="164" spans="1:17" x14ac:dyDescent="0.2">
      <c r="A164" s="44"/>
      <c r="B164" s="44"/>
      <c r="C164" s="48"/>
      <c r="D164" s="44"/>
      <c r="E164" s="44"/>
      <c r="F164" s="49"/>
      <c r="G164" s="49"/>
      <c r="H164" s="33" t="s">
        <v>141</v>
      </c>
    </row>
    <row r="165" spans="1:17" x14ac:dyDescent="0.2">
      <c r="A165" s="52"/>
      <c r="B165" s="40"/>
      <c r="C165" s="40" t="s">
        <v>675</v>
      </c>
      <c r="D165" s="40"/>
      <c r="E165" s="52"/>
      <c r="F165" s="42">
        <v>5336.7826185000004</v>
      </c>
      <c r="G165" s="43">
        <v>5.1713210000000003E-2</v>
      </c>
      <c r="H165" s="33" t="s">
        <v>141</v>
      </c>
    </row>
    <row r="166" spans="1:17" x14ac:dyDescent="0.2">
      <c r="A166" s="52"/>
      <c r="B166" s="40"/>
      <c r="C166" s="35" t="s">
        <v>1118</v>
      </c>
      <c r="D166" s="40"/>
      <c r="E166" s="52"/>
      <c r="F166" s="42">
        <f>45434.29439836+F106</f>
        <v>367.66099836000649</v>
      </c>
      <c r="G166" s="43">
        <f>F166/F167</f>
        <v>3.562619989007065E-3</v>
      </c>
      <c r="H166" s="33" t="s">
        <v>141</v>
      </c>
    </row>
    <row r="167" spans="1:17" x14ac:dyDescent="0.2">
      <c r="A167" s="48"/>
      <c r="B167" s="48"/>
      <c r="C167" s="45" t="s">
        <v>167</v>
      </c>
      <c r="D167" s="49"/>
      <c r="E167" s="49"/>
      <c r="F167" s="46">
        <f>F166+F165+F152+F136+F108</f>
        <v>103199.61137996</v>
      </c>
      <c r="G167" s="53">
        <f>G166+G165+G152+G136+G108</f>
        <v>0.99996321045503822</v>
      </c>
      <c r="H167" s="33" t="s">
        <v>141</v>
      </c>
    </row>
    <row r="168" spans="1:17" x14ac:dyDescent="0.2">
      <c r="A168" s="54"/>
      <c r="B168" s="54"/>
      <c r="C168" s="55"/>
      <c r="D168" s="56"/>
      <c r="E168" s="56"/>
      <c r="F168" s="57"/>
      <c r="G168" s="58"/>
      <c r="H168" s="59"/>
    </row>
    <row r="169" spans="1:17" x14ac:dyDescent="0.2">
      <c r="A169" s="54"/>
      <c r="B169" s="187" t="s">
        <v>989</v>
      </c>
      <c r="C169" s="187"/>
      <c r="D169" s="187"/>
      <c r="E169" s="187"/>
      <c r="F169" s="187"/>
      <c r="G169" s="187"/>
      <c r="H169" s="187"/>
      <c r="J169" s="61"/>
    </row>
    <row r="170" spans="1:17" x14ac:dyDescent="0.2">
      <c r="A170" s="54"/>
      <c r="B170" s="187" t="s">
        <v>990</v>
      </c>
      <c r="C170" s="187"/>
      <c r="D170" s="187"/>
      <c r="E170" s="187"/>
      <c r="F170" s="187"/>
      <c r="G170" s="187"/>
      <c r="H170" s="187"/>
      <c r="J170" s="61"/>
    </row>
    <row r="171" spans="1:17" x14ac:dyDescent="0.2">
      <c r="A171" s="54"/>
      <c r="B171" s="187" t="s">
        <v>991</v>
      </c>
      <c r="C171" s="187"/>
      <c r="D171" s="187"/>
      <c r="E171" s="187"/>
      <c r="F171" s="187"/>
      <c r="G171" s="187"/>
      <c r="H171" s="187"/>
      <c r="J171" s="61"/>
    </row>
    <row r="172" spans="1:17" s="63" customFormat="1" ht="52.5" customHeight="1" x14ac:dyDescent="0.25">
      <c r="A172" s="62"/>
      <c r="B172" s="188" t="s">
        <v>992</v>
      </c>
      <c r="C172" s="188"/>
      <c r="D172" s="188"/>
      <c r="E172" s="188"/>
      <c r="F172" s="188"/>
      <c r="G172" s="188"/>
      <c r="H172" s="188"/>
      <c r="I172"/>
      <c r="J172" s="61"/>
      <c r="K172"/>
      <c r="L172"/>
      <c r="M172"/>
      <c r="N172"/>
      <c r="O172"/>
      <c r="P172"/>
      <c r="Q172"/>
    </row>
    <row r="173" spans="1:17" x14ac:dyDescent="0.2">
      <c r="A173" s="54"/>
      <c r="B173" s="187" t="s">
        <v>993</v>
      </c>
      <c r="C173" s="187"/>
      <c r="D173" s="187"/>
      <c r="E173" s="187"/>
      <c r="F173" s="187"/>
      <c r="G173" s="187"/>
      <c r="H173" s="187"/>
      <c r="J173" s="61"/>
    </row>
    <row r="174" spans="1:17" x14ac:dyDescent="0.2">
      <c r="A174" s="54"/>
      <c r="B174" s="54"/>
      <c r="C174" s="54"/>
      <c r="D174" s="56"/>
      <c r="E174" s="56"/>
      <c r="F174" s="56"/>
      <c r="G174" s="56"/>
    </row>
    <row r="175" spans="1:17" x14ac:dyDescent="0.2">
      <c r="A175" s="54"/>
      <c r="B175" s="189" t="s">
        <v>168</v>
      </c>
      <c r="C175" s="190"/>
      <c r="D175" s="191"/>
      <c r="E175" s="64"/>
      <c r="F175" s="56"/>
      <c r="G175" s="56"/>
    </row>
    <row r="176" spans="1:17" ht="27.75" customHeight="1" x14ac:dyDescent="0.2">
      <c r="A176" s="54"/>
      <c r="B176" s="192" t="s">
        <v>169</v>
      </c>
      <c r="C176" s="193"/>
      <c r="D176" s="32" t="s">
        <v>170</v>
      </c>
      <c r="E176" s="64"/>
      <c r="F176" s="56"/>
      <c r="G176" s="56"/>
    </row>
    <row r="177" spans="1:10" x14ac:dyDescent="0.2">
      <c r="A177" s="54"/>
      <c r="B177" s="192" t="s">
        <v>995</v>
      </c>
      <c r="C177" s="193"/>
      <c r="D177" s="32" t="s">
        <v>170</v>
      </c>
      <c r="E177" s="64"/>
      <c r="F177" s="56"/>
      <c r="G177" s="56"/>
    </row>
    <row r="178" spans="1:10" x14ac:dyDescent="0.2">
      <c r="A178" s="54"/>
      <c r="B178" s="192" t="s">
        <v>171</v>
      </c>
      <c r="C178" s="193"/>
      <c r="D178" s="65" t="s">
        <v>141</v>
      </c>
      <c r="E178" s="64"/>
      <c r="F178" s="56"/>
      <c r="G178" s="56"/>
    </row>
    <row r="179" spans="1:10" x14ac:dyDescent="0.2">
      <c r="A179" s="66"/>
      <c r="B179" s="67" t="s">
        <v>141</v>
      </c>
      <c r="C179" s="67" t="s">
        <v>996</v>
      </c>
      <c r="D179" s="67" t="s">
        <v>172</v>
      </c>
      <c r="E179" s="66"/>
      <c r="F179" s="66"/>
      <c r="G179" s="66"/>
      <c r="H179" s="66"/>
      <c r="J179" s="61"/>
    </row>
    <row r="180" spans="1:10" x14ac:dyDescent="0.2">
      <c r="A180" s="66"/>
      <c r="B180" s="68" t="s">
        <v>173</v>
      </c>
      <c r="C180" s="69">
        <v>46203</v>
      </c>
      <c r="D180" s="69">
        <v>46234</v>
      </c>
      <c r="E180" s="66"/>
      <c r="F180" s="66"/>
      <c r="G180" s="66"/>
      <c r="J180" s="61"/>
    </row>
    <row r="181" spans="1:10" x14ac:dyDescent="0.2">
      <c r="A181" s="66"/>
      <c r="B181" s="35" t="s">
        <v>174</v>
      </c>
      <c r="C181" s="70">
        <v>83.121499999999997</v>
      </c>
      <c r="D181" s="70">
        <v>84.065299999999993</v>
      </c>
      <c r="E181" s="66"/>
      <c r="F181" s="60"/>
      <c r="G181" s="71"/>
    </row>
    <row r="182" spans="1:10" x14ac:dyDescent="0.2">
      <c r="A182" s="66"/>
      <c r="B182" s="35" t="s">
        <v>997</v>
      </c>
      <c r="C182" s="70">
        <v>15.424200000000001</v>
      </c>
      <c r="D182" s="70">
        <v>15.599299999999999</v>
      </c>
      <c r="E182" s="66"/>
      <c r="F182" s="60"/>
      <c r="G182" s="71"/>
    </row>
    <row r="183" spans="1:10" x14ac:dyDescent="0.2">
      <c r="A183" s="66"/>
      <c r="B183" s="35" t="s">
        <v>175</v>
      </c>
      <c r="C183" s="70">
        <v>70.601500000000001</v>
      </c>
      <c r="D183" s="70">
        <v>71.315299999999993</v>
      </c>
      <c r="E183" s="66"/>
      <c r="F183" s="60"/>
      <c r="G183" s="71"/>
    </row>
    <row r="184" spans="1:10" x14ac:dyDescent="0.2">
      <c r="A184" s="66"/>
      <c r="B184" s="35" t="s">
        <v>998</v>
      </c>
      <c r="C184" s="70">
        <v>14.1655</v>
      </c>
      <c r="D184" s="70">
        <v>14.3087</v>
      </c>
      <c r="E184" s="66"/>
      <c r="F184" s="60"/>
      <c r="G184" s="71"/>
    </row>
    <row r="185" spans="1:10" x14ac:dyDescent="0.2">
      <c r="A185" s="66"/>
      <c r="B185" s="66"/>
      <c r="C185" s="66"/>
      <c r="D185" s="66"/>
      <c r="E185" s="66"/>
      <c r="F185" s="66"/>
      <c r="G185" s="66"/>
    </row>
    <row r="186" spans="1:10" x14ac:dyDescent="0.2">
      <c r="A186" s="66"/>
      <c r="B186" s="192" t="s">
        <v>176</v>
      </c>
      <c r="C186" s="193"/>
      <c r="D186" s="32" t="s">
        <v>170</v>
      </c>
      <c r="E186" s="66"/>
      <c r="F186" s="66"/>
      <c r="G186" s="66"/>
    </row>
    <row r="187" spans="1:10" x14ac:dyDescent="0.2">
      <c r="A187" s="66"/>
      <c r="B187" s="78"/>
      <c r="C187" s="78"/>
      <c r="D187" s="78"/>
      <c r="E187" s="66"/>
      <c r="F187" s="66"/>
      <c r="G187" s="66"/>
    </row>
    <row r="188" spans="1:10" x14ac:dyDescent="0.2">
      <c r="A188" s="66"/>
      <c r="B188" s="72"/>
      <c r="C188" s="72"/>
      <c r="D188" s="73"/>
      <c r="E188" s="66"/>
      <c r="F188" s="60"/>
      <c r="G188" s="71"/>
    </row>
    <row r="189" spans="1:10" x14ac:dyDescent="0.2">
      <c r="A189" s="66"/>
      <c r="B189" s="192" t="s">
        <v>177</v>
      </c>
      <c r="C189" s="193"/>
      <c r="D189" s="32" t="s">
        <v>1032</v>
      </c>
      <c r="E189" s="74"/>
      <c r="F189" s="66"/>
      <c r="G189" s="66"/>
    </row>
    <row r="190" spans="1:10" x14ac:dyDescent="0.2">
      <c r="A190" s="66"/>
      <c r="B190" s="192" t="s">
        <v>178</v>
      </c>
      <c r="C190" s="193"/>
      <c r="D190" s="32" t="s">
        <v>170</v>
      </c>
      <c r="E190" s="74"/>
      <c r="F190" s="66"/>
      <c r="G190" s="66"/>
    </row>
    <row r="191" spans="1:10" ht="17.100000000000001" customHeight="1" x14ac:dyDescent="0.2">
      <c r="A191" s="66"/>
      <c r="B191" s="192" t="s">
        <v>179</v>
      </c>
      <c r="C191" s="193"/>
      <c r="D191" s="32" t="s">
        <v>170</v>
      </c>
      <c r="E191" s="74"/>
      <c r="F191" s="66"/>
      <c r="G191" s="66"/>
    </row>
    <row r="192" spans="1:10" ht="17.100000000000001" customHeight="1" x14ac:dyDescent="0.2">
      <c r="A192" s="66"/>
      <c r="B192" s="192" t="s">
        <v>180</v>
      </c>
      <c r="C192" s="193"/>
      <c r="D192" s="75">
        <v>5.0176325794104084</v>
      </c>
      <c r="E192" s="66"/>
      <c r="F192" s="60"/>
      <c r="G192" s="71"/>
    </row>
    <row r="194" spans="2:4" x14ac:dyDescent="0.2">
      <c r="B194" s="221" t="s">
        <v>1061</v>
      </c>
      <c r="C194" s="222"/>
      <c r="D194" s="223"/>
    </row>
    <row r="195" spans="2:4" ht="25.5" x14ac:dyDescent="0.2">
      <c r="B195" s="224" t="s">
        <v>1062</v>
      </c>
      <c r="C195" s="224"/>
      <c r="D195" s="132" t="s">
        <v>729</v>
      </c>
    </row>
    <row r="196" spans="2:4" x14ac:dyDescent="0.2">
      <c r="B196" s="224" t="s">
        <v>1063</v>
      </c>
      <c r="C196" s="224"/>
      <c r="D196" s="112"/>
    </row>
    <row r="197" spans="2:4" x14ac:dyDescent="0.2">
      <c r="B197" s="225"/>
      <c r="C197" s="226"/>
      <c r="D197" s="113"/>
    </row>
    <row r="198" spans="2:4" x14ac:dyDescent="0.2">
      <c r="B198" s="224" t="s">
        <v>1064</v>
      </c>
      <c r="C198" s="224"/>
      <c r="D198" s="114">
        <v>6</v>
      </c>
    </row>
    <row r="199" spans="2:4" x14ac:dyDescent="0.2">
      <c r="B199" s="225"/>
      <c r="C199" s="226"/>
      <c r="D199" s="113"/>
    </row>
    <row r="200" spans="2:4" x14ac:dyDescent="0.2">
      <c r="B200" s="224" t="s">
        <v>1065</v>
      </c>
      <c r="C200" s="224"/>
      <c r="D200" s="114">
        <v>2.4989914190404505</v>
      </c>
    </row>
    <row r="201" spans="2:4" x14ac:dyDescent="0.2">
      <c r="B201" s="224" t="s">
        <v>1066</v>
      </c>
      <c r="C201" s="224"/>
      <c r="D201" s="114">
        <v>3.2458001463321771</v>
      </c>
    </row>
    <row r="202" spans="2:4" x14ac:dyDescent="0.2">
      <c r="B202" s="225"/>
      <c r="C202" s="226"/>
      <c r="D202" s="113"/>
    </row>
    <row r="203" spans="2:4" x14ac:dyDescent="0.2">
      <c r="B203" s="224" t="s">
        <v>1067</v>
      </c>
      <c r="C203" s="224"/>
      <c r="D203" s="115" t="s">
        <v>1186</v>
      </c>
    </row>
    <row r="204" spans="2:4" ht="12.75" customHeight="1" x14ac:dyDescent="0.2">
      <c r="B204" s="225" t="s">
        <v>1068</v>
      </c>
      <c r="C204" s="227"/>
      <c r="D204" s="226"/>
    </row>
    <row r="206" spans="2:4" x14ac:dyDescent="0.2">
      <c r="B206" s="194" t="s">
        <v>1000</v>
      </c>
      <c r="C206" s="194"/>
    </row>
    <row r="208" spans="2:4" ht="153.75" customHeight="1" x14ac:dyDescent="0.2"/>
    <row r="211" spans="2:7" x14ac:dyDescent="0.2">
      <c r="B211" s="76" t="s">
        <v>1001</v>
      </c>
      <c r="C211" s="77"/>
      <c r="D211" s="76"/>
    </row>
    <row r="212" spans="2:7" x14ac:dyDescent="0.2">
      <c r="B212" s="76" t="s">
        <v>1147</v>
      </c>
      <c r="D212" s="76"/>
    </row>
    <row r="213" spans="2:7" ht="165" customHeight="1" x14ac:dyDescent="0.2"/>
    <row r="216" spans="2:7" ht="13.5" x14ac:dyDescent="0.25">
      <c r="B216" s="79"/>
      <c r="C216" s="79"/>
      <c r="D216" s="79"/>
      <c r="E216" s="79"/>
      <c r="F216" s="79"/>
      <c r="G216" s="80" t="s">
        <v>1032</v>
      </c>
    </row>
    <row r="217" spans="2:7" ht="13.5" x14ac:dyDescent="0.25">
      <c r="B217" s="185" t="s">
        <v>1206</v>
      </c>
      <c r="C217" s="185"/>
      <c r="D217" s="185"/>
      <c r="E217" s="185"/>
      <c r="F217" s="185"/>
      <c r="G217" s="185"/>
    </row>
    <row r="218" spans="2:7" ht="13.5" x14ac:dyDescent="0.25">
      <c r="B218" s="185" t="s">
        <v>1207</v>
      </c>
      <c r="C218" s="185"/>
      <c r="D218" s="185"/>
      <c r="E218" s="185"/>
      <c r="F218" s="185"/>
      <c r="G218" s="185"/>
    </row>
    <row r="219" spans="2:7" ht="13.5" x14ac:dyDescent="0.25">
      <c r="B219" s="80"/>
      <c r="C219" s="80"/>
      <c r="D219" s="80"/>
      <c r="E219" s="80"/>
      <c r="F219" s="80"/>
      <c r="G219" s="80"/>
    </row>
    <row r="220" spans="2:7" ht="13.5" x14ac:dyDescent="0.25">
      <c r="B220" s="185" t="s">
        <v>1208</v>
      </c>
      <c r="C220" s="185"/>
      <c r="D220" s="185"/>
      <c r="E220" s="185"/>
      <c r="F220" s="185"/>
      <c r="G220" s="185"/>
    </row>
    <row r="221" spans="2:7" ht="13.5" x14ac:dyDescent="0.25">
      <c r="B221" s="80" t="s">
        <v>1209</v>
      </c>
      <c r="C221" s="79"/>
      <c r="D221" s="79"/>
      <c r="E221" s="79"/>
      <c r="F221" s="79"/>
      <c r="G221" s="79"/>
    </row>
    <row r="222" spans="2:7" ht="13.5" x14ac:dyDescent="0.25">
      <c r="B222" s="79"/>
      <c r="C222" s="79"/>
      <c r="D222" s="79"/>
      <c r="E222" s="79"/>
      <c r="F222" s="79"/>
      <c r="G222" s="79"/>
    </row>
    <row r="223" spans="2:7" ht="40.5" x14ac:dyDescent="0.2">
      <c r="B223" s="86" t="s">
        <v>1210</v>
      </c>
      <c r="C223" s="86" t="s">
        <v>1211</v>
      </c>
      <c r="D223" s="86" t="s">
        <v>1212</v>
      </c>
      <c r="E223" s="87" t="s">
        <v>1213</v>
      </c>
      <c r="F223" s="87" t="s">
        <v>1214</v>
      </c>
      <c r="G223" s="87" t="s">
        <v>1215</v>
      </c>
    </row>
    <row r="224" spans="2:7" ht="13.5" x14ac:dyDescent="0.2">
      <c r="B224" s="88" t="s">
        <v>729</v>
      </c>
      <c r="C224" s="88" t="s">
        <v>1144</v>
      </c>
      <c r="D224" s="116" t="s">
        <v>1216</v>
      </c>
      <c r="E224" s="117">
        <v>1565.86</v>
      </c>
      <c r="F224" s="117">
        <v>1584.4</v>
      </c>
      <c r="G224" s="90">
        <v>216.38966249999999</v>
      </c>
    </row>
    <row r="225" spans="2:7" ht="13.5" x14ac:dyDescent="0.2">
      <c r="B225" s="88" t="s">
        <v>729</v>
      </c>
      <c r="C225" s="88" t="s">
        <v>1098</v>
      </c>
      <c r="D225" s="116" t="s">
        <v>1216</v>
      </c>
      <c r="E225" s="117">
        <v>1246.52</v>
      </c>
      <c r="F225" s="117">
        <v>1235.2</v>
      </c>
      <c r="G225" s="90">
        <v>272.54750000000001</v>
      </c>
    </row>
    <row r="226" spans="2:7" ht="13.5" x14ac:dyDescent="0.2">
      <c r="B226" s="88" t="s">
        <v>729</v>
      </c>
      <c r="C226" s="88" t="s">
        <v>1103</v>
      </c>
      <c r="D226" s="116" t="s">
        <v>1216</v>
      </c>
      <c r="E226" s="117">
        <v>1337.4</v>
      </c>
      <c r="F226" s="117">
        <v>1242.8</v>
      </c>
      <c r="G226" s="90">
        <v>547.13748810000004</v>
      </c>
    </row>
    <row r="227" spans="2:7" ht="13.5" x14ac:dyDescent="0.2">
      <c r="B227" s="88" t="s">
        <v>729</v>
      </c>
      <c r="C227" s="88" t="s">
        <v>1112</v>
      </c>
      <c r="D227" s="116" t="s">
        <v>1216</v>
      </c>
      <c r="E227" s="117">
        <v>1040.9100000000001</v>
      </c>
      <c r="F227" s="117">
        <v>1144.8</v>
      </c>
      <c r="G227" s="90">
        <v>11.99202</v>
      </c>
    </row>
    <row r="228" spans="2:7" ht="13.5" x14ac:dyDescent="0.2">
      <c r="B228" s="88" t="s">
        <v>729</v>
      </c>
      <c r="C228" s="88" t="s">
        <v>1111</v>
      </c>
      <c r="D228" s="116" t="s">
        <v>1216</v>
      </c>
      <c r="E228" s="117">
        <v>1036.5999999999999</v>
      </c>
      <c r="F228" s="117">
        <v>1152</v>
      </c>
      <c r="G228" s="90">
        <v>264.01724999999999</v>
      </c>
    </row>
    <row r="229" spans="2:7" ht="13.5" x14ac:dyDescent="0.2">
      <c r="B229" s="88" t="s">
        <v>729</v>
      </c>
      <c r="C229" s="88" t="s">
        <v>1070</v>
      </c>
      <c r="D229" s="116" t="s">
        <v>1216</v>
      </c>
      <c r="E229" s="117">
        <v>1894.85</v>
      </c>
      <c r="F229" s="117">
        <v>2036.2</v>
      </c>
      <c r="G229" s="90">
        <v>55.870649999999998</v>
      </c>
    </row>
    <row r="230" spans="2:7" ht="13.5" x14ac:dyDescent="0.2">
      <c r="B230" s="88" t="s">
        <v>729</v>
      </c>
      <c r="C230" s="88" t="s">
        <v>1113</v>
      </c>
      <c r="D230" s="116" t="s">
        <v>1216</v>
      </c>
      <c r="E230" s="117">
        <v>1876.62</v>
      </c>
      <c r="F230" s="117">
        <v>1976.5</v>
      </c>
      <c r="G230" s="90">
        <v>1529.6333503999999</v>
      </c>
    </row>
    <row r="231" spans="2:7" ht="13.5" x14ac:dyDescent="0.2">
      <c r="B231" s="88" t="s">
        <v>729</v>
      </c>
      <c r="C231" s="88" t="s">
        <v>1095</v>
      </c>
      <c r="D231" s="116" t="s">
        <v>1216</v>
      </c>
      <c r="E231" s="117">
        <v>435.03</v>
      </c>
      <c r="F231" s="117">
        <v>434.55</v>
      </c>
      <c r="G231" s="90">
        <v>158.4</v>
      </c>
    </row>
    <row r="232" spans="2:7" ht="13.5" x14ac:dyDescent="0.2">
      <c r="B232" s="88" t="s">
        <v>729</v>
      </c>
      <c r="C232" s="88" t="s">
        <v>1117</v>
      </c>
      <c r="D232" s="116" t="s">
        <v>1216</v>
      </c>
      <c r="E232" s="117">
        <v>781.78</v>
      </c>
      <c r="F232" s="117">
        <v>756.45</v>
      </c>
      <c r="G232" s="90">
        <v>778.91696399999989</v>
      </c>
    </row>
    <row r="233" spans="2:7" ht="13.5" x14ac:dyDescent="0.2">
      <c r="B233" s="88" t="s">
        <v>729</v>
      </c>
      <c r="C233" s="88" t="s">
        <v>1102</v>
      </c>
      <c r="D233" s="116" t="s">
        <v>1216</v>
      </c>
      <c r="E233" s="117">
        <v>956.33</v>
      </c>
      <c r="F233" s="117">
        <v>979.4</v>
      </c>
      <c r="G233" s="90">
        <v>279.22195699999997</v>
      </c>
    </row>
    <row r="234" spans="2:7" ht="13.5" x14ac:dyDescent="0.2">
      <c r="B234" s="88" t="s">
        <v>729</v>
      </c>
      <c r="C234" s="88" t="s">
        <v>1115</v>
      </c>
      <c r="D234" s="116" t="s">
        <v>1216</v>
      </c>
      <c r="E234" s="117">
        <v>1438.33</v>
      </c>
      <c r="F234" s="117">
        <v>1430.3</v>
      </c>
      <c r="G234" s="90">
        <v>990.53120249999995</v>
      </c>
    </row>
    <row r="235" spans="2:7" ht="13.5" x14ac:dyDescent="0.2">
      <c r="B235" s="88" t="s">
        <v>729</v>
      </c>
      <c r="C235" s="88" t="s">
        <v>1146</v>
      </c>
      <c r="D235" s="116" t="s">
        <v>1216</v>
      </c>
      <c r="E235" s="117">
        <v>1274.9100000000001</v>
      </c>
      <c r="F235" s="117">
        <v>1277.0999999999999</v>
      </c>
      <c r="G235" s="90">
        <v>200.90757719999999</v>
      </c>
    </row>
    <row r="236" spans="2:7" ht="13.5" x14ac:dyDescent="0.2">
      <c r="B236" s="88" t="s">
        <v>729</v>
      </c>
      <c r="C236" s="88" t="s">
        <v>1097</v>
      </c>
      <c r="D236" s="116" t="s">
        <v>1216</v>
      </c>
      <c r="E236" s="117">
        <v>383.65</v>
      </c>
      <c r="F236" s="117">
        <v>391.2</v>
      </c>
      <c r="G236" s="90">
        <v>313.54488500000002</v>
      </c>
    </row>
    <row r="237" spans="2:7" ht="13.5" x14ac:dyDescent="0.2">
      <c r="B237" s="88" t="s">
        <v>729</v>
      </c>
      <c r="C237" s="88" t="s">
        <v>1107</v>
      </c>
      <c r="D237" s="116" t="s">
        <v>1216</v>
      </c>
      <c r="E237" s="117">
        <v>3825.58</v>
      </c>
      <c r="F237" s="117">
        <v>3954.3</v>
      </c>
      <c r="G237" s="90">
        <v>305.56970000000001</v>
      </c>
    </row>
    <row r="238" spans="2:7" ht="13.5" x14ac:dyDescent="0.2">
      <c r="B238" s="88" t="s">
        <v>729</v>
      </c>
      <c r="C238" s="88" t="s">
        <v>1104</v>
      </c>
      <c r="D238" s="116" t="s">
        <v>1216</v>
      </c>
      <c r="E238" s="117">
        <v>3200.9</v>
      </c>
      <c r="F238" s="117">
        <v>3424.3</v>
      </c>
      <c r="G238" s="90">
        <v>229.24922400000003</v>
      </c>
    </row>
    <row r="239" spans="2:7" ht="13.5" x14ac:dyDescent="0.2">
      <c r="B239" s="88" t="s">
        <v>729</v>
      </c>
      <c r="C239" s="88" t="s">
        <v>1076</v>
      </c>
      <c r="D239" s="116" t="s">
        <v>1216</v>
      </c>
      <c r="E239" s="117">
        <v>13514.47</v>
      </c>
      <c r="F239" s="117">
        <v>14126</v>
      </c>
      <c r="G239" s="90">
        <v>42.68309</v>
      </c>
    </row>
    <row r="240" spans="2:7" ht="13.5" x14ac:dyDescent="0.2">
      <c r="B240" s="88" t="s">
        <v>729</v>
      </c>
      <c r="C240" s="88" t="s">
        <v>1145</v>
      </c>
      <c r="D240" s="116" t="s">
        <v>1216</v>
      </c>
      <c r="E240" s="117">
        <v>348.36</v>
      </c>
      <c r="F240" s="117">
        <v>348.05</v>
      </c>
      <c r="G240" s="90">
        <v>156.89656980000001</v>
      </c>
    </row>
    <row r="241" spans="2:7" ht="13.5" x14ac:dyDescent="0.2">
      <c r="B241" s="88" t="s">
        <v>729</v>
      </c>
      <c r="C241" s="88" t="s">
        <v>1127</v>
      </c>
      <c r="D241" s="116" t="s">
        <v>1216</v>
      </c>
      <c r="E241" s="117">
        <v>346.55</v>
      </c>
      <c r="F241" s="117">
        <v>356.7</v>
      </c>
      <c r="G241" s="90">
        <v>698.33154780000007</v>
      </c>
    </row>
    <row r="242" spans="2:7" ht="13.5" x14ac:dyDescent="0.2">
      <c r="B242" s="88" t="s">
        <v>729</v>
      </c>
      <c r="C242" s="88" t="s">
        <v>1114</v>
      </c>
      <c r="D242" s="116" t="s">
        <v>1216</v>
      </c>
      <c r="E242" s="117">
        <v>1297.9000000000001</v>
      </c>
      <c r="F242" s="117">
        <v>1311.3</v>
      </c>
      <c r="G242" s="90">
        <v>544.69437500000004</v>
      </c>
    </row>
    <row r="243" spans="2:7" ht="13.5" x14ac:dyDescent="0.2">
      <c r="B243" s="88" t="s">
        <v>729</v>
      </c>
      <c r="C243" s="88" t="s">
        <v>1110</v>
      </c>
      <c r="D243" s="116" t="s">
        <v>1216</v>
      </c>
      <c r="E243" s="117">
        <v>1313.7</v>
      </c>
      <c r="F243" s="117">
        <v>1318.8</v>
      </c>
      <c r="G243" s="90">
        <v>461.60399999999998</v>
      </c>
    </row>
    <row r="244" spans="2:7" ht="13.5" x14ac:dyDescent="0.2">
      <c r="B244" s="88" t="s">
        <v>729</v>
      </c>
      <c r="C244" s="88" t="s">
        <v>1124</v>
      </c>
      <c r="D244" s="116" t="s">
        <v>1216</v>
      </c>
      <c r="E244" s="117">
        <v>1028.29</v>
      </c>
      <c r="F244" s="117">
        <v>1032.5999999999999</v>
      </c>
      <c r="G244" s="90">
        <v>436.50720000000001</v>
      </c>
    </row>
    <row r="245" spans="2:7" ht="13.5" x14ac:dyDescent="0.25">
      <c r="B245" s="79"/>
      <c r="C245" s="79"/>
      <c r="D245" s="79"/>
      <c r="E245" s="79"/>
      <c r="F245" s="79"/>
      <c r="G245" s="81"/>
    </row>
    <row r="246" spans="2:7" ht="13.5" x14ac:dyDescent="0.25">
      <c r="B246" s="80" t="s">
        <v>1217</v>
      </c>
      <c r="C246" s="79"/>
      <c r="D246" s="79"/>
      <c r="E246" s="82"/>
      <c r="F246" s="82"/>
      <c r="G246" s="82"/>
    </row>
    <row r="247" spans="2:7" ht="13.5" x14ac:dyDescent="0.25">
      <c r="B247" s="79"/>
      <c r="C247" s="79"/>
      <c r="D247" s="79"/>
      <c r="E247" s="79"/>
      <c r="F247" s="79"/>
      <c r="G247" s="79"/>
    </row>
    <row r="248" spans="2:7" ht="13.5" x14ac:dyDescent="0.25">
      <c r="B248" s="91" t="s">
        <v>1210</v>
      </c>
      <c r="C248" s="91" t="s">
        <v>1218</v>
      </c>
      <c r="D248" s="79"/>
      <c r="E248" s="79"/>
      <c r="F248" s="79"/>
      <c r="G248" s="79"/>
    </row>
    <row r="249" spans="2:7" ht="13.5" x14ac:dyDescent="0.25">
      <c r="B249" s="88" t="s">
        <v>729</v>
      </c>
      <c r="C249" s="93">
        <v>43.669382999999996</v>
      </c>
      <c r="D249" s="79"/>
      <c r="E249" s="79"/>
      <c r="F249" s="79"/>
      <c r="G249" s="79"/>
    </row>
    <row r="250" spans="2:7" ht="13.5" x14ac:dyDescent="0.25">
      <c r="B250" s="79"/>
      <c r="C250" s="79"/>
      <c r="D250" s="79"/>
      <c r="E250" s="79"/>
      <c r="F250" s="79"/>
      <c r="G250" s="79"/>
    </row>
    <row r="251" spans="2:7" ht="13.5" x14ac:dyDescent="0.25">
      <c r="B251" s="80" t="s">
        <v>1219</v>
      </c>
      <c r="C251" s="79"/>
      <c r="D251" s="79"/>
      <c r="E251" s="79"/>
      <c r="F251" s="79"/>
      <c r="G251" s="79"/>
    </row>
    <row r="252" spans="2:7" ht="13.5" x14ac:dyDescent="0.25">
      <c r="B252" s="80"/>
      <c r="C252" s="79"/>
      <c r="D252" s="79"/>
      <c r="E252" s="79"/>
      <c r="F252" s="79"/>
      <c r="G252" s="79"/>
    </row>
    <row r="253" spans="2:7" ht="81" x14ac:dyDescent="0.2">
      <c r="B253" s="86" t="s">
        <v>1210</v>
      </c>
      <c r="C253" s="87" t="s">
        <v>1220</v>
      </c>
      <c r="D253" s="87" t="s">
        <v>1221</v>
      </c>
      <c r="E253" s="87" t="s">
        <v>1222</v>
      </c>
      <c r="F253" s="87" t="s">
        <v>1223</v>
      </c>
      <c r="G253" s="87" t="s">
        <v>1224</v>
      </c>
    </row>
    <row r="254" spans="2:7" ht="13.5" x14ac:dyDescent="0.25">
      <c r="B254" s="88" t="s">
        <v>729</v>
      </c>
      <c r="C254" s="22">
        <v>23870</v>
      </c>
      <c r="D254" s="22">
        <v>23870</v>
      </c>
      <c r="E254" s="23">
        <v>161437.1</v>
      </c>
      <c r="F254" s="23">
        <v>161177.07</v>
      </c>
      <c r="G254" s="23">
        <v>-260.02999999999884</v>
      </c>
    </row>
    <row r="255" spans="2:7" ht="13.5" x14ac:dyDescent="0.25">
      <c r="B255" s="83"/>
      <c r="C255" s="84"/>
      <c r="D255" s="84"/>
      <c r="E255" s="79"/>
      <c r="F255" s="79"/>
      <c r="G255" s="85"/>
    </row>
    <row r="256" spans="2:7" ht="13.5" x14ac:dyDescent="0.25">
      <c r="B256" s="80" t="s">
        <v>1246</v>
      </c>
      <c r="C256" s="84"/>
      <c r="D256" s="79"/>
      <c r="E256" s="79"/>
      <c r="F256" s="79"/>
      <c r="G256" s="79"/>
    </row>
    <row r="257" spans="2:7" ht="13.5" x14ac:dyDescent="0.25">
      <c r="B257" s="83"/>
      <c r="C257" s="84"/>
      <c r="D257" s="79"/>
      <c r="E257" s="79"/>
      <c r="F257" s="79"/>
      <c r="G257" s="79"/>
    </row>
    <row r="258" spans="2:7" ht="13.5" x14ac:dyDescent="0.25">
      <c r="B258" s="80" t="s">
        <v>1247</v>
      </c>
      <c r="C258" s="79"/>
      <c r="D258" s="79"/>
      <c r="E258" s="79"/>
      <c r="F258" s="79"/>
      <c r="G258" s="79"/>
    </row>
    <row r="259" spans="2:7" ht="13.5" x14ac:dyDescent="0.25">
      <c r="B259" s="83"/>
      <c r="C259" s="84"/>
      <c r="D259" s="79"/>
      <c r="E259" s="79"/>
      <c r="F259" s="79"/>
      <c r="G259" s="79"/>
    </row>
    <row r="260" spans="2:7" ht="13.5" x14ac:dyDescent="0.25">
      <c r="B260" s="80" t="s">
        <v>1229</v>
      </c>
      <c r="C260" s="79"/>
      <c r="D260" s="79"/>
      <c r="E260" s="79"/>
      <c r="F260" s="79"/>
      <c r="G260" s="79"/>
    </row>
    <row r="261" spans="2:7" ht="13.5" x14ac:dyDescent="0.25">
      <c r="B261" s="80"/>
      <c r="C261" s="79"/>
      <c r="D261" s="79"/>
      <c r="E261" s="79"/>
      <c r="F261" s="79"/>
      <c r="G261" s="79"/>
    </row>
    <row r="262" spans="2:7" ht="81" x14ac:dyDescent="0.2">
      <c r="B262" s="86" t="s">
        <v>1210</v>
      </c>
      <c r="C262" s="87" t="s">
        <v>1220</v>
      </c>
      <c r="D262" s="87" t="s">
        <v>1221</v>
      </c>
      <c r="E262" s="87" t="s">
        <v>1222</v>
      </c>
      <c r="F262" s="87" t="s">
        <v>1230</v>
      </c>
      <c r="G262" s="87" t="s">
        <v>1231</v>
      </c>
    </row>
    <row r="263" spans="2:7" ht="13.5" x14ac:dyDescent="0.2">
      <c r="B263" s="24" t="s">
        <v>729</v>
      </c>
      <c r="C263" s="94">
        <v>70</v>
      </c>
      <c r="D263" s="94">
        <v>70</v>
      </c>
      <c r="E263" s="94">
        <v>517.86</v>
      </c>
      <c r="F263" s="94">
        <v>491.86</v>
      </c>
      <c r="G263" s="94">
        <v>-26</v>
      </c>
    </row>
    <row r="264" spans="2:7" ht="13.5" x14ac:dyDescent="0.25">
      <c r="B264" s="95"/>
      <c r="C264" s="96"/>
      <c r="D264" s="96"/>
      <c r="E264" s="97"/>
      <c r="F264" s="97"/>
      <c r="G264" s="97"/>
    </row>
    <row r="265" spans="2:7" ht="13.5" x14ac:dyDescent="0.25">
      <c r="B265" s="80" t="s">
        <v>1233</v>
      </c>
      <c r="C265" s="79"/>
      <c r="D265" s="98"/>
      <c r="E265" s="79"/>
      <c r="F265" s="79"/>
      <c r="G265" s="79"/>
    </row>
    <row r="266" spans="2:7" ht="13.5" x14ac:dyDescent="0.25">
      <c r="B266" s="79"/>
      <c r="C266" s="79"/>
      <c r="D266" s="98"/>
      <c r="E266" s="98"/>
      <c r="F266" s="99"/>
      <c r="G266" s="99"/>
    </row>
    <row r="267" spans="2:7" ht="13.5" x14ac:dyDescent="0.25">
      <c r="B267" s="80" t="s">
        <v>1234</v>
      </c>
      <c r="C267" s="79"/>
      <c r="D267" s="79"/>
      <c r="E267" s="79"/>
      <c r="F267" s="79"/>
      <c r="G267" s="79" t="s">
        <v>1235</v>
      </c>
    </row>
    <row r="268" spans="2:7" ht="13.5" x14ac:dyDescent="0.25">
      <c r="B268" s="79"/>
      <c r="C268" s="100"/>
      <c r="D268" s="101"/>
      <c r="E268" s="79"/>
      <c r="F268" s="79"/>
      <c r="G268" s="79"/>
    </row>
    <row r="269" spans="2:7" ht="13.5" x14ac:dyDescent="0.25">
      <c r="B269" s="80" t="s">
        <v>1236</v>
      </c>
      <c r="C269" s="79"/>
      <c r="D269" s="79"/>
      <c r="E269" s="79"/>
      <c r="F269" s="79"/>
      <c r="G269" s="79"/>
    </row>
    <row r="270" spans="2:7" ht="13.5" x14ac:dyDescent="0.25">
      <c r="B270" s="79"/>
      <c r="C270" s="79"/>
      <c r="D270" s="79"/>
      <c r="E270" s="79"/>
      <c r="F270" s="79"/>
      <c r="G270" s="79"/>
    </row>
    <row r="271" spans="2:7" ht="13.5" x14ac:dyDescent="0.25">
      <c r="B271" s="80" t="s">
        <v>1237</v>
      </c>
      <c r="C271" s="79"/>
      <c r="D271" s="79"/>
      <c r="E271" s="79"/>
      <c r="F271" s="79"/>
      <c r="G271" s="79"/>
    </row>
    <row r="272" spans="2:7" ht="13.5" x14ac:dyDescent="0.25">
      <c r="B272" s="79"/>
      <c r="C272" s="102"/>
      <c r="D272" s="103"/>
      <c r="E272" s="25"/>
      <c r="F272" s="99"/>
      <c r="G272" s="99"/>
    </row>
    <row r="273" spans="2:7" ht="13.5" x14ac:dyDescent="0.25">
      <c r="B273" s="80" t="s">
        <v>1238</v>
      </c>
      <c r="C273" s="79"/>
      <c r="D273" s="79"/>
      <c r="E273" s="79"/>
      <c r="F273" s="79"/>
      <c r="G273" s="79"/>
    </row>
    <row r="274" spans="2:7" ht="13.5" x14ac:dyDescent="0.25">
      <c r="B274" s="83"/>
      <c r="C274" s="101"/>
      <c r="D274" s="79"/>
      <c r="E274" s="79"/>
      <c r="F274" s="79"/>
      <c r="G274" s="79"/>
    </row>
    <row r="275" spans="2:7" ht="13.5" x14ac:dyDescent="0.25">
      <c r="B275" s="80" t="s">
        <v>1239</v>
      </c>
      <c r="C275" s="79"/>
      <c r="D275" s="79"/>
      <c r="E275" s="79"/>
      <c r="F275" s="79"/>
      <c r="G275" s="79"/>
    </row>
    <row r="276" spans="2:7" ht="13.5" x14ac:dyDescent="0.25">
      <c r="B276" s="79"/>
      <c r="C276" s="79"/>
      <c r="D276" s="79"/>
      <c r="E276" s="79"/>
      <c r="F276" s="26"/>
      <c r="G276" s="104"/>
    </row>
    <row r="277" spans="2:7" ht="13.5" x14ac:dyDescent="0.25">
      <c r="B277" s="80" t="s">
        <v>1240</v>
      </c>
      <c r="C277" s="79"/>
      <c r="D277" s="79"/>
      <c r="E277" s="79"/>
      <c r="F277" s="79"/>
      <c r="G277" s="79"/>
    </row>
    <row r="278" spans="2:7" ht="13.5" x14ac:dyDescent="0.25">
      <c r="B278" s="79"/>
      <c r="C278" s="79"/>
      <c r="D278" s="79"/>
      <c r="E278" s="104"/>
      <c r="F278" s="79"/>
      <c r="G278" s="79"/>
    </row>
    <row r="279" spans="2:7" ht="13.5" x14ac:dyDescent="0.25">
      <c r="B279" s="80" t="s">
        <v>1241</v>
      </c>
      <c r="C279" s="79"/>
      <c r="D279" s="79"/>
      <c r="E279" s="104"/>
      <c r="F279" s="79"/>
      <c r="G279" s="105"/>
    </row>
    <row r="280" spans="2:7" ht="13.5" x14ac:dyDescent="0.25">
      <c r="B280" s="79"/>
      <c r="C280" s="79"/>
      <c r="D280" s="79"/>
      <c r="E280" s="104"/>
      <c r="F280" s="79"/>
      <c r="G280" s="79"/>
    </row>
    <row r="281" spans="2:7" ht="13.5" x14ac:dyDescent="0.25">
      <c r="B281" s="80" t="s">
        <v>1242</v>
      </c>
      <c r="C281" s="79"/>
      <c r="D281" s="79"/>
      <c r="E281" s="104"/>
      <c r="F281" s="79"/>
      <c r="G281" s="79"/>
    </row>
    <row r="282" spans="2:7" ht="13.5" x14ac:dyDescent="0.25">
      <c r="B282" s="79"/>
      <c r="C282" s="79"/>
      <c r="D282" s="79"/>
      <c r="E282" s="104"/>
      <c r="F282" s="79"/>
      <c r="G282" s="79"/>
    </row>
    <row r="283" spans="2:7" ht="13.5" x14ac:dyDescent="0.25">
      <c r="B283" s="80" t="s">
        <v>1243</v>
      </c>
      <c r="C283" s="79"/>
      <c r="D283" s="79"/>
      <c r="E283" s="104"/>
      <c r="F283" s="79"/>
      <c r="G283" s="79"/>
    </row>
    <row r="284" spans="2:7" ht="13.5" x14ac:dyDescent="0.25">
      <c r="B284" s="79"/>
      <c r="C284" s="79"/>
      <c r="D284" s="79"/>
      <c r="E284" s="104"/>
      <c r="F284" s="79"/>
      <c r="G284" s="79"/>
    </row>
    <row r="285" spans="2:7" ht="13.5" x14ac:dyDescent="0.25">
      <c r="B285" s="80" t="s">
        <v>1244</v>
      </c>
      <c r="C285" s="79"/>
      <c r="D285" s="79"/>
      <c r="E285" s="104"/>
      <c r="F285" s="79"/>
      <c r="G285" s="79"/>
    </row>
    <row r="286" spans="2:7" ht="13.5" x14ac:dyDescent="0.25">
      <c r="B286" s="79" t="s">
        <v>1245</v>
      </c>
      <c r="C286" s="79"/>
      <c r="D286" s="79"/>
      <c r="E286" s="79"/>
      <c r="F286" s="79"/>
      <c r="G286" s="79"/>
    </row>
    <row r="287" spans="2:7" ht="13.5" x14ac:dyDescent="0.25">
      <c r="B287" s="79"/>
      <c r="C287" s="79"/>
      <c r="D287" s="79"/>
      <c r="E287" s="79"/>
      <c r="F287" s="79"/>
      <c r="G287" s="79"/>
    </row>
    <row r="288" spans="2:7" ht="13.5" x14ac:dyDescent="0.25">
      <c r="B288" s="79"/>
      <c r="C288" s="79"/>
      <c r="D288" s="79"/>
      <c r="E288" s="79"/>
      <c r="F288" s="79"/>
      <c r="G288" s="79"/>
    </row>
  </sheetData>
  <mergeCells count="32">
    <mergeCell ref="B206:C206"/>
    <mergeCell ref="B197:C197"/>
    <mergeCell ref="B198:C198"/>
    <mergeCell ref="B199:C199"/>
    <mergeCell ref="B200:C200"/>
    <mergeCell ref="B201:C201"/>
    <mergeCell ref="B195:C195"/>
    <mergeCell ref="B196:C196"/>
    <mergeCell ref="B202:C202"/>
    <mergeCell ref="B203:C203"/>
    <mergeCell ref="B204:D204"/>
    <mergeCell ref="B189:C189"/>
    <mergeCell ref="B190:C190"/>
    <mergeCell ref="B191:C191"/>
    <mergeCell ref="B192:C192"/>
    <mergeCell ref="B194:D194"/>
    <mergeCell ref="B217:G217"/>
    <mergeCell ref="B218:G218"/>
    <mergeCell ref="B220:G220"/>
    <mergeCell ref="A1:H1"/>
    <mergeCell ref="A2:H2"/>
    <mergeCell ref="A3:H3"/>
    <mergeCell ref="B169:H169"/>
    <mergeCell ref="B170:H170"/>
    <mergeCell ref="B171:H171"/>
    <mergeCell ref="B172:H172"/>
    <mergeCell ref="B173:H173"/>
    <mergeCell ref="B175:D175"/>
    <mergeCell ref="B176:C176"/>
    <mergeCell ref="B177:C177"/>
    <mergeCell ref="B178:C178"/>
    <mergeCell ref="B186:C186"/>
  </mergeCells>
  <hyperlinks>
    <hyperlink ref="I1" location="Index!B2" display="Index" xr:uid="{D265C261-9790-4692-B272-266AEECA3E84}"/>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C0E1A-D8AD-4C2D-A036-DF163C5AFD49}">
  <sheetPr>
    <outlinePr summaryBelow="0" summaryRight="0"/>
  </sheetPr>
  <dimension ref="A1:Q131"/>
  <sheetViews>
    <sheetView showGridLines="0" topLeftCell="B1"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744</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463</v>
      </c>
      <c r="C7" s="40" t="s">
        <v>464</v>
      </c>
      <c r="D7" s="40" t="s">
        <v>45</v>
      </c>
      <c r="E7" s="41">
        <v>1050896</v>
      </c>
      <c r="F7" s="42">
        <v>7862.2784240000001</v>
      </c>
      <c r="G7" s="43">
        <v>7.3603559999999998E-2</v>
      </c>
      <c r="H7" s="33" t="s">
        <v>141</v>
      </c>
    </row>
    <row r="8" spans="1:9" x14ac:dyDescent="0.2">
      <c r="A8" s="39">
        <v>2</v>
      </c>
      <c r="B8" s="40" t="s">
        <v>43</v>
      </c>
      <c r="C8" s="40" t="s">
        <v>44</v>
      </c>
      <c r="D8" s="40" t="s">
        <v>45</v>
      </c>
      <c r="E8" s="41">
        <v>535836</v>
      </c>
      <c r="F8" s="42">
        <v>7691.3899439999996</v>
      </c>
      <c r="G8" s="43">
        <v>7.2003769999999995E-2</v>
      </c>
      <c r="H8" s="33" t="s">
        <v>141</v>
      </c>
    </row>
    <row r="9" spans="1:9" x14ac:dyDescent="0.2">
      <c r="A9" s="39">
        <v>3</v>
      </c>
      <c r="B9" s="40" t="s">
        <v>221</v>
      </c>
      <c r="C9" s="40" t="s">
        <v>222</v>
      </c>
      <c r="D9" s="40" t="s">
        <v>223</v>
      </c>
      <c r="E9" s="41">
        <v>167610</v>
      </c>
      <c r="F9" s="42">
        <v>7229.1869100000004</v>
      </c>
      <c r="G9" s="43">
        <v>6.7676799999999995E-2</v>
      </c>
      <c r="H9" s="33" t="s">
        <v>141</v>
      </c>
    </row>
    <row r="10" spans="1:9" x14ac:dyDescent="0.2">
      <c r="A10" s="39">
        <v>4</v>
      </c>
      <c r="B10" s="40" t="s">
        <v>12</v>
      </c>
      <c r="C10" s="40" t="s">
        <v>13</v>
      </c>
      <c r="D10" s="40" t="s">
        <v>14</v>
      </c>
      <c r="E10" s="41">
        <v>345000</v>
      </c>
      <c r="F10" s="42">
        <v>6803.4</v>
      </c>
      <c r="G10" s="43">
        <v>6.3690750000000004E-2</v>
      </c>
      <c r="H10" s="33" t="s">
        <v>141</v>
      </c>
    </row>
    <row r="11" spans="1:9" x14ac:dyDescent="0.2">
      <c r="A11" s="39">
        <v>5</v>
      </c>
      <c r="B11" s="40" t="s">
        <v>745</v>
      </c>
      <c r="C11" s="40" t="s">
        <v>746</v>
      </c>
      <c r="D11" s="40" t="s">
        <v>32</v>
      </c>
      <c r="E11" s="41">
        <v>367376</v>
      </c>
      <c r="F11" s="42">
        <v>6071.6231520000001</v>
      </c>
      <c r="G11" s="43">
        <v>5.6840149999999999E-2</v>
      </c>
      <c r="H11" s="33" t="s">
        <v>141</v>
      </c>
    </row>
    <row r="12" spans="1:9" x14ac:dyDescent="0.2">
      <c r="A12" s="39">
        <v>6</v>
      </c>
      <c r="B12" s="40" t="s">
        <v>62</v>
      </c>
      <c r="C12" s="40" t="s">
        <v>63</v>
      </c>
      <c r="D12" s="40" t="s">
        <v>35</v>
      </c>
      <c r="E12" s="41">
        <v>60675</v>
      </c>
      <c r="F12" s="42">
        <v>5990.7461249999997</v>
      </c>
      <c r="G12" s="43">
        <v>5.6083010000000003E-2</v>
      </c>
      <c r="H12" s="33" t="s">
        <v>141</v>
      </c>
    </row>
    <row r="13" spans="1:9" x14ac:dyDescent="0.2">
      <c r="A13" s="39">
        <v>7</v>
      </c>
      <c r="B13" s="40" t="s">
        <v>465</v>
      </c>
      <c r="C13" s="40" t="s">
        <v>466</v>
      </c>
      <c r="D13" s="40" t="s">
        <v>45</v>
      </c>
      <c r="E13" s="41">
        <v>1318785</v>
      </c>
      <c r="F13" s="42">
        <v>5147.2178549999999</v>
      </c>
      <c r="G13" s="43">
        <v>4.8186229999999997E-2</v>
      </c>
      <c r="H13" s="33" t="s">
        <v>141</v>
      </c>
    </row>
    <row r="14" spans="1:9" x14ac:dyDescent="0.2">
      <c r="A14" s="39">
        <v>8</v>
      </c>
      <c r="B14" s="40" t="s">
        <v>50</v>
      </c>
      <c r="C14" s="40" t="s">
        <v>51</v>
      </c>
      <c r="D14" s="40" t="s">
        <v>52</v>
      </c>
      <c r="E14" s="41">
        <v>44916</v>
      </c>
      <c r="F14" s="42">
        <v>4023.1261199999999</v>
      </c>
      <c r="G14" s="43">
        <v>3.7662920000000003E-2</v>
      </c>
      <c r="H14" s="33" t="s">
        <v>141</v>
      </c>
    </row>
    <row r="15" spans="1:9" x14ac:dyDescent="0.2">
      <c r="A15" s="39">
        <v>9</v>
      </c>
      <c r="B15" s="40" t="s">
        <v>689</v>
      </c>
      <c r="C15" s="40" t="s">
        <v>690</v>
      </c>
      <c r="D15" s="40" t="s">
        <v>199</v>
      </c>
      <c r="E15" s="41">
        <v>225000</v>
      </c>
      <c r="F15" s="42">
        <v>3715.4250000000002</v>
      </c>
      <c r="G15" s="43">
        <v>3.4782349999999997E-2</v>
      </c>
      <c r="H15" s="33" t="s">
        <v>141</v>
      </c>
    </row>
    <row r="16" spans="1:9" x14ac:dyDescent="0.2">
      <c r="A16" s="39">
        <v>10</v>
      </c>
      <c r="B16" s="40" t="s">
        <v>747</v>
      </c>
      <c r="C16" s="40" t="s">
        <v>748</v>
      </c>
      <c r="D16" s="40" t="s">
        <v>228</v>
      </c>
      <c r="E16" s="41">
        <v>91283</v>
      </c>
      <c r="F16" s="42">
        <v>3579.2064300000002</v>
      </c>
      <c r="G16" s="43">
        <v>3.3507120000000001E-2</v>
      </c>
      <c r="H16" s="33" t="s">
        <v>141</v>
      </c>
    </row>
    <row r="17" spans="1:8" x14ac:dyDescent="0.2">
      <c r="A17" s="39">
        <v>11</v>
      </c>
      <c r="B17" s="40" t="s">
        <v>125</v>
      </c>
      <c r="C17" s="40" t="s">
        <v>126</v>
      </c>
      <c r="D17" s="40" t="s">
        <v>40</v>
      </c>
      <c r="E17" s="41">
        <v>592632</v>
      </c>
      <c r="F17" s="42">
        <v>3565.8667439999999</v>
      </c>
      <c r="G17" s="43">
        <v>3.3382240000000001E-2</v>
      </c>
      <c r="H17" s="33" t="s">
        <v>141</v>
      </c>
    </row>
    <row r="18" spans="1:8" x14ac:dyDescent="0.2">
      <c r="A18" s="39">
        <v>12</v>
      </c>
      <c r="B18" s="40" t="s">
        <v>687</v>
      </c>
      <c r="C18" s="40" t="s">
        <v>688</v>
      </c>
      <c r="D18" s="40" t="s">
        <v>199</v>
      </c>
      <c r="E18" s="41">
        <v>306782</v>
      </c>
      <c r="F18" s="42">
        <v>3466.9433819999999</v>
      </c>
      <c r="G18" s="43">
        <v>3.2456159999999998E-2</v>
      </c>
      <c r="H18" s="33" t="s">
        <v>141</v>
      </c>
    </row>
    <row r="19" spans="1:8" x14ac:dyDescent="0.2">
      <c r="A19" s="39">
        <v>13</v>
      </c>
      <c r="B19" s="40" t="s">
        <v>83</v>
      </c>
      <c r="C19" s="40" t="s">
        <v>84</v>
      </c>
      <c r="D19" s="40" t="s">
        <v>85</v>
      </c>
      <c r="E19" s="41">
        <v>66269</v>
      </c>
      <c r="F19" s="42">
        <v>3426.7699899999998</v>
      </c>
      <c r="G19" s="43">
        <v>3.2080070000000002E-2</v>
      </c>
      <c r="H19" s="33" t="s">
        <v>141</v>
      </c>
    </row>
    <row r="20" spans="1:8" x14ac:dyDescent="0.2">
      <c r="A20" s="39">
        <v>14</v>
      </c>
      <c r="B20" s="40" t="s">
        <v>749</v>
      </c>
      <c r="C20" s="40" t="s">
        <v>750</v>
      </c>
      <c r="D20" s="40" t="s">
        <v>208</v>
      </c>
      <c r="E20" s="41">
        <v>180000</v>
      </c>
      <c r="F20" s="42">
        <v>3387.6</v>
      </c>
      <c r="G20" s="43">
        <v>3.1713379999999999E-2</v>
      </c>
      <c r="H20" s="33" t="s">
        <v>141</v>
      </c>
    </row>
    <row r="21" spans="1:8" x14ac:dyDescent="0.2">
      <c r="A21" s="39">
        <v>15</v>
      </c>
      <c r="B21" s="40" t="s">
        <v>751</v>
      </c>
      <c r="C21" s="40" t="s">
        <v>752</v>
      </c>
      <c r="D21" s="40" t="s">
        <v>35</v>
      </c>
      <c r="E21" s="41">
        <v>123888</v>
      </c>
      <c r="F21" s="42">
        <v>3325.6494720000001</v>
      </c>
      <c r="G21" s="43">
        <v>3.1133419999999998E-2</v>
      </c>
      <c r="H21" s="33" t="s">
        <v>141</v>
      </c>
    </row>
    <row r="22" spans="1:8" x14ac:dyDescent="0.2">
      <c r="A22" s="39">
        <v>16</v>
      </c>
      <c r="B22" s="40" t="s">
        <v>753</v>
      </c>
      <c r="C22" s="40" t="s">
        <v>754</v>
      </c>
      <c r="D22" s="40" t="s">
        <v>45</v>
      </c>
      <c r="E22" s="41">
        <v>1540173</v>
      </c>
      <c r="F22" s="42">
        <v>3180.4572450000001</v>
      </c>
      <c r="G22" s="43">
        <v>2.9774189999999999E-2</v>
      </c>
      <c r="H22" s="33" t="s">
        <v>141</v>
      </c>
    </row>
    <row r="23" spans="1:8" ht="25.5" x14ac:dyDescent="0.2">
      <c r="A23" s="39">
        <v>17</v>
      </c>
      <c r="B23" s="40" t="s">
        <v>495</v>
      </c>
      <c r="C23" s="40" t="s">
        <v>496</v>
      </c>
      <c r="D23" s="40" t="s">
        <v>202</v>
      </c>
      <c r="E23" s="41">
        <v>244574</v>
      </c>
      <c r="F23" s="42">
        <v>2648.980994</v>
      </c>
      <c r="G23" s="43">
        <v>2.479872E-2</v>
      </c>
      <c r="H23" s="33" t="s">
        <v>141</v>
      </c>
    </row>
    <row r="24" spans="1:8" ht="25.5" x14ac:dyDescent="0.2">
      <c r="A24" s="39">
        <v>18</v>
      </c>
      <c r="B24" s="40" t="s">
        <v>302</v>
      </c>
      <c r="C24" s="40" t="s">
        <v>303</v>
      </c>
      <c r="D24" s="40" t="s">
        <v>191</v>
      </c>
      <c r="E24" s="41">
        <v>92223</v>
      </c>
      <c r="F24" s="42">
        <v>2537.239176</v>
      </c>
      <c r="G24" s="43">
        <v>2.375263E-2</v>
      </c>
      <c r="H24" s="33" t="s">
        <v>141</v>
      </c>
    </row>
    <row r="25" spans="1:8" x14ac:dyDescent="0.2">
      <c r="A25" s="39">
        <v>19</v>
      </c>
      <c r="B25" s="40" t="s">
        <v>755</v>
      </c>
      <c r="C25" s="40" t="s">
        <v>756</v>
      </c>
      <c r="D25" s="40" t="s">
        <v>228</v>
      </c>
      <c r="E25" s="41">
        <v>82842</v>
      </c>
      <c r="F25" s="42">
        <v>2490.1476779999998</v>
      </c>
      <c r="G25" s="43">
        <v>2.3311780000000001E-2</v>
      </c>
      <c r="H25" s="33" t="s">
        <v>141</v>
      </c>
    </row>
    <row r="26" spans="1:8" x14ac:dyDescent="0.2">
      <c r="A26" s="39">
        <v>20</v>
      </c>
      <c r="B26" s="40" t="s">
        <v>292</v>
      </c>
      <c r="C26" s="40" t="s">
        <v>293</v>
      </c>
      <c r="D26" s="40" t="s">
        <v>228</v>
      </c>
      <c r="E26" s="41">
        <v>201908</v>
      </c>
      <c r="F26" s="42">
        <v>2475.8968500000001</v>
      </c>
      <c r="G26" s="43">
        <v>2.317837E-2</v>
      </c>
      <c r="H26" s="33" t="s">
        <v>141</v>
      </c>
    </row>
    <row r="27" spans="1:8" ht="25.5" x14ac:dyDescent="0.2">
      <c r="A27" s="39">
        <v>21</v>
      </c>
      <c r="B27" s="40" t="s">
        <v>324</v>
      </c>
      <c r="C27" s="40" t="s">
        <v>325</v>
      </c>
      <c r="D27" s="40" t="s">
        <v>184</v>
      </c>
      <c r="E27" s="41">
        <v>123490</v>
      </c>
      <c r="F27" s="42">
        <v>2284.4415100000001</v>
      </c>
      <c r="G27" s="43">
        <v>2.1386039999999999E-2</v>
      </c>
      <c r="H27" s="33" t="s">
        <v>141</v>
      </c>
    </row>
    <row r="28" spans="1:8" ht="25.5" x14ac:dyDescent="0.2">
      <c r="A28" s="39">
        <v>22</v>
      </c>
      <c r="B28" s="40" t="s">
        <v>757</v>
      </c>
      <c r="C28" s="40" t="s">
        <v>758</v>
      </c>
      <c r="D28" s="40" t="s">
        <v>26</v>
      </c>
      <c r="E28" s="41">
        <v>120451</v>
      </c>
      <c r="F28" s="42">
        <v>2167.7566470000002</v>
      </c>
      <c r="G28" s="43">
        <v>2.0293680000000001E-2</v>
      </c>
      <c r="H28" s="33" t="s">
        <v>141</v>
      </c>
    </row>
    <row r="29" spans="1:8" x14ac:dyDescent="0.2">
      <c r="A29" s="39">
        <v>23</v>
      </c>
      <c r="B29" s="40" t="s">
        <v>46</v>
      </c>
      <c r="C29" s="40" t="s">
        <v>47</v>
      </c>
      <c r="D29" s="40" t="s">
        <v>45</v>
      </c>
      <c r="E29" s="41">
        <v>210637</v>
      </c>
      <c r="F29" s="42">
        <v>2164.0845380000001</v>
      </c>
      <c r="G29" s="43">
        <v>2.0259309999999999E-2</v>
      </c>
      <c r="H29" s="33" t="s">
        <v>141</v>
      </c>
    </row>
    <row r="30" spans="1:8" x14ac:dyDescent="0.2">
      <c r="A30" s="39">
        <v>24</v>
      </c>
      <c r="B30" s="40" t="s">
        <v>417</v>
      </c>
      <c r="C30" s="40" t="s">
        <v>418</v>
      </c>
      <c r="D30" s="40" t="s">
        <v>45</v>
      </c>
      <c r="E30" s="41">
        <v>172372</v>
      </c>
      <c r="F30" s="42">
        <v>2119.3137400000001</v>
      </c>
      <c r="G30" s="43">
        <v>1.9840179999999999E-2</v>
      </c>
      <c r="H30" s="33" t="s">
        <v>141</v>
      </c>
    </row>
    <row r="31" spans="1:8" x14ac:dyDescent="0.2">
      <c r="A31" s="39">
        <v>25</v>
      </c>
      <c r="B31" s="40" t="s">
        <v>759</v>
      </c>
      <c r="C31" s="40" t="s">
        <v>760</v>
      </c>
      <c r="D31" s="40" t="s">
        <v>208</v>
      </c>
      <c r="E31" s="41">
        <v>707496</v>
      </c>
      <c r="F31" s="42">
        <v>1799.1623279999999</v>
      </c>
      <c r="G31" s="43">
        <v>1.6843049999999998E-2</v>
      </c>
      <c r="H31" s="33" t="s">
        <v>141</v>
      </c>
    </row>
    <row r="32" spans="1:8" x14ac:dyDescent="0.2">
      <c r="A32" s="39">
        <v>26</v>
      </c>
      <c r="B32" s="40" t="s">
        <v>699</v>
      </c>
      <c r="C32" s="40" t="s">
        <v>700</v>
      </c>
      <c r="D32" s="40" t="s">
        <v>199</v>
      </c>
      <c r="E32" s="41">
        <v>101625</v>
      </c>
      <c r="F32" s="42">
        <v>1368.7871250000001</v>
      </c>
      <c r="G32" s="43">
        <v>1.281405E-2</v>
      </c>
      <c r="H32" s="33" t="s">
        <v>141</v>
      </c>
    </row>
    <row r="33" spans="1:8" x14ac:dyDescent="0.2">
      <c r="A33" s="39">
        <v>27</v>
      </c>
      <c r="B33" s="40" t="s">
        <v>240</v>
      </c>
      <c r="C33" s="40" t="s">
        <v>241</v>
      </c>
      <c r="D33" s="40" t="s">
        <v>119</v>
      </c>
      <c r="E33" s="41">
        <v>231174</v>
      </c>
      <c r="F33" s="42">
        <v>1013.120055</v>
      </c>
      <c r="G33" s="43">
        <v>9.4844300000000003E-3</v>
      </c>
      <c r="H33" s="33" t="s">
        <v>141</v>
      </c>
    </row>
    <row r="34" spans="1:8" x14ac:dyDescent="0.2">
      <c r="A34" s="39">
        <v>28</v>
      </c>
      <c r="B34" s="40" t="s">
        <v>393</v>
      </c>
      <c r="C34" s="40" t="s">
        <v>394</v>
      </c>
      <c r="D34" s="40" t="s">
        <v>184</v>
      </c>
      <c r="E34" s="41">
        <v>72974</v>
      </c>
      <c r="F34" s="42">
        <v>992.30045199999995</v>
      </c>
      <c r="G34" s="43">
        <v>9.2895300000000007E-3</v>
      </c>
      <c r="H34" s="33" t="s">
        <v>141</v>
      </c>
    </row>
    <row r="35" spans="1:8" x14ac:dyDescent="0.2">
      <c r="A35" s="39">
        <v>29</v>
      </c>
      <c r="B35" s="40" t="s">
        <v>761</v>
      </c>
      <c r="C35" s="40" t="s">
        <v>762</v>
      </c>
      <c r="D35" s="40" t="s">
        <v>17</v>
      </c>
      <c r="E35" s="41">
        <v>176398</v>
      </c>
      <c r="F35" s="42">
        <v>827.21842100000003</v>
      </c>
      <c r="G35" s="43">
        <v>7.7440900000000003E-3</v>
      </c>
      <c r="H35" s="33" t="s">
        <v>141</v>
      </c>
    </row>
    <row r="36" spans="1:8" x14ac:dyDescent="0.2">
      <c r="A36" s="44"/>
      <c r="B36" s="44"/>
      <c r="C36" s="45" t="s">
        <v>140</v>
      </c>
      <c r="D36" s="44"/>
      <c r="E36" s="44" t="s">
        <v>141</v>
      </c>
      <c r="F36" s="46">
        <v>103355.33630700001</v>
      </c>
      <c r="G36" s="47">
        <v>0.96757198</v>
      </c>
      <c r="H36" s="33" t="s">
        <v>141</v>
      </c>
    </row>
    <row r="37" spans="1:8" x14ac:dyDescent="0.2">
      <c r="A37" s="44"/>
      <c r="B37" s="44"/>
      <c r="C37" s="48"/>
      <c r="D37" s="44"/>
      <c r="E37" s="44"/>
      <c r="F37" s="49"/>
      <c r="G37" s="49"/>
      <c r="H37" s="33" t="s">
        <v>141</v>
      </c>
    </row>
    <row r="38" spans="1:8" x14ac:dyDescent="0.2">
      <c r="A38" s="44"/>
      <c r="B38" s="44"/>
      <c r="C38" s="45" t="s">
        <v>142</v>
      </c>
      <c r="D38" s="44"/>
      <c r="E38" s="44"/>
      <c r="F38" s="44"/>
      <c r="G38" s="44"/>
      <c r="H38" s="33" t="s">
        <v>141</v>
      </c>
    </row>
    <row r="39" spans="1:8" x14ac:dyDescent="0.2">
      <c r="A39" s="44"/>
      <c r="B39" s="44"/>
      <c r="C39" s="45" t="s">
        <v>140</v>
      </c>
      <c r="D39" s="44"/>
      <c r="E39" s="44" t="s">
        <v>141</v>
      </c>
      <c r="F39" s="50" t="s">
        <v>143</v>
      </c>
      <c r="G39" s="47">
        <v>0</v>
      </c>
      <c r="H39" s="33" t="s">
        <v>141</v>
      </c>
    </row>
    <row r="40" spans="1:8" x14ac:dyDescent="0.2">
      <c r="A40" s="44"/>
      <c r="B40" s="44"/>
      <c r="C40" s="48"/>
      <c r="D40" s="44"/>
      <c r="E40" s="44"/>
      <c r="F40" s="49"/>
      <c r="G40" s="49"/>
      <c r="H40" s="33" t="s">
        <v>141</v>
      </c>
    </row>
    <row r="41" spans="1:8" x14ac:dyDescent="0.2">
      <c r="A41" s="44"/>
      <c r="B41" s="44"/>
      <c r="C41" s="45" t="s">
        <v>144</v>
      </c>
      <c r="D41" s="44"/>
      <c r="E41" s="44"/>
      <c r="F41" s="44"/>
      <c r="G41" s="44"/>
      <c r="H41" s="33" t="s">
        <v>141</v>
      </c>
    </row>
    <row r="42" spans="1:8" x14ac:dyDescent="0.2">
      <c r="A42" s="44"/>
      <c r="B42" s="44"/>
      <c r="C42" s="45" t="s">
        <v>140</v>
      </c>
      <c r="D42" s="44"/>
      <c r="E42" s="44" t="s">
        <v>141</v>
      </c>
      <c r="F42" s="50" t="s">
        <v>143</v>
      </c>
      <c r="G42" s="47">
        <v>0</v>
      </c>
      <c r="H42" s="33" t="s">
        <v>141</v>
      </c>
    </row>
    <row r="43" spans="1:8" x14ac:dyDescent="0.2">
      <c r="A43" s="44"/>
      <c r="B43" s="44"/>
      <c r="C43" s="48"/>
      <c r="D43" s="44"/>
      <c r="E43" s="44"/>
      <c r="F43" s="49"/>
      <c r="G43" s="49"/>
      <c r="H43" s="33" t="s">
        <v>141</v>
      </c>
    </row>
    <row r="44" spans="1:8" x14ac:dyDescent="0.2">
      <c r="A44" s="44"/>
      <c r="B44" s="44"/>
      <c r="C44" s="45" t="s">
        <v>145</v>
      </c>
      <c r="D44" s="44"/>
      <c r="E44" s="44"/>
      <c r="F44" s="44"/>
      <c r="G44" s="44"/>
      <c r="H44" s="33" t="s">
        <v>141</v>
      </c>
    </row>
    <row r="45" spans="1:8" x14ac:dyDescent="0.2">
      <c r="A45" s="44"/>
      <c r="B45" s="44"/>
      <c r="C45" s="45" t="s">
        <v>140</v>
      </c>
      <c r="D45" s="44"/>
      <c r="E45" s="44" t="s">
        <v>141</v>
      </c>
      <c r="F45" s="50" t="s">
        <v>143</v>
      </c>
      <c r="G45" s="47">
        <v>0</v>
      </c>
      <c r="H45" s="33" t="s">
        <v>141</v>
      </c>
    </row>
    <row r="46" spans="1:8" x14ac:dyDescent="0.2">
      <c r="A46" s="44"/>
      <c r="B46" s="44"/>
      <c r="C46" s="48"/>
      <c r="D46" s="44"/>
      <c r="E46" s="44"/>
      <c r="F46" s="49"/>
      <c r="G46" s="49"/>
      <c r="H46" s="33" t="s">
        <v>141</v>
      </c>
    </row>
    <row r="47" spans="1:8" x14ac:dyDescent="0.2">
      <c r="A47" s="44"/>
      <c r="B47" s="44"/>
      <c r="C47" s="45" t="s">
        <v>146</v>
      </c>
      <c r="D47" s="44"/>
      <c r="E47" s="44"/>
      <c r="F47" s="49"/>
      <c r="G47" s="49"/>
      <c r="H47" s="33" t="s">
        <v>141</v>
      </c>
    </row>
    <row r="48" spans="1:8" x14ac:dyDescent="0.2">
      <c r="A48" s="44"/>
      <c r="B48" s="44"/>
      <c r="C48" s="45" t="s">
        <v>140</v>
      </c>
      <c r="D48" s="44"/>
      <c r="E48" s="44" t="s">
        <v>141</v>
      </c>
      <c r="F48" s="50" t="s">
        <v>143</v>
      </c>
      <c r="G48" s="47">
        <v>0</v>
      </c>
      <c r="H48" s="33" t="s">
        <v>141</v>
      </c>
    </row>
    <row r="49" spans="1:8" x14ac:dyDescent="0.2">
      <c r="A49" s="44"/>
      <c r="B49" s="44"/>
      <c r="C49" s="48"/>
      <c r="D49" s="44"/>
      <c r="E49" s="44"/>
      <c r="F49" s="49"/>
      <c r="G49" s="49"/>
      <c r="H49" s="33" t="s">
        <v>141</v>
      </c>
    </row>
    <row r="50" spans="1:8" x14ac:dyDescent="0.2">
      <c r="A50" s="44"/>
      <c r="B50" s="44"/>
      <c r="C50" s="45" t="s">
        <v>147</v>
      </c>
      <c r="D50" s="44"/>
      <c r="E50" s="44"/>
      <c r="F50" s="49"/>
      <c r="G50" s="49"/>
      <c r="H50" s="33" t="s">
        <v>141</v>
      </c>
    </row>
    <row r="51" spans="1:8" x14ac:dyDescent="0.2">
      <c r="A51" s="44"/>
      <c r="B51" s="44"/>
      <c r="C51" s="45" t="s">
        <v>140</v>
      </c>
      <c r="D51" s="44"/>
      <c r="E51" s="44" t="s">
        <v>141</v>
      </c>
      <c r="F51" s="50" t="s">
        <v>143</v>
      </c>
      <c r="G51" s="47">
        <v>0</v>
      </c>
      <c r="H51" s="33" t="s">
        <v>141</v>
      </c>
    </row>
    <row r="52" spans="1:8" x14ac:dyDescent="0.2">
      <c r="A52" s="44"/>
      <c r="B52" s="44"/>
      <c r="C52" s="48"/>
      <c r="D52" s="44"/>
      <c r="E52" s="44"/>
      <c r="F52" s="49"/>
      <c r="G52" s="49"/>
      <c r="H52" s="33" t="s">
        <v>141</v>
      </c>
    </row>
    <row r="53" spans="1:8" x14ac:dyDescent="0.2">
      <c r="A53" s="44"/>
      <c r="B53" s="44"/>
      <c r="C53" s="45" t="s">
        <v>148</v>
      </c>
      <c r="D53" s="44"/>
      <c r="E53" s="44"/>
      <c r="F53" s="46">
        <v>103355.33630700001</v>
      </c>
      <c r="G53" s="47">
        <v>0.96757198</v>
      </c>
      <c r="H53" s="33" t="s">
        <v>141</v>
      </c>
    </row>
    <row r="54" spans="1:8" x14ac:dyDescent="0.2">
      <c r="A54" s="44"/>
      <c r="B54" s="44"/>
      <c r="C54" s="48"/>
      <c r="D54" s="44"/>
      <c r="E54" s="44"/>
      <c r="F54" s="49"/>
      <c r="G54" s="49"/>
      <c r="H54" s="33" t="s">
        <v>141</v>
      </c>
    </row>
    <row r="55" spans="1:8" x14ac:dyDescent="0.2">
      <c r="A55" s="44"/>
      <c r="B55" s="44"/>
      <c r="C55" s="45" t="s">
        <v>149</v>
      </c>
      <c r="D55" s="44"/>
      <c r="E55" s="44"/>
      <c r="F55" s="49"/>
      <c r="G55" s="49"/>
      <c r="H55" s="33" t="s">
        <v>141</v>
      </c>
    </row>
    <row r="56" spans="1:8" x14ac:dyDescent="0.2">
      <c r="A56" s="44"/>
      <c r="B56" s="44"/>
      <c r="C56" s="45" t="s">
        <v>11</v>
      </c>
      <c r="D56" s="44"/>
      <c r="E56" s="44"/>
      <c r="F56" s="49"/>
      <c r="G56" s="49"/>
      <c r="H56" s="33" t="s">
        <v>141</v>
      </c>
    </row>
    <row r="57" spans="1:8" x14ac:dyDescent="0.2">
      <c r="A57" s="44"/>
      <c r="B57" s="44"/>
      <c r="C57" s="45" t="s">
        <v>140</v>
      </c>
      <c r="D57" s="44"/>
      <c r="E57" s="44" t="s">
        <v>141</v>
      </c>
      <c r="F57" s="50" t="s">
        <v>143</v>
      </c>
      <c r="G57" s="47">
        <v>0</v>
      </c>
      <c r="H57" s="33" t="s">
        <v>141</v>
      </c>
    </row>
    <row r="58" spans="1:8" x14ac:dyDescent="0.2">
      <c r="A58" s="44"/>
      <c r="B58" s="44"/>
      <c r="C58" s="48"/>
      <c r="D58" s="44"/>
      <c r="E58" s="44"/>
      <c r="F58" s="49"/>
      <c r="G58" s="49"/>
      <c r="H58" s="33" t="s">
        <v>141</v>
      </c>
    </row>
    <row r="59" spans="1:8" x14ac:dyDescent="0.2">
      <c r="A59" s="44"/>
      <c r="B59" s="44"/>
      <c r="C59" s="45" t="s">
        <v>150</v>
      </c>
      <c r="D59" s="44"/>
      <c r="E59" s="44"/>
      <c r="F59" s="44"/>
      <c r="G59" s="44"/>
      <c r="H59" s="33" t="s">
        <v>141</v>
      </c>
    </row>
    <row r="60" spans="1:8" x14ac:dyDescent="0.2">
      <c r="A60" s="44"/>
      <c r="B60" s="44"/>
      <c r="C60" s="45" t="s">
        <v>140</v>
      </c>
      <c r="D60" s="44"/>
      <c r="E60" s="44" t="s">
        <v>141</v>
      </c>
      <c r="F60" s="50" t="s">
        <v>143</v>
      </c>
      <c r="G60" s="47">
        <v>0</v>
      </c>
      <c r="H60" s="33" t="s">
        <v>141</v>
      </c>
    </row>
    <row r="61" spans="1:8" x14ac:dyDescent="0.2">
      <c r="A61" s="44"/>
      <c r="B61" s="44"/>
      <c r="C61" s="48"/>
      <c r="D61" s="44"/>
      <c r="E61" s="44"/>
      <c r="F61" s="49"/>
      <c r="G61" s="49"/>
      <c r="H61" s="33" t="s">
        <v>141</v>
      </c>
    </row>
    <row r="62" spans="1:8" x14ac:dyDescent="0.2">
      <c r="A62" s="44"/>
      <c r="B62" s="44"/>
      <c r="C62" s="45" t="s">
        <v>151</v>
      </c>
      <c r="D62" s="44"/>
      <c r="E62" s="44"/>
      <c r="F62" s="44"/>
      <c r="G62" s="44"/>
      <c r="H62" s="33" t="s">
        <v>141</v>
      </c>
    </row>
    <row r="63" spans="1:8" x14ac:dyDescent="0.2">
      <c r="A63" s="44"/>
      <c r="B63" s="44"/>
      <c r="C63" s="45" t="s">
        <v>140</v>
      </c>
      <c r="D63" s="44"/>
      <c r="E63" s="44" t="s">
        <v>141</v>
      </c>
      <c r="F63" s="50" t="s">
        <v>143</v>
      </c>
      <c r="G63" s="47">
        <v>0</v>
      </c>
      <c r="H63" s="33" t="s">
        <v>141</v>
      </c>
    </row>
    <row r="64" spans="1:8" x14ac:dyDescent="0.2">
      <c r="A64" s="44"/>
      <c r="B64" s="44"/>
      <c r="C64" s="48"/>
      <c r="D64" s="44"/>
      <c r="E64" s="44"/>
      <c r="F64" s="49"/>
      <c r="G64" s="49"/>
      <c r="H64" s="33" t="s">
        <v>141</v>
      </c>
    </row>
    <row r="65" spans="1:8" x14ac:dyDescent="0.2">
      <c r="A65" s="44"/>
      <c r="B65" s="44"/>
      <c r="C65" s="45" t="s">
        <v>152</v>
      </c>
      <c r="D65" s="44"/>
      <c r="E65" s="44"/>
      <c r="F65" s="49"/>
      <c r="G65" s="49"/>
      <c r="H65" s="33" t="s">
        <v>141</v>
      </c>
    </row>
    <row r="66" spans="1:8" x14ac:dyDescent="0.2">
      <c r="A66" s="44"/>
      <c r="B66" s="44"/>
      <c r="C66" s="45" t="s">
        <v>140</v>
      </c>
      <c r="D66" s="44"/>
      <c r="E66" s="44" t="s">
        <v>141</v>
      </c>
      <c r="F66" s="50" t="s">
        <v>143</v>
      </c>
      <c r="G66" s="47">
        <v>0</v>
      </c>
      <c r="H66" s="33" t="s">
        <v>141</v>
      </c>
    </row>
    <row r="67" spans="1:8" x14ac:dyDescent="0.2">
      <c r="A67" s="44"/>
      <c r="B67" s="44"/>
      <c r="C67" s="48"/>
      <c r="D67" s="44"/>
      <c r="E67" s="44"/>
      <c r="F67" s="49"/>
      <c r="G67" s="49"/>
      <c r="H67" s="33" t="s">
        <v>141</v>
      </c>
    </row>
    <row r="68" spans="1:8" x14ac:dyDescent="0.2">
      <c r="A68" s="44"/>
      <c r="B68" s="44"/>
      <c r="C68" s="45" t="s">
        <v>153</v>
      </c>
      <c r="D68" s="44"/>
      <c r="E68" s="44"/>
      <c r="F68" s="46">
        <v>0</v>
      </c>
      <c r="G68" s="47">
        <v>0</v>
      </c>
      <c r="H68" s="33" t="s">
        <v>141</v>
      </c>
    </row>
    <row r="69" spans="1:8" x14ac:dyDescent="0.2">
      <c r="A69" s="44"/>
      <c r="B69" s="44"/>
      <c r="C69" s="48"/>
      <c r="D69" s="44"/>
      <c r="E69" s="44"/>
      <c r="F69" s="49"/>
      <c r="G69" s="49"/>
      <c r="H69" s="33" t="s">
        <v>141</v>
      </c>
    </row>
    <row r="70" spans="1:8" x14ac:dyDescent="0.2">
      <c r="A70" s="44"/>
      <c r="B70" s="44"/>
      <c r="C70" s="45" t="s">
        <v>154</v>
      </c>
      <c r="D70" s="44"/>
      <c r="E70" s="44"/>
      <c r="F70" s="49"/>
      <c r="G70" s="49"/>
      <c r="H70" s="33" t="s">
        <v>141</v>
      </c>
    </row>
    <row r="71" spans="1:8" x14ac:dyDescent="0.2">
      <c r="A71" s="44"/>
      <c r="B71" s="44"/>
      <c r="C71" s="45" t="s">
        <v>155</v>
      </c>
      <c r="D71" s="44"/>
      <c r="E71" s="44"/>
      <c r="F71" s="49"/>
      <c r="G71" s="49"/>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156</v>
      </c>
      <c r="D74" s="44"/>
      <c r="E74" s="44"/>
      <c r="F74" s="49"/>
      <c r="G74" s="49"/>
      <c r="H74" s="33" t="s">
        <v>141</v>
      </c>
    </row>
    <row r="75" spans="1:8" x14ac:dyDescent="0.2">
      <c r="A75" s="44"/>
      <c r="B75" s="44"/>
      <c r="C75" s="45" t="s">
        <v>140</v>
      </c>
      <c r="D75" s="44"/>
      <c r="E75" s="44" t="s">
        <v>141</v>
      </c>
      <c r="F75" s="50" t="s">
        <v>143</v>
      </c>
      <c r="G75" s="47">
        <v>0</v>
      </c>
      <c r="H75" s="33" t="s">
        <v>141</v>
      </c>
    </row>
    <row r="76" spans="1:8" x14ac:dyDescent="0.2">
      <c r="A76" s="44"/>
      <c r="B76" s="44"/>
      <c r="C76" s="48"/>
      <c r="D76" s="44"/>
      <c r="E76" s="44"/>
      <c r="F76" s="49"/>
      <c r="G76" s="49"/>
      <c r="H76" s="33" t="s">
        <v>141</v>
      </c>
    </row>
    <row r="77" spans="1:8" x14ac:dyDescent="0.2">
      <c r="A77" s="44"/>
      <c r="B77" s="44"/>
      <c r="C77" s="45" t="s">
        <v>157</v>
      </c>
      <c r="D77" s="44"/>
      <c r="E77" s="44"/>
      <c r="F77" s="49"/>
      <c r="G77" s="49"/>
      <c r="H77" s="33" t="s">
        <v>141</v>
      </c>
    </row>
    <row r="78" spans="1:8" x14ac:dyDescent="0.2">
      <c r="A78" s="44"/>
      <c r="B78" s="44"/>
      <c r="C78" s="45" t="s">
        <v>140</v>
      </c>
      <c r="D78" s="44"/>
      <c r="E78" s="44" t="s">
        <v>141</v>
      </c>
      <c r="F78" s="50" t="s">
        <v>143</v>
      </c>
      <c r="G78" s="47">
        <v>0</v>
      </c>
      <c r="H78" s="33" t="s">
        <v>141</v>
      </c>
    </row>
    <row r="79" spans="1:8" x14ac:dyDescent="0.2">
      <c r="A79" s="44"/>
      <c r="B79" s="44"/>
      <c r="C79" s="48"/>
      <c r="D79" s="44"/>
      <c r="E79" s="44"/>
      <c r="F79" s="49"/>
      <c r="G79" s="49"/>
      <c r="H79" s="33" t="s">
        <v>141</v>
      </c>
    </row>
    <row r="80" spans="1:8" x14ac:dyDescent="0.2">
      <c r="A80" s="44"/>
      <c r="B80" s="44"/>
      <c r="C80" s="45" t="s">
        <v>158</v>
      </c>
      <c r="D80" s="44"/>
      <c r="E80" s="44"/>
      <c r="F80" s="49"/>
      <c r="G80" s="49"/>
      <c r="H80" s="33" t="s">
        <v>141</v>
      </c>
    </row>
    <row r="81" spans="1:8" x14ac:dyDescent="0.2">
      <c r="A81" s="39">
        <v>1</v>
      </c>
      <c r="B81" s="40"/>
      <c r="C81" s="40" t="s">
        <v>159</v>
      </c>
      <c r="D81" s="40"/>
      <c r="E81" s="52"/>
      <c r="F81" s="42">
        <v>3398.4563473970002</v>
      </c>
      <c r="G81" s="43">
        <v>3.1815009999999998E-2</v>
      </c>
      <c r="H81" s="33">
        <v>5.25</v>
      </c>
    </row>
    <row r="82" spans="1:8" x14ac:dyDescent="0.2">
      <c r="A82" s="44"/>
      <c r="B82" s="44"/>
      <c r="C82" s="45" t="s">
        <v>140</v>
      </c>
      <c r="D82" s="44"/>
      <c r="E82" s="44" t="s">
        <v>141</v>
      </c>
      <c r="F82" s="46">
        <v>3398.4563473970002</v>
      </c>
      <c r="G82" s="47">
        <v>3.1815009999999998E-2</v>
      </c>
      <c r="H82" s="33" t="s">
        <v>141</v>
      </c>
    </row>
    <row r="83" spans="1:8" x14ac:dyDescent="0.2">
      <c r="A83" s="44"/>
      <c r="B83" s="44"/>
      <c r="C83" s="48"/>
      <c r="D83" s="44"/>
      <c r="E83" s="44"/>
      <c r="F83" s="49"/>
      <c r="G83" s="49"/>
      <c r="H83" s="33" t="s">
        <v>141</v>
      </c>
    </row>
    <row r="84" spans="1:8" x14ac:dyDescent="0.2">
      <c r="A84" s="44"/>
      <c r="B84" s="44"/>
      <c r="C84" s="45" t="s">
        <v>160</v>
      </c>
      <c r="D84" s="44"/>
      <c r="E84" s="44"/>
      <c r="F84" s="46">
        <v>3398.4563473970002</v>
      </c>
      <c r="G84" s="47">
        <v>3.1815009999999998E-2</v>
      </c>
      <c r="H84" s="33" t="s">
        <v>141</v>
      </c>
    </row>
    <row r="85" spans="1:8" x14ac:dyDescent="0.2">
      <c r="A85" s="44"/>
      <c r="B85" s="44"/>
      <c r="C85" s="49"/>
      <c r="D85" s="44"/>
      <c r="E85" s="44"/>
      <c r="F85" s="44"/>
      <c r="G85" s="44"/>
      <c r="H85" s="33" t="s">
        <v>141</v>
      </c>
    </row>
    <row r="86" spans="1:8" x14ac:dyDescent="0.2">
      <c r="A86" s="44"/>
      <c r="B86" s="44"/>
      <c r="C86" s="45" t="s">
        <v>161</v>
      </c>
      <c r="D86" s="44"/>
      <c r="E86" s="44"/>
      <c r="F86" s="44"/>
      <c r="G86" s="44"/>
      <c r="H86" s="33" t="s">
        <v>141</v>
      </c>
    </row>
    <row r="87" spans="1:8" x14ac:dyDescent="0.2">
      <c r="A87" s="44"/>
      <c r="B87" s="44"/>
      <c r="C87" s="45" t="s">
        <v>162</v>
      </c>
      <c r="D87" s="44"/>
      <c r="E87" s="44"/>
      <c r="F87" s="44"/>
      <c r="G87" s="44"/>
      <c r="H87" s="33" t="s">
        <v>141</v>
      </c>
    </row>
    <row r="88" spans="1:8" x14ac:dyDescent="0.2">
      <c r="A88" s="44"/>
      <c r="B88" s="44"/>
      <c r="C88" s="45" t="s">
        <v>140</v>
      </c>
      <c r="D88" s="44"/>
      <c r="E88" s="44" t="s">
        <v>141</v>
      </c>
      <c r="F88" s="50" t="s">
        <v>143</v>
      </c>
      <c r="G88" s="47">
        <v>0</v>
      </c>
      <c r="H88" s="33" t="s">
        <v>141</v>
      </c>
    </row>
    <row r="89" spans="1:8" x14ac:dyDescent="0.2">
      <c r="A89" s="44"/>
      <c r="B89" s="44"/>
      <c r="C89" s="48"/>
      <c r="D89" s="44"/>
      <c r="E89" s="44"/>
      <c r="F89" s="49"/>
      <c r="G89" s="49"/>
      <c r="H89" s="33" t="s">
        <v>141</v>
      </c>
    </row>
    <row r="90" spans="1:8" x14ac:dyDescent="0.2">
      <c r="A90" s="44"/>
      <c r="B90" s="44"/>
      <c r="C90" s="45" t="s">
        <v>163</v>
      </c>
      <c r="D90" s="44"/>
      <c r="E90" s="44"/>
      <c r="F90" s="44"/>
      <c r="G90" s="44"/>
      <c r="H90" s="33" t="s">
        <v>141</v>
      </c>
    </row>
    <row r="91" spans="1:8" x14ac:dyDescent="0.2">
      <c r="A91" s="44"/>
      <c r="B91" s="44"/>
      <c r="C91" s="45" t="s">
        <v>164</v>
      </c>
      <c r="D91" s="44"/>
      <c r="E91" s="44"/>
      <c r="F91" s="44"/>
      <c r="G91" s="44"/>
      <c r="H91" s="33" t="s">
        <v>141</v>
      </c>
    </row>
    <row r="92" spans="1:8" x14ac:dyDescent="0.2">
      <c r="A92" s="44"/>
      <c r="B92" s="44"/>
      <c r="C92" s="45" t="s">
        <v>140</v>
      </c>
      <c r="D92" s="44"/>
      <c r="E92" s="44" t="s">
        <v>141</v>
      </c>
      <c r="F92" s="50" t="s">
        <v>143</v>
      </c>
      <c r="G92" s="47">
        <v>0</v>
      </c>
      <c r="H92" s="33" t="s">
        <v>141</v>
      </c>
    </row>
    <row r="93" spans="1:8" x14ac:dyDescent="0.2">
      <c r="A93" s="44"/>
      <c r="B93" s="44"/>
      <c r="C93" s="48"/>
      <c r="D93" s="44"/>
      <c r="E93" s="44"/>
      <c r="F93" s="49"/>
      <c r="G93" s="49"/>
      <c r="H93" s="33" t="s">
        <v>141</v>
      </c>
    </row>
    <row r="94" spans="1:8" x14ac:dyDescent="0.2">
      <c r="A94" s="44"/>
      <c r="B94" s="44"/>
      <c r="C94" s="45" t="s">
        <v>165</v>
      </c>
      <c r="D94" s="44"/>
      <c r="E94" s="44"/>
      <c r="F94" s="49"/>
      <c r="G94" s="49"/>
      <c r="H94" s="33" t="s">
        <v>141</v>
      </c>
    </row>
    <row r="95" spans="1:8" x14ac:dyDescent="0.2">
      <c r="A95" s="44"/>
      <c r="B95" s="44"/>
      <c r="C95" s="45" t="s">
        <v>140</v>
      </c>
      <c r="D95" s="44"/>
      <c r="E95" s="44" t="s">
        <v>141</v>
      </c>
      <c r="F95" s="50" t="s">
        <v>143</v>
      </c>
      <c r="G95" s="47">
        <v>0</v>
      </c>
      <c r="H95" s="33" t="s">
        <v>141</v>
      </c>
    </row>
    <row r="96" spans="1:8" x14ac:dyDescent="0.2">
      <c r="A96" s="44"/>
      <c r="B96" s="44"/>
      <c r="C96" s="48"/>
      <c r="D96" s="44"/>
      <c r="E96" s="44"/>
      <c r="F96" s="49"/>
      <c r="G96" s="49"/>
      <c r="H96" s="33" t="s">
        <v>141</v>
      </c>
    </row>
    <row r="97" spans="1:17" x14ac:dyDescent="0.2">
      <c r="A97" s="52"/>
      <c r="B97" s="40"/>
      <c r="C97" s="40" t="s">
        <v>166</v>
      </c>
      <c r="D97" s="40"/>
      <c r="E97" s="52"/>
      <c r="F97" s="42">
        <v>65.482045810000002</v>
      </c>
      <c r="G97" s="43">
        <v>6.1302000000000004E-4</v>
      </c>
      <c r="H97" s="33" t="s">
        <v>141</v>
      </c>
    </row>
    <row r="98" spans="1:17" x14ac:dyDescent="0.2">
      <c r="A98" s="48"/>
      <c r="B98" s="48"/>
      <c r="C98" s="45" t="s">
        <v>167</v>
      </c>
      <c r="D98" s="49"/>
      <c r="E98" s="49"/>
      <c r="F98" s="46">
        <v>106819.274700207</v>
      </c>
      <c r="G98" s="53">
        <v>1.0000000099999999</v>
      </c>
      <c r="H98" s="33" t="s">
        <v>141</v>
      </c>
    </row>
    <row r="99" spans="1:17" x14ac:dyDescent="0.2">
      <c r="A99" s="54"/>
      <c r="B99" s="54"/>
      <c r="C99" s="55"/>
      <c r="D99" s="56"/>
      <c r="E99" s="56"/>
      <c r="F99" s="57"/>
      <c r="G99" s="58"/>
      <c r="H99" s="59"/>
    </row>
    <row r="100" spans="1:17" x14ac:dyDescent="0.2">
      <c r="A100" s="54"/>
      <c r="B100" s="187" t="s">
        <v>989</v>
      </c>
      <c r="C100" s="187"/>
      <c r="D100" s="187"/>
      <c r="E100" s="187"/>
      <c r="F100" s="187"/>
      <c r="G100" s="187"/>
      <c r="H100" s="187"/>
      <c r="J100" s="61"/>
    </row>
    <row r="101" spans="1:17" x14ac:dyDescent="0.2">
      <c r="A101" s="54"/>
      <c r="B101" s="187" t="s">
        <v>990</v>
      </c>
      <c r="C101" s="187"/>
      <c r="D101" s="187"/>
      <c r="E101" s="187"/>
      <c r="F101" s="187"/>
      <c r="G101" s="187"/>
      <c r="H101" s="187"/>
      <c r="J101" s="61"/>
    </row>
    <row r="102" spans="1:17" x14ac:dyDescent="0.2">
      <c r="A102" s="54"/>
      <c r="B102" s="187" t="s">
        <v>991</v>
      </c>
      <c r="C102" s="187"/>
      <c r="D102" s="187"/>
      <c r="E102" s="187"/>
      <c r="F102" s="187"/>
      <c r="G102" s="187"/>
      <c r="H102" s="187"/>
      <c r="J102" s="61"/>
    </row>
    <row r="103" spans="1:17" s="63" customFormat="1" ht="52.5" customHeight="1" x14ac:dyDescent="0.25">
      <c r="A103" s="62"/>
      <c r="B103" s="188" t="s">
        <v>992</v>
      </c>
      <c r="C103" s="188"/>
      <c r="D103" s="188"/>
      <c r="E103" s="188"/>
      <c r="F103" s="188"/>
      <c r="G103" s="188"/>
      <c r="H103" s="188"/>
      <c r="I103"/>
      <c r="J103" s="61"/>
      <c r="K103"/>
      <c r="L103"/>
      <c r="M103"/>
      <c r="N103"/>
      <c r="O103"/>
      <c r="P103"/>
      <c r="Q103"/>
    </row>
    <row r="104" spans="1:17" x14ac:dyDescent="0.2">
      <c r="A104" s="54"/>
      <c r="B104" s="187" t="s">
        <v>993</v>
      </c>
      <c r="C104" s="187"/>
      <c r="D104" s="187"/>
      <c r="E104" s="187"/>
      <c r="F104" s="187"/>
      <c r="G104" s="187"/>
      <c r="H104" s="187"/>
      <c r="J104" s="61"/>
    </row>
    <row r="105" spans="1:17" x14ac:dyDescent="0.2">
      <c r="A105" s="54"/>
      <c r="B105" s="54"/>
      <c r="C105" s="54"/>
      <c r="D105" s="56"/>
      <c r="E105" s="56"/>
      <c r="F105" s="56"/>
      <c r="G105" s="56"/>
    </row>
    <row r="106" spans="1:17" x14ac:dyDescent="0.2">
      <c r="A106" s="54"/>
      <c r="B106" s="189" t="s">
        <v>168</v>
      </c>
      <c r="C106" s="190"/>
      <c r="D106" s="191"/>
      <c r="E106" s="64"/>
      <c r="F106" s="56"/>
      <c r="G106" s="56"/>
    </row>
    <row r="107" spans="1:17" x14ac:dyDescent="0.2">
      <c r="A107" s="54"/>
      <c r="B107" s="192" t="s">
        <v>169</v>
      </c>
      <c r="C107" s="193"/>
      <c r="D107" s="32" t="s">
        <v>170</v>
      </c>
      <c r="E107" s="64"/>
      <c r="F107" s="56"/>
      <c r="G107" s="56"/>
    </row>
    <row r="108" spans="1:17" x14ac:dyDescent="0.2">
      <c r="A108" s="54"/>
      <c r="B108" s="192" t="s">
        <v>995</v>
      </c>
      <c r="C108" s="193"/>
      <c r="D108" s="32" t="s">
        <v>170</v>
      </c>
      <c r="E108" s="64"/>
      <c r="F108" s="56"/>
      <c r="G108" s="56"/>
    </row>
    <row r="109" spans="1:17" x14ac:dyDescent="0.2">
      <c r="A109" s="54"/>
      <c r="B109" s="192" t="s">
        <v>171</v>
      </c>
      <c r="C109" s="193"/>
      <c r="D109" s="65" t="s">
        <v>141</v>
      </c>
      <c r="E109" s="64"/>
      <c r="F109" s="56"/>
      <c r="G109" s="56"/>
    </row>
    <row r="110" spans="1:17" x14ac:dyDescent="0.2">
      <c r="A110" s="66"/>
      <c r="B110" s="67" t="s">
        <v>141</v>
      </c>
      <c r="C110" s="67" t="s">
        <v>996</v>
      </c>
      <c r="D110" s="67" t="s">
        <v>172</v>
      </c>
      <c r="E110" s="66"/>
      <c r="F110" s="66"/>
      <c r="G110" s="66"/>
      <c r="H110" s="66"/>
      <c r="J110" s="61"/>
    </row>
    <row r="111" spans="1:17" x14ac:dyDescent="0.2">
      <c r="A111" s="66"/>
      <c r="B111" s="68" t="s">
        <v>173</v>
      </c>
      <c r="C111" s="69">
        <v>46203</v>
      </c>
      <c r="D111" s="69">
        <v>46234</v>
      </c>
      <c r="E111" s="66"/>
      <c r="F111" s="66"/>
      <c r="G111" s="66"/>
      <c r="J111" s="61"/>
    </row>
    <row r="112" spans="1:17" x14ac:dyDescent="0.2">
      <c r="A112" s="66"/>
      <c r="B112" s="35" t="s">
        <v>174</v>
      </c>
      <c r="C112" s="70">
        <v>179.95079999999999</v>
      </c>
      <c r="D112" s="70">
        <v>184.11490000000001</v>
      </c>
      <c r="E112" s="66"/>
      <c r="F112" s="60"/>
      <c r="G112" s="71"/>
    </row>
    <row r="113" spans="1:7" x14ac:dyDescent="0.2">
      <c r="A113" s="66"/>
      <c r="B113" s="35" t="s">
        <v>997</v>
      </c>
      <c r="C113" s="70">
        <v>42.173099999999998</v>
      </c>
      <c r="D113" s="70">
        <v>43.149000000000001</v>
      </c>
      <c r="E113" s="66"/>
      <c r="F113" s="60"/>
      <c r="G113" s="71"/>
    </row>
    <row r="114" spans="1:7" x14ac:dyDescent="0.2">
      <c r="A114" s="66"/>
      <c r="B114" s="35" t="s">
        <v>175</v>
      </c>
      <c r="C114" s="70">
        <v>160.97839999999999</v>
      </c>
      <c r="D114" s="70">
        <v>164.56899999999999</v>
      </c>
      <c r="E114" s="66"/>
      <c r="F114" s="60"/>
      <c r="G114" s="71"/>
    </row>
    <row r="115" spans="1:7" x14ac:dyDescent="0.2">
      <c r="A115" s="66"/>
      <c r="B115" s="35" t="s">
        <v>998</v>
      </c>
      <c r="C115" s="70">
        <v>38.393000000000001</v>
      </c>
      <c r="D115" s="70">
        <v>39.249299999999998</v>
      </c>
      <c r="E115" s="66"/>
      <c r="F115" s="60"/>
      <c r="G115" s="71"/>
    </row>
    <row r="116" spans="1:7" x14ac:dyDescent="0.2">
      <c r="A116" s="66"/>
      <c r="B116" s="66"/>
      <c r="C116" s="66"/>
      <c r="D116" s="66"/>
      <c r="E116" s="66"/>
      <c r="F116" s="66"/>
      <c r="G116" s="66"/>
    </row>
    <row r="117" spans="1:7" x14ac:dyDescent="0.2">
      <c r="A117" s="66"/>
      <c r="B117" s="192" t="s">
        <v>176</v>
      </c>
      <c r="C117" s="193"/>
      <c r="D117" s="32" t="s">
        <v>170</v>
      </c>
      <c r="E117" s="66"/>
      <c r="F117" s="66"/>
      <c r="G117" s="66"/>
    </row>
    <row r="118" spans="1:7" x14ac:dyDescent="0.2">
      <c r="A118" s="66"/>
      <c r="B118" s="78"/>
      <c r="C118" s="78"/>
      <c r="D118" s="78"/>
      <c r="E118" s="66"/>
      <c r="F118" s="66"/>
      <c r="G118" s="66"/>
    </row>
    <row r="119" spans="1:7" x14ac:dyDescent="0.2">
      <c r="A119" s="66"/>
      <c r="B119" s="192" t="s">
        <v>177</v>
      </c>
      <c r="C119" s="193"/>
      <c r="D119" s="32" t="s">
        <v>170</v>
      </c>
      <c r="E119" s="74"/>
      <c r="F119" s="66"/>
      <c r="G119" s="66"/>
    </row>
    <row r="120" spans="1:7" x14ac:dyDescent="0.2">
      <c r="A120" s="66"/>
      <c r="B120" s="192" t="s">
        <v>178</v>
      </c>
      <c r="C120" s="193"/>
      <c r="D120" s="32" t="s">
        <v>170</v>
      </c>
      <c r="E120" s="74"/>
      <c r="F120" s="66"/>
      <c r="G120" s="66"/>
    </row>
    <row r="121" spans="1:7" x14ac:dyDescent="0.2">
      <c r="A121" s="66"/>
      <c r="B121" s="192" t="s">
        <v>179</v>
      </c>
      <c r="C121" s="193"/>
      <c r="D121" s="32" t="s">
        <v>170</v>
      </c>
      <c r="E121" s="74"/>
      <c r="F121" s="66"/>
      <c r="G121" s="66"/>
    </row>
    <row r="122" spans="1:7" x14ac:dyDescent="0.2">
      <c r="A122" s="66"/>
      <c r="B122" s="192" t="s">
        <v>180</v>
      </c>
      <c r="C122" s="193"/>
      <c r="D122" s="75">
        <v>0.23319777349753537</v>
      </c>
      <c r="E122" s="66"/>
      <c r="F122" s="60"/>
      <c r="G122" s="71"/>
    </row>
    <row r="124" spans="1:7" x14ac:dyDescent="0.2">
      <c r="B124" s="194" t="s">
        <v>1000</v>
      </c>
      <c r="C124" s="194"/>
    </row>
    <row r="126" spans="1:7" ht="153.75" customHeight="1" x14ac:dyDescent="0.2"/>
    <row r="129" spans="2:4" x14ac:dyDescent="0.2">
      <c r="B129" s="76" t="s">
        <v>1001</v>
      </c>
      <c r="C129" s="77"/>
      <c r="D129" s="76" t="s">
        <v>1004</v>
      </c>
    </row>
    <row r="130" spans="2:4" x14ac:dyDescent="0.2">
      <c r="B130" s="76" t="s">
        <v>1148</v>
      </c>
      <c r="D130" s="76" t="s">
        <v>1149</v>
      </c>
    </row>
    <row r="131" spans="2:4" ht="165" customHeight="1" x14ac:dyDescent="0.2"/>
  </sheetData>
  <mergeCells count="18">
    <mergeCell ref="B121:C121"/>
    <mergeCell ref="B122:C122"/>
    <mergeCell ref="B124:C124"/>
    <mergeCell ref="B108:C108"/>
    <mergeCell ref="B109:C109"/>
    <mergeCell ref="B117:C117"/>
    <mergeCell ref="B119:C119"/>
    <mergeCell ref="B120:C120"/>
    <mergeCell ref="B102:H102"/>
    <mergeCell ref="B103:H103"/>
    <mergeCell ref="B104:H104"/>
    <mergeCell ref="B106:D106"/>
    <mergeCell ref="B107:C107"/>
    <mergeCell ref="A1:H1"/>
    <mergeCell ref="A2:H2"/>
    <mergeCell ref="A3:H3"/>
    <mergeCell ref="B100:H100"/>
    <mergeCell ref="B101:H101"/>
  </mergeCells>
  <hyperlinks>
    <hyperlink ref="I1" location="Index!B2" display="Index" xr:uid="{3BAF23D7-F46E-4B8F-94F5-AAD2E4C49520}"/>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8156-3513-45CB-8F03-13BA22D1153A}">
  <sheetPr>
    <outlinePr summaryBelow="0" summaryRight="0"/>
  </sheetPr>
  <dimension ref="A1:Q190"/>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763</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15</v>
      </c>
      <c r="C7" s="40" t="s">
        <v>16</v>
      </c>
      <c r="D7" s="40" t="s">
        <v>17</v>
      </c>
      <c r="E7" s="41">
        <v>230000</v>
      </c>
      <c r="F7" s="42">
        <v>9059.4699999999993</v>
      </c>
      <c r="G7" s="43">
        <v>3.0393509999999999E-2</v>
      </c>
      <c r="H7" s="33" t="s">
        <v>141</v>
      </c>
    </row>
    <row r="8" spans="1:9" x14ac:dyDescent="0.2">
      <c r="A8" s="39">
        <v>2</v>
      </c>
      <c r="B8" s="40" t="s">
        <v>18</v>
      </c>
      <c r="C8" s="40" t="s">
        <v>19</v>
      </c>
      <c r="D8" s="40" t="s">
        <v>20</v>
      </c>
      <c r="E8" s="41">
        <v>650000</v>
      </c>
      <c r="F8" s="42">
        <v>8500.7000000000007</v>
      </c>
      <c r="G8" s="43">
        <v>2.85189E-2</v>
      </c>
      <c r="H8" s="33" t="s">
        <v>141</v>
      </c>
    </row>
    <row r="9" spans="1:9" x14ac:dyDescent="0.2">
      <c r="A9" s="39">
        <v>3</v>
      </c>
      <c r="B9" s="40" t="s">
        <v>43</v>
      </c>
      <c r="C9" s="40" t="s">
        <v>44</v>
      </c>
      <c r="D9" s="40" t="s">
        <v>45</v>
      </c>
      <c r="E9" s="41">
        <v>564227</v>
      </c>
      <c r="F9" s="42">
        <v>8098.914358</v>
      </c>
      <c r="G9" s="43">
        <v>2.7170960000000001E-2</v>
      </c>
      <c r="H9" s="33" t="s">
        <v>141</v>
      </c>
    </row>
    <row r="10" spans="1:9" x14ac:dyDescent="0.2">
      <c r="A10" s="39">
        <v>4</v>
      </c>
      <c r="B10" s="40" t="s">
        <v>465</v>
      </c>
      <c r="C10" s="40" t="s">
        <v>466</v>
      </c>
      <c r="D10" s="40" t="s">
        <v>45</v>
      </c>
      <c r="E10" s="41">
        <v>2049758</v>
      </c>
      <c r="F10" s="42">
        <v>8000.2054740000003</v>
      </c>
      <c r="G10" s="43">
        <v>2.68398E-2</v>
      </c>
      <c r="H10" s="33" t="s">
        <v>141</v>
      </c>
    </row>
    <row r="11" spans="1:9" x14ac:dyDescent="0.2">
      <c r="A11" s="39">
        <v>5</v>
      </c>
      <c r="B11" s="40" t="s">
        <v>30</v>
      </c>
      <c r="C11" s="40" t="s">
        <v>31</v>
      </c>
      <c r="D11" s="40" t="s">
        <v>32</v>
      </c>
      <c r="E11" s="41">
        <v>345909</v>
      </c>
      <c r="F11" s="42">
        <v>7574.7152820000001</v>
      </c>
      <c r="G11" s="43">
        <v>2.541233E-2</v>
      </c>
      <c r="H11" s="33" t="s">
        <v>141</v>
      </c>
    </row>
    <row r="12" spans="1:9" x14ac:dyDescent="0.2">
      <c r="A12" s="39">
        <v>6</v>
      </c>
      <c r="B12" s="40" t="s">
        <v>185</v>
      </c>
      <c r="C12" s="40" t="s">
        <v>186</v>
      </c>
      <c r="D12" s="40" t="s">
        <v>116</v>
      </c>
      <c r="E12" s="41">
        <v>1142457</v>
      </c>
      <c r="F12" s="42">
        <v>6998.6915820000004</v>
      </c>
      <c r="G12" s="43">
        <v>2.347983E-2</v>
      </c>
      <c r="H12" s="33" t="s">
        <v>141</v>
      </c>
    </row>
    <row r="13" spans="1:9" x14ac:dyDescent="0.2">
      <c r="A13" s="39">
        <v>7</v>
      </c>
      <c r="B13" s="40" t="s">
        <v>12</v>
      </c>
      <c r="C13" s="40" t="s">
        <v>13</v>
      </c>
      <c r="D13" s="40" t="s">
        <v>14</v>
      </c>
      <c r="E13" s="41">
        <v>328998</v>
      </c>
      <c r="F13" s="42">
        <v>6487.8405599999996</v>
      </c>
      <c r="G13" s="43">
        <v>2.1765980000000001E-2</v>
      </c>
      <c r="H13" s="33" t="s">
        <v>141</v>
      </c>
    </row>
    <row r="14" spans="1:9" x14ac:dyDescent="0.2">
      <c r="A14" s="39">
        <v>8</v>
      </c>
      <c r="B14" s="40" t="s">
        <v>83</v>
      </c>
      <c r="C14" s="40" t="s">
        <v>84</v>
      </c>
      <c r="D14" s="40" t="s">
        <v>85</v>
      </c>
      <c r="E14" s="41">
        <v>115261</v>
      </c>
      <c r="F14" s="42">
        <v>5960.1463100000001</v>
      </c>
      <c r="G14" s="43">
        <v>1.999563E-2</v>
      </c>
      <c r="H14" s="33" t="s">
        <v>141</v>
      </c>
    </row>
    <row r="15" spans="1:9" x14ac:dyDescent="0.2">
      <c r="A15" s="39">
        <v>9</v>
      </c>
      <c r="B15" s="40" t="s">
        <v>197</v>
      </c>
      <c r="C15" s="40" t="s">
        <v>198</v>
      </c>
      <c r="D15" s="40" t="s">
        <v>199</v>
      </c>
      <c r="E15" s="41">
        <v>346216</v>
      </c>
      <c r="F15" s="42">
        <v>5958.3773600000004</v>
      </c>
      <c r="G15" s="43">
        <v>1.9989690000000001E-2</v>
      </c>
      <c r="H15" s="33" t="s">
        <v>141</v>
      </c>
    </row>
    <row r="16" spans="1:9" x14ac:dyDescent="0.2">
      <c r="A16" s="39">
        <v>10</v>
      </c>
      <c r="B16" s="40" t="s">
        <v>320</v>
      </c>
      <c r="C16" s="40" t="s">
        <v>321</v>
      </c>
      <c r="D16" s="40" t="s">
        <v>228</v>
      </c>
      <c r="E16" s="41">
        <v>1967761</v>
      </c>
      <c r="F16" s="42">
        <v>5951.4931445000002</v>
      </c>
      <c r="G16" s="43">
        <v>1.9966600000000001E-2</v>
      </c>
      <c r="H16" s="33" t="s">
        <v>141</v>
      </c>
    </row>
    <row r="17" spans="1:8" x14ac:dyDescent="0.2">
      <c r="A17" s="39">
        <v>11</v>
      </c>
      <c r="B17" s="40" t="s">
        <v>463</v>
      </c>
      <c r="C17" s="40" t="s">
        <v>464</v>
      </c>
      <c r="D17" s="40" t="s">
        <v>45</v>
      </c>
      <c r="E17" s="41">
        <v>786837</v>
      </c>
      <c r="F17" s="42">
        <v>5886.7210155000002</v>
      </c>
      <c r="G17" s="43">
        <v>1.9749289999999999E-2</v>
      </c>
      <c r="H17" s="33" t="s">
        <v>141</v>
      </c>
    </row>
    <row r="18" spans="1:8" x14ac:dyDescent="0.2">
      <c r="A18" s="39">
        <v>12</v>
      </c>
      <c r="B18" s="40" t="s">
        <v>233</v>
      </c>
      <c r="C18" s="40" t="s">
        <v>234</v>
      </c>
      <c r="D18" s="40" t="s">
        <v>184</v>
      </c>
      <c r="E18" s="41">
        <v>39406</v>
      </c>
      <c r="F18" s="42">
        <v>5797.8047800000004</v>
      </c>
      <c r="G18" s="43">
        <v>1.9450990000000001E-2</v>
      </c>
      <c r="H18" s="33" t="s">
        <v>141</v>
      </c>
    </row>
    <row r="19" spans="1:8" x14ac:dyDescent="0.2">
      <c r="A19" s="39">
        <v>13</v>
      </c>
      <c r="B19" s="40" t="s">
        <v>332</v>
      </c>
      <c r="C19" s="40" t="s">
        <v>333</v>
      </c>
      <c r="D19" s="40" t="s">
        <v>250</v>
      </c>
      <c r="E19" s="41">
        <v>351507</v>
      </c>
      <c r="F19" s="42">
        <v>5574.9010200000002</v>
      </c>
      <c r="G19" s="43">
        <v>1.8703170000000002E-2</v>
      </c>
      <c r="H19" s="33" t="s">
        <v>141</v>
      </c>
    </row>
    <row r="20" spans="1:8" x14ac:dyDescent="0.2">
      <c r="A20" s="39">
        <v>14</v>
      </c>
      <c r="B20" s="40" t="s">
        <v>334</v>
      </c>
      <c r="C20" s="40" t="s">
        <v>335</v>
      </c>
      <c r="D20" s="40" t="s">
        <v>199</v>
      </c>
      <c r="E20" s="41">
        <v>585264</v>
      </c>
      <c r="F20" s="42">
        <v>5375.0645759999998</v>
      </c>
      <c r="G20" s="43">
        <v>1.8032739999999998E-2</v>
      </c>
      <c r="H20" s="33" t="s">
        <v>141</v>
      </c>
    </row>
    <row r="21" spans="1:8" x14ac:dyDescent="0.2">
      <c r="A21" s="39">
        <v>15</v>
      </c>
      <c r="B21" s="40" t="s">
        <v>353</v>
      </c>
      <c r="C21" s="40" t="s">
        <v>354</v>
      </c>
      <c r="D21" s="40" t="s">
        <v>109</v>
      </c>
      <c r="E21" s="41">
        <v>901292</v>
      </c>
      <c r="F21" s="42">
        <v>5229.2961839999998</v>
      </c>
      <c r="G21" s="43">
        <v>1.7543710000000001E-2</v>
      </c>
      <c r="H21" s="33" t="s">
        <v>141</v>
      </c>
    </row>
    <row r="22" spans="1:8" x14ac:dyDescent="0.2">
      <c r="A22" s="39">
        <v>16</v>
      </c>
      <c r="B22" s="40" t="s">
        <v>417</v>
      </c>
      <c r="C22" s="40" t="s">
        <v>418</v>
      </c>
      <c r="D22" s="40" t="s">
        <v>45</v>
      </c>
      <c r="E22" s="41">
        <v>417076</v>
      </c>
      <c r="F22" s="42">
        <v>5127.9494199999999</v>
      </c>
      <c r="G22" s="43">
        <v>1.7203699999999999E-2</v>
      </c>
      <c r="H22" s="33" t="s">
        <v>141</v>
      </c>
    </row>
    <row r="23" spans="1:8" ht="25.5" x14ac:dyDescent="0.2">
      <c r="A23" s="39">
        <v>17</v>
      </c>
      <c r="B23" s="40" t="s">
        <v>257</v>
      </c>
      <c r="C23" s="40" t="s">
        <v>258</v>
      </c>
      <c r="D23" s="40" t="s">
        <v>237</v>
      </c>
      <c r="E23" s="41">
        <v>380000</v>
      </c>
      <c r="F23" s="42">
        <v>5103.3999999999996</v>
      </c>
      <c r="G23" s="43">
        <v>1.7121339999999999E-2</v>
      </c>
      <c r="H23" s="33" t="s">
        <v>141</v>
      </c>
    </row>
    <row r="24" spans="1:8" x14ac:dyDescent="0.2">
      <c r="A24" s="39">
        <v>18</v>
      </c>
      <c r="B24" s="40" t="s">
        <v>27</v>
      </c>
      <c r="C24" s="40" t="s">
        <v>28</v>
      </c>
      <c r="D24" s="40" t="s">
        <v>29</v>
      </c>
      <c r="E24" s="41">
        <v>1280435</v>
      </c>
      <c r="F24" s="42">
        <v>4966.1671475000003</v>
      </c>
      <c r="G24" s="43">
        <v>1.6660939999999999E-2</v>
      </c>
      <c r="H24" s="33" t="s">
        <v>141</v>
      </c>
    </row>
    <row r="25" spans="1:8" x14ac:dyDescent="0.2">
      <c r="A25" s="39">
        <v>19</v>
      </c>
      <c r="B25" s="40" t="s">
        <v>318</v>
      </c>
      <c r="C25" s="40" t="s">
        <v>319</v>
      </c>
      <c r="D25" s="40" t="s">
        <v>184</v>
      </c>
      <c r="E25" s="41">
        <v>458408</v>
      </c>
      <c r="F25" s="42">
        <v>4798.1565360000004</v>
      </c>
      <c r="G25" s="43">
        <v>1.6097279999999999E-2</v>
      </c>
      <c r="H25" s="33" t="s">
        <v>141</v>
      </c>
    </row>
    <row r="26" spans="1:8" x14ac:dyDescent="0.2">
      <c r="A26" s="39">
        <v>20</v>
      </c>
      <c r="B26" s="40" t="s">
        <v>411</v>
      </c>
      <c r="C26" s="40" t="s">
        <v>412</v>
      </c>
      <c r="D26" s="40" t="s">
        <v>45</v>
      </c>
      <c r="E26" s="41">
        <v>2500000</v>
      </c>
      <c r="F26" s="42">
        <v>4652.25</v>
      </c>
      <c r="G26" s="43">
        <v>1.560778E-2</v>
      </c>
      <c r="H26" s="33" t="s">
        <v>141</v>
      </c>
    </row>
    <row r="27" spans="1:8" ht="38.25" x14ac:dyDescent="0.2">
      <c r="A27" s="39">
        <v>21</v>
      </c>
      <c r="B27" s="40" t="s">
        <v>127</v>
      </c>
      <c r="C27" s="40" t="s">
        <v>128</v>
      </c>
      <c r="D27" s="40" t="s">
        <v>129</v>
      </c>
      <c r="E27" s="41">
        <v>2797771</v>
      </c>
      <c r="F27" s="42">
        <v>4649.3358478</v>
      </c>
      <c r="G27" s="43">
        <v>1.5598000000000001E-2</v>
      </c>
      <c r="H27" s="33" t="s">
        <v>141</v>
      </c>
    </row>
    <row r="28" spans="1:8" x14ac:dyDescent="0.2">
      <c r="A28" s="39">
        <v>22</v>
      </c>
      <c r="B28" s="40" t="s">
        <v>50</v>
      </c>
      <c r="C28" s="40" t="s">
        <v>51</v>
      </c>
      <c r="D28" s="40" t="s">
        <v>52</v>
      </c>
      <c r="E28" s="41">
        <v>51412</v>
      </c>
      <c r="F28" s="42">
        <v>4604.9728400000004</v>
      </c>
      <c r="G28" s="43">
        <v>1.544917E-2</v>
      </c>
      <c r="H28" s="33" t="s">
        <v>141</v>
      </c>
    </row>
    <row r="29" spans="1:8" x14ac:dyDescent="0.2">
      <c r="A29" s="39">
        <v>23</v>
      </c>
      <c r="B29" s="40" t="s">
        <v>328</v>
      </c>
      <c r="C29" s="40" t="s">
        <v>329</v>
      </c>
      <c r="D29" s="40" t="s">
        <v>40</v>
      </c>
      <c r="E29" s="41">
        <v>78929</v>
      </c>
      <c r="F29" s="42">
        <v>4519.4745400000002</v>
      </c>
      <c r="G29" s="43">
        <v>1.516233E-2</v>
      </c>
      <c r="H29" s="33" t="s">
        <v>141</v>
      </c>
    </row>
    <row r="30" spans="1:8" x14ac:dyDescent="0.2">
      <c r="A30" s="39">
        <v>24</v>
      </c>
      <c r="B30" s="40" t="s">
        <v>57</v>
      </c>
      <c r="C30" s="40" t="s">
        <v>58</v>
      </c>
      <c r="D30" s="40" t="s">
        <v>59</v>
      </c>
      <c r="E30" s="41">
        <v>259998</v>
      </c>
      <c r="F30" s="42">
        <v>4410.86607</v>
      </c>
      <c r="G30" s="43">
        <v>1.4797970000000001E-2</v>
      </c>
      <c r="H30" s="33" t="s">
        <v>141</v>
      </c>
    </row>
    <row r="31" spans="1:8" x14ac:dyDescent="0.2">
      <c r="A31" s="39">
        <v>25</v>
      </c>
      <c r="B31" s="40" t="s">
        <v>442</v>
      </c>
      <c r="C31" s="40" t="s">
        <v>443</v>
      </c>
      <c r="D31" s="40" t="s">
        <v>35</v>
      </c>
      <c r="E31" s="41">
        <v>128344</v>
      </c>
      <c r="F31" s="42">
        <v>4402.0708560000003</v>
      </c>
      <c r="G31" s="43">
        <v>1.4768460000000001E-2</v>
      </c>
      <c r="H31" s="33" t="s">
        <v>141</v>
      </c>
    </row>
    <row r="32" spans="1:8" x14ac:dyDescent="0.2">
      <c r="A32" s="39">
        <v>26</v>
      </c>
      <c r="B32" s="40" t="s">
        <v>336</v>
      </c>
      <c r="C32" s="40" t="s">
        <v>337</v>
      </c>
      <c r="D32" s="40" t="s">
        <v>223</v>
      </c>
      <c r="E32" s="41">
        <v>128808</v>
      </c>
      <c r="F32" s="42">
        <v>4377.5398800000003</v>
      </c>
      <c r="G32" s="43">
        <v>1.468616E-2</v>
      </c>
      <c r="H32" s="33" t="s">
        <v>141</v>
      </c>
    </row>
    <row r="33" spans="1:8" ht="25.5" x14ac:dyDescent="0.2">
      <c r="A33" s="39">
        <v>27</v>
      </c>
      <c r="B33" s="40" t="s">
        <v>235</v>
      </c>
      <c r="C33" s="40" t="s">
        <v>236</v>
      </c>
      <c r="D33" s="40" t="s">
        <v>237</v>
      </c>
      <c r="E33" s="41">
        <v>271465</v>
      </c>
      <c r="F33" s="42">
        <v>4347.5119750000003</v>
      </c>
      <c r="G33" s="43">
        <v>1.458542E-2</v>
      </c>
      <c r="H33" s="33" t="s">
        <v>141</v>
      </c>
    </row>
    <row r="34" spans="1:8" ht="25.5" x14ac:dyDescent="0.2">
      <c r="A34" s="39">
        <v>28</v>
      </c>
      <c r="B34" s="40" t="s">
        <v>231</v>
      </c>
      <c r="C34" s="40" t="s">
        <v>232</v>
      </c>
      <c r="D34" s="40" t="s">
        <v>205</v>
      </c>
      <c r="E34" s="41">
        <v>171981</v>
      </c>
      <c r="F34" s="42">
        <v>4304.5124489999998</v>
      </c>
      <c r="G34" s="43">
        <v>1.444116E-2</v>
      </c>
      <c r="H34" s="33" t="s">
        <v>141</v>
      </c>
    </row>
    <row r="35" spans="1:8" x14ac:dyDescent="0.2">
      <c r="A35" s="39">
        <v>29</v>
      </c>
      <c r="B35" s="40" t="s">
        <v>373</v>
      </c>
      <c r="C35" s="40" t="s">
        <v>374</v>
      </c>
      <c r="D35" s="40" t="s">
        <v>184</v>
      </c>
      <c r="E35" s="41">
        <v>277953</v>
      </c>
      <c r="F35" s="42">
        <v>4264.354926</v>
      </c>
      <c r="G35" s="43">
        <v>1.430644E-2</v>
      </c>
      <c r="H35" s="33" t="s">
        <v>141</v>
      </c>
    </row>
    <row r="36" spans="1:8" x14ac:dyDescent="0.2">
      <c r="A36" s="39">
        <v>30</v>
      </c>
      <c r="B36" s="40" t="s">
        <v>244</v>
      </c>
      <c r="C36" s="40" t="s">
        <v>245</v>
      </c>
      <c r="D36" s="40" t="s">
        <v>20</v>
      </c>
      <c r="E36" s="41">
        <v>1075393</v>
      </c>
      <c r="F36" s="42">
        <v>4191.3442175</v>
      </c>
      <c r="G36" s="43">
        <v>1.4061489999999999E-2</v>
      </c>
      <c r="H36" s="33" t="s">
        <v>141</v>
      </c>
    </row>
    <row r="37" spans="1:8" x14ac:dyDescent="0.2">
      <c r="A37" s="39">
        <v>31</v>
      </c>
      <c r="B37" s="40" t="s">
        <v>292</v>
      </c>
      <c r="C37" s="40" t="s">
        <v>293</v>
      </c>
      <c r="D37" s="40" t="s">
        <v>228</v>
      </c>
      <c r="E37" s="41">
        <v>337769</v>
      </c>
      <c r="F37" s="42">
        <v>4141.8923624999998</v>
      </c>
      <c r="G37" s="43">
        <v>1.3895589999999999E-2</v>
      </c>
      <c r="H37" s="33" t="s">
        <v>141</v>
      </c>
    </row>
    <row r="38" spans="1:8" x14ac:dyDescent="0.2">
      <c r="A38" s="39">
        <v>32</v>
      </c>
      <c r="B38" s="40" t="s">
        <v>114</v>
      </c>
      <c r="C38" s="40" t="s">
        <v>115</v>
      </c>
      <c r="D38" s="40" t="s">
        <v>116</v>
      </c>
      <c r="E38" s="41">
        <v>55030</v>
      </c>
      <c r="F38" s="42">
        <v>4094.5071499999999</v>
      </c>
      <c r="G38" s="43">
        <v>1.373662E-2</v>
      </c>
      <c r="H38" s="33" t="s">
        <v>141</v>
      </c>
    </row>
    <row r="39" spans="1:8" x14ac:dyDescent="0.2">
      <c r="A39" s="39">
        <v>33</v>
      </c>
      <c r="B39" s="40" t="s">
        <v>215</v>
      </c>
      <c r="C39" s="40" t="s">
        <v>216</v>
      </c>
      <c r="D39" s="40" t="s">
        <v>52</v>
      </c>
      <c r="E39" s="41">
        <v>431556</v>
      </c>
      <c r="F39" s="42">
        <v>4078.2042000000001</v>
      </c>
      <c r="G39" s="43">
        <v>1.368192E-2</v>
      </c>
      <c r="H39" s="33" t="s">
        <v>141</v>
      </c>
    </row>
    <row r="40" spans="1:8" ht="25.5" x14ac:dyDescent="0.2">
      <c r="A40" s="39">
        <v>34</v>
      </c>
      <c r="B40" s="40" t="s">
        <v>203</v>
      </c>
      <c r="C40" s="40" t="s">
        <v>204</v>
      </c>
      <c r="D40" s="40" t="s">
        <v>205</v>
      </c>
      <c r="E40" s="41">
        <v>167301</v>
      </c>
      <c r="F40" s="42">
        <v>4040.3191499999998</v>
      </c>
      <c r="G40" s="43">
        <v>1.355482E-2</v>
      </c>
      <c r="H40" s="33" t="s">
        <v>141</v>
      </c>
    </row>
    <row r="41" spans="1:8" x14ac:dyDescent="0.2">
      <c r="A41" s="39">
        <v>35</v>
      </c>
      <c r="B41" s="40" t="s">
        <v>46</v>
      </c>
      <c r="C41" s="40" t="s">
        <v>47</v>
      </c>
      <c r="D41" s="40" t="s">
        <v>45</v>
      </c>
      <c r="E41" s="41">
        <v>375000</v>
      </c>
      <c r="F41" s="42">
        <v>3852.75</v>
      </c>
      <c r="G41" s="43">
        <v>1.2925549999999999E-2</v>
      </c>
      <c r="H41" s="33" t="s">
        <v>141</v>
      </c>
    </row>
    <row r="42" spans="1:8" x14ac:dyDescent="0.2">
      <c r="A42" s="39">
        <v>36</v>
      </c>
      <c r="B42" s="40" t="s">
        <v>206</v>
      </c>
      <c r="C42" s="40" t="s">
        <v>207</v>
      </c>
      <c r="D42" s="40" t="s">
        <v>208</v>
      </c>
      <c r="E42" s="41">
        <v>255794</v>
      </c>
      <c r="F42" s="42">
        <v>3834.3520600000002</v>
      </c>
      <c r="G42" s="43">
        <v>1.286382E-2</v>
      </c>
      <c r="H42" s="33" t="s">
        <v>141</v>
      </c>
    </row>
    <row r="43" spans="1:8" x14ac:dyDescent="0.2">
      <c r="A43" s="39">
        <v>37</v>
      </c>
      <c r="B43" s="40" t="s">
        <v>764</v>
      </c>
      <c r="C43" s="40" t="s">
        <v>765</v>
      </c>
      <c r="D43" s="40" t="s">
        <v>52</v>
      </c>
      <c r="E43" s="41">
        <v>623408</v>
      </c>
      <c r="F43" s="42">
        <v>3631.0398960000002</v>
      </c>
      <c r="G43" s="43">
        <v>1.218174E-2</v>
      </c>
      <c r="H43" s="33" t="s">
        <v>141</v>
      </c>
    </row>
    <row r="44" spans="1:8" ht="25.5" x14ac:dyDescent="0.2">
      <c r="A44" s="39">
        <v>38</v>
      </c>
      <c r="B44" s="40" t="s">
        <v>70</v>
      </c>
      <c r="C44" s="40" t="s">
        <v>71</v>
      </c>
      <c r="D44" s="40" t="s">
        <v>26</v>
      </c>
      <c r="E44" s="41">
        <v>64992</v>
      </c>
      <c r="F44" s="42">
        <v>3538.1644799999999</v>
      </c>
      <c r="G44" s="43">
        <v>1.1870149999999999E-2</v>
      </c>
      <c r="H44" s="33" t="s">
        <v>141</v>
      </c>
    </row>
    <row r="45" spans="1:8" x14ac:dyDescent="0.2">
      <c r="A45" s="39">
        <v>39</v>
      </c>
      <c r="B45" s="40" t="s">
        <v>66</v>
      </c>
      <c r="C45" s="40" t="s">
        <v>67</v>
      </c>
      <c r="D45" s="40" t="s">
        <v>59</v>
      </c>
      <c r="E45" s="41">
        <v>1116530</v>
      </c>
      <c r="F45" s="42">
        <v>3488.0397200000002</v>
      </c>
      <c r="G45" s="43">
        <v>1.1701990000000001E-2</v>
      </c>
      <c r="H45" s="33" t="s">
        <v>141</v>
      </c>
    </row>
    <row r="46" spans="1:8" x14ac:dyDescent="0.2">
      <c r="A46" s="39">
        <v>40</v>
      </c>
      <c r="B46" s="40" t="s">
        <v>55</v>
      </c>
      <c r="C46" s="40" t="s">
        <v>56</v>
      </c>
      <c r="D46" s="40" t="s">
        <v>40</v>
      </c>
      <c r="E46" s="41">
        <v>80966</v>
      </c>
      <c r="F46" s="42">
        <v>3486.3959599999998</v>
      </c>
      <c r="G46" s="43">
        <v>1.169647E-2</v>
      </c>
      <c r="H46" s="33" t="s">
        <v>141</v>
      </c>
    </row>
    <row r="47" spans="1:8" x14ac:dyDescent="0.2">
      <c r="A47" s="39">
        <v>41</v>
      </c>
      <c r="B47" s="40" t="s">
        <v>322</v>
      </c>
      <c r="C47" s="40" t="s">
        <v>323</v>
      </c>
      <c r="D47" s="40" t="s">
        <v>184</v>
      </c>
      <c r="E47" s="41">
        <v>632325</v>
      </c>
      <c r="F47" s="42">
        <v>3464.8248374999998</v>
      </c>
      <c r="G47" s="43">
        <v>1.16241E-2</v>
      </c>
      <c r="H47" s="33" t="s">
        <v>141</v>
      </c>
    </row>
    <row r="48" spans="1:8" x14ac:dyDescent="0.2">
      <c r="A48" s="39">
        <v>42</v>
      </c>
      <c r="B48" s="40" t="s">
        <v>60</v>
      </c>
      <c r="C48" s="40" t="s">
        <v>61</v>
      </c>
      <c r="D48" s="40" t="s">
        <v>23</v>
      </c>
      <c r="E48" s="41">
        <v>900000</v>
      </c>
      <c r="F48" s="42">
        <v>3426.3</v>
      </c>
      <c r="G48" s="43">
        <v>1.1494860000000001E-2</v>
      </c>
      <c r="H48" s="33" t="s">
        <v>141</v>
      </c>
    </row>
    <row r="49" spans="1:8" x14ac:dyDescent="0.2">
      <c r="A49" s="39">
        <v>43</v>
      </c>
      <c r="B49" s="40" t="s">
        <v>120</v>
      </c>
      <c r="C49" s="40" t="s">
        <v>121</v>
      </c>
      <c r="D49" s="40" t="s">
        <v>40</v>
      </c>
      <c r="E49" s="41">
        <v>809992</v>
      </c>
      <c r="F49" s="42">
        <v>3394.2714759999999</v>
      </c>
      <c r="G49" s="43">
        <v>1.1387400000000001E-2</v>
      </c>
      <c r="H49" s="33" t="s">
        <v>141</v>
      </c>
    </row>
    <row r="50" spans="1:8" x14ac:dyDescent="0.2">
      <c r="A50" s="39">
        <v>44</v>
      </c>
      <c r="B50" s="40" t="s">
        <v>766</v>
      </c>
      <c r="C50" s="40" t="s">
        <v>767</v>
      </c>
      <c r="D50" s="40" t="s">
        <v>45</v>
      </c>
      <c r="E50" s="41">
        <v>977913</v>
      </c>
      <c r="F50" s="42">
        <v>3348.8630684999998</v>
      </c>
      <c r="G50" s="43">
        <v>1.123506E-2</v>
      </c>
      <c r="H50" s="33" t="s">
        <v>141</v>
      </c>
    </row>
    <row r="51" spans="1:8" x14ac:dyDescent="0.2">
      <c r="A51" s="39">
        <v>45</v>
      </c>
      <c r="B51" s="40" t="s">
        <v>269</v>
      </c>
      <c r="C51" s="40" t="s">
        <v>270</v>
      </c>
      <c r="D51" s="40" t="s">
        <v>184</v>
      </c>
      <c r="E51" s="41">
        <v>900000</v>
      </c>
      <c r="F51" s="42">
        <v>3288.6</v>
      </c>
      <c r="G51" s="43">
        <v>1.103289E-2</v>
      </c>
      <c r="H51" s="33" t="s">
        <v>141</v>
      </c>
    </row>
    <row r="52" spans="1:8" x14ac:dyDescent="0.2">
      <c r="A52" s="39">
        <v>46</v>
      </c>
      <c r="B52" s="40" t="s">
        <v>103</v>
      </c>
      <c r="C52" s="40" t="s">
        <v>104</v>
      </c>
      <c r="D52" s="40" t="s">
        <v>14</v>
      </c>
      <c r="E52" s="41">
        <v>199439</v>
      </c>
      <c r="F52" s="42">
        <v>3205.981925</v>
      </c>
      <c r="G52" s="43">
        <v>1.075571E-2</v>
      </c>
      <c r="H52" s="33" t="s">
        <v>141</v>
      </c>
    </row>
    <row r="53" spans="1:8" x14ac:dyDescent="0.2">
      <c r="A53" s="39">
        <v>47</v>
      </c>
      <c r="B53" s="40" t="s">
        <v>285</v>
      </c>
      <c r="C53" s="40" t="s">
        <v>286</v>
      </c>
      <c r="D53" s="40" t="s">
        <v>32</v>
      </c>
      <c r="E53" s="41">
        <v>174000</v>
      </c>
      <c r="F53" s="42">
        <v>3165.93</v>
      </c>
      <c r="G53" s="43">
        <v>1.062134E-2</v>
      </c>
      <c r="H53" s="33" t="s">
        <v>141</v>
      </c>
    </row>
    <row r="54" spans="1:8" ht="25.5" x14ac:dyDescent="0.2">
      <c r="A54" s="39">
        <v>48</v>
      </c>
      <c r="B54" s="40" t="s">
        <v>189</v>
      </c>
      <c r="C54" s="40" t="s">
        <v>190</v>
      </c>
      <c r="D54" s="40" t="s">
        <v>191</v>
      </c>
      <c r="E54" s="41">
        <v>150000</v>
      </c>
      <c r="F54" s="42">
        <v>3110.4</v>
      </c>
      <c r="G54" s="43">
        <v>1.043505E-2</v>
      </c>
      <c r="H54" s="33" t="s">
        <v>141</v>
      </c>
    </row>
    <row r="55" spans="1:8" x14ac:dyDescent="0.2">
      <c r="A55" s="39">
        <v>49</v>
      </c>
      <c r="B55" s="40" t="s">
        <v>41</v>
      </c>
      <c r="C55" s="40" t="s">
        <v>42</v>
      </c>
      <c r="D55" s="40" t="s">
        <v>40</v>
      </c>
      <c r="E55" s="41">
        <v>71892</v>
      </c>
      <c r="F55" s="42">
        <v>3108.1068359999999</v>
      </c>
      <c r="G55" s="43">
        <v>1.042735E-2</v>
      </c>
      <c r="H55" s="33" t="s">
        <v>141</v>
      </c>
    </row>
    <row r="56" spans="1:8" ht="25.5" x14ac:dyDescent="0.2">
      <c r="A56" s="39">
        <v>50</v>
      </c>
      <c r="B56" s="40" t="s">
        <v>768</v>
      </c>
      <c r="C56" s="40" t="s">
        <v>769</v>
      </c>
      <c r="D56" s="40" t="s">
        <v>205</v>
      </c>
      <c r="E56" s="41">
        <v>275000</v>
      </c>
      <c r="F56" s="42">
        <v>3098.7</v>
      </c>
      <c r="G56" s="43">
        <v>1.039579E-2</v>
      </c>
      <c r="H56" s="33" t="s">
        <v>141</v>
      </c>
    </row>
    <row r="57" spans="1:8" x14ac:dyDescent="0.2">
      <c r="A57" s="39">
        <v>51</v>
      </c>
      <c r="B57" s="40" t="s">
        <v>132</v>
      </c>
      <c r="C57" s="40" t="s">
        <v>133</v>
      </c>
      <c r="D57" s="40" t="s">
        <v>134</v>
      </c>
      <c r="E57" s="41">
        <v>1600000</v>
      </c>
      <c r="F57" s="42">
        <v>3035.04</v>
      </c>
      <c r="G57" s="43">
        <v>1.0182220000000001E-2</v>
      </c>
      <c r="H57" s="33" t="s">
        <v>141</v>
      </c>
    </row>
    <row r="58" spans="1:8" x14ac:dyDescent="0.2">
      <c r="A58" s="39">
        <v>52</v>
      </c>
      <c r="B58" s="40" t="s">
        <v>21</v>
      </c>
      <c r="C58" s="40" t="s">
        <v>22</v>
      </c>
      <c r="D58" s="40" t="s">
        <v>23</v>
      </c>
      <c r="E58" s="41">
        <v>863259</v>
      </c>
      <c r="F58" s="42">
        <v>2997.6668774999998</v>
      </c>
      <c r="G58" s="43">
        <v>1.0056839999999999E-2</v>
      </c>
      <c r="H58" s="33" t="s">
        <v>141</v>
      </c>
    </row>
    <row r="59" spans="1:8" x14ac:dyDescent="0.2">
      <c r="A59" s="39">
        <v>53</v>
      </c>
      <c r="B59" s="40" t="s">
        <v>473</v>
      </c>
      <c r="C59" s="40" t="s">
        <v>474</v>
      </c>
      <c r="D59" s="40" t="s">
        <v>35</v>
      </c>
      <c r="E59" s="41">
        <v>329045</v>
      </c>
      <c r="F59" s="42">
        <v>2995.7902024999999</v>
      </c>
      <c r="G59" s="43">
        <v>1.005054E-2</v>
      </c>
      <c r="H59" s="33" t="s">
        <v>141</v>
      </c>
    </row>
    <row r="60" spans="1:8" ht="25.5" x14ac:dyDescent="0.2">
      <c r="A60" s="39">
        <v>54</v>
      </c>
      <c r="B60" s="40" t="s">
        <v>224</v>
      </c>
      <c r="C60" s="40" t="s">
        <v>225</v>
      </c>
      <c r="D60" s="40" t="s">
        <v>194</v>
      </c>
      <c r="E60" s="41">
        <v>259155</v>
      </c>
      <c r="F60" s="42">
        <v>2942.1867149999998</v>
      </c>
      <c r="G60" s="43">
        <v>9.8707099999999996E-3</v>
      </c>
      <c r="H60" s="33" t="s">
        <v>141</v>
      </c>
    </row>
    <row r="61" spans="1:8" x14ac:dyDescent="0.2">
      <c r="A61" s="39">
        <v>55</v>
      </c>
      <c r="B61" s="40" t="s">
        <v>647</v>
      </c>
      <c r="C61" s="40" t="s">
        <v>648</v>
      </c>
      <c r="D61" s="40" t="s">
        <v>45</v>
      </c>
      <c r="E61" s="41">
        <v>1179875</v>
      </c>
      <c r="F61" s="42">
        <v>2862.3767499999999</v>
      </c>
      <c r="G61" s="43">
        <v>9.6029600000000007E-3</v>
      </c>
      <c r="H61" s="33" t="s">
        <v>141</v>
      </c>
    </row>
    <row r="62" spans="1:8" x14ac:dyDescent="0.2">
      <c r="A62" s="39">
        <v>56</v>
      </c>
      <c r="B62" s="40" t="s">
        <v>351</v>
      </c>
      <c r="C62" s="40" t="s">
        <v>352</v>
      </c>
      <c r="D62" s="40" t="s">
        <v>116</v>
      </c>
      <c r="E62" s="41">
        <v>178355</v>
      </c>
      <c r="F62" s="42">
        <v>2781.6245800000002</v>
      </c>
      <c r="G62" s="43">
        <v>9.3320399999999998E-3</v>
      </c>
      <c r="H62" s="33" t="s">
        <v>141</v>
      </c>
    </row>
    <row r="63" spans="1:8" x14ac:dyDescent="0.2">
      <c r="A63" s="39">
        <v>57</v>
      </c>
      <c r="B63" s="40" t="s">
        <v>68</v>
      </c>
      <c r="C63" s="40" t="s">
        <v>69</v>
      </c>
      <c r="D63" s="40" t="s">
        <v>35</v>
      </c>
      <c r="E63" s="41">
        <v>114000</v>
      </c>
      <c r="F63" s="42">
        <v>2756.4059999999999</v>
      </c>
      <c r="G63" s="43">
        <v>9.2474399999999991E-3</v>
      </c>
      <c r="H63" s="33" t="s">
        <v>141</v>
      </c>
    </row>
    <row r="64" spans="1:8" x14ac:dyDescent="0.2">
      <c r="A64" s="39">
        <v>58</v>
      </c>
      <c r="B64" s="40" t="s">
        <v>393</v>
      </c>
      <c r="C64" s="40" t="s">
        <v>394</v>
      </c>
      <c r="D64" s="40" t="s">
        <v>184</v>
      </c>
      <c r="E64" s="41">
        <v>200525</v>
      </c>
      <c r="F64" s="42">
        <v>2726.7389499999999</v>
      </c>
      <c r="G64" s="43">
        <v>9.1479100000000004E-3</v>
      </c>
      <c r="H64" s="33" t="s">
        <v>141</v>
      </c>
    </row>
    <row r="65" spans="1:8" x14ac:dyDescent="0.2">
      <c r="A65" s="39">
        <v>59</v>
      </c>
      <c r="B65" s="40" t="s">
        <v>770</v>
      </c>
      <c r="C65" s="40" t="s">
        <v>771</v>
      </c>
      <c r="D65" s="40" t="s">
        <v>45</v>
      </c>
      <c r="E65" s="41">
        <v>1972856</v>
      </c>
      <c r="F65" s="42">
        <v>2721.5548520000002</v>
      </c>
      <c r="G65" s="43">
        <v>9.1305099999999997E-3</v>
      </c>
      <c r="H65" s="33" t="s">
        <v>141</v>
      </c>
    </row>
    <row r="66" spans="1:8" ht="25.5" x14ac:dyDescent="0.2">
      <c r="A66" s="39">
        <v>60</v>
      </c>
      <c r="B66" s="40" t="s">
        <v>279</v>
      </c>
      <c r="C66" s="40" t="s">
        <v>280</v>
      </c>
      <c r="D66" s="40" t="s">
        <v>281</v>
      </c>
      <c r="E66" s="41">
        <v>154000</v>
      </c>
      <c r="F66" s="42">
        <v>2559.788</v>
      </c>
      <c r="G66" s="43">
        <v>8.5877999999999996E-3</v>
      </c>
      <c r="H66" s="33" t="s">
        <v>141</v>
      </c>
    </row>
    <row r="67" spans="1:8" x14ac:dyDescent="0.2">
      <c r="A67" s="39">
        <v>61</v>
      </c>
      <c r="B67" s="40" t="s">
        <v>630</v>
      </c>
      <c r="C67" s="40" t="s">
        <v>631</v>
      </c>
      <c r="D67" s="40" t="s">
        <v>632</v>
      </c>
      <c r="E67" s="41">
        <v>905970</v>
      </c>
      <c r="F67" s="42">
        <v>2545.7757000000001</v>
      </c>
      <c r="G67" s="43">
        <v>8.5407899999999995E-3</v>
      </c>
      <c r="H67" s="33" t="s">
        <v>141</v>
      </c>
    </row>
    <row r="68" spans="1:8" x14ac:dyDescent="0.2">
      <c r="A68" s="39">
        <v>62</v>
      </c>
      <c r="B68" s="40" t="s">
        <v>425</v>
      </c>
      <c r="C68" s="40" t="s">
        <v>426</v>
      </c>
      <c r="D68" s="40" t="s">
        <v>427</v>
      </c>
      <c r="E68" s="41">
        <v>503199</v>
      </c>
      <c r="F68" s="42">
        <v>2116.9581929999999</v>
      </c>
      <c r="G68" s="43">
        <v>7.1021599999999997E-3</v>
      </c>
      <c r="H68" s="33" t="s">
        <v>141</v>
      </c>
    </row>
    <row r="69" spans="1:8" x14ac:dyDescent="0.2">
      <c r="A69" s="39">
        <v>63</v>
      </c>
      <c r="B69" s="40" t="s">
        <v>360</v>
      </c>
      <c r="C69" s="40" t="s">
        <v>361</v>
      </c>
      <c r="D69" s="40" t="s">
        <v>119</v>
      </c>
      <c r="E69" s="41">
        <v>1140514</v>
      </c>
      <c r="F69" s="42">
        <v>2111.2054653999999</v>
      </c>
      <c r="G69" s="43">
        <v>7.0828599999999999E-3</v>
      </c>
      <c r="H69" s="33" t="s">
        <v>141</v>
      </c>
    </row>
    <row r="70" spans="1:8" x14ac:dyDescent="0.2">
      <c r="A70" s="39">
        <v>64</v>
      </c>
      <c r="B70" s="40" t="s">
        <v>33</v>
      </c>
      <c r="C70" s="40" t="s">
        <v>34</v>
      </c>
      <c r="D70" s="40" t="s">
        <v>35</v>
      </c>
      <c r="E70" s="41">
        <v>87965</v>
      </c>
      <c r="F70" s="42">
        <v>2103.858905</v>
      </c>
      <c r="G70" s="43">
        <v>7.0582099999999997E-3</v>
      </c>
      <c r="H70" s="33" t="s">
        <v>141</v>
      </c>
    </row>
    <row r="71" spans="1:8" x14ac:dyDescent="0.2">
      <c r="A71" s="39">
        <v>65</v>
      </c>
      <c r="B71" s="40" t="s">
        <v>296</v>
      </c>
      <c r="C71" s="40" t="s">
        <v>297</v>
      </c>
      <c r="D71" s="40" t="s">
        <v>119</v>
      </c>
      <c r="E71" s="41">
        <v>237190</v>
      </c>
      <c r="F71" s="42">
        <v>1924.5596599999999</v>
      </c>
      <c r="G71" s="43">
        <v>6.4566800000000002E-3</v>
      </c>
      <c r="H71" s="33" t="s">
        <v>141</v>
      </c>
    </row>
    <row r="72" spans="1:8" ht="25.5" x14ac:dyDescent="0.2">
      <c r="A72" s="39">
        <v>66</v>
      </c>
      <c r="B72" s="40" t="s">
        <v>302</v>
      </c>
      <c r="C72" s="40" t="s">
        <v>303</v>
      </c>
      <c r="D72" s="40" t="s">
        <v>191</v>
      </c>
      <c r="E72" s="41">
        <v>62427</v>
      </c>
      <c r="F72" s="42">
        <v>1717.491624</v>
      </c>
      <c r="G72" s="43">
        <v>5.7619899999999998E-3</v>
      </c>
      <c r="H72" s="33" t="s">
        <v>141</v>
      </c>
    </row>
    <row r="73" spans="1:8" x14ac:dyDescent="0.2">
      <c r="A73" s="39">
        <v>67</v>
      </c>
      <c r="B73" s="40" t="s">
        <v>182</v>
      </c>
      <c r="C73" s="40" t="s">
        <v>183</v>
      </c>
      <c r="D73" s="40" t="s">
        <v>184</v>
      </c>
      <c r="E73" s="41">
        <v>438046</v>
      </c>
      <c r="F73" s="42">
        <v>1689.7624450000001</v>
      </c>
      <c r="G73" s="43">
        <v>5.6689699999999997E-3</v>
      </c>
      <c r="H73" s="33" t="s">
        <v>141</v>
      </c>
    </row>
    <row r="74" spans="1:8" x14ac:dyDescent="0.2">
      <c r="A74" s="39">
        <v>68</v>
      </c>
      <c r="B74" s="40" t="s">
        <v>452</v>
      </c>
      <c r="C74" s="40" t="s">
        <v>453</v>
      </c>
      <c r="D74" s="40" t="s">
        <v>250</v>
      </c>
      <c r="E74" s="41">
        <v>184376</v>
      </c>
      <c r="F74" s="42">
        <v>1562.9553519999999</v>
      </c>
      <c r="G74" s="43">
        <v>5.2435399999999997E-3</v>
      </c>
      <c r="H74" s="33" t="s">
        <v>141</v>
      </c>
    </row>
    <row r="75" spans="1:8" ht="25.5" x14ac:dyDescent="0.2">
      <c r="A75" s="39">
        <v>69</v>
      </c>
      <c r="B75" s="40" t="s">
        <v>24</v>
      </c>
      <c r="C75" s="40" t="s">
        <v>25</v>
      </c>
      <c r="D75" s="40" t="s">
        <v>26</v>
      </c>
      <c r="E75" s="41">
        <v>13000</v>
      </c>
      <c r="F75" s="42">
        <v>1547.39</v>
      </c>
      <c r="G75" s="43">
        <v>5.1913200000000001E-3</v>
      </c>
      <c r="H75" s="33" t="s">
        <v>141</v>
      </c>
    </row>
    <row r="76" spans="1:8" x14ac:dyDescent="0.2">
      <c r="A76" s="39">
        <v>70</v>
      </c>
      <c r="B76" s="40" t="s">
        <v>240</v>
      </c>
      <c r="C76" s="40" t="s">
        <v>241</v>
      </c>
      <c r="D76" s="40" t="s">
        <v>119</v>
      </c>
      <c r="E76" s="41">
        <v>321506</v>
      </c>
      <c r="F76" s="42">
        <v>1409.000045</v>
      </c>
      <c r="G76" s="43">
        <v>4.7270400000000001E-3</v>
      </c>
      <c r="H76" s="33" t="s">
        <v>141</v>
      </c>
    </row>
    <row r="77" spans="1:8" x14ac:dyDescent="0.2">
      <c r="A77" s="39">
        <v>71</v>
      </c>
      <c r="B77" s="40" t="s">
        <v>772</v>
      </c>
      <c r="C77" s="40" t="s">
        <v>773</v>
      </c>
      <c r="D77" s="40" t="s">
        <v>284</v>
      </c>
      <c r="E77" s="41">
        <v>18122</v>
      </c>
      <c r="F77" s="42">
        <v>1381.6212800000001</v>
      </c>
      <c r="G77" s="43">
        <v>4.63519E-3</v>
      </c>
      <c r="H77" s="33" t="s">
        <v>141</v>
      </c>
    </row>
    <row r="78" spans="1:8" x14ac:dyDescent="0.2">
      <c r="A78" s="39">
        <v>72</v>
      </c>
      <c r="B78" s="40" t="s">
        <v>663</v>
      </c>
      <c r="C78" s="40" t="s">
        <v>664</v>
      </c>
      <c r="D78" s="40" t="s">
        <v>665</v>
      </c>
      <c r="E78" s="41">
        <v>287722</v>
      </c>
      <c r="F78" s="42">
        <v>1191.6006629999999</v>
      </c>
      <c r="G78" s="43">
        <v>3.9976899999999999E-3</v>
      </c>
      <c r="H78" s="33" t="s">
        <v>141</v>
      </c>
    </row>
    <row r="79" spans="1:8" x14ac:dyDescent="0.2">
      <c r="A79" s="39">
        <v>73</v>
      </c>
      <c r="B79" s="40" t="s">
        <v>294</v>
      </c>
      <c r="C79" s="40" t="s">
        <v>295</v>
      </c>
      <c r="D79" s="40" t="s">
        <v>119</v>
      </c>
      <c r="E79" s="41">
        <v>661683</v>
      </c>
      <c r="F79" s="42">
        <v>755.50964939999994</v>
      </c>
      <c r="G79" s="43">
        <v>2.5346499999999998E-3</v>
      </c>
      <c r="H79" s="33" t="s">
        <v>141</v>
      </c>
    </row>
    <row r="80" spans="1:8" x14ac:dyDescent="0.2">
      <c r="A80" s="39">
        <v>76</v>
      </c>
      <c r="B80" s="40" t="s">
        <v>397</v>
      </c>
      <c r="C80" s="40" t="s">
        <v>398</v>
      </c>
      <c r="D80" s="40" t="s">
        <v>32</v>
      </c>
      <c r="E80" s="41">
        <v>155</v>
      </c>
      <c r="F80" s="42">
        <v>7.7484500000000001</v>
      </c>
      <c r="G80" s="43" t="s">
        <v>139</v>
      </c>
      <c r="H80" s="33" t="s">
        <v>141</v>
      </c>
    </row>
    <row r="81" spans="1:8" x14ac:dyDescent="0.2">
      <c r="A81" s="44"/>
      <c r="B81" s="44"/>
      <c r="C81" s="45" t="s">
        <v>140</v>
      </c>
      <c r="D81" s="44"/>
      <c r="E81" s="44" t="s">
        <v>141</v>
      </c>
      <c r="F81" s="46">
        <f>SUM(F7:F80)</f>
        <v>290416.50183110009</v>
      </c>
      <c r="G81" s="47">
        <f>SUM(G7:G80)</f>
        <v>0.97428904999999977</v>
      </c>
      <c r="H81" s="33" t="s">
        <v>141</v>
      </c>
    </row>
    <row r="82" spans="1:8" x14ac:dyDescent="0.2">
      <c r="A82" s="44"/>
      <c r="B82" s="44"/>
      <c r="C82" s="48"/>
      <c r="D82" s="44"/>
      <c r="E82" s="44"/>
      <c r="F82" s="49"/>
      <c r="G82" s="49"/>
      <c r="H82" s="33" t="s">
        <v>141</v>
      </c>
    </row>
    <row r="83" spans="1:8" x14ac:dyDescent="0.2">
      <c r="A83" s="44"/>
      <c r="B83" s="44"/>
      <c r="C83" s="45" t="s">
        <v>142</v>
      </c>
      <c r="D83" s="44"/>
      <c r="E83" s="44"/>
      <c r="F83" s="44"/>
      <c r="G83" s="44"/>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144</v>
      </c>
      <c r="D86" s="44"/>
      <c r="E86" s="44"/>
      <c r="F86" s="44"/>
      <c r="G86" s="44"/>
      <c r="H86" s="33" t="s">
        <v>141</v>
      </c>
    </row>
    <row r="87" spans="1:8" x14ac:dyDescent="0.2">
      <c r="A87" s="34">
        <v>1</v>
      </c>
      <c r="B87" s="35" t="s">
        <v>497</v>
      </c>
      <c r="C87" s="35" t="s">
        <v>1023</v>
      </c>
      <c r="D87" s="35" t="s">
        <v>119</v>
      </c>
      <c r="E87" s="36">
        <v>511578</v>
      </c>
      <c r="F87" s="37">
        <v>83.029109399999996</v>
      </c>
      <c r="G87" s="38">
        <v>2.8485000000000001E-4</v>
      </c>
      <c r="H87" s="33" t="s">
        <v>141</v>
      </c>
    </row>
    <row r="88" spans="1:8" x14ac:dyDescent="0.2">
      <c r="A88" s="34">
        <v>2</v>
      </c>
      <c r="B88" s="35" t="s">
        <v>774</v>
      </c>
      <c r="C88" s="35" t="s">
        <v>1150</v>
      </c>
      <c r="D88" s="35" t="s">
        <v>194</v>
      </c>
      <c r="E88" s="36">
        <v>39500</v>
      </c>
      <c r="F88" s="37">
        <v>9.0770999999999997</v>
      </c>
      <c r="G88" s="38" t="s">
        <v>139</v>
      </c>
      <c r="H88" s="33" t="s">
        <v>141</v>
      </c>
    </row>
    <row r="89" spans="1:8" x14ac:dyDescent="0.2">
      <c r="A89" s="34">
        <v>3</v>
      </c>
      <c r="B89" s="35" t="s">
        <v>775</v>
      </c>
      <c r="C89" s="35" t="s">
        <v>1151</v>
      </c>
      <c r="D89" s="35"/>
      <c r="E89" s="36">
        <v>54000</v>
      </c>
      <c r="F89" s="37">
        <v>5.4000000000000002E-7</v>
      </c>
      <c r="G89" s="51" t="s">
        <v>139</v>
      </c>
      <c r="H89" s="33" t="s">
        <v>141</v>
      </c>
    </row>
    <row r="90" spans="1:8" x14ac:dyDescent="0.2">
      <c r="A90" s="34">
        <v>4</v>
      </c>
      <c r="B90" s="35" t="s">
        <v>780</v>
      </c>
      <c r="C90" s="35" t="s">
        <v>1152</v>
      </c>
      <c r="D90" s="35"/>
      <c r="E90" s="36">
        <v>200</v>
      </c>
      <c r="F90" s="37">
        <v>2.0000000000000001E-9</v>
      </c>
      <c r="G90" s="51" t="s">
        <v>139</v>
      </c>
      <c r="H90" s="33" t="s">
        <v>141</v>
      </c>
    </row>
    <row r="91" spans="1:8" x14ac:dyDescent="0.2">
      <c r="A91" s="34">
        <v>5</v>
      </c>
      <c r="B91" s="35" t="s">
        <v>779</v>
      </c>
      <c r="C91" s="35" t="s">
        <v>1153</v>
      </c>
      <c r="D91" s="35"/>
      <c r="E91" s="36">
        <v>176305</v>
      </c>
      <c r="F91" s="37">
        <v>1.7630000000000001E-6</v>
      </c>
      <c r="G91" s="51" t="s">
        <v>139</v>
      </c>
      <c r="H91" s="33" t="s">
        <v>141</v>
      </c>
    </row>
    <row r="92" spans="1:8" x14ac:dyDescent="0.2">
      <c r="A92" s="34">
        <v>6</v>
      </c>
      <c r="B92" s="35" t="s">
        <v>778</v>
      </c>
      <c r="C92" s="35" t="s">
        <v>1154</v>
      </c>
      <c r="D92" s="35"/>
      <c r="E92" s="36">
        <v>93200</v>
      </c>
      <c r="F92" s="37">
        <v>9.3200000000000003E-7</v>
      </c>
      <c r="G92" s="51" t="s">
        <v>139</v>
      </c>
      <c r="H92" s="33" t="s">
        <v>141</v>
      </c>
    </row>
    <row r="93" spans="1:8" ht="25.5" x14ac:dyDescent="0.2">
      <c r="A93" s="34">
        <v>7</v>
      </c>
      <c r="B93" s="35" t="s">
        <v>781</v>
      </c>
      <c r="C93" s="35" t="s">
        <v>1155</v>
      </c>
      <c r="D93" s="35" t="s">
        <v>782</v>
      </c>
      <c r="E93" s="36">
        <v>200000</v>
      </c>
      <c r="F93" s="37">
        <v>1.9999999999999999E-6</v>
      </c>
      <c r="G93" s="51" t="s">
        <v>139</v>
      </c>
      <c r="H93" s="33" t="s">
        <v>141</v>
      </c>
    </row>
    <row r="94" spans="1:8" ht="25.5" x14ac:dyDescent="0.2">
      <c r="A94" s="34">
        <v>8</v>
      </c>
      <c r="B94" s="35" t="s">
        <v>776</v>
      </c>
      <c r="C94" s="35" t="s">
        <v>1156</v>
      </c>
      <c r="D94" s="35" t="s">
        <v>777</v>
      </c>
      <c r="E94" s="36">
        <v>50800</v>
      </c>
      <c r="F94" s="37">
        <v>5.0800000000000005E-7</v>
      </c>
      <c r="G94" s="51" t="s">
        <v>139</v>
      </c>
      <c r="H94" s="33" t="s">
        <v>141</v>
      </c>
    </row>
    <row r="95" spans="1:8" x14ac:dyDescent="0.2">
      <c r="A95" s="44"/>
      <c r="B95" s="44"/>
      <c r="C95" s="45" t="s">
        <v>140</v>
      </c>
      <c r="D95" s="44"/>
      <c r="E95" s="44" t="s">
        <v>141</v>
      </c>
      <c r="F95" s="46">
        <f>SUM(F87:F94)</f>
        <v>92.106215144999993</v>
      </c>
      <c r="G95" s="47">
        <f>SUM(G87:G94)</f>
        <v>2.8485000000000001E-4</v>
      </c>
      <c r="H95" s="33" t="s">
        <v>141</v>
      </c>
    </row>
    <row r="96" spans="1:8" x14ac:dyDescent="0.2">
      <c r="A96" s="44"/>
      <c r="B96" s="44"/>
      <c r="C96" s="48"/>
      <c r="D96" s="44"/>
      <c r="E96" s="44"/>
      <c r="F96" s="49"/>
      <c r="G96" s="49"/>
      <c r="H96" s="33" t="s">
        <v>141</v>
      </c>
    </row>
    <row r="97" spans="1:8" x14ac:dyDescent="0.2">
      <c r="A97" s="44"/>
      <c r="B97" s="44"/>
      <c r="C97" s="45" t="s">
        <v>145</v>
      </c>
      <c r="D97" s="44"/>
      <c r="E97" s="44"/>
      <c r="F97" s="44"/>
      <c r="G97" s="44"/>
      <c r="H97" s="33" t="s">
        <v>141</v>
      </c>
    </row>
    <row r="98" spans="1:8" x14ac:dyDescent="0.2">
      <c r="A98" s="44"/>
      <c r="B98" s="44"/>
      <c r="C98" s="45" t="s">
        <v>140</v>
      </c>
      <c r="D98" s="44"/>
      <c r="E98" s="44" t="s">
        <v>141</v>
      </c>
      <c r="F98" s="50" t="s">
        <v>143</v>
      </c>
      <c r="G98" s="47">
        <v>0</v>
      </c>
      <c r="H98" s="33" t="s">
        <v>141</v>
      </c>
    </row>
    <row r="99" spans="1:8" x14ac:dyDescent="0.2">
      <c r="A99" s="44"/>
      <c r="B99" s="44"/>
      <c r="C99" s="48"/>
      <c r="D99" s="44"/>
      <c r="E99" s="44"/>
      <c r="F99" s="49"/>
      <c r="G99" s="49"/>
      <c r="H99" s="33" t="s">
        <v>141</v>
      </c>
    </row>
    <row r="100" spans="1:8" x14ac:dyDescent="0.2">
      <c r="A100" s="44"/>
      <c r="B100" s="44"/>
      <c r="C100" s="45" t="s">
        <v>146</v>
      </c>
      <c r="D100" s="44"/>
      <c r="E100" s="44"/>
      <c r="F100" s="49"/>
      <c r="G100" s="49"/>
      <c r="H100" s="33" t="s">
        <v>141</v>
      </c>
    </row>
    <row r="101" spans="1:8" x14ac:dyDescent="0.2">
      <c r="A101" s="44"/>
      <c r="B101" s="44"/>
      <c r="C101" s="45" t="s">
        <v>140</v>
      </c>
      <c r="D101" s="44"/>
      <c r="E101" s="44" t="s">
        <v>141</v>
      </c>
      <c r="F101" s="50" t="s">
        <v>143</v>
      </c>
      <c r="G101" s="47">
        <v>0</v>
      </c>
      <c r="H101" s="33" t="s">
        <v>141</v>
      </c>
    </row>
    <row r="102" spans="1:8" x14ac:dyDescent="0.2">
      <c r="A102" s="44"/>
      <c r="B102" s="44"/>
      <c r="C102" s="48"/>
      <c r="D102" s="44"/>
      <c r="E102" s="44"/>
      <c r="F102" s="49"/>
      <c r="G102" s="49"/>
      <c r="H102" s="33" t="s">
        <v>141</v>
      </c>
    </row>
    <row r="103" spans="1:8" x14ac:dyDescent="0.2">
      <c r="A103" s="44"/>
      <c r="B103" s="44"/>
      <c r="C103" s="45" t="s">
        <v>147</v>
      </c>
      <c r="D103" s="44"/>
      <c r="E103" s="44"/>
      <c r="F103" s="49"/>
      <c r="G103" s="49"/>
      <c r="H103" s="33" t="s">
        <v>141</v>
      </c>
    </row>
    <row r="104" spans="1:8" x14ac:dyDescent="0.2">
      <c r="A104" s="39">
        <v>1</v>
      </c>
      <c r="B104" s="40"/>
      <c r="C104" s="40" t="s">
        <v>1157</v>
      </c>
      <c r="D104" s="40" t="s">
        <v>666</v>
      </c>
      <c r="E104" s="41">
        <v>55825</v>
      </c>
      <c r="F104" s="42">
        <v>2798.5072500000001</v>
      </c>
      <c r="G104" s="43">
        <v>9.3886799999999999E-3</v>
      </c>
      <c r="H104" s="33" t="s">
        <v>141</v>
      </c>
    </row>
    <row r="105" spans="1:8" x14ac:dyDescent="0.2">
      <c r="A105" s="44"/>
      <c r="B105" s="44"/>
      <c r="C105" s="45" t="s">
        <v>140</v>
      </c>
      <c r="D105" s="44"/>
      <c r="E105" s="44" t="s">
        <v>141</v>
      </c>
      <c r="F105" s="46">
        <v>2798.5072500000001</v>
      </c>
      <c r="G105" s="47">
        <v>9.3886799999999999E-3</v>
      </c>
      <c r="H105" s="33" t="s">
        <v>141</v>
      </c>
    </row>
    <row r="106" spans="1:8" x14ac:dyDescent="0.2">
      <c r="A106" s="44"/>
      <c r="B106" s="44"/>
      <c r="C106" s="48"/>
      <c r="D106" s="44"/>
      <c r="E106" s="44"/>
      <c r="F106" s="49"/>
      <c r="G106" s="49"/>
      <c r="H106" s="33" t="s">
        <v>141</v>
      </c>
    </row>
    <row r="107" spans="1:8" x14ac:dyDescent="0.2">
      <c r="A107" s="44"/>
      <c r="B107" s="44"/>
      <c r="C107" s="45" t="s">
        <v>148</v>
      </c>
      <c r="D107" s="44"/>
      <c r="E107" s="44"/>
      <c r="F107" s="46">
        <f>F95+F81+F105</f>
        <v>293307.11529624509</v>
      </c>
      <c r="G107" s="47">
        <f>G95+G81+G105</f>
        <v>0.98396257999999981</v>
      </c>
      <c r="H107" s="33" t="s">
        <v>141</v>
      </c>
    </row>
    <row r="108" spans="1:8" x14ac:dyDescent="0.2">
      <c r="A108" s="44"/>
      <c r="B108" s="44"/>
      <c r="C108" s="48"/>
      <c r="D108" s="44"/>
      <c r="E108" s="44"/>
      <c r="F108" s="49"/>
      <c r="G108" s="49"/>
      <c r="H108" s="33" t="s">
        <v>141</v>
      </c>
    </row>
    <row r="109" spans="1:8" x14ac:dyDescent="0.2">
      <c r="A109" s="44"/>
      <c r="B109" s="44"/>
      <c r="C109" s="45" t="s">
        <v>149</v>
      </c>
      <c r="D109" s="44"/>
      <c r="E109" s="44"/>
      <c r="F109" s="49"/>
      <c r="G109" s="49"/>
      <c r="H109" s="33" t="s">
        <v>141</v>
      </c>
    </row>
    <row r="110" spans="1:8" x14ac:dyDescent="0.2">
      <c r="A110" s="44"/>
      <c r="B110" s="44"/>
      <c r="C110" s="45" t="s">
        <v>11</v>
      </c>
      <c r="D110" s="44"/>
      <c r="E110" s="44"/>
      <c r="F110" s="49"/>
      <c r="G110" s="49"/>
      <c r="H110" s="33" t="s">
        <v>141</v>
      </c>
    </row>
    <row r="111" spans="1:8" x14ac:dyDescent="0.2">
      <c r="A111" s="44"/>
      <c r="B111" s="44"/>
      <c r="C111" s="45" t="s">
        <v>140</v>
      </c>
      <c r="D111" s="44"/>
      <c r="E111" s="44" t="s">
        <v>141</v>
      </c>
      <c r="F111" s="50" t="s">
        <v>143</v>
      </c>
      <c r="G111" s="47">
        <v>0</v>
      </c>
      <c r="H111" s="33" t="s">
        <v>141</v>
      </c>
    </row>
    <row r="112" spans="1:8" x14ac:dyDescent="0.2">
      <c r="A112" s="44"/>
      <c r="B112" s="44"/>
      <c r="C112" s="48"/>
      <c r="D112" s="44"/>
      <c r="E112" s="44"/>
      <c r="F112" s="49"/>
      <c r="G112" s="49"/>
      <c r="H112" s="33" t="s">
        <v>141</v>
      </c>
    </row>
    <row r="113" spans="1:8" x14ac:dyDescent="0.2">
      <c r="A113" s="44"/>
      <c r="B113" s="44"/>
      <c r="C113" s="45" t="s">
        <v>150</v>
      </c>
      <c r="D113" s="44"/>
      <c r="E113" s="44"/>
      <c r="F113" s="44"/>
      <c r="G113" s="44"/>
      <c r="H113" s="33" t="s">
        <v>141</v>
      </c>
    </row>
    <row r="114" spans="1:8" x14ac:dyDescent="0.2">
      <c r="A114" s="44"/>
      <c r="B114" s="44"/>
      <c r="C114" s="45" t="s">
        <v>140</v>
      </c>
      <c r="D114" s="44"/>
      <c r="E114" s="44" t="s">
        <v>141</v>
      </c>
      <c r="F114" s="50" t="s">
        <v>143</v>
      </c>
      <c r="G114" s="47">
        <v>0</v>
      </c>
      <c r="H114" s="33" t="s">
        <v>141</v>
      </c>
    </row>
    <row r="115" spans="1:8" x14ac:dyDescent="0.2">
      <c r="A115" s="44"/>
      <c r="B115" s="44"/>
      <c r="C115" s="48"/>
      <c r="D115" s="44"/>
      <c r="E115" s="44"/>
      <c r="F115" s="49"/>
      <c r="G115" s="49"/>
      <c r="H115" s="33" t="s">
        <v>141</v>
      </c>
    </row>
    <row r="116" spans="1:8" x14ac:dyDescent="0.2">
      <c r="A116" s="44"/>
      <c r="B116" s="44"/>
      <c r="C116" s="45" t="s">
        <v>151</v>
      </c>
      <c r="D116" s="44"/>
      <c r="E116" s="44"/>
      <c r="F116" s="44"/>
      <c r="G116" s="44"/>
      <c r="H116" s="33" t="s">
        <v>141</v>
      </c>
    </row>
    <row r="117" spans="1:8" x14ac:dyDescent="0.2">
      <c r="A117" s="44"/>
      <c r="B117" s="44"/>
      <c r="C117" s="45" t="s">
        <v>140</v>
      </c>
      <c r="D117" s="44"/>
      <c r="E117" s="44" t="s">
        <v>141</v>
      </c>
      <c r="F117" s="50" t="s">
        <v>143</v>
      </c>
      <c r="G117" s="47">
        <v>0</v>
      </c>
      <c r="H117" s="33" t="s">
        <v>141</v>
      </c>
    </row>
    <row r="118" spans="1:8" x14ac:dyDescent="0.2">
      <c r="A118" s="44"/>
      <c r="B118" s="44"/>
      <c r="C118" s="48"/>
      <c r="D118" s="44"/>
      <c r="E118" s="44"/>
      <c r="F118" s="49"/>
      <c r="G118" s="49"/>
      <c r="H118" s="33" t="s">
        <v>141</v>
      </c>
    </row>
    <row r="119" spans="1:8" x14ac:dyDescent="0.2">
      <c r="A119" s="44"/>
      <c r="B119" s="44"/>
      <c r="C119" s="45" t="s">
        <v>152</v>
      </c>
      <c r="D119" s="44"/>
      <c r="E119" s="44"/>
      <c r="F119" s="49"/>
      <c r="G119" s="49"/>
      <c r="H119" s="33" t="s">
        <v>141</v>
      </c>
    </row>
    <row r="120" spans="1:8" x14ac:dyDescent="0.2">
      <c r="A120" s="44"/>
      <c r="B120" s="44"/>
      <c r="C120" s="45" t="s">
        <v>140</v>
      </c>
      <c r="D120" s="44"/>
      <c r="E120" s="44" t="s">
        <v>141</v>
      </c>
      <c r="F120" s="50" t="s">
        <v>143</v>
      </c>
      <c r="G120" s="47">
        <v>0</v>
      </c>
      <c r="H120" s="33" t="s">
        <v>141</v>
      </c>
    </row>
    <row r="121" spans="1:8" x14ac:dyDescent="0.2">
      <c r="A121" s="44"/>
      <c r="B121" s="44"/>
      <c r="C121" s="48"/>
      <c r="D121" s="44"/>
      <c r="E121" s="44"/>
      <c r="F121" s="49"/>
      <c r="G121" s="49"/>
      <c r="H121" s="33" t="s">
        <v>141</v>
      </c>
    </row>
    <row r="122" spans="1:8" x14ac:dyDescent="0.2">
      <c r="A122" s="44"/>
      <c r="B122" s="44"/>
      <c r="C122" s="45" t="s">
        <v>153</v>
      </c>
      <c r="D122" s="44"/>
      <c r="E122" s="44"/>
      <c r="F122" s="46">
        <v>0</v>
      </c>
      <c r="G122" s="47">
        <v>0</v>
      </c>
      <c r="H122" s="33" t="s">
        <v>141</v>
      </c>
    </row>
    <row r="123" spans="1:8" x14ac:dyDescent="0.2">
      <c r="A123" s="44"/>
      <c r="B123" s="44"/>
      <c r="C123" s="48"/>
      <c r="D123" s="44"/>
      <c r="E123" s="44"/>
      <c r="F123" s="49"/>
      <c r="G123" s="49"/>
      <c r="H123" s="33" t="s">
        <v>141</v>
      </c>
    </row>
    <row r="124" spans="1:8" x14ac:dyDescent="0.2">
      <c r="A124" s="44"/>
      <c r="B124" s="44"/>
      <c r="C124" s="45" t="s">
        <v>154</v>
      </c>
      <c r="D124" s="44"/>
      <c r="E124" s="44"/>
      <c r="F124" s="49"/>
      <c r="G124" s="49"/>
      <c r="H124" s="33" t="s">
        <v>141</v>
      </c>
    </row>
    <row r="125" spans="1:8" x14ac:dyDescent="0.2">
      <c r="A125" s="44"/>
      <c r="B125" s="44"/>
      <c r="C125" s="45" t="s">
        <v>155</v>
      </c>
      <c r="D125" s="44"/>
      <c r="E125" s="44"/>
      <c r="F125" s="49"/>
      <c r="G125" s="49"/>
      <c r="H125" s="33" t="s">
        <v>141</v>
      </c>
    </row>
    <row r="126" spans="1:8" x14ac:dyDescent="0.2">
      <c r="A126" s="44"/>
      <c r="B126" s="44"/>
      <c r="C126" s="45" t="s">
        <v>140</v>
      </c>
      <c r="D126" s="44"/>
      <c r="E126" s="44" t="s">
        <v>141</v>
      </c>
      <c r="F126" s="50" t="s">
        <v>143</v>
      </c>
      <c r="G126" s="47">
        <v>0</v>
      </c>
      <c r="H126" s="33" t="s">
        <v>141</v>
      </c>
    </row>
    <row r="127" spans="1:8" x14ac:dyDescent="0.2">
      <c r="A127" s="44"/>
      <c r="B127" s="44"/>
      <c r="C127" s="48"/>
      <c r="D127" s="44"/>
      <c r="E127" s="44"/>
      <c r="F127" s="49"/>
      <c r="G127" s="49"/>
      <c r="H127" s="33" t="s">
        <v>141</v>
      </c>
    </row>
    <row r="128" spans="1:8" x14ac:dyDescent="0.2">
      <c r="A128" s="44"/>
      <c r="B128" s="44"/>
      <c r="C128" s="45" t="s">
        <v>156</v>
      </c>
      <c r="D128" s="44"/>
      <c r="E128" s="44"/>
      <c r="F128" s="49"/>
      <c r="G128" s="49"/>
      <c r="H128" s="33" t="s">
        <v>141</v>
      </c>
    </row>
    <row r="129" spans="1:8" x14ac:dyDescent="0.2">
      <c r="A129" s="44"/>
      <c r="B129" s="44"/>
      <c r="C129" s="45" t="s">
        <v>140</v>
      </c>
      <c r="D129" s="44"/>
      <c r="E129" s="44" t="s">
        <v>141</v>
      </c>
      <c r="F129" s="50" t="s">
        <v>143</v>
      </c>
      <c r="G129" s="47">
        <v>0</v>
      </c>
      <c r="H129" s="33" t="s">
        <v>141</v>
      </c>
    </row>
    <row r="130" spans="1:8" x14ac:dyDescent="0.2">
      <c r="A130" s="44"/>
      <c r="B130" s="44"/>
      <c r="C130" s="48"/>
      <c r="D130" s="44"/>
      <c r="E130" s="44"/>
      <c r="F130" s="49"/>
      <c r="G130" s="49"/>
      <c r="H130" s="33" t="s">
        <v>141</v>
      </c>
    </row>
    <row r="131" spans="1:8" x14ac:dyDescent="0.2">
      <c r="A131" s="44"/>
      <c r="B131" s="44"/>
      <c r="C131" s="45" t="s">
        <v>157</v>
      </c>
      <c r="D131" s="44"/>
      <c r="E131" s="44"/>
      <c r="F131" s="49"/>
      <c r="G131" s="49"/>
      <c r="H131" s="33" t="s">
        <v>141</v>
      </c>
    </row>
    <row r="132" spans="1:8" x14ac:dyDescent="0.2">
      <c r="A132" s="44"/>
      <c r="B132" s="44"/>
      <c r="C132" s="45" t="s">
        <v>140</v>
      </c>
      <c r="D132" s="44"/>
      <c r="E132" s="44" t="s">
        <v>141</v>
      </c>
      <c r="F132" s="50" t="s">
        <v>143</v>
      </c>
      <c r="G132" s="47">
        <v>0</v>
      </c>
      <c r="H132" s="33" t="s">
        <v>141</v>
      </c>
    </row>
    <row r="133" spans="1:8" x14ac:dyDescent="0.2">
      <c r="A133" s="44"/>
      <c r="B133" s="44"/>
      <c r="C133" s="48"/>
      <c r="D133" s="44"/>
      <c r="E133" s="44"/>
      <c r="F133" s="49"/>
      <c r="G133" s="49"/>
      <c r="H133" s="33" t="s">
        <v>141</v>
      </c>
    </row>
    <row r="134" spans="1:8" x14ac:dyDescent="0.2">
      <c r="A134" s="44"/>
      <c r="B134" s="44"/>
      <c r="C134" s="45" t="s">
        <v>158</v>
      </c>
      <c r="D134" s="44"/>
      <c r="E134" s="44"/>
      <c r="F134" s="49"/>
      <c r="G134" s="49"/>
      <c r="H134" s="33" t="s">
        <v>141</v>
      </c>
    </row>
    <row r="135" spans="1:8" x14ac:dyDescent="0.2">
      <c r="A135" s="39">
        <v>1</v>
      </c>
      <c r="B135" s="40"/>
      <c r="C135" s="40" t="s">
        <v>159</v>
      </c>
      <c r="D135" s="40"/>
      <c r="E135" s="52"/>
      <c r="F135" s="42">
        <v>8172.007716823</v>
      </c>
      <c r="G135" s="43">
        <v>2.7416179999999998E-2</v>
      </c>
      <c r="H135" s="33">
        <v>5.25</v>
      </c>
    </row>
    <row r="136" spans="1:8" x14ac:dyDescent="0.2">
      <c r="A136" s="44"/>
      <c r="B136" s="44"/>
      <c r="C136" s="45" t="s">
        <v>140</v>
      </c>
      <c r="D136" s="44"/>
      <c r="E136" s="44" t="s">
        <v>141</v>
      </c>
      <c r="F136" s="46">
        <v>8172.007716823</v>
      </c>
      <c r="G136" s="47">
        <v>2.7416179999999998E-2</v>
      </c>
      <c r="H136" s="33" t="s">
        <v>141</v>
      </c>
    </row>
    <row r="137" spans="1:8" x14ac:dyDescent="0.2">
      <c r="A137" s="44"/>
      <c r="B137" s="44"/>
      <c r="C137" s="48"/>
      <c r="D137" s="44"/>
      <c r="E137" s="44"/>
      <c r="F137" s="49"/>
      <c r="G137" s="49"/>
      <c r="H137" s="33" t="s">
        <v>141</v>
      </c>
    </row>
    <row r="138" spans="1:8" x14ac:dyDescent="0.2">
      <c r="A138" s="44"/>
      <c r="B138" s="44"/>
      <c r="C138" s="45" t="s">
        <v>160</v>
      </c>
      <c r="D138" s="44"/>
      <c r="E138" s="44"/>
      <c r="F138" s="46">
        <v>8172.007716823</v>
      </c>
      <c r="G138" s="47">
        <v>2.7416179999999998E-2</v>
      </c>
      <c r="H138" s="33" t="s">
        <v>141</v>
      </c>
    </row>
    <row r="139" spans="1:8" x14ac:dyDescent="0.2">
      <c r="A139" s="44"/>
      <c r="B139" s="44"/>
      <c r="C139" s="49"/>
      <c r="D139" s="44"/>
      <c r="E139" s="44"/>
      <c r="F139" s="44"/>
      <c r="G139" s="44"/>
      <c r="H139" s="33" t="s">
        <v>141</v>
      </c>
    </row>
    <row r="140" spans="1:8" x14ac:dyDescent="0.2">
      <c r="A140" s="44"/>
      <c r="B140" s="44"/>
      <c r="C140" s="45" t="s">
        <v>161</v>
      </c>
      <c r="D140" s="44"/>
      <c r="E140" s="44"/>
      <c r="F140" s="44"/>
      <c r="G140" s="44"/>
      <c r="H140" s="33" t="s">
        <v>141</v>
      </c>
    </row>
    <row r="141" spans="1:8" x14ac:dyDescent="0.2">
      <c r="A141" s="44"/>
      <c r="B141" s="44"/>
      <c r="C141" s="45" t="s">
        <v>162</v>
      </c>
      <c r="D141" s="44"/>
      <c r="E141" s="44"/>
      <c r="F141" s="44"/>
      <c r="G141" s="44"/>
      <c r="H141" s="33" t="s">
        <v>141</v>
      </c>
    </row>
    <row r="142" spans="1:8" x14ac:dyDescent="0.2">
      <c r="A142" s="44"/>
      <c r="B142" s="44"/>
      <c r="C142" s="45" t="s">
        <v>140</v>
      </c>
      <c r="D142" s="44"/>
      <c r="E142" s="44" t="s">
        <v>141</v>
      </c>
      <c r="F142" s="50" t="s">
        <v>143</v>
      </c>
      <c r="G142" s="47">
        <v>0</v>
      </c>
      <c r="H142" s="33" t="s">
        <v>141</v>
      </c>
    </row>
    <row r="143" spans="1:8" x14ac:dyDescent="0.2">
      <c r="A143" s="44"/>
      <c r="B143" s="44"/>
      <c r="C143" s="48"/>
      <c r="D143" s="44"/>
      <c r="E143" s="44"/>
      <c r="F143" s="49"/>
      <c r="G143" s="49"/>
      <c r="H143" s="33" t="s">
        <v>141</v>
      </c>
    </row>
    <row r="144" spans="1:8" x14ac:dyDescent="0.2">
      <c r="A144" s="44"/>
      <c r="B144" s="44"/>
      <c r="C144" s="45" t="s">
        <v>163</v>
      </c>
      <c r="D144" s="44"/>
      <c r="E144" s="44"/>
      <c r="F144" s="44"/>
      <c r="G144" s="44"/>
      <c r="H144" s="33" t="s">
        <v>141</v>
      </c>
    </row>
    <row r="145" spans="1:17" x14ac:dyDescent="0.2">
      <c r="A145" s="44"/>
      <c r="B145" s="44"/>
      <c r="C145" s="45" t="s">
        <v>164</v>
      </c>
      <c r="D145" s="44"/>
      <c r="E145" s="44"/>
      <c r="F145" s="44"/>
      <c r="G145" s="44"/>
      <c r="H145" s="33" t="s">
        <v>141</v>
      </c>
    </row>
    <row r="146" spans="1:17" x14ac:dyDescent="0.2">
      <c r="A146" s="44"/>
      <c r="B146" s="44"/>
      <c r="C146" s="45" t="s">
        <v>140</v>
      </c>
      <c r="D146" s="44"/>
      <c r="E146" s="44" t="s">
        <v>141</v>
      </c>
      <c r="F146" s="50" t="s">
        <v>143</v>
      </c>
      <c r="G146" s="47">
        <v>0</v>
      </c>
      <c r="H146" s="33" t="s">
        <v>141</v>
      </c>
    </row>
    <row r="147" spans="1:17" x14ac:dyDescent="0.2">
      <c r="A147" s="44"/>
      <c r="B147" s="44"/>
      <c r="C147" s="48"/>
      <c r="D147" s="44"/>
      <c r="E147" s="44"/>
      <c r="F147" s="49"/>
      <c r="G147" s="49"/>
      <c r="H147" s="33" t="s">
        <v>141</v>
      </c>
    </row>
    <row r="148" spans="1:17" x14ac:dyDescent="0.2">
      <c r="A148" s="44"/>
      <c r="B148" s="44"/>
      <c r="C148" s="45" t="s">
        <v>165</v>
      </c>
      <c r="D148" s="44"/>
      <c r="E148" s="44"/>
      <c r="F148" s="49"/>
      <c r="G148" s="49"/>
      <c r="H148" s="33" t="s">
        <v>141</v>
      </c>
    </row>
    <row r="149" spans="1:17" x14ac:dyDescent="0.2">
      <c r="A149" s="44"/>
      <c r="B149" s="44"/>
      <c r="C149" s="45" t="s">
        <v>140</v>
      </c>
      <c r="D149" s="44"/>
      <c r="E149" s="44" t="s">
        <v>141</v>
      </c>
      <c r="F149" s="50" t="s">
        <v>143</v>
      </c>
      <c r="G149" s="47">
        <v>0</v>
      </c>
      <c r="H149" s="33" t="s">
        <v>141</v>
      </c>
    </row>
    <row r="150" spans="1:17" x14ac:dyDescent="0.2">
      <c r="A150" s="44"/>
      <c r="B150" s="44"/>
      <c r="C150" s="48"/>
      <c r="D150" s="44"/>
      <c r="E150" s="44"/>
      <c r="F150" s="49"/>
      <c r="G150" s="49"/>
      <c r="H150" s="33" t="s">
        <v>141</v>
      </c>
    </row>
    <row r="151" spans="1:17" x14ac:dyDescent="0.2">
      <c r="A151" s="52"/>
      <c r="B151" s="40"/>
      <c r="C151" s="40" t="s">
        <v>675</v>
      </c>
      <c r="D151" s="40"/>
      <c r="E151" s="52"/>
      <c r="F151" s="42">
        <v>1974.8787053000001</v>
      </c>
      <c r="G151" s="43">
        <v>6.6255000000000003E-3</v>
      </c>
      <c r="H151" s="33" t="s">
        <v>141</v>
      </c>
    </row>
    <row r="152" spans="1:17" x14ac:dyDescent="0.2">
      <c r="A152" s="52"/>
      <c r="B152" s="40"/>
      <c r="C152" s="35" t="s">
        <v>1118</v>
      </c>
      <c r="D152" s="40"/>
      <c r="E152" s="52"/>
      <c r="F152" s="42">
        <v>-5381.5224445499998</v>
      </c>
      <c r="G152" s="43">
        <v>-1.805441E-2</v>
      </c>
      <c r="H152" s="33" t="s">
        <v>141</v>
      </c>
    </row>
    <row r="153" spans="1:17" x14ac:dyDescent="0.2">
      <c r="A153" s="48"/>
      <c r="B153" s="48"/>
      <c r="C153" s="45" t="s">
        <v>167</v>
      </c>
      <c r="D153" s="49"/>
      <c r="E153" s="49"/>
      <c r="F153" s="46">
        <v>298072.47927381803</v>
      </c>
      <c r="G153" s="53">
        <v>1</v>
      </c>
      <c r="H153" s="33" t="s">
        <v>141</v>
      </c>
    </row>
    <row r="154" spans="1:17" x14ac:dyDescent="0.2">
      <c r="A154" s="54"/>
      <c r="B154" s="54"/>
      <c r="C154" s="55"/>
      <c r="D154" s="56"/>
      <c r="E154" s="56"/>
      <c r="F154" s="57"/>
      <c r="G154" s="58"/>
      <c r="H154" s="59"/>
    </row>
    <row r="155" spans="1:17" x14ac:dyDescent="0.2">
      <c r="A155" s="54"/>
      <c r="B155" s="187" t="s">
        <v>989</v>
      </c>
      <c r="C155" s="187"/>
      <c r="D155" s="187"/>
      <c r="E155" s="187"/>
      <c r="F155" s="187"/>
      <c r="G155" s="187"/>
      <c r="H155" s="187"/>
      <c r="J155" s="61"/>
    </row>
    <row r="156" spans="1:17" x14ac:dyDescent="0.2">
      <c r="A156" s="54"/>
      <c r="B156" s="187" t="s">
        <v>990</v>
      </c>
      <c r="C156" s="187"/>
      <c r="D156" s="187"/>
      <c r="E156" s="187"/>
      <c r="F156" s="187"/>
      <c r="G156" s="187"/>
      <c r="H156" s="187"/>
      <c r="J156" s="61"/>
    </row>
    <row r="157" spans="1:17" x14ac:dyDescent="0.2">
      <c r="A157" s="54"/>
      <c r="B157" s="187" t="s">
        <v>991</v>
      </c>
      <c r="C157" s="187"/>
      <c r="D157" s="187"/>
      <c r="E157" s="187"/>
      <c r="F157" s="187"/>
      <c r="G157" s="187"/>
      <c r="H157" s="187"/>
      <c r="J157" s="61"/>
    </row>
    <row r="158" spans="1:17" s="63" customFormat="1" ht="52.5" customHeight="1" x14ac:dyDescent="0.25">
      <c r="A158" s="62"/>
      <c r="B158" s="188" t="s">
        <v>992</v>
      </c>
      <c r="C158" s="188"/>
      <c r="D158" s="188"/>
      <c r="E158" s="188"/>
      <c r="F158" s="188"/>
      <c r="G158" s="188"/>
      <c r="H158" s="188"/>
      <c r="I158"/>
      <c r="J158" s="61"/>
      <c r="K158"/>
      <c r="L158"/>
      <c r="M158"/>
      <c r="N158"/>
      <c r="O158"/>
      <c r="P158"/>
      <c r="Q158"/>
    </row>
    <row r="159" spans="1:17" x14ac:dyDescent="0.2">
      <c r="A159" s="54"/>
      <c r="B159" s="187" t="s">
        <v>993</v>
      </c>
      <c r="C159" s="187"/>
      <c r="D159" s="187"/>
      <c r="E159" s="187"/>
      <c r="F159" s="187"/>
      <c r="G159" s="187"/>
      <c r="H159" s="187"/>
      <c r="J159" s="61"/>
    </row>
    <row r="160" spans="1:17" x14ac:dyDescent="0.2">
      <c r="A160" s="54"/>
      <c r="B160" s="54"/>
      <c r="C160" s="54"/>
      <c r="D160" s="56"/>
      <c r="E160" s="56"/>
      <c r="F160" s="56"/>
      <c r="G160" s="56"/>
    </row>
    <row r="161" spans="1:10" x14ac:dyDescent="0.2">
      <c r="A161" s="54"/>
      <c r="B161" s="189" t="s">
        <v>168</v>
      </c>
      <c r="C161" s="190"/>
      <c r="D161" s="191"/>
      <c r="E161" s="64"/>
      <c r="F161" s="56"/>
      <c r="G161" s="56"/>
    </row>
    <row r="162" spans="1:10" ht="27.75" customHeight="1" x14ac:dyDescent="0.2">
      <c r="A162" s="54"/>
      <c r="B162" s="192" t="s">
        <v>169</v>
      </c>
      <c r="C162" s="193"/>
      <c r="D162" s="32" t="s">
        <v>1029</v>
      </c>
      <c r="E162" s="64"/>
      <c r="F162" s="56"/>
      <c r="G162" s="56"/>
    </row>
    <row r="163" spans="1:10" ht="12.75" customHeight="1" x14ac:dyDescent="0.2">
      <c r="A163" s="54"/>
      <c r="B163" s="192" t="s">
        <v>995</v>
      </c>
      <c r="C163" s="193"/>
      <c r="D163" s="32" t="str">
        <f>"Rs. "&amp;TEXT(F95,"0.00")&amp;" lacs/ "&amp;IF(ROUND((G95*100),2) = 0,"#",(TEXT((G95*100),"0.00")&amp;"%"))</f>
        <v>Rs. 92.11 lacs/ 0.03%</v>
      </c>
      <c r="E163" s="64"/>
      <c r="F163" s="56"/>
      <c r="G163" s="56"/>
    </row>
    <row r="164" spans="1:10" x14ac:dyDescent="0.2">
      <c r="A164" s="54"/>
      <c r="B164" s="192" t="s">
        <v>171</v>
      </c>
      <c r="C164" s="193"/>
      <c r="D164" s="65" t="s">
        <v>141</v>
      </c>
      <c r="E164" s="64"/>
      <c r="F164" s="56"/>
      <c r="G164" s="56"/>
    </row>
    <row r="165" spans="1:10" x14ac:dyDescent="0.2">
      <c r="A165" s="66"/>
      <c r="B165" s="67" t="s">
        <v>141</v>
      </c>
      <c r="C165" s="67" t="s">
        <v>996</v>
      </c>
      <c r="D165" s="67" t="s">
        <v>172</v>
      </c>
      <c r="E165" s="66"/>
      <c r="F165" s="66"/>
      <c r="G165" s="66"/>
      <c r="H165" s="66"/>
      <c r="J165" s="61"/>
    </row>
    <row r="166" spans="1:10" x14ac:dyDescent="0.2">
      <c r="A166" s="66"/>
      <c r="B166" s="68" t="s">
        <v>173</v>
      </c>
      <c r="C166" s="69">
        <v>46203</v>
      </c>
      <c r="D166" s="69">
        <v>46234</v>
      </c>
      <c r="E166" s="66"/>
      <c r="F166" s="66"/>
      <c r="G166" s="66"/>
      <c r="J166" s="61"/>
    </row>
    <row r="167" spans="1:10" x14ac:dyDescent="0.2">
      <c r="A167" s="66"/>
      <c r="B167" s="35" t="s">
        <v>174</v>
      </c>
      <c r="C167" s="70">
        <v>427.19659999999999</v>
      </c>
      <c r="D167" s="70">
        <v>437.024</v>
      </c>
      <c r="E167" s="66"/>
      <c r="F167" s="60"/>
      <c r="G167" s="71"/>
    </row>
    <row r="168" spans="1:10" x14ac:dyDescent="0.2">
      <c r="A168" s="66"/>
      <c r="B168" s="35" t="s">
        <v>997</v>
      </c>
      <c r="C168" s="70">
        <v>84.750500000000002</v>
      </c>
      <c r="D168" s="70">
        <v>86.700199999999995</v>
      </c>
      <c r="E168" s="66"/>
      <c r="F168" s="60"/>
      <c r="G168" s="71"/>
    </row>
    <row r="169" spans="1:10" x14ac:dyDescent="0.2">
      <c r="A169" s="66"/>
      <c r="B169" s="35" t="s">
        <v>175</v>
      </c>
      <c r="C169" s="70">
        <v>379.90199999999999</v>
      </c>
      <c r="D169" s="70">
        <v>388.3</v>
      </c>
      <c r="E169" s="66"/>
      <c r="F169" s="60"/>
      <c r="G169" s="71"/>
    </row>
    <row r="170" spans="1:10" x14ac:dyDescent="0.2">
      <c r="A170" s="66"/>
      <c r="B170" s="35" t="s">
        <v>998</v>
      </c>
      <c r="C170" s="70">
        <v>62.185200000000002</v>
      </c>
      <c r="D170" s="70">
        <v>63.559800000000003</v>
      </c>
      <c r="E170" s="66"/>
      <c r="F170" s="60"/>
      <c r="G170" s="71"/>
    </row>
    <row r="171" spans="1:10" x14ac:dyDescent="0.2">
      <c r="A171" s="66"/>
      <c r="B171" s="66"/>
      <c r="C171" s="66"/>
      <c r="D171" s="66"/>
      <c r="E171" s="66"/>
      <c r="F171" s="66"/>
      <c r="G171" s="66"/>
    </row>
    <row r="172" spans="1:10" x14ac:dyDescent="0.2">
      <c r="A172" s="66"/>
      <c r="B172" s="192" t="s">
        <v>999</v>
      </c>
      <c r="C172" s="193"/>
      <c r="D172" s="32" t="s">
        <v>170</v>
      </c>
      <c r="E172" s="66"/>
      <c r="F172" s="66"/>
      <c r="G172" s="66"/>
    </row>
    <row r="173" spans="1:10" x14ac:dyDescent="0.2">
      <c r="A173" s="66"/>
      <c r="B173" s="78"/>
      <c r="C173" s="78"/>
      <c r="D173" s="78"/>
      <c r="E173" s="66"/>
      <c r="F173" s="66"/>
      <c r="G173" s="66"/>
    </row>
    <row r="174" spans="1:10" x14ac:dyDescent="0.2">
      <c r="A174" s="66"/>
      <c r="B174" s="192" t="s">
        <v>177</v>
      </c>
      <c r="C174" s="193"/>
      <c r="D174" s="32" t="s">
        <v>170</v>
      </c>
      <c r="E174" s="74"/>
      <c r="F174" s="66"/>
      <c r="G174" s="66"/>
    </row>
    <row r="175" spans="1:10" x14ac:dyDescent="0.2">
      <c r="A175" s="66"/>
      <c r="B175" s="192" t="s">
        <v>178</v>
      </c>
      <c r="C175" s="193"/>
      <c r="D175" s="32" t="s">
        <v>170</v>
      </c>
      <c r="E175" s="74"/>
      <c r="F175" s="66"/>
      <c r="G175" s="66"/>
    </row>
    <row r="176" spans="1:10" ht="17.100000000000001" customHeight="1" x14ac:dyDescent="0.2">
      <c r="A176" s="66"/>
      <c r="B176" s="192" t="s">
        <v>179</v>
      </c>
      <c r="C176" s="193"/>
      <c r="D176" s="32" t="s">
        <v>170</v>
      </c>
      <c r="E176" s="74"/>
      <c r="F176" s="66"/>
      <c r="G176" s="66"/>
    </row>
    <row r="177" spans="1:7" ht="17.100000000000001" customHeight="1" x14ac:dyDescent="0.2">
      <c r="A177" s="66"/>
      <c r="B177" s="192" t="s">
        <v>180</v>
      </c>
      <c r="C177" s="193"/>
      <c r="D177" s="75">
        <v>0.73469738410806873</v>
      </c>
      <c r="E177" s="66"/>
      <c r="F177" s="60"/>
      <c r="G177" s="71"/>
    </row>
    <row r="179" spans="1:7" x14ac:dyDescent="0.2">
      <c r="B179" s="121" t="s">
        <v>1184</v>
      </c>
    </row>
    <row r="180" spans="1:7" ht="54" x14ac:dyDescent="0.2">
      <c r="B180" s="127" t="s">
        <v>1133</v>
      </c>
      <c r="C180" s="127" t="s">
        <v>1134</v>
      </c>
      <c r="D180" s="127" t="s">
        <v>1135</v>
      </c>
      <c r="E180" s="127" t="s">
        <v>1136</v>
      </c>
      <c r="F180" s="127" t="s">
        <v>1137</v>
      </c>
    </row>
    <row r="181" spans="1:7" ht="13.5" x14ac:dyDescent="0.2">
      <c r="B181" s="128" t="s">
        <v>1158</v>
      </c>
      <c r="C181" s="129" t="s">
        <v>1139</v>
      </c>
      <c r="D181" s="16">
        <v>0</v>
      </c>
      <c r="E181" s="17">
        <v>0</v>
      </c>
      <c r="F181" s="130">
        <v>29.407129999999999</v>
      </c>
    </row>
    <row r="183" spans="1:7" x14ac:dyDescent="0.2">
      <c r="B183" s="194" t="s">
        <v>1000</v>
      </c>
      <c r="C183" s="194"/>
    </row>
    <row r="185" spans="1:7" ht="153.75" customHeight="1" x14ac:dyDescent="0.2"/>
    <row r="188" spans="1:7" x14ac:dyDescent="0.2">
      <c r="B188" s="76" t="s">
        <v>1001</v>
      </c>
      <c r="C188" s="77"/>
      <c r="D188" s="76"/>
    </row>
    <row r="189" spans="1:7" x14ac:dyDescent="0.2">
      <c r="B189" s="76" t="s">
        <v>1159</v>
      </c>
      <c r="D189" s="76"/>
    </row>
    <row r="190" spans="1:7" ht="165" customHeight="1" x14ac:dyDescent="0.2"/>
  </sheetData>
  <mergeCells count="18">
    <mergeCell ref="B176:C176"/>
    <mergeCell ref="B177:C177"/>
    <mergeCell ref="B183:C183"/>
    <mergeCell ref="B163:C163"/>
    <mergeCell ref="B164:C164"/>
    <mergeCell ref="B172:C172"/>
    <mergeCell ref="B174:C174"/>
    <mergeCell ref="B175:C175"/>
    <mergeCell ref="B157:H157"/>
    <mergeCell ref="B158:H158"/>
    <mergeCell ref="B159:H159"/>
    <mergeCell ref="B161:D161"/>
    <mergeCell ref="B162:C162"/>
    <mergeCell ref="A1:H1"/>
    <mergeCell ref="A2:H2"/>
    <mergeCell ref="A3:H3"/>
    <mergeCell ref="B155:H155"/>
    <mergeCell ref="B156:H156"/>
  </mergeCells>
  <hyperlinks>
    <hyperlink ref="I1" location="Index!B2" display="Index" xr:uid="{E68BF5C6-C16A-475B-A819-0A628001CCFD}"/>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44EC-7ABF-401B-A70B-4F8CC66D564A}">
  <sheetPr>
    <outlinePr summaryBelow="0" summaryRight="0"/>
  </sheetPr>
  <dimension ref="A1:Q156"/>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1</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12</v>
      </c>
      <c r="C7" s="40" t="s">
        <v>13</v>
      </c>
      <c r="D7" s="40" t="s">
        <v>14</v>
      </c>
      <c r="E7" s="41">
        <v>415000</v>
      </c>
      <c r="F7" s="42">
        <v>8183.8</v>
      </c>
      <c r="G7" s="43">
        <v>8.3592669999999994E-2</v>
      </c>
      <c r="H7" s="33" t="s">
        <v>141</v>
      </c>
    </row>
    <row r="8" spans="1:9" x14ac:dyDescent="0.2">
      <c r="A8" s="39">
        <v>2</v>
      </c>
      <c r="B8" s="40" t="s">
        <v>15</v>
      </c>
      <c r="C8" s="40" t="s">
        <v>16</v>
      </c>
      <c r="D8" s="40" t="s">
        <v>17</v>
      </c>
      <c r="E8" s="41">
        <v>198000</v>
      </c>
      <c r="F8" s="42">
        <v>7799.0219999999999</v>
      </c>
      <c r="G8" s="43">
        <v>7.9662399999999994E-2</v>
      </c>
      <c r="H8" s="33" t="s">
        <v>141</v>
      </c>
    </row>
    <row r="9" spans="1:9" x14ac:dyDescent="0.2">
      <c r="A9" s="39">
        <v>3</v>
      </c>
      <c r="B9" s="40" t="s">
        <v>18</v>
      </c>
      <c r="C9" s="40" t="s">
        <v>19</v>
      </c>
      <c r="D9" s="40" t="s">
        <v>20</v>
      </c>
      <c r="E9" s="41">
        <v>510000</v>
      </c>
      <c r="F9" s="42">
        <v>6669.78</v>
      </c>
      <c r="G9" s="43">
        <v>6.8127859999999998E-2</v>
      </c>
      <c r="H9" s="33" t="s">
        <v>141</v>
      </c>
    </row>
    <row r="10" spans="1:9" x14ac:dyDescent="0.2">
      <c r="A10" s="39">
        <v>4</v>
      </c>
      <c r="B10" s="40" t="s">
        <v>21</v>
      </c>
      <c r="C10" s="40" t="s">
        <v>22</v>
      </c>
      <c r="D10" s="40" t="s">
        <v>23</v>
      </c>
      <c r="E10" s="41">
        <v>1340000</v>
      </c>
      <c r="F10" s="42">
        <v>4653.1499999999996</v>
      </c>
      <c r="G10" s="43">
        <v>4.7529170000000003E-2</v>
      </c>
      <c r="H10" s="33" t="s">
        <v>141</v>
      </c>
    </row>
    <row r="11" spans="1:9" ht="25.5" x14ac:dyDescent="0.2">
      <c r="A11" s="39">
        <v>5</v>
      </c>
      <c r="B11" s="40" t="s">
        <v>24</v>
      </c>
      <c r="C11" s="40" t="s">
        <v>25</v>
      </c>
      <c r="D11" s="40" t="s">
        <v>26</v>
      </c>
      <c r="E11" s="41">
        <v>28000</v>
      </c>
      <c r="F11" s="42">
        <v>3332.84</v>
      </c>
      <c r="G11" s="43">
        <v>3.4042990000000002E-2</v>
      </c>
      <c r="H11" s="33" t="s">
        <v>141</v>
      </c>
    </row>
    <row r="12" spans="1:9" x14ac:dyDescent="0.2">
      <c r="A12" s="39">
        <v>6</v>
      </c>
      <c r="B12" s="40" t="s">
        <v>27</v>
      </c>
      <c r="C12" s="40" t="s">
        <v>28</v>
      </c>
      <c r="D12" s="40" t="s">
        <v>29</v>
      </c>
      <c r="E12" s="41">
        <v>675000</v>
      </c>
      <c r="F12" s="42">
        <v>2617.9875000000002</v>
      </c>
      <c r="G12" s="43">
        <v>2.6741190000000001E-2</v>
      </c>
      <c r="H12" s="33" t="s">
        <v>141</v>
      </c>
    </row>
    <row r="13" spans="1:9" x14ac:dyDescent="0.2">
      <c r="A13" s="39">
        <v>7</v>
      </c>
      <c r="B13" s="40" t="s">
        <v>30</v>
      </c>
      <c r="C13" s="40" t="s">
        <v>31</v>
      </c>
      <c r="D13" s="40" t="s">
        <v>32</v>
      </c>
      <c r="E13" s="41">
        <v>112000</v>
      </c>
      <c r="F13" s="42">
        <v>2452.576</v>
      </c>
      <c r="G13" s="43">
        <v>2.5051609999999998E-2</v>
      </c>
      <c r="H13" s="33" t="s">
        <v>141</v>
      </c>
    </row>
    <row r="14" spans="1:9" x14ac:dyDescent="0.2">
      <c r="A14" s="39">
        <v>8</v>
      </c>
      <c r="B14" s="40" t="s">
        <v>33</v>
      </c>
      <c r="C14" s="40" t="s">
        <v>34</v>
      </c>
      <c r="D14" s="40" t="s">
        <v>35</v>
      </c>
      <c r="E14" s="41">
        <v>100000</v>
      </c>
      <c r="F14" s="42">
        <v>2391.6999999999998</v>
      </c>
      <c r="G14" s="43">
        <v>2.4429800000000002E-2</v>
      </c>
      <c r="H14" s="33" t="s">
        <v>141</v>
      </c>
    </row>
    <row r="15" spans="1:9" x14ac:dyDescent="0.2">
      <c r="A15" s="39">
        <v>9</v>
      </c>
      <c r="B15" s="40" t="s">
        <v>36</v>
      </c>
      <c r="C15" s="40" t="s">
        <v>37</v>
      </c>
      <c r="D15" s="40" t="s">
        <v>23</v>
      </c>
      <c r="E15" s="41">
        <v>800000</v>
      </c>
      <c r="F15" s="42">
        <v>2274</v>
      </c>
      <c r="G15" s="43">
        <v>2.3227560000000001E-2</v>
      </c>
      <c r="H15" s="33" t="s">
        <v>141</v>
      </c>
    </row>
    <row r="16" spans="1:9" x14ac:dyDescent="0.2">
      <c r="A16" s="39">
        <v>10</v>
      </c>
      <c r="B16" s="40" t="s">
        <v>38</v>
      </c>
      <c r="C16" s="40" t="s">
        <v>39</v>
      </c>
      <c r="D16" s="40" t="s">
        <v>40</v>
      </c>
      <c r="E16" s="41">
        <v>7000</v>
      </c>
      <c r="F16" s="42">
        <v>2252.25</v>
      </c>
      <c r="G16" s="43">
        <v>2.3005399999999999E-2</v>
      </c>
      <c r="H16" s="33" t="s">
        <v>141</v>
      </c>
    </row>
    <row r="17" spans="1:8" x14ac:dyDescent="0.2">
      <c r="A17" s="39">
        <v>11</v>
      </c>
      <c r="B17" s="40" t="s">
        <v>41</v>
      </c>
      <c r="C17" s="40" t="s">
        <v>42</v>
      </c>
      <c r="D17" s="40" t="s">
        <v>40</v>
      </c>
      <c r="E17" s="41">
        <v>51000</v>
      </c>
      <c r="F17" s="42">
        <v>2204.8829999999998</v>
      </c>
      <c r="G17" s="43">
        <v>2.2521579999999999E-2</v>
      </c>
      <c r="H17" s="33" t="s">
        <v>141</v>
      </c>
    </row>
    <row r="18" spans="1:8" x14ac:dyDescent="0.2">
      <c r="A18" s="39">
        <v>12</v>
      </c>
      <c r="B18" s="40" t="s">
        <v>43</v>
      </c>
      <c r="C18" s="40" t="s">
        <v>44</v>
      </c>
      <c r="D18" s="40" t="s">
        <v>45</v>
      </c>
      <c r="E18" s="41">
        <v>145000</v>
      </c>
      <c r="F18" s="42">
        <v>2081.33</v>
      </c>
      <c r="G18" s="43">
        <v>2.1259549999999999E-2</v>
      </c>
      <c r="H18" s="33" t="s">
        <v>141</v>
      </c>
    </row>
    <row r="19" spans="1:8" x14ac:dyDescent="0.2">
      <c r="A19" s="39">
        <v>13</v>
      </c>
      <c r="B19" s="40" t="s">
        <v>46</v>
      </c>
      <c r="C19" s="40" t="s">
        <v>47</v>
      </c>
      <c r="D19" s="40" t="s">
        <v>45</v>
      </c>
      <c r="E19" s="41">
        <v>200000</v>
      </c>
      <c r="F19" s="42">
        <v>2054.8000000000002</v>
      </c>
      <c r="G19" s="43">
        <v>2.0988570000000002E-2</v>
      </c>
      <c r="H19" s="33" t="s">
        <v>141</v>
      </c>
    </row>
    <row r="20" spans="1:8" x14ac:dyDescent="0.2">
      <c r="A20" s="39">
        <v>14</v>
      </c>
      <c r="B20" s="40" t="s">
        <v>48</v>
      </c>
      <c r="C20" s="40" t="s">
        <v>49</v>
      </c>
      <c r="D20" s="40" t="s">
        <v>17</v>
      </c>
      <c r="E20" s="41">
        <v>158000</v>
      </c>
      <c r="F20" s="42">
        <v>2037.568</v>
      </c>
      <c r="G20" s="43">
        <v>2.0812549999999999E-2</v>
      </c>
      <c r="H20" s="33" t="s">
        <v>141</v>
      </c>
    </row>
    <row r="21" spans="1:8" x14ac:dyDescent="0.2">
      <c r="A21" s="39">
        <v>15</v>
      </c>
      <c r="B21" s="40" t="s">
        <v>50</v>
      </c>
      <c r="C21" s="40" t="s">
        <v>51</v>
      </c>
      <c r="D21" s="40" t="s">
        <v>52</v>
      </c>
      <c r="E21" s="41">
        <v>21000</v>
      </c>
      <c r="F21" s="42">
        <v>1880.97</v>
      </c>
      <c r="G21" s="43">
        <v>1.9213000000000001E-2</v>
      </c>
      <c r="H21" s="33" t="s">
        <v>141</v>
      </c>
    </row>
    <row r="22" spans="1:8" x14ac:dyDescent="0.2">
      <c r="A22" s="39">
        <v>16</v>
      </c>
      <c r="B22" s="40" t="s">
        <v>53</v>
      </c>
      <c r="C22" s="40" t="s">
        <v>54</v>
      </c>
      <c r="D22" s="40" t="s">
        <v>20</v>
      </c>
      <c r="E22" s="41">
        <v>575000</v>
      </c>
      <c r="F22" s="42">
        <v>1838.5625</v>
      </c>
      <c r="G22" s="43">
        <v>1.8779830000000001E-2</v>
      </c>
      <c r="H22" s="33" t="s">
        <v>141</v>
      </c>
    </row>
    <row r="23" spans="1:8" x14ac:dyDescent="0.2">
      <c r="A23" s="39">
        <v>17</v>
      </c>
      <c r="B23" s="40" t="s">
        <v>55</v>
      </c>
      <c r="C23" s="40" t="s">
        <v>56</v>
      </c>
      <c r="D23" s="40" t="s">
        <v>40</v>
      </c>
      <c r="E23" s="41">
        <v>40000</v>
      </c>
      <c r="F23" s="42">
        <v>1722.4</v>
      </c>
      <c r="G23" s="43">
        <v>1.7593299999999999E-2</v>
      </c>
      <c r="H23" s="33" t="s">
        <v>141</v>
      </c>
    </row>
    <row r="24" spans="1:8" x14ac:dyDescent="0.2">
      <c r="A24" s="39">
        <v>18</v>
      </c>
      <c r="B24" s="40" t="s">
        <v>57</v>
      </c>
      <c r="C24" s="40" t="s">
        <v>58</v>
      </c>
      <c r="D24" s="40" t="s">
        <v>59</v>
      </c>
      <c r="E24" s="41">
        <v>100000</v>
      </c>
      <c r="F24" s="42">
        <v>1696.5</v>
      </c>
      <c r="G24" s="43">
        <v>1.7328739999999999E-2</v>
      </c>
      <c r="H24" s="33" t="s">
        <v>141</v>
      </c>
    </row>
    <row r="25" spans="1:8" x14ac:dyDescent="0.2">
      <c r="A25" s="39">
        <v>19</v>
      </c>
      <c r="B25" s="40" t="s">
        <v>60</v>
      </c>
      <c r="C25" s="40" t="s">
        <v>61</v>
      </c>
      <c r="D25" s="40" t="s">
        <v>23</v>
      </c>
      <c r="E25" s="41">
        <v>415000</v>
      </c>
      <c r="F25" s="42">
        <v>1579.905</v>
      </c>
      <c r="G25" s="43">
        <v>1.6137800000000001E-2</v>
      </c>
      <c r="H25" s="33" t="s">
        <v>141</v>
      </c>
    </row>
    <row r="26" spans="1:8" x14ac:dyDescent="0.2">
      <c r="A26" s="39">
        <v>20</v>
      </c>
      <c r="B26" s="40" t="s">
        <v>62</v>
      </c>
      <c r="C26" s="40" t="s">
        <v>63</v>
      </c>
      <c r="D26" s="40" t="s">
        <v>35</v>
      </c>
      <c r="E26" s="41">
        <v>16000</v>
      </c>
      <c r="F26" s="42">
        <v>1579.76</v>
      </c>
      <c r="G26" s="43">
        <v>1.6136310000000001E-2</v>
      </c>
      <c r="H26" s="33" t="s">
        <v>141</v>
      </c>
    </row>
    <row r="27" spans="1:8" x14ac:dyDescent="0.2">
      <c r="A27" s="39">
        <v>21</v>
      </c>
      <c r="B27" s="40" t="s">
        <v>64</v>
      </c>
      <c r="C27" s="40" t="s">
        <v>65</v>
      </c>
      <c r="D27" s="40" t="s">
        <v>32</v>
      </c>
      <c r="E27" s="41">
        <v>25000</v>
      </c>
      <c r="F27" s="42">
        <v>1407.125</v>
      </c>
      <c r="G27" s="43">
        <v>1.4372950000000001E-2</v>
      </c>
      <c r="H27" s="33" t="s">
        <v>141</v>
      </c>
    </row>
    <row r="28" spans="1:8" x14ac:dyDescent="0.2">
      <c r="A28" s="39">
        <v>22</v>
      </c>
      <c r="B28" s="40" t="s">
        <v>66</v>
      </c>
      <c r="C28" s="40" t="s">
        <v>67</v>
      </c>
      <c r="D28" s="40" t="s">
        <v>59</v>
      </c>
      <c r="E28" s="41">
        <v>450000</v>
      </c>
      <c r="F28" s="42">
        <v>1405.8</v>
      </c>
      <c r="G28" s="43">
        <v>1.4359419999999999E-2</v>
      </c>
      <c r="H28" s="33" t="s">
        <v>141</v>
      </c>
    </row>
    <row r="29" spans="1:8" x14ac:dyDescent="0.2">
      <c r="A29" s="39">
        <v>23</v>
      </c>
      <c r="B29" s="40" t="s">
        <v>68</v>
      </c>
      <c r="C29" s="40" t="s">
        <v>69</v>
      </c>
      <c r="D29" s="40" t="s">
        <v>35</v>
      </c>
      <c r="E29" s="41">
        <v>57000</v>
      </c>
      <c r="F29" s="42">
        <v>1378.203</v>
      </c>
      <c r="G29" s="43">
        <v>1.407753E-2</v>
      </c>
      <c r="H29" s="33" t="s">
        <v>141</v>
      </c>
    </row>
    <row r="30" spans="1:8" ht="25.5" x14ac:dyDescent="0.2">
      <c r="A30" s="39">
        <v>24</v>
      </c>
      <c r="B30" s="40" t="s">
        <v>70</v>
      </c>
      <c r="C30" s="40" t="s">
        <v>71</v>
      </c>
      <c r="D30" s="40" t="s">
        <v>26</v>
      </c>
      <c r="E30" s="41">
        <v>25000</v>
      </c>
      <c r="F30" s="42">
        <v>1361</v>
      </c>
      <c r="G30" s="43">
        <v>1.3901810000000001E-2</v>
      </c>
      <c r="H30" s="33" t="s">
        <v>141</v>
      </c>
    </row>
    <row r="31" spans="1:8" x14ac:dyDescent="0.2">
      <c r="A31" s="39">
        <v>25</v>
      </c>
      <c r="B31" s="40" t="s">
        <v>72</v>
      </c>
      <c r="C31" s="40" t="s">
        <v>73</v>
      </c>
      <c r="D31" s="40" t="s">
        <v>40</v>
      </c>
      <c r="E31" s="41">
        <v>119000</v>
      </c>
      <c r="F31" s="42">
        <v>1345.89</v>
      </c>
      <c r="G31" s="43">
        <v>1.3747469999999999E-2</v>
      </c>
      <c r="H31" s="33" t="s">
        <v>141</v>
      </c>
    </row>
    <row r="32" spans="1:8" x14ac:dyDescent="0.2">
      <c r="A32" s="39">
        <v>26</v>
      </c>
      <c r="B32" s="40" t="s">
        <v>74</v>
      </c>
      <c r="C32" s="40" t="s">
        <v>75</v>
      </c>
      <c r="D32" s="40" t="s">
        <v>76</v>
      </c>
      <c r="E32" s="41">
        <v>550000</v>
      </c>
      <c r="F32" s="42">
        <v>1333.915</v>
      </c>
      <c r="G32" s="43">
        <v>1.3625150000000001E-2</v>
      </c>
      <c r="H32" s="33" t="s">
        <v>141</v>
      </c>
    </row>
    <row r="33" spans="1:8" x14ac:dyDescent="0.2">
      <c r="A33" s="39">
        <v>27</v>
      </c>
      <c r="B33" s="40" t="s">
        <v>77</v>
      </c>
      <c r="C33" s="40" t="s">
        <v>78</v>
      </c>
      <c r="D33" s="40" t="s">
        <v>32</v>
      </c>
      <c r="E33" s="41">
        <v>155000</v>
      </c>
      <c r="F33" s="42">
        <v>1326.645</v>
      </c>
      <c r="G33" s="43">
        <v>1.3550889999999999E-2</v>
      </c>
      <c r="H33" s="33" t="s">
        <v>141</v>
      </c>
    </row>
    <row r="34" spans="1:8" x14ac:dyDescent="0.2">
      <c r="A34" s="39">
        <v>28</v>
      </c>
      <c r="B34" s="40" t="s">
        <v>79</v>
      </c>
      <c r="C34" s="40" t="s">
        <v>80</v>
      </c>
      <c r="D34" s="40" t="s">
        <v>32</v>
      </c>
      <c r="E34" s="41">
        <v>24000</v>
      </c>
      <c r="F34" s="42">
        <v>1324.56</v>
      </c>
      <c r="G34" s="43">
        <v>1.3529599999999999E-2</v>
      </c>
      <c r="H34" s="33" t="s">
        <v>141</v>
      </c>
    </row>
    <row r="35" spans="1:8" x14ac:dyDescent="0.2">
      <c r="A35" s="39">
        <v>29</v>
      </c>
      <c r="B35" s="40" t="s">
        <v>81</v>
      </c>
      <c r="C35" s="40" t="s">
        <v>82</v>
      </c>
      <c r="D35" s="40" t="s">
        <v>40</v>
      </c>
      <c r="E35" s="41">
        <v>325000</v>
      </c>
      <c r="F35" s="42">
        <v>1322.75</v>
      </c>
      <c r="G35" s="43">
        <v>1.351111E-2</v>
      </c>
      <c r="H35" s="33" t="s">
        <v>141</v>
      </c>
    </row>
    <row r="36" spans="1:8" x14ac:dyDescent="0.2">
      <c r="A36" s="39">
        <v>30</v>
      </c>
      <c r="B36" s="40" t="s">
        <v>83</v>
      </c>
      <c r="C36" s="40" t="s">
        <v>84</v>
      </c>
      <c r="D36" s="40" t="s">
        <v>85</v>
      </c>
      <c r="E36" s="41">
        <v>25000</v>
      </c>
      <c r="F36" s="42">
        <v>1292.75</v>
      </c>
      <c r="G36" s="43">
        <v>1.320468E-2</v>
      </c>
      <c r="H36" s="33" t="s">
        <v>141</v>
      </c>
    </row>
    <row r="37" spans="1:8" x14ac:dyDescent="0.2">
      <c r="A37" s="39">
        <v>31</v>
      </c>
      <c r="B37" s="40" t="s">
        <v>86</v>
      </c>
      <c r="C37" s="40" t="s">
        <v>87</v>
      </c>
      <c r="D37" s="40" t="s">
        <v>14</v>
      </c>
      <c r="E37" s="41">
        <v>325000</v>
      </c>
      <c r="F37" s="42">
        <v>1271.075</v>
      </c>
      <c r="G37" s="43">
        <v>1.298328E-2</v>
      </c>
      <c r="H37" s="33" t="s">
        <v>141</v>
      </c>
    </row>
    <row r="38" spans="1:8" x14ac:dyDescent="0.2">
      <c r="A38" s="39">
        <v>32</v>
      </c>
      <c r="B38" s="40" t="s">
        <v>88</v>
      </c>
      <c r="C38" s="40" t="s">
        <v>89</v>
      </c>
      <c r="D38" s="40" t="s">
        <v>85</v>
      </c>
      <c r="E38" s="41">
        <v>260000</v>
      </c>
      <c r="F38" s="42">
        <v>1253.07</v>
      </c>
      <c r="G38" s="43">
        <v>1.2799369999999999E-2</v>
      </c>
      <c r="H38" s="33" t="s">
        <v>141</v>
      </c>
    </row>
    <row r="39" spans="1:8" x14ac:dyDescent="0.2">
      <c r="A39" s="39">
        <v>33</v>
      </c>
      <c r="B39" s="40" t="s">
        <v>90</v>
      </c>
      <c r="C39" s="40" t="s">
        <v>91</v>
      </c>
      <c r="D39" s="40" t="s">
        <v>23</v>
      </c>
      <c r="E39" s="41">
        <v>88000</v>
      </c>
      <c r="F39" s="42">
        <v>1243.704</v>
      </c>
      <c r="G39" s="43">
        <v>1.27037E-2</v>
      </c>
      <c r="H39" s="33" t="s">
        <v>141</v>
      </c>
    </row>
    <row r="40" spans="1:8" x14ac:dyDescent="0.2">
      <c r="A40" s="39">
        <v>34</v>
      </c>
      <c r="B40" s="40" t="s">
        <v>92</v>
      </c>
      <c r="C40" s="40" t="s">
        <v>93</v>
      </c>
      <c r="D40" s="40" t="s">
        <v>40</v>
      </c>
      <c r="E40" s="41">
        <v>33000</v>
      </c>
      <c r="F40" s="42">
        <v>1240.8</v>
      </c>
      <c r="G40" s="43">
        <v>1.2674039999999999E-2</v>
      </c>
      <c r="H40" s="33" t="s">
        <v>141</v>
      </c>
    </row>
    <row r="41" spans="1:8" x14ac:dyDescent="0.2">
      <c r="A41" s="39">
        <v>35</v>
      </c>
      <c r="B41" s="40" t="s">
        <v>94</v>
      </c>
      <c r="C41" s="40" t="s">
        <v>95</v>
      </c>
      <c r="D41" s="40" t="s">
        <v>40</v>
      </c>
      <c r="E41" s="41">
        <v>2500000</v>
      </c>
      <c r="F41" s="42">
        <v>1200.25</v>
      </c>
      <c r="G41" s="43">
        <v>1.2259839999999999E-2</v>
      </c>
      <c r="H41" s="33" t="s">
        <v>141</v>
      </c>
    </row>
    <row r="42" spans="1:8" x14ac:dyDescent="0.2">
      <c r="A42" s="39">
        <v>36</v>
      </c>
      <c r="B42" s="40" t="s">
        <v>96</v>
      </c>
      <c r="C42" s="40" t="s">
        <v>97</v>
      </c>
      <c r="D42" s="40" t="s">
        <v>40</v>
      </c>
      <c r="E42" s="41">
        <v>16000</v>
      </c>
      <c r="F42" s="42">
        <v>1165.52</v>
      </c>
      <c r="G42" s="43">
        <v>1.19051E-2</v>
      </c>
      <c r="H42" s="33" t="s">
        <v>141</v>
      </c>
    </row>
    <row r="43" spans="1:8" x14ac:dyDescent="0.2">
      <c r="A43" s="39">
        <v>37</v>
      </c>
      <c r="B43" s="40" t="s">
        <v>98</v>
      </c>
      <c r="C43" s="40" t="s">
        <v>99</v>
      </c>
      <c r="D43" s="40" t="s">
        <v>100</v>
      </c>
      <c r="E43" s="41">
        <v>625000</v>
      </c>
      <c r="F43" s="42">
        <v>1134</v>
      </c>
      <c r="G43" s="43">
        <v>1.158314E-2</v>
      </c>
      <c r="H43" s="33" t="s">
        <v>141</v>
      </c>
    </row>
    <row r="44" spans="1:8" x14ac:dyDescent="0.2">
      <c r="A44" s="39">
        <v>38</v>
      </c>
      <c r="B44" s="40" t="s">
        <v>101</v>
      </c>
      <c r="C44" s="40" t="s">
        <v>102</v>
      </c>
      <c r="D44" s="40" t="s">
        <v>85</v>
      </c>
      <c r="E44" s="41">
        <v>202500</v>
      </c>
      <c r="F44" s="42">
        <v>1064.1375</v>
      </c>
      <c r="G44" s="43">
        <v>1.086954E-2</v>
      </c>
      <c r="H44" s="33" t="s">
        <v>141</v>
      </c>
    </row>
    <row r="45" spans="1:8" x14ac:dyDescent="0.2">
      <c r="A45" s="39">
        <v>39</v>
      </c>
      <c r="B45" s="40" t="s">
        <v>103</v>
      </c>
      <c r="C45" s="40" t="s">
        <v>104</v>
      </c>
      <c r="D45" s="40" t="s">
        <v>14</v>
      </c>
      <c r="E45" s="41">
        <v>65000</v>
      </c>
      <c r="F45" s="42">
        <v>1044.875</v>
      </c>
      <c r="G45" s="43">
        <v>1.067278E-2</v>
      </c>
      <c r="H45" s="33" t="s">
        <v>141</v>
      </c>
    </row>
    <row r="46" spans="1:8" x14ac:dyDescent="0.2">
      <c r="A46" s="39">
        <v>40</v>
      </c>
      <c r="B46" s="40" t="s">
        <v>105</v>
      </c>
      <c r="C46" s="40" t="s">
        <v>106</v>
      </c>
      <c r="D46" s="40" t="s">
        <v>35</v>
      </c>
      <c r="E46" s="41">
        <v>25000</v>
      </c>
      <c r="F46" s="42">
        <v>1019.8</v>
      </c>
      <c r="G46" s="43">
        <v>1.041665E-2</v>
      </c>
      <c r="H46" s="33" t="s">
        <v>141</v>
      </c>
    </row>
    <row r="47" spans="1:8" x14ac:dyDescent="0.2">
      <c r="A47" s="39">
        <v>41</v>
      </c>
      <c r="B47" s="40" t="s">
        <v>107</v>
      </c>
      <c r="C47" s="40" t="s">
        <v>108</v>
      </c>
      <c r="D47" s="40" t="s">
        <v>109</v>
      </c>
      <c r="E47" s="41">
        <v>67000</v>
      </c>
      <c r="F47" s="42">
        <v>919.37400000000002</v>
      </c>
      <c r="G47" s="43">
        <v>9.3908599999999991E-3</v>
      </c>
      <c r="H47" s="33" t="s">
        <v>141</v>
      </c>
    </row>
    <row r="48" spans="1:8" x14ac:dyDescent="0.2">
      <c r="A48" s="39">
        <v>42</v>
      </c>
      <c r="B48" s="40" t="s">
        <v>110</v>
      </c>
      <c r="C48" s="40" t="s">
        <v>111</v>
      </c>
      <c r="D48" s="40" t="s">
        <v>17</v>
      </c>
      <c r="E48" s="41">
        <v>650000</v>
      </c>
      <c r="F48" s="42">
        <v>917.02</v>
      </c>
      <c r="G48" s="43">
        <v>9.3668199999999997E-3</v>
      </c>
      <c r="H48" s="33" t="s">
        <v>141</v>
      </c>
    </row>
    <row r="49" spans="1:8" x14ac:dyDescent="0.2">
      <c r="A49" s="39">
        <v>43</v>
      </c>
      <c r="B49" s="40" t="s">
        <v>112</v>
      </c>
      <c r="C49" s="40" t="s">
        <v>113</v>
      </c>
      <c r="D49" s="40" t="s">
        <v>32</v>
      </c>
      <c r="E49" s="41">
        <v>60000</v>
      </c>
      <c r="F49" s="42">
        <v>889.44</v>
      </c>
      <c r="G49" s="43">
        <v>9.0851000000000005E-3</v>
      </c>
      <c r="H49" s="33" t="s">
        <v>141</v>
      </c>
    </row>
    <row r="50" spans="1:8" x14ac:dyDescent="0.2">
      <c r="A50" s="39">
        <v>44</v>
      </c>
      <c r="B50" s="40" t="s">
        <v>114</v>
      </c>
      <c r="C50" s="40" t="s">
        <v>115</v>
      </c>
      <c r="D50" s="40" t="s">
        <v>116</v>
      </c>
      <c r="E50" s="41">
        <v>11000</v>
      </c>
      <c r="F50" s="42">
        <v>818.45500000000004</v>
      </c>
      <c r="G50" s="43">
        <v>8.3600299999999992E-3</v>
      </c>
      <c r="H50" s="33" t="s">
        <v>141</v>
      </c>
    </row>
    <row r="51" spans="1:8" x14ac:dyDescent="0.2">
      <c r="A51" s="39">
        <v>45</v>
      </c>
      <c r="B51" s="40" t="s">
        <v>117</v>
      </c>
      <c r="C51" s="40" t="s">
        <v>118</v>
      </c>
      <c r="D51" s="40" t="s">
        <v>119</v>
      </c>
      <c r="E51" s="41">
        <v>100000</v>
      </c>
      <c r="F51" s="42">
        <v>738.55</v>
      </c>
      <c r="G51" s="43">
        <v>7.5438500000000004E-3</v>
      </c>
      <c r="H51" s="33" t="s">
        <v>141</v>
      </c>
    </row>
    <row r="52" spans="1:8" x14ac:dyDescent="0.2">
      <c r="A52" s="39">
        <v>46</v>
      </c>
      <c r="B52" s="40" t="s">
        <v>120</v>
      </c>
      <c r="C52" s="40" t="s">
        <v>121</v>
      </c>
      <c r="D52" s="40" t="s">
        <v>40</v>
      </c>
      <c r="E52" s="41">
        <v>175000</v>
      </c>
      <c r="F52" s="42">
        <v>733.33749999999998</v>
      </c>
      <c r="G52" s="43">
        <v>7.49061E-3</v>
      </c>
      <c r="H52" s="33" t="s">
        <v>141</v>
      </c>
    </row>
    <row r="53" spans="1:8" x14ac:dyDescent="0.2">
      <c r="A53" s="39">
        <v>47</v>
      </c>
      <c r="B53" s="40" t="s">
        <v>122</v>
      </c>
      <c r="C53" s="40" t="s">
        <v>123</v>
      </c>
      <c r="D53" s="40" t="s">
        <v>124</v>
      </c>
      <c r="E53" s="41">
        <v>175000</v>
      </c>
      <c r="F53" s="42">
        <v>612.58749999999998</v>
      </c>
      <c r="G53" s="43">
        <v>6.25722E-3</v>
      </c>
      <c r="H53" s="33" t="s">
        <v>141</v>
      </c>
    </row>
    <row r="54" spans="1:8" x14ac:dyDescent="0.2">
      <c r="A54" s="39">
        <v>48</v>
      </c>
      <c r="B54" s="40" t="s">
        <v>125</v>
      </c>
      <c r="C54" s="40" t="s">
        <v>126</v>
      </c>
      <c r="D54" s="40" t="s">
        <v>40</v>
      </c>
      <c r="E54" s="41">
        <v>100000</v>
      </c>
      <c r="F54" s="42">
        <v>601.70000000000005</v>
      </c>
      <c r="G54" s="43">
        <v>6.1460100000000004E-3</v>
      </c>
      <c r="H54" s="33" t="s">
        <v>141</v>
      </c>
    </row>
    <row r="55" spans="1:8" ht="38.25" x14ac:dyDescent="0.2">
      <c r="A55" s="39">
        <v>49</v>
      </c>
      <c r="B55" s="40" t="s">
        <v>127</v>
      </c>
      <c r="C55" s="40" t="s">
        <v>128</v>
      </c>
      <c r="D55" s="40" t="s">
        <v>129</v>
      </c>
      <c r="E55" s="41">
        <v>350000</v>
      </c>
      <c r="F55" s="42">
        <v>581.63</v>
      </c>
      <c r="G55" s="43">
        <v>5.94101E-3</v>
      </c>
      <c r="H55" s="33" t="s">
        <v>141</v>
      </c>
    </row>
    <row r="56" spans="1:8" x14ac:dyDescent="0.2">
      <c r="A56" s="39">
        <v>50</v>
      </c>
      <c r="B56" s="40" t="s">
        <v>130</v>
      </c>
      <c r="C56" s="40" t="s">
        <v>131</v>
      </c>
      <c r="D56" s="40" t="s">
        <v>40</v>
      </c>
      <c r="E56" s="41">
        <v>18000</v>
      </c>
      <c r="F56" s="42">
        <v>581.54399999999998</v>
      </c>
      <c r="G56" s="43">
        <v>5.9401300000000001E-3</v>
      </c>
      <c r="H56" s="33" t="s">
        <v>141</v>
      </c>
    </row>
    <row r="57" spans="1:8" x14ac:dyDescent="0.2">
      <c r="A57" s="39">
        <v>51</v>
      </c>
      <c r="B57" s="40" t="s">
        <v>132</v>
      </c>
      <c r="C57" s="40" t="s">
        <v>133</v>
      </c>
      <c r="D57" s="40" t="s">
        <v>134</v>
      </c>
      <c r="E57" s="41">
        <v>300000</v>
      </c>
      <c r="F57" s="42">
        <v>569.07000000000005</v>
      </c>
      <c r="G57" s="43">
        <v>5.8127099999999996E-3</v>
      </c>
      <c r="H57" s="33" t="s">
        <v>141</v>
      </c>
    </row>
    <row r="58" spans="1:8" x14ac:dyDescent="0.2">
      <c r="A58" s="39">
        <v>52</v>
      </c>
      <c r="B58" s="40" t="s">
        <v>135</v>
      </c>
      <c r="C58" s="40" t="s">
        <v>136</v>
      </c>
      <c r="D58" s="40" t="s">
        <v>134</v>
      </c>
      <c r="E58" s="41">
        <v>50000</v>
      </c>
      <c r="F58" s="42">
        <v>551.20000000000005</v>
      </c>
      <c r="G58" s="43">
        <v>5.6301800000000003E-3</v>
      </c>
      <c r="H58" s="33" t="s">
        <v>141</v>
      </c>
    </row>
    <row r="59" spans="1:8" x14ac:dyDescent="0.2">
      <c r="A59" s="44"/>
      <c r="B59" s="44"/>
      <c r="C59" s="45" t="s">
        <v>140</v>
      </c>
      <c r="D59" s="44"/>
      <c r="E59" s="44" t="s">
        <v>141</v>
      </c>
      <c r="F59" s="46">
        <v>94953.561511188993</v>
      </c>
      <c r="G59" s="47">
        <v>0.96989446000000001</v>
      </c>
      <c r="H59" s="33" t="s">
        <v>141</v>
      </c>
    </row>
    <row r="60" spans="1:8" x14ac:dyDescent="0.2">
      <c r="A60" s="44"/>
      <c r="B60" s="44"/>
      <c r="C60" s="48"/>
      <c r="D60" s="44"/>
      <c r="E60" s="44"/>
      <c r="F60" s="49"/>
      <c r="G60" s="49"/>
      <c r="H60" s="33" t="s">
        <v>141</v>
      </c>
    </row>
    <row r="61" spans="1:8" x14ac:dyDescent="0.2">
      <c r="A61" s="44"/>
      <c r="B61" s="44"/>
      <c r="C61" s="45" t="s">
        <v>142</v>
      </c>
      <c r="D61" s="44"/>
      <c r="E61" s="44"/>
      <c r="F61" s="44"/>
      <c r="G61" s="44"/>
      <c r="H61" s="33" t="s">
        <v>141</v>
      </c>
    </row>
    <row r="62" spans="1:8" x14ac:dyDescent="0.2">
      <c r="A62" s="44"/>
      <c r="B62" s="44"/>
      <c r="C62" s="45" t="s">
        <v>140</v>
      </c>
      <c r="D62" s="44"/>
      <c r="E62" s="44" t="s">
        <v>141</v>
      </c>
      <c r="F62" s="50" t="s">
        <v>143</v>
      </c>
      <c r="G62" s="47">
        <v>0</v>
      </c>
      <c r="H62" s="33" t="s">
        <v>141</v>
      </c>
    </row>
    <row r="63" spans="1:8" x14ac:dyDescent="0.2">
      <c r="A63" s="44"/>
      <c r="B63" s="44"/>
      <c r="C63" s="48"/>
      <c r="D63" s="44"/>
      <c r="E63" s="44"/>
      <c r="F63" s="49"/>
      <c r="G63" s="49"/>
      <c r="H63" s="33" t="s">
        <v>141</v>
      </c>
    </row>
    <row r="64" spans="1:8" x14ac:dyDescent="0.2">
      <c r="A64" s="44"/>
      <c r="B64" s="44"/>
      <c r="C64" s="45" t="s">
        <v>144</v>
      </c>
      <c r="D64" s="44"/>
      <c r="E64" s="44"/>
      <c r="F64" s="44"/>
      <c r="G64" s="44"/>
      <c r="H64" s="33" t="s">
        <v>141</v>
      </c>
    </row>
    <row r="65" spans="1:8" x14ac:dyDescent="0.2">
      <c r="A65" s="34">
        <v>1</v>
      </c>
      <c r="B65" s="35" t="s">
        <v>137</v>
      </c>
      <c r="C65" s="35" t="s">
        <v>988</v>
      </c>
      <c r="D65" s="35" t="s">
        <v>138</v>
      </c>
      <c r="E65" s="36">
        <v>559425</v>
      </c>
      <c r="F65" s="37">
        <v>1.1189000000000001E-5</v>
      </c>
      <c r="G65" s="51" t="s">
        <v>139</v>
      </c>
      <c r="H65" s="33" t="s">
        <v>141</v>
      </c>
    </row>
    <row r="66" spans="1:8" x14ac:dyDescent="0.2">
      <c r="A66" s="44"/>
      <c r="B66" s="44"/>
      <c r="C66" s="45" t="s">
        <v>140</v>
      </c>
      <c r="D66" s="44"/>
      <c r="E66" s="44" t="s">
        <v>141</v>
      </c>
      <c r="F66" s="50" t="s">
        <v>143</v>
      </c>
      <c r="G66" s="47">
        <v>0</v>
      </c>
      <c r="H66" s="33" t="s">
        <v>141</v>
      </c>
    </row>
    <row r="67" spans="1:8" x14ac:dyDescent="0.2">
      <c r="A67" s="44"/>
      <c r="B67" s="44"/>
      <c r="C67" s="48"/>
      <c r="D67" s="44"/>
      <c r="E67" s="44"/>
      <c r="F67" s="49"/>
      <c r="G67" s="49"/>
      <c r="H67" s="33" t="s">
        <v>141</v>
      </c>
    </row>
    <row r="68" spans="1:8" x14ac:dyDescent="0.2">
      <c r="A68" s="44"/>
      <c r="B68" s="44"/>
      <c r="C68" s="45" t="s">
        <v>145</v>
      </c>
      <c r="D68" s="44"/>
      <c r="E68" s="44"/>
      <c r="F68" s="44"/>
      <c r="G68" s="44"/>
      <c r="H68" s="33" t="s">
        <v>141</v>
      </c>
    </row>
    <row r="69" spans="1:8" x14ac:dyDescent="0.2">
      <c r="A69" s="44"/>
      <c r="B69" s="44"/>
      <c r="C69" s="45" t="s">
        <v>140</v>
      </c>
      <c r="D69" s="44"/>
      <c r="E69" s="44" t="s">
        <v>141</v>
      </c>
      <c r="F69" s="50" t="s">
        <v>143</v>
      </c>
      <c r="G69" s="47">
        <v>0</v>
      </c>
      <c r="H69" s="33" t="s">
        <v>141</v>
      </c>
    </row>
    <row r="70" spans="1:8" x14ac:dyDescent="0.2">
      <c r="A70" s="44"/>
      <c r="B70" s="44"/>
      <c r="C70" s="48"/>
      <c r="D70" s="44"/>
      <c r="E70" s="44"/>
      <c r="F70" s="49"/>
      <c r="G70" s="49"/>
      <c r="H70" s="33" t="s">
        <v>141</v>
      </c>
    </row>
    <row r="71" spans="1:8" x14ac:dyDescent="0.2">
      <c r="A71" s="44"/>
      <c r="B71" s="44"/>
      <c r="C71" s="45" t="s">
        <v>146</v>
      </c>
      <c r="D71" s="44"/>
      <c r="E71" s="44"/>
      <c r="F71" s="49"/>
      <c r="G71" s="49"/>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147</v>
      </c>
      <c r="D74" s="44"/>
      <c r="E74" s="44"/>
      <c r="F74" s="49"/>
      <c r="G74" s="49"/>
      <c r="H74" s="33" t="s">
        <v>141</v>
      </c>
    </row>
    <row r="75" spans="1:8" x14ac:dyDescent="0.2">
      <c r="A75" s="44"/>
      <c r="B75" s="44"/>
      <c r="C75" s="45" t="s">
        <v>140</v>
      </c>
      <c r="D75" s="44"/>
      <c r="E75" s="44" t="s">
        <v>141</v>
      </c>
      <c r="F75" s="50" t="s">
        <v>143</v>
      </c>
      <c r="G75" s="47">
        <v>0</v>
      </c>
      <c r="H75" s="33" t="s">
        <v>141</v>
      </c>
    </row>
    <row r="76" spans="1:8" x14ac:dyDescent="0.2">
      <c r="A76" s="44"/>
      <c r="B76" s="44"/>
      <c r="C76" s="48"/>
      <c r="D76" s="44"/>
      <c r="E76" s="44"/>
      <c r="F76" s="49"/>
      <c r="G76" s="49"/>
      <c r="H76" s="33" t="s">
        <v>141</v>
      </c>
    </row>
    <row r="77" spans="1:8" x14ac:dyDescent="0.2">
      <c r="A77" s="44"/>
      <c r="B77" s="44"/>
      <c r="C77" s="45" t="s">
        <v>148</v>
      </c>
      <c r="D77" s="44"/>
      <c r="E77" s="44"/>
      <c r="F77" s="46">
        <v>94953.561511188993</v>
      </c>
      <c r="G77" s="47">
        <v>0.96989446000000001</v>
      </c>
      <c r="H77" s="33" t="s">
        <v>141</v>
      </c>
    </row>
    <row r="78" spans="1:8" x14ac:dyDescent="0.2">
      <c r="A78" s="44"/>
      <c r="B78" s="44"/>
      <c r="C78" s="48"/>
      <c r="D78" s="44"/>
      <c r="E78" s="44"/>
      <c r="F78" s="49"/>
      <c r="G78" s="49"/>
      <c r="H78" s="33" t="s">
        <v>141</v>
      </c>
    </row>
    <row r="79" spans="1:8" x14ac:dyDescent="0.2">
      <c r="A79" s="44"/>
      <c r="B79" s="44"/>
      <c r="C79" s="45" t="s">
        <v>149</v>
      </c>
      <c r="D79" s="44"/>
      <c r="E79" s="44"/>
      <c r="F79" s="49"/>
      <c r="G79" s="49"/>
      <c r="H79" s="33" t="s">
        <v>141</v>
      </c>
    </row>
    <row r="80" spans="1:8" x14ac:dyDescent="0.2">
      <c r="A80" s="44"/>
      <c r="B80" s="44"/>
      <c r="C80" s="45" t="s">
        <v>11</v>
      </c>
      <c r="D80" s="44"/>
      <c r="E80" s="44"/>
      <c r="F80" s="49"/>
      <c r="G80" s="49"/>
      <c r="H80" s="33" t="s">
        <v>141</v>
      </c>
    </row>
    <row r="81" spans="1:8" x14ac:dyDescent="0.2">
      <c r="A81" s="44"/>
      <c r="B81" s="44"/>
      <c r="C81" s="45" t="s">
        <v>140</v>
      </c>
      <c r="D81" s="44"/>
      <c r="E81" s="44" t="s">
        <v>141</v>
      </c>
      <c r="F81" s="50" t="s">
        <v>143</v>
      </c>
      <c r="G81" s="47">
        <v>0</v>
      </c>
      <c r="H81" s="33" t="s">
        <v>141</v>
      </c>
    </row>
    <row r="82" spans="1:8" x14ac:dyDescent="0.2">
      <c r="A82" s="44"/>
      <c r="B82" s="44"/>
      <c r="C82" s="48"/>
      <c r="D82" s="44"/>
      <c r="E82" s="44"/>
      <c r="F82" s="49"/>
      <c r="G82" s="49"/>
      <c r="H82" s="33" t="s">
        <v>141</v>
      </c>
    </row>
    <row r="83" spans="1:8" x14ac:dyDescent="0.2">
      <c r="A83" s="44"/>
      <c r="B83" s="44"/>
      <c r="C83" s="45" t="s">
        <v>150</v>
      </c>
      <c r="D83" s="44"/>
      <c r="E83" s="44"/>
      <c r="F83" s="44"/>
      <c r="G83" s="44"/>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151</v>
      </c>
      <c r="D86" s="44"/>
      <c r="E86" s="44"/>
      <c r="F86" s="44"/>
      <c r="G86" s="44"/>
      <c r="H86" s="33" t="s">
        <v>141</v>
      </c>
    </row>
    <row r="87" spans="1:8" x14ac:dyDescent="0.2">
      <c r="A87" s="44"/>
      <c r="B87" s="44"/>
      <c r="C87" s="45" t="s">
        <v>140</v>
      </c>
      <c r="D87" s="44"/>
      <c r="E87" s="44" t="s">
        <v>141</v>
      </c>
      <c r="F87" s="50" t="s">
        <v>143</v>
      </c>
      <c r="G87" s="47">
        <v>0</v>
      </c>
      <c r="H87" s="33" t="s">
        <v>141</v>
      </c>
    </row>
    <row r="88" spans="1:8" x14ac:dyDescent="0.2">
      <c r="A88" s="44"/>
      <c r="B88" s="44"/>
      <c r="C88" s="48"/>
      <c r="D88" s="44"/>
      <c r="E88" s="44"/>
      <c r="F88" s="49"/>
      <c r="G88" s="49"/>
      <c r="H88" s="33" t="s">
        <v>141</v>
      </c>
    </row>
    <row r="89" spans="1:8" x14ac:dyDescent="0.2">
      <c r="A89" s="44"/>
      <c r="B89" s="44"/>
      <c r="C89" s="45" t="s">
        <v>152</v>
      </c>
      <c r="D89" s="44"/>
      <c r="E89" s="44"/>
      <c r="F89" s="49"/>
      <c r="G89" s="49"/>
      <c r="H89" s="33" t="s">
        <v>141</v>
      </c>
    </row>
    <row r="90" spans="1:8" x14ac:dyDescent="0.2">
      <c r="A90" s="44"/>
      <c r="B90" s="44"/>
      <c r="C90" s="45" t="s">
        <v>140</v>
      </c>
      <c r="D90" s="44"/>
      <c r="E90" s="44" t="s">
        <v>141</v>
      </c>
      <c r="F90" s="50" t="s">
        <v>143</v>
      </c>
      <c r="G90" s="47">
        <v>0</v>
      </c>
      <c r="H90" s="33" t="s">
        <v>141</v>
      </c>
    </row>
    <row r="91" spans="1:8" x14ac:dyDescent="0.2">
      <c r="A91" s="44"/>
      <c r="B91" s="44"/>
      <c r="C91" s="48"/>
      <c r="D91" s="44"/>
      <c r="E91" s="44"/>
      <c r="F91" s="49"/>
      <c r="G91" s="49"/>
      <c r="H91" s="33" t="s">
        <v>141</v>
      </c>
    </row>
    <row r="92" spans="1:8" x14ac:dyDescent="0.2">
      <c r="A92" s="44"/>
      <c r="B92" s="44"/>
      <c r="C92" s="45" t="s">
        <v>153</v>
      </c>
      <c r="D92" s="44"/>
      <c r="E92" s="44"/>
      <c r="F92" s="46">
        <v>0</v>
      </c>
      <c r="G92" s="47">
        <v>0</v>
      </c>
      <c r="H92" s="33" t="s">
        <v>141</v>
      </c>
    </row>
    <row r="93" spans="1:8" x14ac:dyDescent="0.2">
      <c r="A93" s="44"/>
      <c r="B93" s="44"/>
      <c r="C93" s="48"/>
      <c r="D93" s="44"/>
      <c r="E93" s="44"/>
      <c r="F93" s="49"/>
      <c r="G93" s="49"/>
      <c r="H93" s="33" t="s">
        <v>141</v>
      </c>
    </row>
    <row r="94" spans="1:8" x14ac:dyDescent="0.2">
      <c r="A94" s="44"/>
      <c r="B94" s="44"/>
      <c r="C94" s="45" t="s">
        <v>154</v>
      </c>
      <c r="D94" s="44"/>
      <c r="E94" s="44"/>
      <c r="F94" s="49"/>
      <c r="G94" s="49"/>
      <c r="H94" s="33" t="s">
        <v>141</v>
      </c>
    </row>
    <row r="95" spans="1:8" x14ac:dyDescent="0.2">
      <c r="A95" s="44"/>
      <c r="B95" s="44"/>
      <c r="C95" s="45" t="s">
        <v>155</v>
      </c>
      <c r="D95" s="44"/>
      <c r="E95" s="44"/>
      <c r="F95" s="49"/>
      <c r="G95" s="49"/>
      <c r="H95" s="33" t="s">
        <v>141</v>
      </c>
    </row>
    <row r="96" spans="1:8" x14ac:dyDescent="0.2">
      <c r="A96" s="44"/>
      <c r="B96" s="44"/>
      <c r="C96" s="45" t="s">
        <v>140</v>
      </c>
      <c r="D96" s="44"/>
      <c r="E96" s="44" t="s">
        <v>141</v>
      </c>
      <c r="F96" s="50" t="s">
        <v>143</v>
      </c>
      <c r="G96" s="47">
        <v>0</v>
      </c>
      <c r="H96" s="33" t="s">
        <v>141</v>
      </c>
    </row>
    <row r="97" spans="1:8" x14ac:dyDescent="0.2">
      <c r="A97" s="44"/>
      <c r="B97" s="44"/>
      <c r="C97" s="48"/>
      <c r="D97" s="44"/>
      <c r="E97" s="44"/>
      <c r="F97" s="49"/>
      <c r="G97" s="49"/>
      <c r="H97" s="33" t="s">
        <v>141</v>
      </c>
    </row>
    <row r="98" spans="1:8" x14ac:dyDescent="0.2">
      <c r="A98" s="44"/>
      <c r="B98" s="44"/>
      <c r="C98" s="45" t="s">
        <v>156</v>
      </c>
      <c r="D98" s="44"/>
      <c r="E98" s="44"/>
      <c r="F98" s="49"/>
      <c r="G98" s="49"/>
      <c r="H98" s="33" t="s">
        <v>141</v>
      </c>
    </row>
    <row r="99" spans="1:8" x14ac:dyDescent="0.2">
      <c r="A99" s="44"/>
      <c r="B99" s="44"/>
      <c r="C99" s="45" t="s">
        <v>140</v>
      </c>
      <c r="D99" s="44"/>
      <c r="E99" s="44" t="s">
        <v>141</v>
      </c>
      <c r="F99" s="50" t="s">
        <v>143</v>
      </c>
      <c r="G99" s="47">
        <v>0</v>
      </c>
      <c r="H99" s="33" t="s">
        <v>141</v>
      </c>
    </row>
    <row r="100" spans="1:8" x14ac:dyDescent="0.2">
      <c r="A100" s="44"/>
      <c r="B100" s="44"/>
      <c r="C100" s="48"/>
      <c r="D100" s="44"/>
      <c r="E100" s="44"/>
      <c r="F100" s="49"/>
      <c r="G100" s="49"/>
      <c r="H100" s="33" t="s">
        <v>141</v>
      </c>
    </row>
    <row r="101" spans="1:8" x14ac:dyDescent="0.2">
      <c r="A101" s="44"/>
      <c r="B101" s="44"/>
      <c r="C101" s="45" t="s">
        <v>157</v>
      </c>
      <c r="D101" s="44"/>
      <c r="E101" s="44"/>
      <c r="F101" s="49"/>
      <c r="G101" s="49"/>
      <c r="H101" s="33" t="s">
        <v>141</v>
      </c>
    </row>
    <row r="102" spans="1:8" x14ac:dyDescent="0.2">
      <c r="A102" s="44"/>
      <c r="B102" s="44"/>
      <c r="C102" s="45" t="s">
        <v>140</v>
      </c>
      <c r="D102" s="44"/>
      <c r="E102" s="44" t="s">
        <v>141</v>
      </c>
      <c r="F102" s="50" t="s">
        <v>143</v>
      </c>
      <c r="G102" s="47">
        <v>0</v>
      </c>
      <c r="H102" s="33" t="s">
        <v>141</v>
      </c>
    </row>
    <row r="103" spans="1:8" x14ac:dyDescent="0.2">
      <c r="A103" s="44"/>
      <c r="B103" s="44"/>
      <c r="C103" s="48"/>
      <c r="D103" s="44"/>
      <c r="E103" s="44"/>
      <c r="F103" s="49"/>
      <c r="G103" s="49"/>
      <c r="H103" s="33" t="s">
        <v>141</v>
      </c>
    </row>
    <row r="104" spans="1:8" x14ac:dyDescent="0.2">
      <c r="A104" s="44"/>
      <c r="B104" s="44"/>
      <c r="C104" s="45" t="s">
        <v>158</v>
      </c>
      <c r="D104" s="44"/>
      <c r="E104" s="44"/>
      <c r="F104" s="49"/>
      <c r="G104" s="49"/>
      <c r="H104" s="33" t="s">
        <v>141</v>
      </c>
    </row>
    <row r="105" spans="1:8" x14ac:dyDescent="0.2">
      <c r="A105" s="39">
        <v>1</v>
      </c>
      <c r="B105" s="40"/>
      <c r="C105" s="40" t="s">
        <v>159</v>
      </c>
      <c r="D105" s="40"/>
      <c r="E105" s="52"/>
      <c r="F105" s="42">
        <v>2947.5221782990002</v>
      </c>
      <c r="G105" s="43">
        <v>3.0107200000000001E-2</v>
      </c>
      <c r="H105" s="33">
        <v>5.25</v>
      </c>
    </row>
    <row r="106" spans="1:8" x14ac:dyDescent="0.2">
      <c r="A106" s="44"/>
      <c r="B106" s="44"/>
      <c r="C106" s="45" t="s">
        <v>140</v>
      </c>
      <c r="D106" s="44"/>
      <c r="E106" s="44" t="s">
        <v>141</v>
      </c>
      <c r="F106" s="46">
        <v>2947.5221782990002</v>
      </c>
      <c r="G106" s="47">
        <v>3.0107200000000001E-2</v>
      </c>
      <c r="H106" s="33" t="s">
        <v>141</v>
      </c>
    </row>
    <row r="107" spans="1:8" x14ac:dyDescent="0.2">
      <c r="A107" s="44"/>
      <c r="B107" s="44"/>
      <c r="C107" s="48"/>
      <c r="D107" s="44"/>
      <c r="E107" s="44"/>
      <c r="F107" s="49"/>
      <c r="G107" s="49"/>
      <c r="H107" s="33" t="s">
        <v>141</v>
      </c>
    </row>
    <row r="108" spans="1:8" x14ac:dyDescent="0.2">
      <c r="A108" s="44"/>
      <c r="B108" s="44"/>
      <c r="C108" s="45" t="s">
        <v>160</v>
      </c>
      <c r="D108" s="44"/>
      <c r="E108" s="44"/>
      <c r="F108" s="46">
        <v>2947.5221782990002</v>
      </c>
      <c r="G108" s="47">
        <v>3.0107200000000001E-2</v>
      </c>
      <c r="H108" s="33" t="s">
        <v>141</v>
      </c>
    </row>
    <row r="109" spans="1:8" x14ac:dyDescent="0.2">
      <c r="A109" s="44"/>
      <c r="B109" s="44"/>
      <c r="C109" s="49"/>
      <c r="D109" s="44"/>
      <c r="E109" s="44"/>
      <c r="F109" s="44"/>
      <c r="G109" s="44"/>
      <c r="H109" s="33" t="s">
        <v>141</v>
      </c>
    </row>
    <row r="110" spans="1:8" x14ac:dyDescent="0.2">
      <c r="A110" s="44"/>
      <c r="B110" s="44"/>
      <c r="C110" s="45" t="s">
        <v>161</v>
      </c>
      <c r="D110" s="44"/>
      <c r="E110" s="44"/>
      <c r="F110" s="44"/>
      <c r="G110" s="44"/>
      <c r="H110" s="33" t="s">
        <v>141</v>
      </c>
    </row>
    <row r="111" spans="1:8" x14ac:dyDescent="0.2">
      <c r="A111" s="44"/>
      <c r="B111" s="44"/>
      <c r="C111" s="45" t="s">
        <v>162</v>
      </c>
      <c r="D111" s="44"/>
      <c r="E111" s="44"/>
      <c r="F111" s="44"/>
      <c r="G111" s="44"/>
      <c r="H111" s="33" t="s">
        <v>141</v>
      </c>
    </row>
    <row r="112" spans="1:8" x14ac:dyDescent="0.2">
      <c r="A112" s="44"/>
      <c r="B112" s="44"/>
      <c r="C112" s="45" t="s">
        <v>140</v>
      </c>
      <c r="D112" s="44"/>
      <c r="E112" s="44" t="s">
        <v>141</v>
      </c>
      <c r="F112" s="50" t="s">
        <v>143</v>
      </c>
      <c r="G112" s="47">
        <v>0</v>
      </c>
      <c r="H112" s="33" t="s">
        <v>141</v>
      </c>
    </row>
    <row r="113" spans="1:17" x14ac:dyDescent="0.2">
      <c r="A113" s="44"/>
      <c r="B113" s="44"/>
      <c r="C113" s="48"/>
      <c r="D113" s="44"/>
      <c r="E113" s="44"/>
      <c r="F113" s="49"/>
      <c r="G113" s="49"/>
      <c r="H113" s="33" t="s">
        <v>141</v>
      </c>
    </row>
    <row r="114" spans="1:17" x14ac:dyDescent="0.2">
      <c r="A114" s="44"/>
      <c r="B114" s="44"/>
      <c r="C114" s="45" t="s">
        <v>163</v>
      </c>
      <c r="D114" s="44"/>
      <c r="E114" s="44"/>
      <c r="F114" s="44"/>
      <c r="G114" s="44"/>
      <c r="H114" s="33" t="s">
        <v>141</v>
      </c>
    </row>
    <row r="115" spans="1:17" x14ac:dyDescent="0.2">
      <c r="A115" s="44"/>
      <c r="B115" s="44"/>
      <c r="C115" s="45" t="s">
        <v>164</v>
      </c>
      <c r="D115" s="44"/>
      <c r="E115" s="44"/>
      <c r="F115" s="44"/>
      <c r="G115" s="44"/>
      <c r="H115" s="33" t="s">
        <v>141</v>
      </c>
    </row>
    <row r="116" spans="1:17" x14ac:dyDescent="0.2">
      <c r="A116" s="44"/>
      <c r="B116" s="44"/>
      <c r="C116" s="45" t="s">
        <v>140</v>
      </c>
      <c r="D116" s="44"/>
      <c r="E116" s="44" t="s">
        <v>141</v>
      </c>
      <c r="F116" s="50" t="s">
        <v>143</v>
      </c>
      <c r="G116" s="47">
        <v>0</v>
      </c>
      <c r="H116" s="33" t="s">
        <v>141</v>
      </c>
    </row>
    <row r="117" spans="1:17" x14ac:dyDescent="0.2">
      <c r="A117" s="44"/>
      <c r="B117" s="44"/>
      <c r="C117" s="48"/>
      <c r="D117" s="44"/>
      <c r="E117" s="44"/>
      <c r="F117" s="49"/>
      <c r="G117" s="49"/>
      <c r="H117" s="33" t="s">
        <v>141</v>
      </c>
    </row>
    <row r="118" spans="1:17" x14ac:dyDescent="0.2">
      <c r="A118" s="44"/>
      <c r="B118" s="44"/>
      <c r="C118" s="45" t="s">
        <v>165</v>
      </c>
      <c r="D118" s="44"/>
      <c r="E118" s="44"/>
      <c r="F118" s="49"/>
      <c r="G118" s="49"/>
      <c r="H118" s="33" t="s">
        <v>141</v>
      </c>
    </row>
    <row r="119" spans="1:17" x14ac:dyDescent="0.2">
      <c r="A119" s="44"/>
      <c r="B119" s="44"/>
      <c r="C119" s="45" t="s">
        <v>140</v>
      </c>
      <c r="D119" s="44"/>
      <c r="E119" s="44" t="s">
        <v>141</v>
      </c>
      <c r="F119" s="50" t="s">
        <v>143</v>
      </c>
      <c r="G119" s="47">
        <v>0</v>
      </c>
      <c r="H119" s="33" t="s">
        <v>141</v>
      </c>
    </row>
    <row r="120" spans="1:17" x14ac:dyDescent="0.2">
      <c r="A120" s="44"/>
      <c r="B120" s="44"/>
      <c r="C120" s="48"/>
      <c r="D120" s="44"/>
      <c r="E120" s="44"/>
      <c r="F120" s="49"/>
      <c r="G120" s="49"/>
      <c r="H120" s="33" t="s">
        <v>141</v>
      </c>
    </row>
    <row r="121" spans="1:17" x14ac:dyDescent="0.2">
      <c r="A121" s="52"/>
      <c r="B121" s="40"/>
      <c r="C121" s="40" t="s">
        <v>166</v>
      </c>
      <c r="D121" s="40"/>
      <c r="E121" s="52"/>
      <c r="F121" s="42">
        <v>-0.16044686</v>
      </c>
      <c r="G121" s="43">
        <v>-1.64E-6</v>
      </c>
      <c r="H121" s="33" t="s">
        <v>141</v>
      </c>
    </row>
    <row r="122" spans="1:17" x14ac:dyDescent="0.2">
      <c r="A122" s="48"/>
      <c r="B122" s="48"/>
      <c r="C122" s="45" t="s">
        <v>167</v>
      </c>
      <c r="D122" s="49"/>
      <c r="E122" s="49"/>
      <c r="F122" s="46">
        <v>97900.923242628007</v>
      </c>
      <c r="G122" s="53">
        <v>1.0000000200000001</v>
      </c>
      <c r="H122" s="33" t="s">
        <v>141</v>
      </c>
    </row>
    <row r="123" spans="1:17" ht="12.75" customHeight="1" x14ac:dyDescent="0.2">
      <c r="A123" s="54"/>
      <c r="B123" s="54"/>
      <c r="C123" s="55"/>
      <c r="D123" s="56"/>
      <c r="E123" s="56"/>
      <c r="F123" s="57"/>
      <c r="G123" s="58"/>
      <c r="H123" s="59"/>
    </row>
    <row r="124" spans="1:17" x14ac:dyDescent="0.2">
      <c r="A124" s="54"/>
      <c r="B124" s="187" t="s">
        <v>989</v>
      </c>
      <c r="C124" s="187"/>
      <c r="D124" s="187"/>
      <c r="E124" s="187"/>
      <c r="F124" s="187"/>
      <c r="G124" s="187"/>
      <c r="H124" s="187"/>
      <c r="J124" s="61"/>
    </row>
    <row r="125" spans="1:17" x14ac:dyDescent="0.2">
      <c r="A125" s="54"/>
      <c r="B125" s="187" t="s">
        <v>990</v>
      </c>
      <c r="C125" s="187"/>
      <c r="D125" s="187"/>
      <c r="E125" s="187"/>
      <c r="F125" s="187"/>
      <c r="G125" s="187"/>
      <c r="H125" s="187"/>
      <c r="J125" s="61"/>
    </row>
    <row r="126" spans="1:17" x14ac:dyDescent="0.2">
      <c r="A126" s="54"/>
      <c r="B126" s="187" t="s">
        <v>991</v>
      </c>
      <c r="C126" s="187"/>
      <c r="D126" s="187"/>
      <c r="E126" s="187"/>
      <c r="F126" s="187"/>
      <c r="G126" s="187"/>
      <c r="H126" s="187"/>
      <c r="J126" s="61"/>
    </row>
    <row r="127" spans="1:17" s="63" customFormat="1" ht="52.5" customHeight="1" x14ac:dyDescent="0.25">
      <c r="A127" s="62"/>
      <c r="B127" s="188" t="s">
        <v>992</v>
      </c>
      <c r="C127" s="188"/>
      <c r="D127" s="188"/>
      <c r="E127" s="188"/>
      <c r="F127" s="188"/>
      <c r="G127" s="188"/>
      <c r="H127" s="188"/>
      <c r="I127"/>
      <c r="J127" s="61"/>
      <c r="K127"/>
      <c r="L127"/>
      <c r="M127"/>
      <c r="N127"/>
      <c r="O127"/>
      <c r="P127"/>
      <c r="Q127"/>
    </row>
    <row r="128" spans="1:17" x14ac:dyDescent="0.2">
      <c r="A128" s="54"/>
      <c r="B128" s="187" t="s">
        <v>993</v>
      </c>
      <c r="C128" s="187"/>
      <c r="D128" s="187"/>
      <c r="E128" s="187"/>
      <c r="F128" s="187"/>
      <c r="G128" s="187"/>
      <c r="H128" s="187"/>
      <c r="J128" s="61"/>
    </row>
    <row r="129" spans="1:10" ht="24.75" customHeight="1" x14ac:dyDescent="0.2">
      <c r="A129" s="54"/>
      <c r="B129" s="195" t="s">
        <v>994</v>
      </c>
      <c r="C129" s="187"/>
      <c r="D129" s="187"/>
      <c r="E129" s="187"/>
      <c r="F129" s="187"/>
      <c r="G129" s="187"/>
      <c r="H129" s="187"/>
      <c r="J129" s="61"/>
    </row>
    <row r="130" spans="1:10" x14ac:dyDescent="0.2">
      <c r="A130" s="54"/>
      <c r="B130" s="54"/>
      <c r="C130" s="54"/>
      <c r="D130" s="56"/>
      <c r="E130" s="56"/>
      <c r="F130" s="56"/>
      <c r="G130" s="56"/>
    </row>
    <row r="131" spans="1:10" x14ac:dyDescent="0.2">
      <c r="A131" s="54"/>
      <c r="B131" s="189" t="s">
        <v>168</v>
      </c>
      <c r="C131" s="190"/>
      <c r="D131" s="191"/>
      <c r="E131" s="64"/>
      <c r="F131" s="56"/>
      <c r="G131" s="56"/>
    </row>
    <row r="132" spans="1:10" ht="27.75" customHeight="1" x14ac:dyDescent="0.2">
      <c r="A132" s="54"/>
      <c r="B132" s="192" t="s">
        <v>169</v>
      </c>
      <c r="C132" s="193"/>
      <c r="D132" s="32" t="s">
        <v>170</v>
      </c>
      <c r="E132" s="64"/>
      <c r="F132" s="56"/>
      <c r="G132" s="56"/>
    </row>
    <row r="133" spans="1:10" ht="12.75" customHeight="1" x14ac:dyDescent="0.2">
      <c r="A133" s="54"/>
      <c r="B133" s="192" t="s">
        <v>995</v>
      </c>
      <c r="C133" s="193"/>
      <c r="D133" s="32" t="str">
        <f>"Rs. "&amp;TEXT(F66,"0.00")&amp;" lacs/ "&amp;IF(ROUND((G67*100),2) = 0,"#",(TEXT((G67*100),"0.00")&amp;"%"))</f>
        <v>Rs. 0.00 lacs/ #</v>
      </c>
      <c r="E133" s="64"/>
      <c r="F133" s="56"/>
      <c r="G133" s="56"/>
    </row>
    <row r="134" spans="1:10" x14ac:dyDescent="0.2">
      <c r="A134" s="54"/>
      <c r="B134" s="192" t="s">
        <v>171</v>
      </c>
      <c r="C134" s="193"/>
      <c r="D134" s="65" t="s">
        <v>141</v>
      </c>
      <c r="E134" s="64"/>
      <c r="F134" s="56"/>
      <c r="G134" s="56"/>
    </row>
    <row r="135" spans="1:10" x14ac:dyDescent="0.2">
      <c r="A135" s="66"/>
      <c r="B135" s="67" t="s">
        <v>141</v>
      </c>
      <c r="C135" s="67" t="s">
        <v>996</v>
      </c>
      <c r="D135" s="67" t="s">
        <v>172</v>
      </c>
      <c r="E135" s="66"/>
      <c r="F135" s="66"/>
      <c r="G135" s="66"/>
      <c r="H135" s="66"/>
      <c r="J135" s="61"/>
    </row>
    <row r="136" spans="1:10" x14ac:dyDescent="0.2">
      <c r="A136" s="66"/>
      <c r="B136" s="68" t="s">
        <v>173</v>
      </c>
      <c r="C136" s="69">
        <v>46203</v>
      </c>
      <c r="D136" s="69">
        <v>46234</v>
      </c>
      <c r="E136" s="66"/>
      <c r="F136" s="66"/>
      <c r="G136" s="66"/>
      <c r="J136" s="61"/>
    </row>
    <row r="137" spans="1:10" ht="15" customHeight="1" x14ac:dyDescent="0.2">
      <c r="A137" s="66"/>
      <c r="B137" s="35" t="s">
        <v>174</v>
      </c>
      <c r="C137" s="70">
        <v>111.3912</v>
      </c>
      <c r="D137" s="70">
        <v>109.39709999999999</v>
      </c>
      <c r="E137" s="66"/>
      <c r="F137" s="60"/>
      <c r="G137" s="71"/>
    </row>
    <row r="138" spans="1:10" ht="15" customHeight="1" x14ac:dyDescent="0.2">
      <c r="A138" s="66"/>
      <c r="B138" s="35" t="s">
        <v>997</v>
      </c>
      <c r="C138" s="70">
        <v>64.135800000000003</v>
      </c>
      <c r="D138" s="70">
        <v>62.987699999999997</v>
      </c>
      <c r="E138" s="66"/>
      <c r="F138" s="60"/>
      <c r="G138" s="71"/>
    </row>
    <row r="139" spans="1:10" ht="15" customHeight="1" x14ac:dyDescent="0.2">
      <c r="A139" s="66"/>
      <c r="B139" s="35" t="s">
        <v>175</v>
      </c>
      <c r="C139" s="70">
        <v>103.65260000000001</v>
      </c>
      <c r="D139" s="70">
        <v>101.74979999999999</v>
      </c>
      <c r="E139" s="66"/>
      <c r="F139" s="60"/>
      <c r="G139" s="71"/>
    </row>
    <row r="140" spans="1:10" ht="15" customHeight="1" x14ac:dyDescent="0.2">
      <c r="A140" s="66"/>
      <c r="B140" s="35" t="s">
        <v>998</v>
      </c>
      <c r="C140" s="70">
        <v>59.360900000000001</v>
      </c>
      <c r="D140" s="70">
        <v>58.271099999999997</v>
      </c>
      <c r="E140" s="66"/>
      <c r="F140" s="60"/>
      <c r="G140" s="71"/>
    </row>
    <row r="141" spans="1:10" ht="15" customHeight="1" x14ac:dyDescent="0.2">
      <c r="A141" s="66"/>
      <c r="B141" s="66"/>
      <c r="C141" s="66"/>
      <c r="D141" s="66"/>
      <c r="E141" s="66"/>
      <c r="F141" s="66"/>
      <c r="G141" s="66"/>
    </row>
    <row r="142" spans="1:10" x14ac:dyDescent="0.2">
      <c r="A142" s="66"/>
      <c r="B142" s="192" t="s">
        <v>999</v>
      </c>
      <c r="C142" s="193"/>
      <c r="D142" s="32" t="s">
        <v>170</v>
      </c>
      <c r="E142" s="66"/>
      <c r="F142" s="66"/>
      <c r="G142" s="66"/>
    </row>
    <row r="143" spans="1:10" x14ac:dyDescent="0.2">
      <c r="A143" s="66"/>
      <c r="B143" s="72"/>
      <c r="C143" s="72"/>
      <c r="D143" s="73"/>
      <c r="E143" s="66"/>
      <c r="F143" s="60"/>
      <c r="G143" s="71"/>
    </row>
    <row r="144" spans="1:10" x14ac:dyDescent="0.2">
      <c r="A144" s="66"/>
      <c r="B144" s="192" t="s">
        <v>177</v>
      </c>
      <c r="C144" s="193"/>
      <c r="D144" s="32" t="s">
        <v>170</v>
      </c>
      <c r="E144" s="74"/>
      <c r="F144" s="66"/>
      <c r="G144" s="66"/>
      <c r="J144" s="61"/>
    </row>
    <row r="145" spans="1:10" x14ac:dyDescent="0.2">
      <c r="A145" s="66"/>
      <c r="B145" s="192" t="s">
        <v>178</v>
      </c>
      <c r="C145" s="193"/>
      <c r="D145" s="32" t="s">
        <v>170</v>
      </c>
      <c r="E145" s="74"/>
      <c r="F145" s="66"/>
      <c r="G145" s="66"/>
      <c r="J145" s="61"/>
    </row>
    <row r="146" spans="1:10" x14ac:dyDescent="0.2">
      <c r="A146" s="66"/>
      <c r="B146" s="192" t="s">
        <v>179</v>
      </c>
      <c r="C146" s="193"/>
      <c r="D146" s="32" t="s">
        <v>170</v>
      </c>
      <c r="E146" s="74"/>
      <c r="F146" s="66"/>
      <c r="G146" s="66"/>
      <c r="J146" s="61"/>
    </row>
    <row r="147" spans="1:10" x14ac:dyDescent="0.2">
      <c r="A147" s="66"/>
      <c r="B147" s="192" t="s">
        <v>180</v>
      </c>
      <c r="C147" s="193"/>
      <c r="D147" s="75">
        <v>0.13094865000665726</v>
      </c>
      <c r="E147" s="66"/>
      <c r="F147" s="60"/>
      <c r="G147" s="71"/>
      <c r="J147" s="61"/>
    </row>
    <row r="148" spans="1:10" x14ac:dyDescent="0.2">
      <c r="J148" s="61"/>
    </row>
    <row r="149" spans="1:10" x14ac:dyDescent="0.2">
      <c r="B149" s="194" t="s">
        <v>1000</v>
      </c>
      <c r="C149" s="194"/>
    </row>
    <row r="151" spans="1:10" ht="153.75" customHeight="1" x14ac:dyDescent="0.2"/>
    <row r="154" spans="1:10" x14ac:dyDescent="0.2">
      <c r="B154" s="76" t="s">
        <v>1001</v>
      </c>
      <c r="C154" s="77"/>
      <c r="D154" s="76"/>
    </row>
    <row r="155" spans="1:10" x14ac:dyDescent="0.2">
      <c r="B155" s="76" t="s">
        <v>1002</v>
      </c>
      <c r="D155" s="76"/>
    </row>
    <row r="156" spans="1:10" ht="165" customHeight="1" x14ac:dyDescent="0.2"/>
  </sheetData>
  <mergeCells count="19">
    <mergeCell ref="B145:C145"/>
    <mergeCell ref="B146:C146"/>
    <mergeCell ref="B147:C147"/>
    <mergeCell ref="B149:C149"/>
    <mergeCell ref="B132:C132"/>
    <mergeCell ref="B133:C133"/>
    <mergeCell ref="B134:C134"/>
    <mergeCell ref="B142:C142"/>
    <mergeCell ref="B144:C144"/>
    <mergeCell ref="B126:H126"/>
    <mergeCell ref="B127:H127"/>
    <mergeCell ref="B128:H128"/>
    <mergeCell ref="B129:H129"/>
    <mergeCell ref="B131:D131"/>
    <mergeCell ref="A1:H1"/>
    <mergeCell ref="A2:H2"/>
    <mergeCell ref="A3:H3"/>
    <mergeCell ref="B124:H124"/>
    <mergeCell ref="B125:H125"/>
  </mergeCells>
  <hyperlinks>
    <hyperlink ref="I1" location="Index!B2" display="Index" xr:uid="{94C3BC19-34C1-4FA8-8A5F-699C0436CB4D}"/>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CEDDD-061F-49A5-9D8C-87A58F3FFE73}">
  <sheetPr>
    <outlinePr summaryBelow="0" summaryRight="0"/>
  </sheetPr>
  <dimension ref="A1:Q201"/>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783</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784</v>
      </c>
      <c r="C7" s="40" t="s">
        <v>785</v>
      </c>
      <c r="D7" s="40" t="s">
        <v>109</v>
      </c>
      <c r="E7" s="41">
        <v>15085</v>
      </c>
      <c r="F7" s="42">
        <v>187.6498575</v>
      </c>
      <c r="G7" s="43">
        <v>1.276333E-2</v>
      </c>
      <c r="H7" s="33" t="s">
        <v>141</v>
      </c>
    </row>
    <row r="8" spans="1:9" x14ac:dyDescent="0.2">
      <c r="A8" s="39">
        <v>2</v>
      </c>
      <c r="B8" s="40" t="s">
        <v>221</v>
      </c>
      <c r="C8" s="40" t="s">
        <v>222</v>
      </c>
      <c r="D8" s="40" t="s">
        <v>223</v>
      </c>
      <c r="E8" s="41">
        <v>4134</v>
      </c>
      <c r="F8" s="42">
        <v>178.30355399999999</v>
      </c>
      <c r="G8" s="43">
        <v>1.212762E-2</v>
      </c>
      <c r="H8" s="33" t="s">
        <v>141</v>
      </c>
    </row>
    <row r="9" spans="1:9" x14ac:dyDescent="0.2">
      <c r="A9" s="39">
        <v>3</v>
      </c>
      <c r="B9" s="40" t="s">
        <v>699</v>
      </c>
      <c r="C9" s="40" t="s">
        <v>700</v>
      </c>
      <c r="D9" s="40" t="s">
        <v>199</v>
      </c>
      <c r="E9" s="41">
        <v>12839</v>
      </c>
      <c r="F9" s="42">
        <v>172.92849100000001</v>
      </c>
      <c r="G9" s="43">
        <v>1.176203E-2</v>
      </c>
      <c r="H9" s="33" t="s">
        <v>141</v>
      </c>
    </row>
    <row r="10" spans="1:9" ht="25.5" x14ac:dyDescent="0.2">
      <c r="A10" s="39">
        <v>4</v>
      </c>
      <c r="B10" s="40" t="s">
        <v>653</v>
      </c>
      <c r="C10" s="40" t="s">
        <v>654</v>
      </c>
      <c r="D10" s="40" t="s">
        <v>205</v>
      </c>
      <c r="E10" s="41">
        <v>2103</v>
      </c>
      <c r="F10" s="42">
        <v>169.41767999999999</v>
      </c>
      <c r="G10" s="43">
        <v>1.1523230000000001E-2</v>
      </c>
      <c r="H10" s="33" t="s">
        <v>141</v>
      </c>
    </row>
    <row r="11" spans="1:9" x14ac:dyDescent="0.2">
      <c r="A11" s="39">
        <v>5</v>
      </c>
      <c r="B11" s="40" t="s">
        <v>479</v>
      </c>
      <c r="C11" s="40" t="s">
        <v>480</v>
      </c>
      <c r="D11" s="40" t="s">
        <v>223</v>
      </c>
      <c r="E11" s="41">
        <v>1455</v>
      </c>
      <c r="F11" s="42">
        <v>167.62327500000001</v>
      </c>
      <c r="G11" s="43">
        <v>1.140119E-2</v>
      </c>
      <c r="H11" s="33" t="s">
        <v>141</v>
      </c>
    </row>
    <row r="12" spans="1:9" x14ac:dyDescent="0.2">
      <c r="A12" s="39">
        <v>6</v>
      </c>
      <c r="B12" s="40" t="s">
        <v>320</v>
      </c>
      <c r="C12" s="40" t="s">
        <v>321</v>
      </c>
      <c r="D12" s="40" t="s">
        <v>228</v>
      </c>
      <c r="E12" s="41">
        <v>55012</v>
      </c>
      <c r="F12" s="42">
        <v>166.38379399999999</v>
      </c>
      <c r="G12" s="43">
        <v>1.131688E-2</v>
      </c>
      <c r="H12" s="33" t="s">
        <v>141</v>
      </c>
    </row>
    <row r="13" spans="1:9" x14ac:dyDescent="0.2">
      <c r="A13" s="39">
        <v>7</v>
      </c>
      <c r="B13" s="40" t="s">
        <v>623</v>
      </c>
      <c r="C13" s="40" t="s">
        <v>624</v>
      </c>
      <c r="D13" s="40" t="s">
        <v>184</v>
      </c>
      <c r="E13" s="41">
        <v>14422</v>
      </c>
      <c r="F13" s="42">
        <v>164.58386400000001</v>
      </c>
      <c r="G13" s="43">
        <v>1.119445E-2</v>
      </c>
      <c r="H13" s="33" t="s">
        <v>141</v>
      </c>
    </row>
    <row r="14" spans="1:9" x14ac:dyDescent="0.2">
      <c r="A14" s="39">
        <v>8</v>
      </c>
      <c r="B14" s="40" t="s">
        <v>786</v>
      </c>
      <c r="C14" s="40" t="s">
        <v>787</v>
      </c>
      <c r="D14" s="40" t="s">
        <v>199</v>
      </c>
      <c r="E14" s="41">
        <v>3748</v>
      </c>
      <c r="F14" s="42">
        <v>163.49150800000001</v>
      </c>
      <c r="G14" s="43">
        <v>1.112016E-2</v>
      </c>
      <c r="H14" s="33" t="s">
        <v>141</v>
      </c>
    </row>
    <row r="15" spans="1:9" x14ac:dyDescent="0.2">
      <c r="A15" s="39">
        <v>9</v>
      </c>
      <c r="B15" s="40" t="s">
        <v>467</v>
      </c>
      <c r="C15" s="40" t="s">
        <v>468</v>
      </c>
      <c r="D15" s="40" t="s">
        <v>184</v>
      </c>
      <c r="E15" s="41">
        <v>7985</v>
      </c>
      <c r="F15" s="42">
        <v>162.02363500000001</v>
      </c>
      <c r="G15" s="43">
        <v>1.102032E-2</v>
      </c>
      <c r="H15" s="33" t="s">
        <v>141</v>
      </c>
    </row>
    <row r="16" spans="1:9" ht="25.5" x14ac:dyDescent="0.2">
      <c r="A16" s="39">
        <v>10</v>
      </c>
      <c r="B16" s="40" t="s">
        <v>788</v>
      </c>
      <c r="C16" s="40" t="s">
        <v>789</v>
      </c>
      <c r="D16" s="40" t="s">
        <v>205</v>
      </c>
      <c r="E16" s="41">
        <v>3156</v>
      </c>
      <c r="F16" s="42">
        <v>161.675568</v>
      </c>
      <c r="G16" s="43">
        <v>1.099664E-2</v>
      </c>
      <c r="H16" s="33" t="s">
        <v>141</v>
      </c>
    </row>
    <row r="17" spans="1:8" x14ac:dyDescent="0.2">
      <c r="A17" s="39">
        <v>11</v>
      </c>
      <c r="B17" s="40" t="s">
        <v>790</v>
      </c>
      <c r="C17" s="40" t="s">
        <v>791</v>
      </c>
      <c r="D17" s="40" t="s">
        <v>116</v>
      </c>
      <c r="E17" s="41">
        <v>3298</v>
      </c>
      <c r="F17" s="42">
        <v>160.78409600000001</v>
      </c>
      <c r="G17" s="43">
        <v>1.0936009999999999E-2</v>
      </c>
      <c r="H17" s="33" t="s">
        <v>141</v>
      </c>
    </row>
    <row r="18" spans="1:8" x14ac:dyDescent="0.2">
      <c r="A18" s="39">
        <v>12</v>
      </c>
      <c r="B18" s="40" t="s">
        <v>713</v>
      </c>
      <c r="C18" s="40" t="s">
        <v>714</v>
      </c>
      <c r="D18" s="40" t="s">
        <v>199</v>
      </c>
      <c r="E18" s="41">
        <v>6780</v>
      </c>
      <c r="F18" s="42">
        <v>160.38767999999999</v>
      </c>
      <c r="G18" s="43">
        <v>1.090904E-2</v>
      </c>
      <c r="H18" s="33" t="s">
        <v>141</v>
      </c>
    </row>
    <row r="19" spans="1:8" x14ac:dyDescent="0.2">
      <c r="A19" s="39">
        <v>13</v>
      </c>
      <c r="B19" s="40" t="s">
        <v>689</v>
      </c>
      <c r="C19" s="40" t="s">
        <v>690</v>
      </c>
      <c r="D19" s="40" t="s">
        <v>199</v>
      </c>
      <c r="E19" s="41">
        <v>9707</v>
      </c>
      <c r="F19" s="42">
        <v>160.29169099999999</v>
      </c>
      <c r="G19" s="43">
        <v>1.0902510000000001E-2</v>
      </c>
      <c r="H19" s="33" t="s">
        <v>141</v>
      </c>
    </row>
    <row r="20" spans="1:8" x14ac:dyDescent="0.2">
      <c r="A20" s="39">
        <v>14</v>
      </c>
      <c r="B20" s="40" t="s">
        <v>792</v>
      </c>
      <c r="C20" s="40" t="s">
        <v>793</v>
      </c>
      <c r="D20" s="40" t="s">
        <v>223</v>
      </c>
      <c r="E20" s="41">
        <v>7293</v>
      </c>
      <c r="F20" s="42">
        <v>159.03845100000001</v>
      </c>
      <c r="G20" s="43">
        <v>1.081727E-2</v>
      </c>
      <c r="H20" s="33" t="s">
        <v>141</v>
      </c>
    </row>
    <row r="21" spans="1:8" x14ac:dyDescent="0.2">
      <c r="A21" s="39">
        <v>15</v>
      </c>
      <c r="B21" s="40" t="s">
        <v>794</v>
      </c>
      <c r="C21" s="40" t="s">
        <v>795</v>
      </c>
      <c r="D21" s="40" t="s">
        <v>289</v>
      </c>
      <c r="E21" s="41">
        <v>10480</v>
      </c>
      <c r="F21" s="42">
        <v>158.86632</v>
      </c>
      <c r="G21" s="43">
        <v>1.080557E-2</v>
      </c>
      <c r="H21" s="33" t="s">
        <v>141</v>
      </c>
    </row>
    <row r="22" spans="1:8" x14ac:dyDescent="0.2">
      <c r="A22" s="39">
        <v>16</v>
      </c>
      <c r="B22" s="40" t="s">
        <v>336</v>
      </c>
      <c r="C22" s="40" t="s">
        <v>337</v>
      </c>
      <c r="D22" s="40" t="s">
        <v>223</v>
      </c>
      <c r="E22" s="41">
        <v>4652</v>
      </c>
      <c r="F22" s="42">
        <v>158.09822</v>
      </c>
      <c r="G22" s="43">
        <v>1.075332E-2</v>
      </c>
      <c r="H22" s="33" t="s">
        <v>141</v>
      </c>
    </row>
    <row r="23" spans="1:8" x14ac:dyDescent="0.2">
      <c r="A23" s="39">
        <v>17</v>
      </c>
      <c r="B23" s="40" t="s">
        <v>796</v>
      </c>
      <c r="C23" s="40" t="s">
        <v>797</v>
      </c>
      <c r="D23" s="40" t="s">
        <v>23</v>
      </c>
      <c r="E23" s="41">
        <v>9524</v>
      </c>
      <c r="F23" s="42">
        <v>156.70789600000001</v>
      </c>
      <c r="G23" s="43">
        <v>1.065876E-2</v>
      </c>
      <c r="H23" s="33" t="s">
        <v>141</v>
      </c>
    </row>
    <row r="24" spans="1:8" x14ac:dyDescent="0.2">
      <c r="A24" s="39">
        <v>18</v>
      </c>
      <c r="B24" s="40" t="s">
        <v>798</v>
      </c>
      <c r="C24" s="40" t="s">
        <v>799</v>
      </c>
      <c r="D24" s="40" t="s">
        <v>383</v>
      </c>
      <c r="E24" s="41">
        <v>10256</v>
      </c>
      <c r="F24" s="42">
        <v>154.82457600000001</v>
      </c>
      <c r="G24" s="43">
        <v>1.0530660000000001E-2</v>
      </c>
      <c r="H24" s="33" t="s">
        <v>141</v>
      </c>
    </row>
    <row r="25" spans="1:8" x14ac:dyDescent="0.2">
      <c r="A25" s="39">
        <v>19</v>
      </c>
      <c r="B25" s="40" t="s">
        <v>687</v>
      </c>
      <c r="C25" s="40" t="s">
        <v>688</v>
      </c>
      <c r="D25" s="40" t="s">
        <v>199</v>
      </c>
      <c r="E25" s="41">
        <v>13489</v>
      </c>
      <c r="F25" s="42">
        <v>152.439189</v>
      </c>
      <c r="G25" s="43">
        <v>1.036841E-2</v>
      </c>
      <c r="H25" s="33" t="s">
        <v>141</v>
      </c>
    </row>
    <row r="26" spans="1:8" x14ac:dyDescent="0.2">
      <c r="A26" s="39">
        <v>20</v>
      </c>
      <c r="B26" s="40" t="s">
        <v>643</v>
      </c>
      <c r="C26" s="40" t="s">
        <v>644</v>
      </c>
      <c r="D26" s="40" t="s">
        <v>184</v>
      </c>
      <c r="E26" s="41">
        <v>59298</v>
      </c>
      <c r="F26" s="42">
        <v>152.07565080000001</v>
      </c>
      <c r="G26" s="43">
        <v>1.0343689999999999E-2</v>
      </c>
      <c r="H26" s="33" t="s">
        <v>141</v>
      </c>
    </row>
    <row r="27" spans="1:8" x14ac:dyDescent="0.2">
      <c r="A27" s="39">
        <v>21</v>
      </c>
      <c r="B27" s="40" t="s">
        <v>800</v>
      </c>
      <c r="C27" s="40" t="s">
        <v>801</v>
      </c>
      <c r="D27" s="40" t="s">
        <v>184</v>
      </c>
      <c r="E27" s="41">
        <v>1339</v>
      </c>
      <c r="F27" s="42">
        <v>151.88276999999999</v>
      </c>
      <c r="G27" s="43">
        <v>1.0330570000000001E-2</v>
      </c>
      <c r="H27" s="33" t="s">
        <v>141</v>
      </c>
    </row>
    <row r="28" spans="1:8" x14ac:dyDescent="0.2">
      <c r="A28" s="39">
        <v>22</v>
      </c>
      <c r="B28" s="40" t="s">
        <v>657</v>
      </c>
      <c r="C28" s="40" t="s">
        <v>658</v>
      </c>
      <c r="D28" s="40" t="s">
        <v>223</v>
      </c>
      <c r="E28" s="41">
        <v>1067</v>
      </c>
      <c r="F28" s="42">
        <v>151.87678</v>
      </c>
      <c r="G28" s="43">
        <v>1.033016E-2</v>
      </c>
      <c r="H28" s="33" t="s">
        <v>141</v>
      </c>
    </row>
    <row r="29" spans="1:8" x14ac:dyDescent="0.2">
      <c r="A29" s="39">
        <v>23</v>
      </c>
      <c r="B29" s="40" t="s">
        <v>679</v>
      </c>
      <c r="C29" s="40" t="s">
        <v>680</v>
      </c>
      <c r="D29" s="40" t="s">
        <v>29</v>
      </c>
      <c r="E29" s="41">
        <v>3259</v>
      </c>
      <c r="F29" s="42">
        <v>151.42943500000001</v>
      </c>
      <c r="G29" s="43">
        <v>1.029973E-2</v>
      </c>
      <c r="H29" s="33" t="s">
        <v>141</v>
      </c>
    </row>
    <row r="30" spans="1:8" x14ac:dyDescent="0.2">
      <c r="A30" s="39">
        <v>24</v>
      </c>
      <c r="B30" s="40" t="s">
        <v>749</v>
      </c>
      <c r="C30" s="40" t="s">
        <v>750</v>
      </c>
      <c r="D30" s="40" t="s">
        <v>208</v>
      </c>
      <c r="E30" s="41">
        <v>8037</v>
      </c>
      <c r="F30" s="42">
        <v>151.25633999999999</v>
      </c>
      <c r="G30" s="43">
        <v>1.0287960000000001E-2</v>
      </c>
      <c r="H30" s="33" t="s">
        <v>141</v>
      </c>
    </row>
    <row r="31" spans="1:8" x14ac:dyDescent="0.2">
      <c r="A31" s="39">
        <v>25</v>
      </c>
      <c r="B31" s="40" t="s">
        <v>802</v>
      </c>
      <c r="C31" s="40" t="s">
        <v>803</v>
      </c>
      <c r="D31" s="40" t="s">
        <v>109</v>
      </c>
      <c r="E31" s="41">
        <v>22913</v>
      </c>
      <c r="F31" s="42">
        <v>151.06540899999999</v>
      </c>
      <c r="G31" s="43">
        <v>1.027497E-2</v>
      </c>
      <c r="H31" s="33" t="s">
        <v>141</v>
      </c>
    </row>
    <row r="32" spans="1:8" ht="25.5" x14ac:dyDescent="0.2">
      <c r="A32" s="39">
        <v>26</v>
      </c>
      <c r="B32" s="40" t="s">
        <v>471</v>
      </c>
      <c r="C32" s="40" t="s">
        <v>472</v>
      </c>
      <c r="D32" s="40" t="s">
        <v>205</v>
      </c>
      <c r="E32" s="41">
        <v>7577</v>
      </c>
      <c r="F32" s="42">
        <v>150.82018500000001</v>
      </c>
      <c r="G32" s="43">
        <v>1.025829E-2</v>
      </c>
      <c r="H32" s="33" t="s">
        <v>141</v>
      </c>
    </row>
    <row r="33" spans="1:8" x14ac:dyDescent="0.2">
      <c r="A33" s="39">
        <v>27</v>
      </c>
      <c r="B33" s="40" t="s">
        <v>92</v>
      </c>
      <c r="C33" s="40" t="s">
        <v>93</v>
      </c>
      <c r="D33" s="40" t="s">
        <v>40</v>
      </c>
      <c r="E33" s="41">
        <v>3987</v>
      </c>
      <c r="F33" s="42">
        <v>149.91120000000001</v>
      </c>
      <c r="G33" s="43">
        <v>1.0196469999999999E-2</v>
      </c>
      <c r="H33" s="33" t="s">
        <v>141</v>
      </c>
    </row>
    <row r="34" spans="1:8" ht="38.25" x14ac:dyDescent="0.2">
      <c r="A34" s="39">
        <v>28</v>
      </c>
      <c r="B34" s="40" t="s">
        <v>406</v>
      </c>
      <c r="C34" s="40" t="s">
        <v>407</v>
      </c>
      <c r="D34" s="40" t="s">
        <v>129</v>
      </c>
      <c r="E34" s="41">
        <v>34207</v>
      </c>
      <c r="F34" s="42">
        <v>149.41617600000001</v>
      </c>
      <c r="G34" s="43">
        <v>1.01628E-2</v>
      </c>
      <c r="H34" s="33" t="s">
        <v>141</v>
      </c>
    </row>
    <row r="35" spans="1:8" x14ac:dyDescent="0.2">
      <c r="A35" s="39">
        <v>29</v>
      </c>
      <c r="B35" s="40" t="s">
        <v>804</v>
      </c>
      <c r="C35" s="40" t="s">
        <v>805</v>
      </c>
      <c r="D35" s="40" t="s">
        <v>199</v>
      </c>
      <c r="E35" s="41">
        <v>81345</v>
      </c>
      <c r="F35" s="42">
        <v>149.39009250000001</v>
      </c>
      <c r="G35" s="43">
        <v>1.016102E-2</v>
      </c>
      <c r="H35" s="33" t="s">
        <v>141</v>
      </c>
    </row>
    <row r="36" spans="1:8" x14ac:dyDescent="0.2">
      <c r="A36" s="39">
        <v>30</v>
      </c>
      <c r="B36" s="40" t="s">
        <v>806</v>
      </c>
      <c r="C36" s="40" t="s">
        <v>807</v>
      </c>
      <c r="D36" s="40" t="s">
        <v>45</v>
      </c>
      <c r="E36" s="41">
        <v>132521</v>
      </c>
      <c r="F36" s="42">
        <v>149.36441909999999</v>
      </c>
      <c r="G36" s="43">
        <v>1.015928E-2</v>
      </c>
      <c r="H36" s="33" t="s">
        <v>141</v>
      </c>
    </row>
    <row r="37" spans="1:8" x14ac:dyDescent="0.2">
      <c r="A37" s="39">
        <v>31</v>
      </c>
      <c r="B37" s="40" t="s">
        <v>12</v>
      </c>
      <c r="C37" s="40" t="s">
        <v>13</v>
      </c>
      <c r="D37" s="40" t="s">
        <v>14</v>
      </c>
      <c r="E37" s="41">
        <v>7570</v>
      </c>
      <c r="F37" s="42">
        <v>149.28039999999999</v>
      </c>
      <c r="G37" s="43">
        <v>1.0153560000000001E-2</v>
      </c>
      <c r="H37" s="33" t="s">
        <v>141</v>
      </c>
    </row>
    <row r="38" spans="1:8" x14ac:dyDescent="0.2">
      <c r="A38" s="39">
        <v>32</v>
      </c>
      <c r="B38" s="40" t="s">
        <v>715</v>
      </c>
      <c r="C38" s="40" t="s">
        <v>716</v>
      </c>
      <c r="D38" s="40" t="s">
        <v>284</v>
      </c>
      <c r="E38" s="41">
        <v>13920</v>
      </c>
      <c r="F38" s="42">
        <v>148.99968000000001</v>
      </c>
      <c r="G38" s="43">
        <v>1.013447E-2</v>
      </c>
      <c r="H38" s="33" t="s">
        <v>141</v>
      </c>
    </row>
    <row r="39" spans="1:8" x14ac:dyDescent="0.2">
      <c r="A39" s="39">
        <v>33</v>
      </c>
      <c r="B39" s="40" t="s">
        <v>50</v>
      </c>
      <c r="C39" s="40" t="s">
        <v>51</v>
      </c>
      <c r="D39" s="40" t="s">
        <v>52</v>
      </c>
      <c r="E39" s="41">
        <v>1661</v>
      </c>
      <c r="F39" s="42">
        <v>148.77576999999999</v>
      </c>
      <c r="G39" s="43">
        <v>1.011924E-2</v>
      </c>
      <c r="H39" s="33" t="s">
        <v>141</v>
      </c>
    </row>
    <row r="40" spans="1:8" x14ac:dyDescent="0.2">
      <c r="A40" s="39">
        <v>34</v>
      </c>
      <c r="B40" s="40" t="s">
        <v>808</v>
      </c>
      <c r="C40" s="40" t="s">
        <v>809</v>
      </c>
      <c r="D40" s="40" t="s">
        <v>35</v>
      </c>
      <c r="E40" s="41">
        <v>98616</v>
      </c>
      <c r="F40" s="42">
        <v>148.66362000000001</v>
      </c>
      <c r="G40" s="43">
        <v>1.011161E-2</v>
      </c>
      <c r="H40" s="33" t="s">
        <v>141</v>
      </c>
    </row>
    <row r="41" spans="1:8" x14ac:dyDescent="0.2">
      <c r="A41" s="39">
        <v>35</v>
      </c>
      <c r="B41" s="40" t="s">
        <v>96</v>
      </c>
      <c r="C41" s="40" t="s">
        <v>97</v>
      </c>
      <c r="D41" s="40" t="s">
        <v>40</v>
      </c>
      <c r="E41" s="41">
        <v>2037</v>
      </c>
      <c r="F41" s="42">
        <v>148.385265</v>
      </c>
      <c r="G41" s="43">
        <v>1.009268E-2</v>
      </c>
      <c r="H41" s="33" t="s">
        <v>141</v>
      </c>
    </row>
    <row r="42" spans="1:8" x14ac:dyDescent="0.2">
      <c r="A42" s="39">
        <v>36</v>
      </c>
      <c r="B42" s="40" t="s">
        <v>43</v>
      </c>
      <c r="C42" s="40" t="s">
        <v>44</v>
      </c>
      <c r="D42" s="40" t="s">
        <v>45</v>
      </c>
      <c r="E42" s="41">
        <v>10333</v>
      </c>
      <c r="F42" s="42">
        <v>148.31988200000001</v>
      </c>
      <c r="G42" s="43">
        <v>1.008823E-2</v>
      </c>
      <c r="H42" s="33" t="s">
        <v>141</v>
      </c>
    </row>
    <row r="43" spans="1:8" ht="25.5" x14ac:dyDescent="0.2">
      <c r="A43" s="39">
        <v>37</v>
      </c>
      <c r="B43" s="40" t="s">
        <v>810</v>
      </c>
      <c r="C43" s="40" t="s">
        <v>811</v>
      </c>
      <c r="D43" s="40" t="s">
        <v>281</v>
      </c>
      <c r="E43" s="41">
        <v>806</v>
      </c>
      <c r="F43" s="42">
        <v>148.23146</v>
      </c>
      <c r="G43" s="43">
        <v>1.0082219999999999E-2</v>
      </c>
      <c r="H43" s="33" t="s">
        <v>141</v>
      </c>
    </row>
    <row r="44" spans="1:8" ht="25.5" x14ac:dyDescent="0.2">
      <c r="A44" s="39">
        <v>38</v>
      </c>
      <c r="B44" s="40" t="s">
        <v>24</v>
      </c>
      <c r="C44" s="40" t="s">
        <v>25</v>
      </c>
      <c r="D44" s="40" t="s">
        <v>26</v>
      </c>
      <c r="E44" s="41">
        <v>1243</v>
      </c>
      <c r="F44" s="42">
        <v>147.95428999999999</v>
      </c>
      <c r="G44" s="43">
        <v>1.006337E-2</v>
      </c>
      <c r="H44" s="33" t="s">
        <v>141</v>
      </c>
    </row>
    <row r="45" spans="1:8" x14ac:dyDescent="0.2">
      <c r="A45" s="39">
        <v>39</v>
      </c>
      <c r="B45" s="40" t="s">
        <v>98</v>
      </c>
      <c r="C45" s="40" t="s">
        <v>99</v>
      </c>
      <c r="D45" s="40" t="s">
        <v>100</v>
      </c>
      <c r="E45" s="41">
        <v>81471</v>
      </c>
      <c r="F45" s="42">
        <v>147.82098239999999</v>
      </c>
      <c r="G45" s="43">
        <v>1.00543E-2</v>
      </c>
      <c r="H45" s="33" t="s">
        <v>141</v>
      </c>
    </row>
    <row r="46" spans="1:8" x14ac:dyDescent="0.2">
      <c r="A46" s="39">
        <v>40</v>
      </c>
      <c r="B46" s="40" t="s">
        <v>812</v>
      </c>
      <c r="C46" s="40" t="s">
        <v>813</v>
      </c>
      <c r="D46" s="40" t="s">
        <v>223</v>
      </c>
      <c r="E46" s="41">
        <v>1882</v>
      </c>
      <c r="F46" s="42">
        <v>147.42646999999999</v>
      </c>
      <c r="G46" s="43">
        <v>1.002746E-2</v>
      </c>
      <c r="H46" s="33" t="s">
        <v>141</v>
      </c>
    </row>
    <row r="47" spans="1:8" x14ac:dyDescent="0.2">
      <c r="A47" s="39">
        <v>41</v>
      </c>
      <c r="B47" s="40" t="s">
        <v>730</v>
      </c>
      <c r="C47" s="40" t="s">
        <v>731</v>
      </c>
      <c r="D47" s="40" t="s">
        <v>134</v>
      </c>
      <c r="E47" s="41">
        <v>11592</v>
      </c>
      <c r="F47" s="42">
        <v>147.2184</v>
      </c>
      <c r="G47" s="43">
        <v>1.0013309999999999E-2</v>
      </c>
      <c r="H47" s="33" t="s">
        <v>141</v>
      </c>
    </row>
    <row r="48" spans="1:8" x14ac:dyDescent="0.2">
      <c r="A48" s="39">
        <v>42</v>
      </c>
      <c r="B48" s="40" t="s">
        <v>269</v>
      </c>
      <c r="C48" s="40" t="s">
        <v>270</v>
      </c>
      <c r="D48" s="40" t="s">
        <v>184</v>
      </c>
      <c r="E48" s="41">
        <v>40264</v>
      </c>
      <c r="F48" s="42">
        <v>147.12465599999999</v>
      </c>
      <c r="G48" s="43">
        <v>1.0006940000000001E-2</v>
      </c>
      <c r="H48" s="33" t="s">
        <v>141</v>
      </c>
    </row>
    <row r="49" spans="1:8" ht="25.5" x14ac:dyDescent="0.2">
      <c r="A49" s="39">
        <v>43</v>
      </c>
      <c r="B49" s="40" t="s">
        <v>324</v>
      </c>
      <c r="C49" s="40" t="s">
        <v>325</v>
      </c>
      <c r="D49" s="40" t="s">
        <v>184</v>
      </c>
      <c r="E49" s="41">
        <v>7921</v>
      </c>
      <c r="F49" s="42">
        <v>146.53057899999999</v>
      </c>
      <c r="G49" s="43">
        <v>9.9665299999999995E-3</v>
      </c>
      <c r="H49" s="33" t="s">
        <v>141</v>
      </c>
    </row>
    <row r="50" spans="1:8" x14ac:dyDescent="0.2">
      <c r="A50" s="39">
        <v>44</v>
      </c>
      <c r="B50" s="40" t="s">
        <v>318</v>
      </c>
      <c r="C50" s="40" t="s">
        <v>319</v>
      </c>
      <c r="D50" s="40" t="s">
        <v>184</v>
      </c>
      <c r="E50" s="41">
        <v>13977</v>
      </c>
      <c r="F50" s="42">
        <v>146.297259</v>
      </c>
      <c r="G50" s="43">
        <v>9.9506600000000001E-3</v>
      </c>
      <c r="H50" s="33" t="s">
        <v>141</v>
      </c>
    </row>
    <row r="51" spans="1:8" x14ac:dyDescent="0.2">
      <c r="A51" s="39">
        <v>45</v>
      </c>
      <c r="B51" s="40" t="s">
        <v>717</v>
      </c>
      <c r="C51" s="40" t="s">
        <v>718</v>
      </c>
      <c r="D51" s="40" t="s">
        <v>116</v>
      </c>
      <c r="E51" s="41">
        <v>5322</v>
      </c>
      <c r="F51" s="42">
        <v>146.21130600000001</v>
      </c>
      <c r="G51" s="43">
        <v>9.9448100000000001E-3</v>
      </c>
      <c r="H51" s="33" t="s">
        <v>141</v>
      </c>
    </row>
    <row r="52" spans="1:8" ht="25.5" x14ac:dyDescent="0.2">
      <c r="A52" s="39">
        <v>46</v>
      </c>
      <c r="B52" s="40" t="s">
        <v>768</v>
      </c>
      <c r="C52" s="40" t="s">
        <v>769</v>
      </c>
      <c r="D52" s="40" t="s">
        <v>205</v>
      </c>
      <c r="E52" s="41">
        <v>12938</v>
      </c>
      <c r="F52" s="42">
        <v>145.78538399999999</v>
      </c>
      <c r="G52" s="43">
        <v>9.9158400000000004E-3</v>
      </c>
      <c r="H52" s="33" t="s">
        <v>141</v>
      </c>
    </row>
    <row r="53" spans="1:8" x14ac:dyDescent="0.2">
      <c r="A53" s="39">
        <v>47</v>
      </c>
      <c r="B53" s="40" t="s">
        <v>637</v>
      </c>
      <c r="C53" s="40" t="s">
        <v>638</v>
      </c>
      <c r="D53" s="40" t="s">
        <v>184</v>
      </c>
      <c r="E53" s="41">
        <v>39051</v>
      </c>
      <c r="F53" s="42">
        <v>145.6407045</v>
      </c>
      <c r="G53" s="43">
        <v>9.9059999999999999E-3</v>
      </c>
      <c r="H53" s="33" t="s">
        <v>141</v>
      </c>
    </row>
    <row r="54" spans="1:8" ht="25.5" x14ac:dyDescent="0.2">
      <c r="A54" s="39">
        <v>48</v>
      </c>
      <c r="B54" s="40" t="s">
        <v>814</v>
      </c>
      <c r="C54" s="40" t="s">
        <v>815</v>
      </c>
      <c r="D54" s="40" t="s">
        <v>281</v>
      </c>
      <c r="E54" s="41">
        <v>9014</v>
      </c>
      <c r="F54" s="42">
        <v>145.25159600000001</v>
      </c>
      <c r="G54" s="43">
        <v>9.8795399999999992E-3</v>
      </c>
      <c r="H54" s="33" t="s">
        <v>141</v>
      </c>
    </row>
    <row r="55" spans="1:8" ht="25.5" x14ac:dyDescent="0.2">
      <c r="A55" s="39">
        <v>49</v>
      </c>
      <c r="B55" s="40" t="s">
        <v>649</v>
      </c>
      <c r="C55" s="40" t="s">
        <v>650</v>
      </c>
      <c r="D55" s="40" t="s">
        <v>205</v>
      </c>
      <c r="E55" s="41">
        <v>9858</v>
      </c>
      <c r="F55" s="42">
        <v>145.22805600000001</v>
      </c>
      <c r="G55" s="43">
        <v>9.87794E-3</v>
      </c>
      <c r="H55" s="33" t="s">
        <v>141</v>
      </c>
    </row>
    <row r="56" spans="1:8" x14ac:dyDescent="0.2">
      <c r="A56" s="39">
        <v>50</v>
      </c>
      <c r="B56" s="40" t="s">
        <v>701</v>
      </c>
      <c r="C56" s="40" t="s">
        <v>702</v>
      </c>
      <c r="D56" s="40" t="s">
        <v>383</v>
      </c>
      <c r="E56" s="41">
        <v>2680</v>
      </c>
      <c r="F56" s="42">
        <v>145.16220000000001</v>
      </c>
      <c r="G56" s="43">
        <v>9.8734600000000006E-3</v>
      </c>
      <c r="H56" s="33" t="s">
        <v>141</v>
      </c>
    </row>
    <row r="57" spans="1:8" x14ac:dyDescent="0.2">
      <c r="A57" s="39">
        <v>51</v>
      </c>
      <c r="B57" s="40" t="s">
        <v>74</v>
      </c>
      <c r="C57" s="40" t="s">
        <v>75</v>
      </c>
      <c r="D57" s="40" t="s">
        <v>76</v>
      </c>
      <c r="E57" s="41">
        <v>59624</v>
      </c>
      <c r="F57" s="42">
        <v>144.60608719999999</v>
      </c>
      <c r="G57" s="43">
        <v>9.8356299999999997E-3</v>
      </c>
      <c r="H57" s="33" t="s">
        <v>141</v>
      </c>
    </row>
    <row r="58" spans="1:8" x14ac:dyDescent="0.2">
      <c r="A58" s="39">
        <v>52</v>
      </c>
      <c r="B58" s="40" t="s">
        <v>117</v>
      </c>
      <c r="C58" s="40" t="s">
        <v>118</v>
      </c>
      <c r="D58" s="40" t="s">
        <v>119</v>
      </c>
      <c r="E58" s="41">
        <v>19553</v>
      </c>
      <c r="F58" s="42">
        <v>144.4086815</v>
      </c>
      <c r="G58" s="43">
        <v>9.8221999999999997E-3</v>
      </c>
      <c r="H58" s="33" t="s">
        <v>141</v>
      </c>
    </row>
    <row r="59" spans="1:8" x14ac:dyDescent="0.2">
      <c r="A59" s="39">
        <v>53</v>
      </c>
      <c r="B59" s="40" t="s">
        <v>267</v>
      </c>
      <c r="C59" s="40" t="s">
        <v>268</v>
      </c>
      <c r="D59" s="40" t="s">
        <v>52</v>
      </c>
      <c r="E59" s="41">
        <v>13144</v>
      </c>
      <c r="F59" s="42">
        <v>144.38684000000001</v>
      </c>
      <c r="G59" s="43">
        <v>9.8207199999999998E-3</v>
      </c>
      <c r="H59" s="33" t="s">
        <v>141</v>
      </c>
    </row>
    <row r="60" spans="1:8" x14ac:dyDescent="0.2">
      <c r="A60" s="39">
        <v>54</v>
      </c>
      <c r="B60" s="40" t="s">
        <v>816</v>
      </c>
      <c r="C60" s="40" t="s">
        <v>817</v>
      </c>
      <c r="D60" s="40" t="s">
        <v>35</v>
      </c>
      <c r="E60" s="41">
        <v>351</v>
      </c>
      <c r="F60" s="42">
        <v>144.20835</v>
      </c>
      <c r="G60" s="43">
        <v>9.8085800000000008E-3</v>
      </c>
      <c r="H60" s="33" t="s">
        <v>141</v>
      </c>
    </row>
    <row r="61" spans="1:8" x14ac:dyDescent="0.2">
      <c r="A61" s="39">
        <v>55</v>
      </c>
      <c r="B61" s="40" t="s">
        <v>53</v>
      </c>
      <c r="C61" s="40" t="s">
        <v>54</v>
      </c>
      <c r="D61" s="40" t="s">
        <v>20</v>
      </c>
      <c r="E61" s="41">
        <v>45051</v>
      </c>
      <c r="F61" s="42">
        <v>144.05057249999999</v>
      </c>
      <c r="G61" s="43">
        <v>9.7978500000000003E-3</v>
      </c>
      <c r="H61" s="33" t="s">
        <v>141</v>
      </c>
    </row>
    <row r="62" spans="1:8" x14ac:dyDescent="0.2">
      <c r="A62" s="39">
        <v>56</v>
      </c>
      <c r="B62" s="40" t="s">
        <v>135</v>
      </c>
      <c r="C62" s="40" t="s">
        <v>136</v>
      </c>
      <c r="D62" s="40" t="s">
        <v>134</v>
      </c>
      <c r="E62" s="41">
        <v>13062</v>
      </c>
      <c r="F62" s="42">
        <v>143.99548799999999</v>
      </c>
      <c r="G62" s="43">
        <v>9.7941E-3</v>
      </c>
      <c r="H62" s="33" t="s">
        <v>141</v>
      </c>
    </row>
    <row r="63" spans="1:8" ht="25.5" x14ac:dyDescent="0.2">
      <c r="A63" s="39">
        <v>57</v>
      </c>
      <c r="B63" s="40" t="s">
        <v>639</v>
      </c>
      <c r="C63" s="40" t="s">
        <v>640</v>
      </c>
      <c r="D63" s="40" t="s">
        <v>26</v>
      </c>
      <c r="E63" s="41">
        <v>33242</v>
      </c>
      <c r="F63" s="42">
        <v>143.67192399999999</v>
      </c>
      <c r="G63" s="43">
        <v>9.7720900000000006E-3</v>
      </c>
      <c r="H63" s="33" t="s">
        <v>141</v>
      </c>
    </row>
    <row r="64" spans="1:8" x14ac:dyDescent="0.2">
      <c r="A64" s="39">
        <v>58</v>
      </c>
      <c r="B64" s="40" t="s">
        <v>818</v>
      </c>
      <c r="C64" s="40" t="s">
        <v>819</v>
      </c>
      <c r="D64" s="40" t="s">
        <v>184</v>
      </c>
      <c r="E64" s="41">
        <v>4598</v>
      </c>
      <c r="F64" s="42">
        <v>143.43920800000001</v>
      </c>
      <c r="G64" s="43">
        <v>9.7562599999999992E-3</v>
      </c>
      <c r="H64" s="33" t="s">
        <v>141</v>
      </c>
    </row>
    <row r="65" spans="1:8" x14ac:dyDescent="0.2">
      <c r="A65" s="39">
        <v>59</v>
      </c>
      <c r="B65" s="40" t="s">
        <v>132</v>
      </c>
      <c r="C65" s="40" t="s">
        <v>133</v>
      </c>
      <c r="D65" s="40" t="s">
        <v>134</v>
      </c>
      <c r="E65" s="41">
        <v>75074</v>
      </c>
      <c r="F65" s="42">
        <v>142.4078706</v>
      </c>
      <c r="G65" s="43">
        <v>9.6861199999999995E-3</v>
      </c>
      <c r="H65" s="33" t="s">
        <v>141</v>
      </c>
    </row>
    <row r="66" spans="1:8" ht="25.5" x14ac:dyDescent="0.2">
      <c r="A66" s="39">
        <v>60</v>
      </c>
      <c r="B66" s="40" t="s">
        <v>820</v>
      </c>
      <c r="C66" s="40" t="s">
        <v>821</v>
      </c>
      <c r="D66" s="40" t="s">
        <v>26</v>
      </c>
      <c r="E66" s="41">
        <v>545</v>
      </c>
      <c r="F66" s="42">
        <v>141.99975000000001</v>
      </c>
      <c r="G66" s="43">
        <v>9.6583599999999995E-3</v>
      </c>
      <c r="H66" s="33" t="s">
        <v>141</v>
      </c>
    </row>
    <row r="67" spans="1:8" x14ac:dyDescent="0.2">
      <c r="A67" s="39">
        <v>61</v>
      </c>
      <c r="B67" s="40" t="s">
        <v>633</v>
      </c>
      <c r="C67" s="40" t="s">
        <v>634</v>
      </c>
      <c r="D67" s="40" t="s">
        <v>124</v>
      </c>
      <c r="E67" s="41">
        <v>14555</v>
      </c>
      <c r="F67" s="42">
        <v>141.8311975</v>
      </c>
      <c r="G67" s="43">
        <v>9.64689E-3</v>
      </c>
      <c r="H67" s="33" t="s">
        <v>141</v>
      </c>
    </row>
    <row r="68" spans="1:8" x14ac:dyDescent="0.2">
      <c r="A68" s="39">
        <v>62</v>
      </c>
      <c r="B68" s="40" t="s">
        <v>822</v>
      </c>
      <c r="C68" s="40" t="s">
        <v>823</v>
      </c>
      <c r="D68" s="40" t="s">
        <v>124</v>
      </c>
      <c r="E68" s="41">
        <v>26277</v>
      </c>
      <c r="F68" s="42">
        <v>141.68558400000001</v>
      </c>
      <c r="G68" s="43">
        <v>9.6369899999999998E-3</v>
      </c>
      <c r="H68" s="33" t="s">
        <v>141</v>
      </c>
    </row>
    <row r="69" spans="1:8" x14ac:dyDescent="0.2">
      <c r="A69" s="39">
        <v>63</v>
      </c>
      <c r="B69" s="40" t="s">
        <v>18</v>
      </c>
      <c r="C69" s="40" t="s">
        <v>19</v>
      </c>
      <c r="D69" s="40" t="s">
        <v>20</v>
      </c>
      <c r="E69" s="41">
        <v>10826</v>
      </c>
      <c r="F69" s="42">
        <v>141.58242799999999</v>
      </c>
      <c r="G69" s="43">
        <v>9.6299699999999998E-3</v>
      </c>
      <c r="H69" s="33" t="s">
        <v>141</v>
      </c>
    </row>
    <row r="70" spans="1:8" x14ac:dyDescent="0.2">
      <c r="A70" s="39">
        <v>64</v>
      </c>
      <c r="B70" s="40" t="s">
        <v>79</v>
      </c>
      <c r="C70" s="40" t="s">
        <v>80</v>
      </c>
      <c r="D70" s="40" t="s">
        <v>32</v>
      </c>
      <c r="E70" s="41">
        <v>2560</v>
      </c>
      <c r="F70" s="42">
        <v>141.28639999999999</v>
      </c>
      <c r="G70" s="43">
        <v>9.6098399999999997E-3</v>
      </c>
      <c r="H70" s="33" t="s">
        <v>141</v>
      </c>
    </row>
    <row r="71" spans="1:8" x14ac:dyDescent="0.2">
      <c r="A71" s="39">
        <v>65</v>
      </c>
      <c r="B71" s="40" t="s">
        <v>489</v>
      </c>
      <c r="C71" s="40" t="s">
        <v>490</v>
      </c>
      <c r="D71" s="40" t="s">
        <v>194</v>
      </c>
      <c r="E71" s="41">
        <v>5399</v>
      </c>
      <c r="F71" s="42">
        <v>141.22704200000001</v>
      </c>
      <c r="G71" s="43">
        <v>9.6057999999999994E-3</v>
      </c>
      <c r="H71" s="33" t="s">
        <v>141</v>
      </c>
    </row>
    <row r="72" spans="1:8" x14ac:dyDescent="0.2">
      <c r="A72" s="39">
        <v>66</v>
      </c>
      <c r="B72" s="40" t="s">
        <v>83</v>
      </c>
      <c r="C72" s="40" t="s">
        <v>84</v>
      </c>
      <c r="D72" s="40" t="s">
        <v>85</v>
      </c>
      <c r="E72" s="41">
        <v>2729</v>
      </c>
      <c r="F72" s="42">
        <v>141.11659</v>
      </c>
      <c r="G72" s="43">
        <v>9.5982900000000006E-3</v>
      </c>
      <c r="H72" s="33" t="s">
        <v>141</v>
      </c>
    </row>
    <row r="73" spans="1:8" ht="25.5" x14ac:dyDescent="0.2">
      <c r="A73" s="39">
        <v>67</v>
      </c>
      <c r="B73" s="40" t="s">
        <v>824</v>
      </c>
      <c r="C73" s="40" t="s">
        <v>825</v>
      </c>
      <c r="D73" s="40" t="s">
        <v>26</v>
      </c>
      <c r="E73" s="41">
        <v>4549</v>
      </c>
      <c r="F73" s="42">
        <v>141.05539200000001</v>
      </c>
      <c r="G73" s="43">
        <v>9.5941299999999993E-3</v>
      </c>
      <c r="H73" s="33" t="s">
        <v>141</v>
      </c>
    </row>
    <row r="74" spans="1:8" x14ac:dyDescent="0.2">
      <c r="A74" s="39">
        <v>68</v>
      </c>
      <c r="B74" s="40" t="s">
        <v>46</v>
      </c>
      <c r="C74" s="40" t="s">
        <v>47</v>
      </c>
      <c r="D74" s="40" t="s">
        <v>45</v>
      </c>
      <c r="E74" s="41">
        <v>13703</v>
      </c>
      <c r="F74" s="42">
        <v>140.78462200000001</v>
      </c>
      <c r="G74" s="43">
        <v>9.5757099999999994E-3</v>
      </c>
      <c r="H74" s="33" t="s">
        <v>141</v>
      </c>
    </row>
    <row r="75" spans="1:8" ht="25.5" x14ac:dyDescent="0.2">
      <c r="A75" s="39">
        <v>69</v>
      </c>
      <c r="B75" s="40" t="s">
        <v>495</v>
      </c>
      <c r="C75" s="40" t="s">
        <v>496</v>
      </c>
      <c r="D75" s="40" t="s">
        <v>202</v>
      </c>
      <c r="E75" s="41">
        <v>12924</v>
      </c>
      <c r="F75" s="42">
        <v>139.97984400000001</v>
      </c>
      <c r="G75" s="43">
        <v>9.5209700000000001E-3</v>
      </c>
      <c r="H75" s="33" t="s">
        <v>141</v>
      </c>
    </row>
    <row r="76" spans="1:8" x14ac:dyDescent="0.2">
      <c r="A76" s="39">
        <v>70</v>
      </c>
      <c r="B76" s="40" t="s">
        <v>36</v>
      </c>
      <c r="C76" s="40" t="s">
        <v>37</v>
      </c>
      <c r="D76" s="40" t="s">
        <v>23</v>
      </c>
      <c r="E76" s="41">
        <v>49132</v>
      </c>
      <c r="F76" s="42">
        <v>139.65771000000001</v>
      </c>
      <c r="G76" s="43">
        <v>9.4990600000000001E-3</v>
      </c>
      <c r="H76" s="33" t="s">
        <v>141</v>
      </c>
    </row>
    <row r="77" spans="1:8" x14ac:dyDescent="0.2">
      <c r="A77" s="39">
        <v>71</v>
      </c>
      <c r="B77" s="40" t="s">
        <v>408</v>
      </c>
      <c r="C77" s="40" t="s">
        <v>409</v>
      </c>
      <c r="D77" s="40" t="s">
        <v>45</v>
      </c>
      <c r="E77" s="41">
        <v>81489</v>
      </c>
      <c r="F77" s="42">
        <v>139.5417636</v>
      </c>
      <c r="G77" s="43">
        <v>9.4911700000000002E-3</v>
      </c>
      <c r="H77" s="33" t="s">
        <v>141</v>
      </c>
    </row>
    <row r="78" spans="1:8" ht="25.5" x14ac:dyDescent="0.2">
      <c r="A78" s="39">
        <v>72</v>
      </c>
      <c r="B78" s="40" t="s">
        <v>826</v>
      </c>
      <c r="C78" s="40" t="s">
        <v>827</v>
      </c>
      <c r="D78" s="40" t="s">
        <v>828</v>
      </c>
      <c r="E78" s="41">
        <v>4606</v>
      </c>
      <c r="F78" s="42">
        <v>138.61757</v>
      </c>
      <c r="G78" s="43">
        <v>9.4283100000000005E-3</v>
      </c>
      <c r="H78" s="33" t="s">
        <v>141</v>
      </c>
    </row>
    <row r="79" spans="1:8" x14ac:dyDescent="0.2">
      <c r="A79" s="39">
        <v>73</v>
      </c>
      <c r="B79" s="40" t="s">
        <v>829</v>
      </c>
      <c r="C79" s="40" t="s">
        <v>830</v>
      </c>
      <c r="D79" s="40" t="s">
        <v>223</v>
      </c>
      <c r="E79" s="41">
        <v>40763</v>
      </c>
      <c r="F79" s="42">
        <v>138.49229249999999</v>
      </c>
      <c r="G79" s="43">
        <v>9.4197900000000008E-3</v>
      </c>
      <c r="H79" s="33" t="s">
        <v>141</v>
      </c>
    </row>
    <row r="80" spans="1:8" x14ac:dyDescent="0.2">
      <c r="A80" s="39">
        <v>74</v>
      </c>
      <c r="B80" s="40" t="s">
        <v>641</v>
      </c>
      <c r="C80" s="40" t="s">
        <v>642</v>
      </c>
      <c r="D80" s="40" t="s">
        <v>184</v>
      </c>
      <c r="E80" s="41">
        <v>32615</v>
      </c>
      <c r="F80" s="42">
        <v>138.40175249999999</v>
      </c>
      <c r="G80" s="43">
        <v>9.4136299999999992E-3</v>
      </c>
      <c r="H80" s="33" t="s">
        <v>141</v>
      </c>
    </row>
    <row r="81" spans="1:8" x14ac:dyDescent="0.2">
      <c r="A81" s="39">
        <v>75</v>
      </c>
      <c r="B81" s="40" t="s">
        <v>21</v>
      </c>
      <c r="C81" s="40" t="s">
        <v>22</v>
      </c>
      <c r="D81" s="40" t="s">
        <v>23</v>
      </c>
      <c r="E81" s="41">
        <v>39726</v>
      </c>
      <c r="F81" s="42">
        <v>137.94853499999999</v>
      </c>
      <c r="G81" s="43">
        <v>9.3828100000000001E-3</v>
      </c>
      <c r="H81" s="33" t="s">
        <v>141</v>
      </c>
    </row>
    <row r="82" spans="1:8" x14ac:dyDescent="0.2">
      <c r="A82" s="39">
        <v>76</v>
      </c>
      <c r="B82" s="40" t="s">
        <v>60</v>
      </c>
      <c r="C82" s="40" t="s">
        <v>61</v>
      </c>
      <c r="D82" s="40" t="s">
        <v>23</v>
      </c>
      <c r="E82" s="41">
        <v>36226</v>
      </c>
      <c r="F82" s="42">
        <v>137.91238200000001</v>
      </c>
      <c r="G82" s="43">
        <v>9.3803500000000008E-3</v>
      </c>
      <c r="H82" s="33" t="s">
        <v>141</v>
      </c>
    </row>
    <row r="83" spans="1:8" x14ac:dyDescent="0.2">
      <c r="A83" s="39">
        <v>77</v>
      </c>
      <c r="B83" s="40" t="s">
        <v>697</v>
      </c>
      <c r="C83" s="40" t="s">
        <v>698</v>
      </c>
      <c r="D83" s="40" t="s">
        <v>632</v>
      </c>
      <c r="E83" s="41">
        <v>6562</v>
      </c>
      <c r="F83" s="42">
        <v>137.887306</v>
      </c>
      <c r="G83" s="43">
        <v>9.3786400000000006E-3</v>
      </c>
      <c r="H83" s="33" t="s">
        <v>141</v>
      </c>
    </row>
    <row r="84" spans="1:8" x14ac:dyDescent="0.2">
      <c r="A84" s="39">
        <v>78</v>
      </c>
      <c r="B84" s="40" t="s">
        <v>630</v>
      </c>
      <c r="C84" s="40" t="s">
        <v>631</v>
      </c>
      <c r="D84" s="40" t="s">
        <v>632</v>
      </c>
      <c r="E84" s="41">
        <v>48935</v>
      </c>
      <c r="F84" s="42">
        <v>137.50735</v>
      </c>
      <c r="G84" s="43">
        <v>9.3527999999999997E-3</v>
      </c>
      <c r="H84" s="33" t="s">
        <v>141</v>
      </c>
    </row>
    <row r="85" spans="1:8" x14ac:dyDescent="0.2">
      <c r="A85" s="39">
        <v>79</v>
      </c>
      <c r="B85" s="40" t="s">
        <v>831</v>
      </c>
      <c r="C85" s="40" t="s">
        <v>832</v>
      </c>
      <c r="D85" s="40" t="s">
        <v>184</v>
      </c>
      <c r="E85" s="41">
        <v>154129</v>
      </c>
      <c r="F85" s="42">
        <v>137.4060035</v>
      </c>
      <c r="G85" s="43">
        <v>9.3459100000000007E-3</v>
      </c>
      <c r="H85" s="33" t="s">
        <v>141</v>
      </c>
    </row>
    <row r="86" spans="1:8" x14ac:dyDescent="0.2">
      <c r="A86" s="39">
        <v>80</v>
      </c>
      <c r="B86" s="40" t="s">
        <v>465</v>
      </c>
      <c r="C86" s="40" t="s">
        <v>466</v>
      </c>
      <c r="D86" s="40" t="s">
        <v>45</v>
      </c>
      <c r="E86" s="41">
        <v>35108</v>
      </c>
      <c r="F86" s="42">
        <v>137.02652399999999</v>
      </c>
      <c r="G86" s="43">
        <v>9.3200899999999996E-3</v>
      </c>
      <c r="H86" s="33" t="s">
        <v>141</v>
      </c>
    </row>
    <row r="87" spans="1:8" x14ac:dyDescent="0.2">
      <c r="A87" s="39">
        <v>81</v>
      </c>
      <c r="B87" s="40" t="s">
        <v>833</v>
      </c>
      <c r="C87" s="40" t="s">
        <v>834</v>
      </c>
      <c r="D87" s="40" t="s">
        <v>45</v>
      </c>
      <c r="E87" s="41">
        <v>109287</v>
      </c>
      <c r="F87" s="42">
        <v>136.5868926</v>
      </c>
      <c r="G87" s="43">
        <v>9.2901900000000003E-3</v>
      </c>
      <c r="H87" s="33" t="s">
        <v>141</v>
      </c>
    </row>
    <row r="88" spans="1:8" x14ac:dyDescent="0.2">
      <c r="A88" s="39">
        <v>82</v>
      </c>
      <c r="B88" s="40" t="s">
        <v>709</v>
      </c>
      <c r="C88" s="40" t="s">
        <v>710</v>
      </c>
      <c r="D88" s="40" t="s">
        <v>20</v>
      </c>
      <c r="E88" s="41">
        <v>97365</v>
      </c>
      <c r="F88" s="42">
        <v>136.47652049999999</v>
      </c>
      <c r="G88" s="43">
        <v>9.2826899999999997E-3</v>
      </c>
      <c r="H88" s="33" t="s">
        <v>141</v>
      </c>
    </row>
    <row r="89" spans="1:8" ht="25.5" x14ac:dyDescent="0.2">
      <c r="A89" s="39">
        <v>83</v>
      </c>
      <c r="B89" s="40" t="s">
        <v>835</v>
      </c>
      <c r="C89" s="40" t="s">
        <v>836</v>
      </c>
      <c r="D89" s="40" t="s">
        <v>837</v>
      </c>
      <c r="E89" s="41">
        <v>5705</v>
      </c>
      <c r="F89" s="42">
        <v>135.88168999999999</v>
      </c>
      <c r="G89" s="43">
        <v>9.2422300000000006E-3</v>
      </c>
      <c r="H89" s="33" t="s">
        <v>141</v>
      </c>
    </row>
    <row r="90" spans="1:8" x14ac:dyDescent="0.2">
      <c r="A90" s="39">
        <v>84</v>
      </c>
      <c r="B90" s="40" t="s">
        <v>838</v>
      </c>
      <c r="C90" s="40" t="s">
        <v>839</v>
      </c>
      <c r="D90" s="40" t="s">
        <v>840</v>
      </c>
      <c r="E90" s="41">
        <v>50757</v>
      </c>
      <c r="F90" s="42">
        <v>134.1253725</v>
      </c>
      <c r="G90" s="43">
        <v>9.1227700000000005E-3</v>
      </c>
      <c r="H90" s="33" t="s">
        <v>141</v>
      </c>
    </row>
    <row r="91" spans="1:8" x14ac:dyDescent="0.2">
      <c r="A91" s="39">
        <v>85</v>
      </c>
      <c r="B91" s="40" t="s">
        <v>463</v>
      </c>
      <c r="C91" s="40" t="s">
        <v>464</v>
      </c>
      <c r="D91" s="40" t="s">
        <v>45</v>
      </c>
      <c r="E91" s="41">
        <v>17925</v>
      </c>
      <c r="F91" s="42">
        <v>134.10588749999999</v>
      </c>
      <c r="G91" s="43">
        <v>9.1214399999999998E-3</v>
      </c>
      <c r="H91" s="33" t="s">
        <v>141</v>
      </c>
    </row>
    <row r="92" spans="1:8" x14ac:dyDescent="0.2">
      <c r="A92" s="39">
        <v>86</v>
      </c>
      <c r="B92" s="40" t="s">
        <v>15</v>
      </c>
      <c r="C92" s="40" t="s">
        <v>16</v>
      </c>
      <c r="D92" s="40" t="s">
        <v>17</v>
      </c>
      <c r="E92" s="41">
        <v>3401</v>
      </c>
      <c r="F92" s="42">
        <v>133.96198899999999</v>
      </c>
      <c r="G92" s="43">
        <v>9.1116600000000006E-3</v>
      </c>
      <c r="H92" s="33" t="s">
        <v>141</v>
      </c>
    </row>
    <row r="93" spans="1:8" x14ac:dyDescent="0.2">
      <c r="A93" s="39">
        <v>87</v>
      </c>
      <c r="B93" s="40" t="s">
        <v>663</v>
      </c>
      <c r="C93" s="40" t="s">
        <v>664</v>
      </c>
      <c r="D93" s="40" t="s">
        <v>665</v>
      </c>
      <c r="E93" s="41">
        <v>32289</v>
      </c>
      <c r="F93" s="42">
        <v>133.72489350000001</v>
      </c>
      <c r="G93" s="43">
        <v>9.0955299999999992E-3</v>
      </c>
      <c r="H93" s="33" t="s">
        <v>141</v>
      </c>
    </row>
    <row r="94" spans="1:8" x14ac:dyDescent="0.2">
      <c r="A94" s="39">
        <v>88</v>
      </c>
      <c r="B94" s="40" t="s">
        <v>27</v>
      </c>
      <c r="C94" s="40" t="s">
        <v>28</v>
      </c>
      <c r="D94" s="40" t="s">
        <v>29</v>
      </c>
      <c r="E94" s="41">
        <v>34463</v>
      </c>
      <c r="F94" s="42">
        <v>133.66474550000001</v>
      </c>
      <c r="G94" s="43">
        <v>9.0914399999999992E-3</v>
      </c>
      <c r="H94" s="33" t="s">
        <v>141</v>
      </c>
    </row>
    <row r="95" spans="1:8" x14ac:dyDescent="0.2">
      <c r="A95" s="39">
        <v>89</v>
      </c>
      <c r="B95" s="40" t="s">
        <v>841</v>
      </c>
      <c r="C95" s="40" t="s">
        <v>842</v>
      </c>
      <c r="D95" s="40" t="s">
        <v>40</v>
      </c>
      <c r="E95" s="41">
        <v>15390</v>
      </c>
      <c r="F95" s="42">
        <v>132.87726000000001</v>
      </c>
      <c r="G95" s="43">
        <v>9.0378799999999999E-3</v>
      </c>
      <c r="H95" s="33" t="s">
        <v>141</v>
      </c>
    </row>
    <row r="96" spans="1:8" x14ac:dyDescent="0.2">
      <c r="A96" s="39">
        <v>90</v>
      </c>
      <c r="B96" s="40" t="s">
        <v>57</v>
      </c>
      <c r="C96" s="40" t="s">
        <v>58</v>
      </c>
      <c r="D96" s="40" t="s">
        <v>59</v>
      </c>
      <c r="E96" s="41">
        <v>7824</v>
      </c>
      <c r="F96" s="42">
        <v>132.73416</v>
      </c>
      <c r="G96" s="43">
        <v>9.0281400000000005E-3</v>
      </c>
      <c r="H96" s="33" t="s">
        <v>141</v>
      </c>
    </row>
    <row r="97" spans="1:8" x14ac:dyDescent="0.2">
      <c r="A97" s="39">
        <v>91</v>
      </c>
      <c r="B97" s="40" t="s">
        <v>843</v>
      </c>
      <c r="C97" s="40" t="s">
        <v>844</v>
      </c>
      <c r="D97" s="40" t="s">
        <v>208</v>
      </c>
      <c r="E97" s="41">
        <v>24110</v>
      </c>
      <c r="F97" s="42">
        <v>132.24334999999999</v>
      </c>
      <c r="G97" s="43">
        <v>8.9947599999999992E-3</v>
      </c>
      <c r="H97" s="33" t="s">
        <v>141</v>
      </c>
    </row>
    <row r="98" spans="1:8" x14ac:dyDescent="0.2">
      <c r="A98" s="39">
        <v>92</v>
      </c>
      <c r="B98" s="40" t="s">
        <v>755</v>
      </c>
      <c r="C98" s="40" t="s">
        <v>756</v>
      </c>
      <c r="D98" s="40" t="s">
        <v>228</v>
      </c>
      <c r="E98" s="41">
        <v>4379</v>
      </c>
      <c r="F98" s="42">
        <v>131.62836100000001</v>
      </c>
      <c r="G98" s="43">
        <v>8.9529299999999996E-3</v>
      </c>
      <c r="H98" s="33" t="s">
        <v>141</v>
      </c>
    </row>
    <row r="99" spans="1:8" x14ac:dyDescent="0.2">
      <c r="A99" s="39">
        <v>93</v>
      </c>
      <c r="B99" s="40" t="s">
        <v>845</v>
      </c>
      <c r="C99" s="40" t="s">
        <v>846</v>
      </c>
      <c r="D99" s="40" t="s">
        <v>23</v>
      </c>
      <c r="E99" s="41">
        <v>61764</v>
      </c>
      <c r="F99" s="42">
        <v>130.51350840000001</v>
      </c>
      <c r="G99" s="43">
        <v>8.8771000000000006E-3</v>
      </c>
      <c r="H99" s="33" t="s">
        <v>141</v>
      </c>
    </row>
    <row r="100" spans="1:8" x14ac:dyDescent="0.2">
      <c r="A100" s="39">
        <v>94</v>
      </c>
      <c r="B100" s="40" t="s">
        <v>659</v>
      </c>
      <c r="C100" s="40" t="s">
        <v>660</v>
      </c>
      <c r="D100" s="40" t="s">
        <v>23</v>
      </c>
      <c r="E100" s="41">
        <v>9333</v>
      </c>
      <c r="F100" s="42">
        <v>129.07539</v>
      </c>
      <c r="G100" s="43">
        <v>8.7792800000000004E-3</v>
      </c>
      <c r="H100" s="33" t="s">
        <v>141</v>
      </c>
    </row>
    <row r="101" spans="1:8" x14ac:dyDescent="0.2">
      <c r="A101" s="39">
        <v>95</v>
      </c>
      <c r="B101" s="40" t="s">
        <v>747</v>
      </c>
      <c r="C101" s="40" t="s">
        <v>748</v>
      </c>
      <c r="D101" s="40" t="s">
        <v>228</v>
      </c>
      <c r="E101" s="41">
        <v>3258</v>
      </c>
      <c r="F101" s="42">
        <v>127.74618</v>
      </c>
      <c r="G101" s="43">
        <v>8.6888799999999995E-3</v>
      </c>
      <c r="H101" s="33" t="s">
        <v>141</v>
      </c>
    </row>
    <row r="102" spans="1:8" x14ac:dyDescent="0.2">
      <c r="A102" s="39">
        <v>96</v>
      </c>
      <c r="B102" s="40" t="s">
        <v>417</v>
      </c>
      <c r="C102" s="40" t="s">
        <v>418</v>
      </c>
      <c r="D102" s="40" t="s">
        <v>45</v>
      </c>
      <c r="E102" s="41">
        <v>10267</v>
      </c>
      <c r="F102" s="42">
        <v>126.232765</v>
      </c>
      <c r="G102" s="43">
        <v>8.5859400000000002E-3</v>
      </c>
      <c r="H102" s="33" t="s">
        <v>141</v>
      </c>
    </row>
    <row r="103" spans="1:8" x14ac:dyDescent="0.2">
      <c r="A103" s="39">
        <v>97</v>
      </c>
      <c r="B103" s="40" t="s">
        <v>847</v>
      </c>
      <c r="C103" s="40" t="s">
        <v>848</v>
      </c>
      <c r="D103" s="40" t="s">
        <v>289</v>
      </c>
      <c r="E103" s="41">
        <v>28161</v>
      </c>
      <c r="F103" s="42">
        <v>124.55610299999999</v>
      </c>
      <c r="G103" s="43">
        <v>8.4718999999999992E-3</v>
      </c>
      <c r="H103" s="33" t="s">
        <v>141</v>
      </c>
    </row>
    <row r="104" spans="1:8" x14ac:dyDescent="0.2">
      <c r="A104" s="39">
        <v>98</v>
      </c>
      <c r="B104" s="40" t="s">
        <v>647</v>
      </c>
      <c r="C104" s="40" t="s">
        <v>648</v>
      </c>
      <c r="D104" s="40" t="s">
        <v>45</v>
      </c>
      <c r="E104" s="41">
        <v>50909</v>
      </c>
      <c r="F104" s="42">
        <v>123.505234</v>
      </c>
      <c r="G104" s="43">
        <v>8.4004200000000005E-3</v>
      </c>
      <c r="H104" s="33" t="s">
        <v>141</v>
      </c>
    </row>
    <row r="105" spans="1:8" x14ac:dyDescent="0.2">
      <c r="A105" s="39">
        <v>99</v>
      </c>
      <c r="B105" s="40" t="s">
        <v>130</v>
      </c>
      <c r="C105" s="40" t="s">
        <v>131</v>
      </c>
      <c r="D105" s="40" t="s">
        <v>40</v>
      </c>
      <c r="E105" s="41">
        <v>3822</v>
      </c>
      <c r="F105" s="42">
        <v>123.481176</v>
      </c>
      <c r="G105" s="43">
        <v>8.3987799999999998E-3</v>
      </c>
      <c r="H105" s="33" t="s">
        <v>141</v>
      </c>
    </row>
    <row r="106" spans="1:8" ht="25.5" x14ac:dyDescent="0.2">
      <c r="A106" s="39">
        <v>100</v>
      </c>
      <c r="B106" s="40" t="s">
        <v>849</v>
      </c>
      <c r="C106" s="40" t="s">
        <v>850</v>
      </c>
      <c r="D106" s="40" t="s">
        <v>205</v>
      </c>
      <c r="E106" s="41">
        <v>10667</v>
      </c>
      <c r="F106" s="42">
        <v>122.467827</v>
      </c>
      <c r="G106" s="43">
        <v>8.3298599999999997E-3</v>
      </c>
      <c r="H106" s="33" t="s">
        <v>141</v>
      </c>
    </row>
    <row r="107" spans="1:8" x14ac:dyDescent="0.2">
      <c r="A107" s="44"/>
      <c r="B107" s="44"/>
      <c r="C107" s="45" t="s">
        <v>140</v>
      </c>
      <c r="D107" s="44"/>
      <c r="E107" s="44" t="s">
        <v>141</v>
      </c>
      <c r="F107" s="46">
        <v>14562.0281287</v>
      </c>
      <c r="G107" s="47">
        <v>0.99046139</v>
      </c>
      <c r="H107" s="33" t="s">
        <v>141</v>
      </c>
    </row>
    <row r="108" spans="1:8" x14ac:dyDescent="0.2">
      <c r="A108" s="44"/>
      <c r="B108" s="44"/>
      <c r="C108" s="48"/>
      <c r="D108" s="44"/>
      <c r="E108" s="44"/>
      <c r="F108" s="49"/>
      <c r="G108" s="49"/>
      <c r="H108" s="33" t="s">
        <v>141</v>
      </c>
    </row>
    <row r="109" spans="1:8" x14ac:dyDescent="0.2">
      <c r="A109" s="44"/>
      <c r="B109" s="44"/>
      <c r="C109" s="45" t="s">
        <v>142</v>
      </c>
      <c r="D109" s="44"/>
      <c r="E109" s="44"/>
      <c r="F109" s="44"/>
      <c r="G109" s="44"/>
      <c r="H109" s="33" t="s">
        <v>141</v>
      </c>
    </row>
    <row r="110" spans="1:8" x14ac:dyDescent="0.2">
      <c r="A110" s="44"/>
      <c r="B110" s="44"/>
      <c r="C110" s="45" t="s">
        <v>140</v>
      </c>
      <c r="D110" s="44"/>
      <c r="E110" s="44" t="s">
        <v>141</v>
      </c>
      <c r="F110" s="50" t="s">
        <v>143</v>
      </c>
      <c r="G110" s="47">
        <v>0</v>
      </c>
      <c r="H110" s="33" t="s">
        <v>141</v>
      </c>
    </row>
    <row r="111" spans="1:8" x14ac:dyDescent="0.2">
      <c r="A111" s="44"/>
      <c r="B111" s="44"/>
      <c r="C111" s="48"/>
      <c r="D111" s="44"/>
      <c r="E111" s="44"/>
      <c r="F111" s="49"/>
      <c r="G111" s="49"/>
      <c r="H111" s="33" t="s">
        <v>141</v>
      </c>
    </row>
    <row r="112" spans="1:8" x14ac:dyDescent="0.2">
      <c r="A112" s="44"/>
      <c r="B112" s="44"/>
      <c r="C112" s="45" t="s">
        <v>144</v>
      </c>
      <c r="D112" s="44"/>
      <c r="E112" s="44"/>
      <c r="F112" s="44"/>
      <c r="G112" s="44"/>
      <c r="H112" s="33" t="s">
        <v>141</v>
      </c>
    </row>
    <row r="113" spans="1:8" x14ac:dyDescent="0.2">
      <c r="A113" s="44"/>
      <c r="B113" s="44"/>
      <c r="C113" s="45" t="s">
        <v>140</v>
      </c>
      <c r="D113" s="44"/>
      <c r="E113" s="44" t="s">
        <v>141</v>
      </c>
      <c r="F113" s="50" t="s">
        <v>143</v>
      </c>
      <c r="G113" s="47">
        <v>0</v>
      </c>
      <c r="H113" s="33" t="s">
        <v>141</v>
      </c>
    </row>
    <row r="114" spans="1:8" x14ac:dyDescent="0.2">
      <c r="A114" s="44"/>
      <c r="B114" s="44"/>
      <c r="C114" s="48"/>
      <c r="D114" s="44"/>
      <c r="E114" s="44"/>
      <c r="F114" s="49"/>
      <c r="G114" s="49"/>
      <c r="H114" s="33" t="s">
        <v>141</v>
      </c>
    </row>
    <row r="115" spans="1:8" x14ac:dyDescent="0.2">
      <c r="A115" s="44"/>
      <c r="B115" s="44"/>
      <c r="C115" s="45" t="s">
        <v>145</v>
      </c>
      <c r="D115" s="44"/>
      <c r="E115" s="44"/>
      <c r="F115" s="44"/>
      <c r="G115" s="44"/>
      <c r="H115" s="33" t="s">
        <v>141</v>
      </c>
    </row>
    <row r="116" spans="1:8" x14ac:dyDescent="0.2">
      <c r="A116" s="44"/>
      <c r="B116" s="44"/>
      <c r="C116" s="45" t="s">
        <v>140</v>
      </c>
      <c r="D116" s="44"/>
      <c r="E116" s="44" t="s">
        <v>141</v>
      </c>
      <c r="F116" s="50" t="s">
        <v>143</v>
      </c>
      <c r="G116" s="47">
        <v>0</v>
      </c>
      <c r="H116" s="33" t="s">
        <v>141</v>
      </c>
    </row>
    <row r="117" spans="1:8" x14ac:dyDescent="0.2">
      <c r="A117" s="44"/>
      <c r="B117" s="44"/>
      <c r="C117" s="48"/>
      <c r="D117" s="44"/>
      <c r="E117" s="44"/>
      <c r="F117" s="49"/>
      <c r="G117" s="49"/>
      <c r="H117" s="33" t="s">
        <v>141</v>
      </c>
    </row>
    <row r="118" spans="1:8" x14ac:dyDescent="0.2">
      <c r="A118" s="44"/>
      <c r="B118" s="44"/>
      <c r="C118" s="45" t="s">
        <v>146</v>
      </c>
      <c r="D118" s="44"/>
      <c r="E118" s="44"/>
      <c r="F118" s="49"/>
      <c r="G118" s="49"/>
      <c r="H118" s="33" t="s">
        <v>141</v>
      </c>
    </row>
    <row r="119" spans="1:8" x14ac:dyDescent="0.2">
      <c r="A119" s="44"/>
      <c r="B119" s="44"/>
      <c r="C119" s="45" t="s">
        <v>140</v>
      </c>
      <c r="D119" s="44"/>
      <c r="E119" s="44" t="s">
        <v>141</v>
      </c>
      <c r="F119" s="50" t="s">
        <v>143</v>
      </c>
      <c r="G119" s="47">
        <v>0</v>
      </c>
      <c r="H119" s="33" t="s">
        <v>141</v>
      </c>
    </row>
    <row r="120" spans="1:8" x14ac:dyDescent="0.2">
      <c r="A120" s="44"/>
      <c r="B120" s="44"/>
      <c r="C120" s="48"/>
      <c r="D120" s="44"/>
      <c r="E120" s="44"/>
      <c r="F120" s="49"/>
      <c r="G120" s="49"/>
      <c r="H120" s="33" t="s">
        <v>141</v>
      </c>
    </row>
    <row r="121" spans="1:8" x14ac:dyDescent="0.2">
      <c r="A121" s="44"/>
      <c r="B121" s="44"/>
      <c r="C121" s="45" t="s">
        <v>147</v>
      </c>
      <c r="D121" s="44"/>
      <c r="E121" s="44"/>
      <c r="F121" s="49"/>
      <c r="G121" s="49"/>
      <c r="H121" s="33" t="s">
        <v>141</v>
      </c>
    </row>
    <row r="122" spans="1:8" x14ac:dyDescent="0.2">
      <c r="A122" s="44"/>
      <c r="B122" s="44"/>
      <c r="C122" s="45" t="s">
        <v>140</v>
      </c>
      <c r="D122" s="44"/>
      <c r="E122" s="44" t="s">
        <v>141</v>
      </c>
      <c r="F122" s="50" t="s">
        <v>143</v>
      </c>
      <c r="G122" s="47">
        <v>0</v>
      </c>
      <c r="H122" s="33" t="s">
        <v>141</v>
      </c>
    </row>
    <row r="123" spans="1:8" x14ac:dyDescent="0.2">
      <c r="A123" s="44"/>
      <c r="B123" s="44"/>
      <c r="C123" s="48"/>
      <c r="D123" s="44"/>
      <c r="E123" s="44"/>
      <c r="F123" s="49"/>
      <c r="G123" s="49"/>
      <c r="H123" s="33" t="s">
        <v>141</v>
      </c>
    </row>
    <row r="124" spans="1:8" x14ac:dyDescent="0.2">
      <c r="A124" s="44"/>
      <c r="B124" s="44"/>
      <c r="C124" s="45" t="s">
        <v>148</v>
      </c>
      <c r="D124" s="44"/>
      <c r="E124" s="44"/>
      <c r="F124" s="46">
        <v>14562.0281287</v>
      </c>
      <c r="G124" s="47">
        <v>0.99046139</v>
      </c>
      <c r="H124" s="33" t="s">
        <v>141</v>
      </c>
    </row>
    <row r="125" spans="1:8" x14ac:dyDescent="0.2">
      <c r="A125" s="44"/>
      <c r="B125" s="44"/>
      <c r="C125" s="48"/>
      <c r="D125" s="44"/>
      <c r="E125" s="44"/>
      <c r="F125" s="49"/>
      <c r="G125" s="49"/>
      <c r="H125" s="33" t="s">
        <v>141</v>
      </c>
    </row>
    <row r="126" spans="1:8" x14ac:dyDescent="0.2">
      <c r="A126" s="44"/>
      <c r="B126" s="44"/>
      <c r="C126" s="45" t="s">
        <v>149</v>
      </c>
      <c r="D126" s="44"/>
      <c r="E126" s="44"/>
      <c r="F126" s="49"/>
      <c r="G126" s="49"/>
      <c r="H126" s="33" t="s">
        <v>141</v>
      </c>
    </row>
    <row r="127" spans="1:8" x14ac:dyDescent="0.2">
      <c r="A127" s="44"/>
      <c r="B127" s="44"/>
      <c r="C127" s="45" t="s">
        <v>11</v>
      </c>
      <c r="D127" s="44"/>
      <c r="E127" s="44"/>
      <c r="F127" s="49"/>
      <c r="G127" s="49"/>
      <c r="H127" s="33" t="s">
        <v>141</v>
      </c>
    </row>
    <row r="128" spans="1:8" x14ac:dyDescent="0.2">
      <c r="A128" s="44"/>
      <c r="B128" s="44"/>
      <c r="C128" s="45" t="s">
        <v>140</v>
      </c>
      <c r="D128" s="44"/>
      <c r="E128" s="44" t="s">
        <v>141</v>
      </c>
      <c r="F128" s="50" t="s">
        <v>143</v>
      </c>
      <c r="G128" s="47">
        <v>0</v>
      </c>
      <c r="H128" s="33" t="s">
        <v>141</v>
      </c>
    </row>
    <row r="129" spans="1:8" x14ac:dyDescent="0.2">
      <c r="A129" s="44"/>
      <c r="B129" s="44"/>
      <c r="C129" s="48"/>
      <c r="D129" s="44"/>
      <c r="E129" s="44"/>
      <c r="F129" s="49"/>
      <c r="G129" s="49"/>
      <c r="H129" s="33" t="s">
        <v>141</v>
      </c>
    </row>
    <row r="130" spans="1:8" x14ac:dyDescent="0.2">
      <c r="A130" s="44"/>
      <c r="B130" s="44"/>
      <c r="C130" s="45" t="s">
        <v>150</v>
      </c>
      <c r="D130" s="44"/>
      <c r="E130" s="44"/>
      <c r="F130" s="44"/>
      <c r="G130" s="44"/>
      <c r="H130" s="33" t="s">
        <v>141</v>
      </c>
    </row>
    <row r="131" spans="1:8" x14ac:dyDescent="0.2">
      <c r="A131" s="44"/>
      <c r="B131" s="44"/>
      <c r="C131" s="45" t="s">
        <v>140</v>
      </c>
      <c r="D131" s="44"/>
      <c r="E131" s="44" t="s">
        <v>141</v>
      </c>
      <c r="F131" s="50" t="s">
        <v>143</v>
      </c>
      <c r="G131" s="47">
        <v>0</v>
      </c>
      <c r="H131" s="33" t="s">
        <v>141</v>
      </c>
    </row>
    <row r="132" spans="1:8" x14ac:dyDescent="0.2">
      <c r="A132" s="44"/>
      <c r="B132" s="44"/>
      <c r="C132" s="48"/>
      <c r="D132" s="44"/>
      <c r="E132" s="44"/>
      <c r="F132" s="49"/>
      <c r="G132" s="49"/>
      <c r="H132" s="33" t="s">
        <v>141</v>
      </c>
    </row>
    <row r="133" spans="1:8" x14ac:dyDescent="0.2">
      <c r="A133" s="44"/>
      <c r="B133" s="44"/>
      <c r="C133" s="45" t="s">
        <v>151</v>
      </c>
      <c r="D133" s="44"/>
      <c r="E133" s="44"/>
      <c r="F133" s="44"/>
      <c r="G133" s="44"/>
      <c r="H133" s="33" t="s">
        <v>141</v>
      </c>
    </row>
    <row r="134" spans="1:8" x14ac:dyDescent="0.2">
      <c r="A134" s="44"/>
      <c r="B134" s="44"/>
      <c r="C134" s="45" t="s">
        <v>140</v>
      </c>
      <c r="D134" s="44"/>
      <c r="E134" s="44" t="s">
        <v>141</v>
      </c>
      <c r="F134" s="50" t="s">
        <v>143</v>
      </c>
      <c r="G134" s="47">
        <v>0</v>
      </c>
      <c r="H134" s="33" t="s">
        <v>141</v>
      </c>
    </row>
    <row r="135" spans="1:8" x14ac:dyDescent="0.2">
      <c r="A135" s="44"/>
      <c r="B135" s="44"/>
      <c r="C135" s="48"/>
      <c r="D135" s="44"/>
      <c r="E135" s="44"/>
      <c r="F135" s="49"/>
      <c r="G135" s="49"/>
      <c r="H135" s="33" t="s">
        <v>141</v>
      </c>
    </row>
    <row r="136" spans="1:8" x14ac:dyDescent="0.2">
      <c r="A136" s="44"/>
      <c r="B136" s="44"/>
      <c r="C136" s="45" t="s">
        <v>152</v>
      </c>
      <c r="D136" s="44"/>
      <c r="E136" s="44"/>
      <c r="F136" s="49"/>
      <c r="G136" s="49"/>
      <c r="H136" s="33" t="s">
        <v>141</v>
      </c>
    </row>
    <row r="137" spans="1:8" x14ac:dyDescent="0.2">
      <c r="A137" s="44"/>
      <c r="B137" s="44"/>
      <c r="C137" s="45" t="s">
        <v>140</v>
      </c>
      <c r="D137" s="44"/>
      <c r="E137" s="44" t="s">
        <v>141</v>
      </c>
      <c r="F137" s="50" t="s">
        <v>143</v>
      </c>
      <c r="G137" s="47">
        <v>0</v>
      </c>
      <c r="H137" s="33" t="s">
        <v>141</v>
      </c>
    </row>
    <row r="138" spans="1:8" x14ac:dyDescent="0.2">
      <c r="A138" s="44"/>
      <c r="B138" s="44"/>
      <c r="C138" s="48"/>
      <c r="D138" s="44"/>
      <c r="E138" s="44"/>
      <c r="F138" s="49"/>
      <c r="G138" s="49"/>
      <c r="H138" s="33" t="s">
        <v>141</v>
      </c>
    </row>
    <row r="139" spans="1:8" x14ac:dyDescent="0.2">
      <c r="A139" s="44"/>
      <c r="B139" s="44"/>
      <c r="C139" s="45" t="s">
        <v>153</v>
      </c>
      <c r="D139" s="44"/>
      <c r="E139" s="44"/>
      <c r="F139" s="46">
        <v>0</v>
      </c>
      <c r="G139" s="47">
        <v>0</v>
      </c>
      <c r="H139" s="33" t="s">
        <v>141</v>
      </c>
    </row>
    <row r="140" spans="1:8" x14ac:dyDescent="0.2">
      <c r="A140" s="44"/>
      <c r="B140" s="44"/>
      <c r="C140" s="48"/>
      <c r="D140" s="44"/>
      <c r="E140" s="44"/>
      <c r="F140" s="49"/>
      <c r="G140" s="49"/>
      <c r="H140" s="33" t="s">
        <v>141</v>
      </c>
    </row>
    <row r="141" spans="1:8" x14ac:dyDescent="0.2">
      <c r="A141" s="44"/>
      <c r="B141" s="44"/>
      <c r="C141" s="45" t="s">
        <v>154</v>
      </c>
      <c r="D141" s="44"/>
      <c r="E141" s="44"/>
      <c r="F141" s="49"/>
      <c r="G141" s="49"/>
      <c r="H141" s="33" t="s">
        <v>141</v>
      </c>
    </row>
    <row r="142" spans="1:8" x14ac:dyDescent="0.2">
      <c r="A142" s="44"/>
      <c r="B142" s="44"/>
      <c r="C142" s="45" t="s">
        <v>155</v>
      </c>
      <c r="D142" s="44"/>
      <c r="E142" s="44"/>
      <c r="F142" s="49"/>
      <c r="G142" s="49"/>
      <c r="H142" s="33" t="s">
        <v>141</v>
      </c>
    </row>
    <row r="143" spans="1:8" x14ac:dyDescent="0.2">
      <c r="A143" s="44"/>
      <c r="B143" s="44"/>
      <c r="C143" s="45" t="s">
        <v>140</v>
      </c>
      <c r="D143" s="44"/>
      <c r="E143" s="44" t="s">
        <v>141</v>
      </c>
      <c r="F143" s="50" t="s">
        <v>143</v>
      </c>
      <c r="G143" s="47">
        <v>0</v>
      </c>
      <c r="H143" s="33" t="s">
        <v>141</v>
      </c>
    </row>
    <row r="144" spans="1:8" x14ac:dyDescent="0.2">
      <c r="A144" s="44"/>
      <c r="B144" s="44"/>
      <c r="C144" s="48"/>
      <c r="D144" s="44"/>
      <c r="E144" s="44"/>
      <c r="F144" s="49"/>
      <c r="G144" s="49"/>
      <c r="H144" s="33" t="s">
        <v>141</v>
      </c>
    </row>
    <row r="145" spans="1:8" x14ac:dyDescent="0.2">
      <c r="A145" s="44"/>
      <c r="B145" s="44"/>
      <c r="C145" s="45" t="s">
        <v>156</v>
      </c>
      <c r="D145" s="44"/>
      <c r="E145" s="44"/>
      <c r="F145" s="49"/>
      <c r="G145" s="49"/>
      <c r="H145" s="33" t="s">
        <v>141</v>
      </c>
    </row>
    <row r="146" spans="1:8" x14ac:dyDescent="0.2">
      <c r="A146" s="44"/>
      <c r="B146" s="44"/>
      <c r="C146" s="45" t="s">
        <v>140</v>
      </c>
      <c r="D146" s="44"/>
      <c r="E146" s="44" t="s">
        <v>141</v>
      </c>
      <c r="F146" s="50" t="s">
        <v>143</v>
      </c>
      <c r="G146" s="47">
        <v>0</v>
      </c>
      <c r="H146" s="33" t="s">
        <v>141</v>
      </c>
    </row>
    <row r="147" spans="1:8" x14ac:dyDescent="0.2">
      <c r="A147" s="44"/>
      <c r="B147" s="44"/>
      <c r="C147" s="48"/>
      <c r="D147" s="44"/>
      <c r="E147" s="44"/>
      <c r="F147" s="49"/>
      <c r="G147" s="49"/>
      <c r="H147" s="33" t="s">
        <v>141</v>
      </c>
    </row>
    <row r="148" spans="1:8" x14ac:dyDescent="0.2">
      <c r="A148" s="44"/>
      <c r="B148" s="44"/>
      <c r="C148" s="45" t="s">
        <v>157</v>
      </c>
      <c r="D148" s="44"/>
      <c r="E148" s="44"/>
      <c r="F148" s="49"/>
      <c r="G148" s="49"/>
      <c r="H148" s="33" t="s">
        <v>141</v>
      </c>
    </row>
    <row r="149" spans="1:8" x14ac:dyDescent="0.2">
      <c r="A149" s="44"/>
      <c r="B149" s="44"/>
      <c r="C149" s="45" t="s">
        <v>140</v>
      </c>
      <c r="D149" s="44"/>
      <c r="E149" s="44" t="s">
        <v>141</v>
      </c>
      <c r="F149" s="50" t="s">
        <v>143</v>
      </c>
      <c r="G149" s="47">
        <v>0</v>
      </c>
      <c r="H149" s="33" t="s">
        <v>141</v>
      </c>
    </row>
    <row r="150" spans="1:8" x14ac:dyDescent="0.2">
      <c r="A150" s="44"/>
      <c r="B150" s="44"/>
      <c r="C150" s="48"/>
      <c r="D150" s="44"/>
      <c r="E150" s="44"/>
      <c r="F150" s="49"/>
      <c r="G150" s="49"/>
      <c r="H150" s="33" t="s">
        <v>141</v>
      </c>
    </row>
    <row r="151" spans="1:8" x14ac:dyDescent="0.2">
      <c r="A151" s="44"/>
      <c r="B151" s="44"/>
      <c r="C151" s="45" t="s">
        <v>158</v>
      </c>
      <c r="D151" s="44"/>
      <c r="E151" s="44"/>
      <c r="F151" s="49"/>
      <c r="G151" s="49"/>
      <c r="H151" s="33" t="s">
        <v>141</v>
      </c>
    </row>
    <row r="152" spans="1:8" x14ac:dyDescent="0.2">
      <c r="A152" s="39">
        <v>1</v>
      </c>
      <c r="B152" s="40"/>
      <c r="C152" s="40" t="s">
        <v>159</v>
      </c>
      <c r="D152" s="40"/>
      <c r="E152" s="52"/>
      <c r="F152" s="42">
        <v>125.6744631</v>
      </c>
      <c r="G152" s="43">
        <v>8.5479600000000003E-3</v>
      </c>
      <c r="H152" s="33">
        <v>5.25</v>
      </c>
    </row>
    <row r="153" spans="1:8" x14ac:dyDescent="0.2">
      <c r="A153" s="44"/>
      <c r="B153" s="44"/>
      <c r="C153" s="45" t="s">
        <v>140</v>
      </c>
      <c r="D153" s="44"/>
      <c r="E153" s="44" t="s">
        <v>141</v>
      </c>
      <c r="F153" s="46">
        <v>125.6744631</v>
      </c>
      <c r="G153" s="47">
        <v>8.5479600000000003E-3</v>
      </c>
      <c r="H153" s="33" t="s">
        <v>141</v>
      </c>
    </row>
    <row r="154" spans="1:8" x14ac:dyDescent="0.2">
      <c r="A154" s="44"/>
      <c r="B154" s="44"/>
      <c r="C154" s="48"/>
      <c r="D154" s="44"/>
      <c r="E154" s="44"/>
      <c r="F154" s="49"/>
      <c r="G154" s="49"/>
      <c r="H154" s="33" t="s">
        <v>141</v>
      </c>
    </row>
    <row r="155" spans="1:8" x14ac:dyDescent="0.2">
      <c r="A155" s="44"/>
      <c r="B155" s="44"/>
      <c r="C155" s="45" t="s">
        <v>160</v>
      </c>
      <c r="D155" s="44"/>
      <c r="E155" s="44"/>
      <c r="F155" s="46">
        <v>125.6744631</v>
      </c>
      <c r="G155" s="47">
        <v>8.5479600000000003E-3</v>
      </c>
      <c r="H155" s="33" t="s">
        <v>141</v>
      </c>
    </row>
    <row r="156" spans="1:8" x14ac:dyDescent="0.2">
      <c r="A156" s="44"/>
      <c r="B156" s="44"/>
      <c r="C156" s="49"/>
      <c r="D156" s="44"/>
      <c r="E156" s="44"/>
      <c r="F156" s="44"/>
      <c r="G156" s="44"/>
      <c r="H156" s="33" t="s">
        <v>141</v>
      </c>
    </row>
    <row r="157" spans="1:8" x14ac:dyDescent="0.2">
      <c r="A157" s="44"/>
      <c r="B157" s="44"/>
      <c r="C157" s="45" t="s">
        <v>161</v>
      </c>
      <c r="D157" s="44"/>
      <c r="E157" s="44"/>
      <c r="F157" s="44"/>
      <c r="G157" s="44"/>
      <c r="H157" s="33" t="s">
        <v>141</v>
      </c>
    </row>
    <row r="158" spans="1:8" x14ac:dyDescent="0.2">
      <c r="A158" s="44"/>
      <c r="B158" s="44"/>
      <c r="C158" s="45" t="s">
        <v>162</v>
      </c>
      <c r="D158" s="44"/>
      <c r="E158" s="44"/>
      <c r="F158" s="44"/>
      <c r="G158" s="44"/>
      <c r="H158" s="33" t="s">
        <v>141</v>
      </c>
    </row>
    <row r="159" spans="1:8" x14ac:dyDescent="0.2">
      <c r="A159" s="44"/>
      <c r="B159" s="44"/>
      <c r="C159" s="45" t="s">
        <v>140</v>
      </c>
      <c r="D159" s="44"/>
      <c r="E159" s="44" t="s">
        <v>141</v>
      </c>
      <c r="F159" s="50" t="s">
        <v>143</v>
      </c>
      <c r="G159" s="47">
        <v>0</v>
      </c>
      <c r="H159" s="33" t="s">
        <v>141</v>
      </c>
    </row>
    <row r="160" spans="1:8" x14ac:dyDescent="0.2">
      <c r="A160" s="44"/>
      <c r="B160" s="44"/>
      <c r="C160" s="48"/>
      <c r="D160" s="44"/>
      <c r="E160" s="44"/>
      <c r="F160" s="49"/>
      <c r="G160" s="49"/>
      <c r="H160" s="33" t="s">
        <v>141</v>
      </c>
    </row>
    <row r="161" spans="1:17" x14ac:dyDescent="0.2">
      <c r="A161" s="44"/>
      <c r="B161" s="44"/>
      <c r="C161" s="45" t="s">
        <v>163</v>
      </c>
      <c r="D161" s="44"/>
      <c r="E161" s="44"/>
      <c r="F161" s="44"/>
      <c r="G161" s="44"/>
      <c r="H161" s="33" t="s">
        <v>141</v>
      </c>
    </row>
    <row r="162" spans="1:17" x14ac:dyDescent="0.2">
      <c r="A162" s="44"/>
      <c r="B162" s="44"/>
      <c r="C162" s="45" t="s">
        <v>164</v>
      </c>
      <c r="D162" s="44"/>
      <c r="E162" s="44"/>
      <c r="F162" s="44"/>
      <c r="G162" s="44"/>
      <c r="H162" s="33" t="s">
        <v>141</v>
      </c>
    </row>
    <row r="163" spans="1:17" x14ac:dyDescent="0.2">
      <c r="A163" s="44"/>
      <c r="B163" s="44"/>
      <c r="C163" s="45" t="s">
        <v>140</v>
      </c>
      <c r="D163" s="44"/>
      <c r="E163" s="44" t="s">
        <v>141</v>
      </c>
      <c r="F163" s="50" t="s">
        <v>143</v>
      </c>
      <c r="G163" s="47">
        <v>0</v>
      </c>
      <c r="H163" s="33" t="s">
        <v>141</v>
      </c>
    </row>
    <row r="164" spans="1:17" x14ac:dyDescent="0.2">
      <c r="A164" s="44"/>
      <c r="B164" s="44"/>
      <c r="C164" s="48"/>
      <c r="D164" s="44"/>
      <c r="E164" s="44"/>
      <c r="F164" s="49"/>
      <c r="G164" s="49"/>
      <c r="H164" s="33" t="s">
        <v>141</v>
      </c>
    </row>
    <row r="165" spans="1:17" x14ac:dyDescent="0.2">
      <c r="A165" s="44"/>
      <c r="B165" s="44"/>
      <c r="C165" s="45" t="s">
        <v>165</v>
      </c>
      <c r="D165" s="44"/>
      <c r="E165" s="44"/>
      <c r="F165" s="49"/>
      <c r="G165" s="49"/>
      <c r="H165" s="33" t="s">
        <v>141</v>
      </c>
    </row>
    <row r="166" spans="1:17" x14ac:dyDescent="0.2">
      <c r="A166" s="44"/>
      <c r="B166" s="44"/>
      <c r="C166" s="45" t="s">
        <v>140</v>
      </c>
      <c r="D166" s="44"/>
      <c r="E166" s="44" t="s">
        <v>141</v>
      </c>
      <c r="F166" s="50" t="s">
        <v>143</v>
      </c>
      <c r="G166" s="47">
        <v>0</v>
      </c>
      <c r="H166" s="33" t="s">
        <v>141</v>
      </c>
    </row>
    <row r="167" spans="1:17" x14ac:dyDescent="0.2">
      <c r="A167" s="44"/>
      <c r="B167" s="44"/>
      <c r="C167" s="48"/>
      <c r="D167" s="44"/>
      <c r="E167" s="44"/>
      <c r="F167" s="49"/>
      <c r="G167" s="49"/>
      <c r="H167" s="33" t="s">
        <v>141</v>
      </c>
    </row>
    <row r="168" spans="1:17" x14ac:dyDescent="0.2">
      <c r="A168" s="52"/>
      <c r="B168" s="40"/>
      <c r="C168" s="40" t="s">
        <v>166</v>
      </c>
      <c r="D168" s="40"/>
      <c r="E168" s="52"/>
      <c r="F168" s="42">
        <v>14.565610449999999</v>
      </c>
      <c r="G168" s="43">
        <v>9.907099999999999E-4</v>
      </c>
      <c r="H168" s="33" t="s">
        <v>141</v>
      </c>
    </row>
    <row r="169" spans="1:17" x14ac:dyDescent="0.2">
      <c r="A169" s="48"/>
      <c r="B169" s="48"/>
      <c r="C169" s="45" t="s">
        <v>167</v>
      </c>
      <c r="D169" s="49"/>
      <c r="E169" s="49"/>
      <c r="F169" s="46">
        <v>14702.268202249999</v>
      </c>
      <c r="G169" s="53">
        <v>1.0000000600000001</v>
      </c>
      <c r="H169" s="33" t="s">
        <v>141</v>
      </c>
    </row>
    <row r="170" spans="1:17" x14ac:dyDescent="0.2">
      <c r="A170" s="54"/>
      <c r="B170" s="54"/>
      <c r="C170" s="55"/>
      <c r="D170" s="56"/>
      <c r="E170" s="56"/>
      <c r="F170" s="57"/>
      <c r="G170" s="58"/>
      <c r="H170" s="59"/>
    </row>
    <row r="171" spans="1:17" x14ac:dyDescent="0.2">
      <c r="A171" s="54"/>
      <c r="B171" s="187" t="s">
        <v>989</v>
      </c>
      <c r="C171" s="187"/>
      <c r="D171" s="187"/>
      <c r="E171" s="187"/>
      <c r="F171" s="187"/>
      <c r="G171" s="187"/>
      <c r="H171" s="187"/>
      <c r="J171" s="61"/>
    </row>
    <row r="172" spans="1:17" x14ac:dyDescent="0.2">
      <c r="A172" s="54"/>
      <c r="B172" s="187" t="s">
        <v>990</v>
      </c>
      <c r="C172" s="187"/>
      <c r="D172" s="187"/>
      <c r="E172" s="187"/>
      <c r="F172" s="187"/>
      <c r="G172" s="187"/>
      <c r="H172" s="187"/>
      <c r="J172" s="61"/>
    </row>
    <row r="173" spans="1:17" x14ac:dyDescent="0.2">
      <c r="A173" s="54"/>
      <c r="B173" s="187" t="s">
        <v>991</v>
      </c>
      <c r="C173" s="187"/>
      <c r="D173" s="187"/>
      <c r="E173" s="187"/>
      <c r="F173" s="187"/>
      <c r="G173" s="187"/>
      <c r="H173" s="187"/>
      <c r="J173" s="61"/>
    </row>
    <row r="174" spans="1:17" s="63" customFormat="1" ht="52.5" customHeight="1" x14ac:dyDescent="0.25">
      <c r="A174" s="62"/>
      <c r="B174" s="188" t="s">
        <v>992</v>
      </c>
      <c r="C174" s="188"/>
      <c r="D174" s="188"/>
      <c r="E174" s="188"/>
      <c r="F174" s="188"/>
      <c r="G174" s="188"/>
      <c r="H174" s="188"/>
      <c r="I174"/>
      <c r="J174" s="61"/>
      <c r="K174"/>
      <c r="L174"/>
      <c r="M174"/>
      <c r="N174"/>
      <c r="O174"/>
      <c r="P174"/>
      <c r="Q174"/>
    </row>
    <row r="175" spans="1:17" x14ac:dyDescent="0.2">
      <c r="A175" s="54"/>
      <c r="B175" s="187" t="s">
        <v>993</v>
      </c>
      <c r="C175" s="187"/>
      <c r="D175" s="187"/>
      <c r="E175" s="187"/>
      <c r="F175" s="187"/>
      <c r="G175" s="187"/>
      <c r="H175" s="187"/>
      <c r="J175" s="61"/>
    </row>
    <row r="176" spans="1:17" x14ac:dyDescent="0.2">
      <c r="A176" s="54"/>
      <c r="B176" s="54"/>
      <c r="C176" s="54"/>
      <c r="D176" s="56"/>
      <c r="E176" s="56"/>
      <c r="F176" s="56"/>
      <c r="G176" s="56"/>
    </row>
    <row r="177" spans="1:10" x14ac:dyDescent="0.2">
      <c r="A177" s="54"/>
      <c r="B177" s="189" t="s">
        <v>168</v>
      </c>
      <c r="C177" s="190"/>
      <c r="D177" s="191"/>
      <c r="E177" s="64"/>
      <c r="F177" s="56"/>
      <c r="G177" s="56"/>
    </row>
    <row r="178" spans="1:10" ht="27.75" customHeight="1" x14ac:dyDescent="0.2">
      <c r="A178" s="54"/>
      <c r="B178" s="192" t="s">
        <v>169</v>
      </c>
      <c r="C178" s="193"/>
      <c r="D178" s="32" t="s">
        <v>170</v>
      </c>
      <c r="E178" s="64"/>
      <c r="F178" s="56"/>
      <c r="G178" s="56"/>
    </row>
    <row r="179" spans="1:10" x14ac:dyDescent="0.2">
      <c r="A179" s="54"/>
      <c r="B179" s="192" t="s">
        <v>995</v>
      </c>
      <c r="C179" s="193"/>
      <c r="D179" s="32" t="s">
        <v>170</v>
      </c>
      <c r="E179" s="64"/>
      <c r="F179" s="56"/>
      <c r="G179" s="56"/>
    </row>
    <row r="180" spans="1:10" x14ac:dyDescent="0.2">
      <c r="A180" s="54"/>
      <c r="B180" s="192" t="s">
        <v>171</v>
      </c>
      <c r="C180" s="193"/>
      <c r="D180" s="65" t="s">
        <v>141</v>
      </c>
      <c r="E180" s="64"/>
      <c r="F180" s="56"/>
      <c r="G180" s="56"/>
    </row>
    <row r="181" spans="1:10" x14ac:dyDescent="0.2">
      <c r="A181" s="66"/>
      <c r="B181" s="67" t="s">
        <v>141</v>
      </c>
      <c r="C181" s="67" t="s">
        <v>996</v>
      </c>
      <c r="D181" s="67" t="s">
        <v>172</v>
      </c>
      <c r="E181" s="66"/>
      <c r="F181" s="66"/>
      <c r="G181" s="66"/>
      <c r="H181" s="66"/>
      <c r="J181" s="61"/>
    </row>
    <row r="182" spans="1:10" x14ac:dyDescent="0.2">
      <c r="A182" s="66"/>
      <c r="B182" s="68" t="s">
        <v>173</v>
      </c>
      <c r="C182" s="69">
        <v>46203</v>
      </c>
      <c r="D182" s="69">
        <v>46234</v>
      </c>
      <c r="E182" s="66"/>
      <c r="F182" s="66"/>
      <c r="G182" s="66"/>
      <c r="J182" s="61"/>
    </row>
    <row r="183" spans="1:10" x14ac:dyDescent="0.2">
      <c r="A183" s="66"/>
      <c r="B183" s="35" t="s">
        <v>174</v>
      </c>
      <c r="C183" s="70">
        <v>191.67529999999999</v>
      </c>
      <c r="D183" s="70">
        <v>197.95580000000001</v>
      </c>
      <c r="E183" s="66"/>
      <c r="F183" s="60"/>
      <c r="G183" s="71"/>
    </row>
    <row r="184" spans="1:10" x14ac:dyDescent="0.2">
      <c r="A184" s="66"/>
      <c r="B184" s="35" t="s">
        <v>997</v>
      </c>
      <c r="C184" s="70">
        <v>78.265299999999996</v>
      </c>
      <c r="D184" s="70">
        <v>80.829800000000006</v>
      </c>
      <c r="E184" s="66"/>
      <c r="F184" s="60"/>
      <c r="G184" s="71"/>
    </row>
    <row r="185" spans="1:10" x14ac:dyDescent="0.2">
      <c r="A185" s="66"/>
      <c r="B185" s="35" t="s">
        <v>175</v>
      </c>
      <c r="C185" s="70">
        <v>181.11359999999999</v>
      </c>
      <c r="D185" s="70">
        <v>186.9718</v>
      </c>
      <c r="E185" s="66"/>
      <c r="F185" s="60"/>
      <c r="G185" s="71"/>
    </row>
    <row r="186" spans="1:10" x14ac:dyDescent="0.2">
      <c r="A186" s="66"/>
      <c r="B186" s="35" t="s">
        <v>998</v>
      </c>
      <c r="C186" s="70">
        <v>73.930999999999997</v>
      </c>
      <c r="D186" s="70">
        <v>76.322299999999998</v>
      </c>
      <c r="E186" s="66"/>
      <c r="F186" s="60"/>
      <c r="G186" s="71"/>
    </row>
    <row r="187" spans="1:10" x14ac:dyDescent="0.2">
      <c r="A187" s="66"/>
      <c r="B187" s="66"/>
      <c r="C187" s="66"/>
      <c r="D187" s="66"/>
      <c r="E187" s="66"/>
      <c r="F187" s="66"/>
      <c r="G187" s="66"/>
    </row>
    <row r="188" spans="1:10" x14ac:dyDescent="0.2">
      <c r="A188" s="66"/>
      <c r="B188" s="192" t="s">
        <v>176</v>
      </c>
      <c r="C188" s="193"/>
      <c r="D188" s="32" t="s">
        <v>170</v>
      </c>
      <c r="E188" s="66"/>
      <c r="F188" s="66"/>
      <c r="G188" s="66"/>
    </row>
    <row r="189" spans="1:10" x14ac:dyDescent="0.2">
      <c r="A189" s="66"/>
      <c r="B189" s="72"/>
      <c r="C189" s="72"/>
      <c r="D189" s="73"/>
      <c r="E189" s="66"/>
      <c r="F189" s="60"/>
      <c r="G189" s="71"/>
    </row>
    <row r="190" spans="1:10" x14ac:dyDescent="0.2">
      <c r="A190" s="66"/>
      <c r="B190" s="192" t="s">
        <v>177</v>
      </c>
      <c r="C190" s="193"/>
      <c r="D190" s="32" t="s">
        <v>170</v>
      </c>
      <c r="E190" s="74"/>
      <c r="F190" s="66"/>
      <c r="G190" s="66"/>
    </row>
    <row r="191" spans="1:10" x14ac:dyDescent="0.2">
      <c r="A191" s="66"/>
      <c r="B191" s="192" t="s">
        <v>178</v>
      </c>
      <c r="C191" s="193"/>
      <c r="D191" s="32" t="s">
        <v>170</v>
      </c>
      <c r="E191" s="74"/>
      <c r="F191" s="66"/>
      <c r="G191" s="66"/>
    </row>
    <row r="192" spans="1:10" x14ac:dyDescent="0.2">
      <c r="A192" s="66"/>
      <c r="B192" s="192" t="s">
        <v>179</v>
      </c>
      <c r="C192" s="193"/>
      <c r="D192" s="32" t="s">
        <v>170</v>
      </c>
      <c r="E192" s="74"/>
      <c r="F192" s="66"/>
      <c r="G192" s="66"/>
    </row>
    <row r="193" spans="1:7" x14ac:dyDescent="0.2">
      <c r="A193" s="66"/>
      <c r="B193" s="192" t="s">
        <v>180</v>
      </c>
      <c r="C193" s="193"/>
      <c r="D193" s="75">
        <v>0.2672757801159491</v>
      </c>
      <c r="E193" s="66"/>
      <c r="F193" s="60"/>
      <c r="G193" s="71"/>
    </row>
    <row r="195" spans="1:7" x14ac:dyDescent="0.2">
      <c r="B195" s="194" t="s">
        <v>1000</v>
      </c>
      <c r="C195" s="194"/>
    </row>
    <row r="197" spans="1:7" ht="153.75" customHeight="1" x14ac:dyDescent="0.2"/>
    <row r="199" spans="1:7" x14ac:dyDescent="0.2">
      <c r="B199" s="76" t="s">
        <v>1001</v>
      </c>
      <c r="C199" s="77"/>
      <c r="D199" s="76"/>
    </row>
    <row r="200" spans="1:7" x14ac:dyDescent="0.2">
      <c r="B200" s="76" t="s">
        <v>1160</v>
      </c>
      <c r="D200" s="76"/>
    </row>
    <row r="201" spans="1:7" ht="165" customHeight="1" x14ac:dyDescent="0.2"/>
  </sheetData>
  <mergeCells count="18">
    <mergeCell ref="B192:C192"/>
    <mergeCell ref="B193:C193"/>
    <mergeCell ref="B195:C195"/>
    <mergeCell ref="B179:C179"/>
    <mergeCell ref="B180:C180"/>
    <mergeCell ref="B188:C188"/>
    <mergeCell ref="B190:C190"/>
    <mergeCell ref="B191:C191"/>
    <mergeCell ref="B173:H173"/>
    <mergeCell ref="B174:H174"/>
    <mergeCell ref="B175:H175"/>
    <mergeCell ref="B177:D177"/>
    <mergeCell ref="B178:C178"/>
    <mergeCell ref="A1:H1"/>
    <mergeCell ref="A2:H2"/>
    <mergeCell ref="A3:H3"/>
    <mergeCell ref="B171:H171"/>
    <mergeCell ref="B172:H172"/>
  </mergeCells>
  <hyperlinks>
    <hyperlink ref="I1" location="Index!B2" display="Index" xr:uid="{A6CD7410-DF45-41C8-BA0D-375E9743AC42}"/>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06314-2249-458A-BBA4-EEC8C125B343}">
  <sheetPr>
    <outlinePr summaryBelow="0" summaryRight="0"/>
  </sheetPr>
  <dimension ref="A1:Q162"/>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851</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463</v>
      </c>
      <c r="C7" s="40" t="s">
        <v>464</v>
      </c>
      <c r="D7" s="40" t="s">
        <v>45</v>
      </c>
      <c r="E7" s="41">
        <v>1178500</v>
      </c>
      <c r="F7" s="42">
        <v>8816.9477499999994</v>
      </c>
      <c r="G7" s="43">
        <v>6.8029560000000003E-2</v>
      </c>
      <c r="H7" s="33" t="s">
        <v>141</v>
      </c>
    </row>
    <row r="8" spans="1:9" x14ac:dyDescent="0.2">
      <c r="A8" s="39">
        <v>2</v>
      </c>
      <c r="B8" s="40" t="s">
        <v>43</v>
      </c>
      <c r="C8" s="40" t="s">
        <v>44</v>
      </c>
      <c r="D8" s="40" t="s">
        <v>45</v>
      </c>
      <c r="E8" s="41">
        <v>590500</v>
      </c>
      <c r="F8" s="42">
        <v>8476.0370000000003</v>
      </c>
      <c r="G8" s="43">
        <v>6.5399170000000006E-2</v>
      </c>
      <c r="H8" s="33" t="s">
        <v>141</v>
      </c>
    </row>
    <row r="9" spans="1:9" x14ac:dyDescent="0.2">
      <c r="A9" s="39">
        <v>3</v>
      </c>
      <c r="B9" s="40" t="s">
        <v>417</v>
      </c>
      <c r="C9" s="40" t="s">
        <v>418</v>
      </c>
      <c r="D9" s="40" t="s">
        <v>45</v>
      </c>
      <c r="E9" s="41">
        <v>437000</v>
      </c>
      <c r="F9" s="42">
        <v>5372.915</v>
      </c>
      <c r="G9" s="43">
        <v>4.1456189999999997E-2</v>
      </c>
      <c r="H9" s="33" t="s">
        <v>141</v>
      </c>
    </row>
    <row r="10" spans="1:9" x14ac:dyDescent="0.2">
      <c r="A10" s="39">
        <v>4</v>
      </c>
      <c r="B10" s="40" t="s">
        <v>12</v>
      </c>
      <c r="C10" s="40" t="s">
        <v>13</v>
      </c>
      <c r="D10" s="40" t="s">
        <v>14</v>
      </c>
      <c r="E10" s="41">
        <v>269000</v>
      </c>
      <c r="F10" s="42">
        <v>5304.68</v>
      </c>
      <c r="G10" s="43">
        <v>4.0929699999999999E-2</v>
      </c>
      <c r="H10" s="33" t="s">
        <v>141</v>
      </c>
    </row>
    <row r="11" spans="1:9" x14ac:dyDescent="0.2">
      <c r="A11" s="39">
        <v>5</v>
      </c>
      <c r="B11" s="40" t="s">
        <v>46</v>
      </c>
      <c r="C11" s="40" t="s">
        <v>47</v>
      </c>
      <c r="D11" s="40" t="s">
        <v>45</v>
      </c>
      <c r="E11" s="41">
        <v>470000</v>
      </c>
      <c r="F11" s="42">
        <v>4828.78</v>
      </c>
      <c r="G11" s="43">
        <v>3.7257760000000001E-2</v>
      </c>
      <c r="H11" s="33" t="s">
        <v>141</v>
      </c>
    </row>
    <row r="12" spans="1:9" x14ac:dyDescent="0.2">
      <c r="A12" s="39">
        <v>6</v>
      </c>
      <c r="B12" s="40" t="s">
        <v>18</v>
      </c>
      <c r="C12" s="40" t="s">
        <v>19</v>
      </c>
      <c r="D12" s="40" t="s">
        <v>20</v>
      </c>
      <c r="E12" s="41">
        <v>346500</v>
      </c>
      <c r="F12" s="42">
        <v>4531.527</v>
      </c>
      <c r="G12" s="43">
        <v>3.4964229999999999E-2</v>
      </c>
      <c r="H12" s="33" t="s">
        <v>141</v>
      </c>
    </row>
    <row r="13" spans="1:9" x14ac:dyDescent="0.2">
      <c r="A13" s="39">
        <v>7</v>
      </c>
      <c r="B13" s="40" t="s">
        <v>15</v>
      </c>
      <c r="C13" s="40" t="s">
        <v>16</v>
      </c>
      <c r="D13" s="40" t="s">
        <v>17</v>
      </c>
      <c r="E13" s="41">
        <v>111828</v>
      </c>
      <c r="F13" s="42">
        <v>4404.7930919999999</v>
      </c>
      <c r="G13" s="43">
        <v>3.3986379999999997E-2</v>
      </c>
      <c r="H13" s="33" t="s">
        <v>141</v>
      </c>
    </row>
    <row r="14" spans="1:9" x14ac:dyDescent="0.2">
      <c r="A14" s="39">
        <v>8</v>
      </c>
      <c r="B14" s="40" t="s">
        <v>30</v>
      </c>
      <c r="C14" s="40" t="s">
        <v>31</v>
      </c>
      <c r="D14" s="40" t="s">
        <v>32</v>
      </c>
      <c r="E14" s="41">
        <v>196140</v>
      </c>
      <c r="F14" s="42">
        <v>4295.0737200000003</v>
      </c>
      <c r="G14" s="43">
        <v>3.3139809999999999E-2</v>
      </c>
      <c r="H14" s="33" t="s">
        <v>141</v>
      </c>
    </row>
    <row r="15" spans="1:9" x14ac:dyDescent="0.2">
      <c r="A15" s="39">
        <v>9</v>
      </c>
      <c r="B15" s="40" t="s">
        <v>687</v>
      </c>
      <c r="C15" s="40" t="s">
        <v>688</v>
      </c>
      <c r="D15" s="40" t="s">
        <v>199</v>
      </c>
      <c r="E15" s="41">
        <v>373828</v>
      </c>
      <c r="F15" s="42">
        <v>4224.630228</v>
      </c>
      <c r="G15" s="43">
        <v>3.2596279999999998E-2</v>
      </c>
      <c r="H15" s="33" t="s">
        <v>141</v>
      </c>
    </row>
    <row r="16" spans="1:9" x14ac:dyDescent="0.2">
      <c r="A16" s="39">
        <v>10</v>
      </c>
      <c r="B16" s="40" t="s">
        <v>465</v>
      </c>
      <c r="C16" s="40" t="s">
        <v>466</v>
      </c>
      <c r="D16" s="40" t="s">
        <v>45</v>
      </c>
      <c r="E16" s="41">
        <v>950000</v>
      </c>
      <c r="F16" s="42">
        <v>3707.85</v>
      </c>
      <c r="G16" s="43">
        <v>2.8608919999999999E-2</v>
      </c>
      <c r="H16" s="33" t="s">
        <v>141</v>
      </c>
    </row>
    <row r="17" spans="1:8" ht="25.5" x14ac:dyDescent="0.2">
      <c r="A17" s="39">
        <v>11</v>
      </c>
      <c r="B17" s="40" t="s">
        <v>24</v>
      </c>
      <c r="C17" s="40" t="s">
        <v>25</v>
      </c>
      <c r="D17" s="40" t="s">
        <v>26</v>
      </c>
      <c r="E17" s="41">
        <v>27000</v>
      </c>
      <c r="F17" s="42">
        <v>3213.81</v>
      </c>
      <c r="G17" s="43">
        <v>2.4797019999999999E-2</v>
      </c>
      <c r="H17" s="33" t="s">
        <v>141</v>
      </c>
    </row>
    <row r="18" spans="1:8" x14ac:dyDescent="0.2">
      <c r="A18" s="39">
        <v>12</v>
      </c>
      <c r="B18" s="40" t="s">
        <v>336</v>
      </c>
      <c r="C18" s="40" t="s">
        <v>337</v>
      </c>
      <c r="D18" s="40" t="s">
        <v>223</v>
      </c>
      <c r="E18" s="41">
        <v>91418</v>
      </c>
      <c r="F18" s="42">
        <v>3106.8407299999999</v>
      </c>
      <c r="G18" s="43">
        <v>2.397167E-2</v>
      </c>
      <c r="H18" s="33" t="s">
        <v>141</v>
      </c>
    </row>
    <row r="19" spans="1:8" x14ac:dyDescent="0.2">
      <c r="A19" s="39">
        <v>13</v>
      </c>
      <c r="B19" s="40" t="s">
        <v>491</v>
      </c>
      <c r="C19" s="40" t="s">
        <v>492</v>
      </c>
      <c r="D19" s="40" t="s">
        <v>223</v>
      </c>
      <c r="E19" s="41">
        <v>14000</v>
      </c>
      <c r="F19" s="42">
        <v>2506.2800000000002</v>
      </c>
      <c r="G19" s="43">
        <v>1.9337880000000002E-2</v>
      </c>
      <c r="H19" s="33" t="s">
        <v>141</v>
      </c>
    </row>
    <row r="20" spans="1:8" x14ac:dyDescent="0.2">
      <c r="A20" s="39">
        <v>14</v>
      </c>
      <c r="B20" s="40" t="s">
        <v>211</v>
      </c>
      <c r="C20" s="40" t="s">
        <v>212</v>
      </c>
      <c r="D20" s="40" t="s">
        <v>45</v>
      </c>
      <c r="E20" s="41">
        <v>241000</v>
      </c>
      <c r="F20" s="42">
        <v>2440.0045</v>
      </c>
      <c r="G20" s="43">
        <v>1.8826519999999999E-2</v>
      </c>
      <c r="H20" s="33" t="s">
        <v>141</v>
      </c>
    </row>
    <row r="21" spans="1:8" x14ac:dyDescent="0.2">
      <c r="A21" s="39">
        <v>15</v>
      </c>
      <c r="B21" s="40" t="s">
        <v>630</v>
      </c>
      <c r="C21" s="40" t="s">
        <v>631</v>
      </c>
      <c r="D21" s="40" t="s">
        <v>632</v>
      </c>
      <c r="E21" s="41">
        <v>866000</v>
      </c>
      <c r="F21" s="42">
        <v>2433.46</v>
      </c>
      <c r="G21" s="43">
        <v>1.8776020000000001E-2</v>
      </c>
      <c r="H21" s="33" t="s">
        <v>141</v>
      </c>
    </row>
    <row r="22" spans="1:8" x14ac:dyDescent="0.2">
      <c r="A22" s="39">
        <v>16</v>
      </c>
      <c r="B22" s="40" t="s">
        <v>79</v>
      </c>
      <c r="C22" s="40" t="s">
        <v>80</v>
      </c>
      <c r="D22" s="40" t="s">
        <v>32</v>
      </c>
      <c r="E22" s="41">
        <v>43000</v>
      </c>
      <c r="F22" s="42">
        <v>2373.17</v>
      </c>
      <c r="G22" s="43">
        <v>1.8310839999999998E-2</v>
      </c>
      <c r="H22" s="33" t="s">
        <v>141</v>
      </c>
    </row>
    <row r="23" spans="1:8" x14ac:dyDescent="0.2">
      <c r="A23" s="39">
        <v>17</v>
      </c>
      <c r="B23" s="40" t="s">
        <v>320</v>
      </c>
      <c r="C23" s="40" t="s">
        <v>321</v>
      </c>
      <c r="D23" s="40" t="s">
        <v>228</v>
      </c>
      <c r="E23" s="41">
        <v>780000</v>
      </c>
      <c r="F23" s="42">
        <v>2359.11</v>
      </c>
      <c r="G23" s="43">
        <v>1.8202349999999999E-2</v>
      </c>
      <c r="H23" s="33" t="s">
        <v>141</v>
      </c>
    </row>
    <row r="24" spans="1:8" ht="25.5" x14ac:dyDescent="0.2">
      <c r="A24" s="39">
        <v>18</v>
      </c>
      <c r="B24" s="40" t="s">
        <v>649</v>
      </c>
      <c r="C24" s="40" t="s">
        <v>650</v>
      </c>
      <c r="D24" s="40" t="s">
        <v>205</v>
      </c>
      <c r="E24" s="41">
        <v>154000</v>
      </c>
      <c r="F24" s="42">
        <v>2268.7280000000001</v>
      </c>
      <c r="G24" s="43">
        <v>1.7504990000000002E-2</v>
      </c>
      <c r="H24" s="33" t="s">
        <v>141</v>
      </c>
    </row>
    <row r="25" spans="1:8" x14ac:dyDescent="0.2">
      <c r="A25" s="39">
        <v>19</v>
      </c>
      <c r="B25" s="40" t="s">
        <v>21</v>
      </c>
      <c r="C25" s="40" t="s">
        <v>22</v>
      </c>
      <c r="D25" s="40" t="s">
        <v>23</v>
      </c>
      <c r="E25" s="41">
        <v>628000</v>
      </c>
      <c r="F25" s="42">
        <v>2180.73</v>
      </c>
      <c r="G25" s="43">
        <v>1.6826020000000001E-2</v>
      </c>
      <c r="H25" s="33" t="s">
        <v>141</v>
      </c>
    </row>
    <row r="26" spans="1:8" x14ac:dyDescent="0.2">
      <c r="A26" s="39">
        <v>20</v>
      </c>
      <c r="B26" s="40" t="s">
        <v>98</v>
      </c>
      <c r="C26" s="40" t="s">
        <v>99</v>
      </c>
      <c r="D26" s="40" t="s">
        <v>100</v>
      </c>
      <c r="E26" s="41">
        <v>1114500</v>
      </c>
      <c r="F26" s="42">
        <v>2022.1487999999999</v>
      </c>
      <c r="G26" s="43">
        <v>1.560244E-2</v>
      </c>
      <c r="H26" s="33" t="s">
        <v>141</v>
      </c>
    </row>
    <row r="27" spans="1:8" ht="25.5" x14ac:dyDescent="0.2">
      <c r="A27" s="39">
        <v>21</v>
      </c>
      <c r="B27" s="40" t="s">
        <v>242</v>
      </c>
      <c r="C27" s="40" t="s">
        <v>243</v>
      </c>
      <c r="D27" s="40" t="s">
        <v>205</v>
      </c>
      <c r="E27" s="41">
        <v>34000</v>
      </c>
      <c r="F27" s="42">
        <v>1955.51</v>
      </c>
      <c r="G27" s="43">
        <v>1.5088270000000001E-2</v>
      </c>
      <c r="H27" s="33" t="s">
        <v>141</v>
      </c>
    </row>
    <row r="28" spans="1:8" x14ac:dyDescent="0.2">
      <c r="A28" s="39">
        <v>22</v>
      </c>
      <c r="B28" s="40" t="s">
        <v>794</v>
      </c>
      <c r="C28" s="40" t="s">
        <v>795</v>
      </c>
      <c r="D28" s="40" t="s">
        <v>289</v>
      </c>
      <c r="E28" s="41">
        <v>127000</v>
      </c>
      <c r="F28" s="42">
        <v>1925.193</v>
      </c>
      <c r="G28" s="43">
        <v>1.4854350000000001E-2</v>
      </c>
      <c r="H28" s="33" t="s">
        <v>141</v>
      </c>
    </row>
    <row r="29" spans="1:8" x14ac:dyDescent="0.2">
      <c r="A29" s="39">
        <v>23</v>
      </c>
      <c r="B29" s="40" t="s">
        <v>221</v>
      </c>
      <c r="C29" s="40" t="s">
        <v>222</v>
      </c>
      <c r="D29" s="40" t="s">
        <v>223</v>
      </c>
      <c r="E29" s="41">
        <v>43000</v>
      </c>
      <c r="F29" s="42">
        <v>1854.633</v>
      </c>
      <c r="G29" s="43">
        <v>1.430993E-2</v>
      </c>
      <c r="H29" s="33" t="s">
        <v>141</v>
      </c>
    </row>
    <row r="30" spans="1:8" ht="25.5" x14ac:dyDescent="0.2">
      <c r="A30" s="39">
        <v>24</v>
      </c>
      <c r="B30" s="40" t="s">
        <v>768</v>
      </c>
      <c r="C30" s="40" t="s">
        <v>769</v>
      </c>
      <c r="D30" s="40" t="s">
        <v>205</v>
      </c>
      <c r="E30" s="41">
        <v>163000</v>
      </c>
      <c r="F30" s="42">
        <v>1836.684</v>
      </c>
      <c r="G30" s="43">
        <v>1.417144E-2</v>
      </c>
      <c r="H30" s="33" t="s">
        <v>141</v>
      </c>
    </row>
    <row r="31" spans="1:8" x14ac:dyDescent="0.2">
      <c r="A31" s="39">
        <v>25</v>
      </c>
      <c r="B31" s="40" t="s">
        <v>332</v>
      </c>
      <c r="C31" s="40" t="s">
        <v>333</v>
      </c>
      <c r="D31" s="40" t="s">
        <v>250</v>
      </c>
      <c r="E31" s="41">
        <v>112757</v>
      </c>
      <c r="F31" s="42">
        <v>1788.32602</v>
      </c>
      <c r="G31" s="43">
        <v>1.3798319999999999E-2</v>
      </c>
      <c r="H31" s="33" t="s">
        <v>141</v>
      </c>
    </row>
    <row r="32" spans="1:8" x14ac:dyDescent="0.2">
      <c r="A32" s="39">
        <v>26</v>
      </c>
      <c r="B32" s="40" t="s">
        <v>699</v>
      </c>
      <c r="C32" s="40" t="s">
        <v>700</v>
      </c>
      <c r="D32" s="40" t="s">
        <v>199</v>
      </c>
      <c r="E32" s="41">
        <v>132000</v>
      </c>
      <c r="F32" s="42">
        <v>1777.9079999999999</v>
      </c>
      <c r="G32" s="43">
        <v>1.371793E-2</v>
      </c>
      <c r="H32" s="33" t="s">
        <v>141</v>
      </c>
    </row>
    <row r="33" spans="1:8" ht="38.25" x14ac:dyDescent="0.2">
      <c r="A33" s="39">
        <v>27</v>
      </c>
      <c r="B33" s="40" t="s">
        <v>406</v>
      </c>
      <c r="C33" s="40" t="s">
        <v>407</v>
      </c>
      <c r="D33" s="40" t="s">
        <v>129</v>
      </c>
      <c r="E33" s="41">
        <v>407000</v>
      </c>
      <c r="F33" s="42">
        <v>1777.7760000000001</v>
      </c>
      <c r="G33" s="43">
        <v>1.3716910000000001E-2</v>
      </c>
      <c r="H33" s="33" t="s">
        <v>141</v>
      </c>
    </row>
    <row r="34" spans="1:8" x14ac:dyDescent="0.2">
      <c r="A34" s="39">
        <v>28</v>
      </c>
      <c r="B34" s="40" t="s">
        <v>83</v>
      </c>
      <c r="C34" s="40" t="s">
        <v>84</v>
      </c>
      <c r="D34" s="40" t="s">
        <v>85</v>
      </c>
      <c r="E34" s="41">
        <v>34000</v>
      </c>
      <c r="F34" s="42">
        <v>1758.14</v>
      </c>
      <c r="G34" s="43">
        <v>1.356541E-2</v>
      </c>
      <c r="H34" s="33" t="s">
        <v>141</v>
      </c>
    </row>
    <row r="35" spans="1:8" x14ac:dyDescent="0.2">
      <c r="A35" s="39">
        <v>29</v>
      </c>
      <c r="B35" s="40" t="s">
        <v>88</v>
      </c>
      <c r="C35" s="40" t="s">
        <v>89</v>
      </c>
      <c r="D35" s="40" t="s">
        <v>85</v>
      </c>
      <c r="E35" s="41">
        <v>340500</v>
      </c>
      <c r="F35" s="42">
        <v>1641.0397499999999</v>
      </c>
      <c r="G35" s="43">
        <v>1.266189E-2</v>
      </c>
      <c r="H35" s="33" t="s">
        <v>141</v>
      </c>
    </row>
    <row r="36" spans="1:8" ht="25.5" x14ac:dyDescent="0.2">
      <c r="A36" s="39">
        <v>30</v>
      </c>
      <c r="B36" s="40" t="s">
        <v>224</v>
      </c>
      <c r="C36" s="40" t="s">
        <v>225</v>
      </c>
      <c r="D36" s="40" t="s">
        <v>194</v>
      </c>
      <c r="E36" s="41">
        <v>140778</v>
      </c>
      <c r="F36" s="42">
        <v>1598.2526339999999</v>
      </c>
      <c r="G36" s="43">
        <v>1.2331750000000001E-2</v>
      </c>
      <c r="H36" s="33" t="s">
        <v>141</v>
      </c>
    </row>
    <row r="37" spans="1:8" x14ac:dyDescent="0.2">
      <c r="A37" s="39">
        <v>31</v>
      </c>
      <c r="B37" s="40" t="s">
        <v>679</v>
      </c>
      <c r="C37" s="40" t="s">
        <v>680</v>
      </c>
      <c r="D37" s="40" t="s">
        <v>29</v>
      </c>
      <c r="E37" s="41">
        <v>34150</v>
      </c>
      <c r="F37" s="42">
        <v>1586.7797499999999</v>
      </c>
      <c r="G37" s="43">
        <v>1.2243230000000001E-2</v>
      </c>
      <c r="H37" s="33" t="s">
        <v>141</v>
      </c>
    </row>
    <row r="38" spans="1:8" x14ac:dyDescent="0.2">
      <c r="A38" s="39">
        <v>32</v>
      </c>
      <c r="B38" s="40" t="s">
        <v>713</v>
      </c>
      <c r="C38" s="40" t="s">
        <v>714</v>
      </c>
      <c r="D38" s="40" t="s">
        <v>199</v>
      </c>
      <c r="E38" s="41">
        <v>67000</v>
      </c>
      <c r="F38" s="42">
        <v>1584.952</v>
      </c>
      <c r="G38" s="43">
        <v>1.222913E-2</v>
      </c>
      <c r="H38" s="33" t="s">
        <v>141</v>
      </c>
    </row>
    <row r="39" spans="1:8" x14ac:dyDescent="0.2">
      <c r="A39" s="39">
        <v>33</v>
      </c>
      <c r="B39" s="40" t="s">
        <v>120</v>
      </c>
      <c r="C39" s="40" t="s">
        <v>121</v>
      </c>
      <c r="D39" s="40" t="s">
        <v>40</v>
      </c>
      <c r="E39" s="41">
        <v>377526</v>
      </c>
      <c r="F39" s="42">
        <v>1582.0227030000001</v>
      </c>
      <c r="G39" s="43">
        <v>1.220653E-2</v>
      </c>
      <c r="H39" s="33" t="s">
        <v>141</v>
      </c>
    </row>
    <row r="40" spans="1:8" x14ac:dyDescent="0.2">
      <c r="A40" s="39">
        <v>34</v>
      </c>
      <c r="B40" s="40" t="s">
        <v>182</v>
      </c>
      <c r="C40" s="40" t="s">
        <v>183</v>
      </c>
      <c r="D40" s="40" t="s">
        <v>184</v>
      </c>
      <c r="E40" s="41">
        <v>405000</v>
      </c>
      <c r="F40" s="42">
        <v>1562.2874999999999</v>
      </c>
      <c r="G40" s="43">
        <v>1.2054250000000001E-2</v>
      </c>
      <c r="H40" s="33" t="s">
        <v>141</v>
      </c>
    </row>
    <row r="41" spans="1:8" x14ac:dyDescent="0.2">
      <c r="A41" s="39">
        <v>35</v>
      </c>
      <c r="B41" s="40" t="s">
        <v>265</v>
      </c>
      <c r="C41" s="40" t="s">
        <v>266</v>
      </c>
      <c r="D41" s="40" t="s">
        <v>228</v>
      </c>
      <c r="E41" s="41">
        <v>545000</v>
      </c>
      <c r="F41" s="42">
        <v>1552.4870000000001</v>
      </c>
      <c r="G41" s="43">
        <v>1.197864E-2</v>
      </c>
      <c r="H41" s="33" t="s">
        <v>141</v>
      </c>
    </row>
    <row r="42" spans="1:8" x14ac:dyDescent="0.2">
      <c r="A42" s="39">
        <v>36</v>
      </c>
      <c r="B42" s="40" t="s">
        <v>55</v>
      </c>
      <c r="C42" s="40" t="s">
        <v>56</v>
      </c>
      <c r="D42" s="40" t="s">
        <v>40</v>
      </c>
      <c r="E42" s="41">
        <v>35352</v>
      </c>
      <c r="F42" s="42">
        <v>1522.25712</v>
      </c>
      <c r="G42" s="43">
        <v>1.174539E-2</v>
      </c>
      <c r="H42" s="33" t="s">
        <v>141</v>
      </c>
    </row>
    <row r="43" spans="1:8" x14ac:dyDescent="0.2">
      <c r="A43" s="39">
        <v>37</v>
      </c>
      <c r="B43" s="40" t="s">
        <v>442</v>
      </c>
      <c r="C43" s="40" t="s">
        <v>443</v>
      </c>
      <c r="D43" s="40" t="s">
        <v>35</v>
      </c>
      <c r="E43" s="41">
        <v>44300</v>
      </c>
      <c r="F43" s="42">
        <v>1519.4457</v>
      </c>
      <c r="G43" s="43">
        <v>1.17237E-2</v>
      </c>
      <c r="H43" s="33" t="s">
        <v>141</v>
      </c>
    </row>
    <row r="44" spans="1:8" ht="25.5" x14ac:dyDescent="0.2">
      <c r="A44" s="39">
        <v>38</v>
      </c>
      <c r="B44" s="40" t="s">
        <v>639</v>
      </c>
      <c r="C44" s="40" t="s">
        <v>640</v>
      </c>
      <c r="D44" s="40" t="s">
        <v>26</v>
      </c>
      <c r="E44" s="41">
        <v>338000</v>
      </c>
      <c r="F44" s="42">
        <v>1460.836</v>
      </c>
      <c r="G44" s="43">
        <v>1.127148E-2</v>
      </c>
      <c r="H44" s="33" t="s">
        <v>141</v>
      </c>
    </row>
    <row r="45" spans="1:8" x14ac:dyDescent="0.2">
      <c r="A45" s="39">
        <v>39</v>
      </c>
      <c r="B45" s="40" t="s">
        <v>294</v>
      </c>
      <c r="C45" s="40" t="s">
        <v>295</v>
      </c>
      <c r="D45" s="40" t="s">
        <v>119</v>
      </c>
      <c r="E45" s="41">
        <v>1278000</v>
      </c>
      <c r="F45" s="42">
        <v>1459.2203999999999</v>
      </c>
      <c r="G45" s="43">
        <v>1.125901E-2</v>
      </c>
      <c r="H45" s="33" t="s">
        <v>141</v>
      </c>
    </row>
    <row r="46" spans="1:8" ht="25.5" x14ac:dyDescent="0.2">
      <c r="A46" s="39">
        <v>40</v>
      </c>
      <c r="B46" s="40" t="s">
        <v>852</v>
      </c>
      <c r="C46" s="40" t="s">
        <v>853</v>
      </c>
      <c r="D46" s="40" t="s">
        <v>26</v>
      </c>
      <c r="E46" s="41">
        <v>247000</v>
      </c>
      <c r="F46" s="42">
        <v>1394.6855</v>
      </c>
      <c r="G46" s="43">
        <v>1.0761079999999999E-2</v>
      </c>
      <c r="H46" s="33" t="s">
        <v>141</v>
      </c>
    </row>
    <row r="47" spans="1:8" x14ac:dyDescent="0.2">
      <c r="A47" s="39">
        <v>41</v>
      </c>
      <c r="B47" s="40" t="s">
        <v>298</v>
      </c>
      <c r="C47" s="40" t="s">
        <v>299</v>
      </c>
      <c r="D47" s="40" t="s">
        <v>52</v>
      </c>
      <c r="E47" s="41">
        <v>268333</v>
      </c>
      <c r="F47" s="42">
        <v>1382.3174495000001</v>
      </c>
      <c r="G47" s="43">
        <v>1.066565E-2</v>
      </c>
      <c r="H47" s="33" t="s">
        <v>141</v>
      </c>
    </row>
    <row r="48" spans="1:8" x14ac:dyDescent="0.2">
      <c r="A48" s="39">
        <v>42</v>
      </c>
      <c r="B48" s="40" t="s">
        <v>282</v>
      </c>
      <c r="C48" s="40" t="s">
        <v>283</v>
      </c>
      <c r="D48" s="40" t="s">
        <v>284</v>
      </c>
      <c r="E48" s="41">
        <v>336928</v>
      </c>
      <c r="F48" s="42">
        <v>1341.1419040000001</v>
      </c>
      <c r="G48" s="43">
        <v>1.034795E-2</v>
      </c>
      <c r="H48" s="33" t="s">
        <v>141</v>
      </c>
    </row>
    <row r="49" spans="1:8" x14ac:dyDescent="0.2">
      <c r="A49" s="39">
        <v>43</v>
      </c>
      <c r="B49" s="40" t="s">
        <v>408</v>
      </c>
      <c r="C49" s="40" t="s">
        <v>409</v>
      </c>
      <c r="D49" s="40" t="s">
        <v>45</v>
      </c>
      <c r="E49" s="41">
        <v>769572</v>
      </c>
      <c r="F49" s="42">
        <v>1317.8150928</v>
      </c>
      <c r="G49" s="43">
        <v>1.016796E-2</v>
      </c>
      <c r="H49" s="33" t="s">
        <v>141</v>
      </c>
    </row>
    <row r="50" spans="1:8" x14ac:dyDescent="0.2">
      <c r="A50" s="39">
        <v>44</v>
      </c>
      <c r="B50" s="40" t="s">
        <v>132</v>
      </c>
      <c r="C50" s="40" t="s">
        <v>133</v>
      </c>
      <c r="D50" s="40" t="s">
        <v>134</v>
      </c>
      <c r="E50" s="41">
        <v>691000</v>
      </c>
      <c r="F50" s="42">
        <v>1310.7579000000001</v>
      </c>
      <c r="G50" s="43">
        <v>1.0113509999999999E-2</v>
      </c>
      <c r="H50" s="33" t="s">
        <v>141</v>
      </c>
    </row>
    <row r="51" spans="1:8" x14ac:dyDescent="0.2">
      <c r="A51" s="39">
        <v>45</v>
      </c>
      <c r="B51" s="40" t="s">
        <v>240</v>
      </c>
      <c r="C51" s="40" t="s">
        <v>241</v>
      </c>
      <c r="D51" s="40" t="s">
        <v>119</v>
      </c>
      <c r="E51" s="41">
        <v>293500</v>
      </c>
      <c r="F51" s="42">
        <v>1286.2637500000001</v>
      </c>
      <c r="G51" s="43">
        <v>9.9245199999999992E-3</v>
      </c>
      <c r="H51" s="33" t="s">
        <v>141</v>
      </c>
    </row>
    <row r="52" spans="1:8" x14ac:dyDescent="0.2">
      <c r="A52" s="39">
        <v>46</v>
      </c>
      <c r="B52" s="40" t="s">
        <v>854</v>
      </c>
      <c r="C52" s="40" t="s">
        <v>855</v>
      </c>
      <c r="D52" s="40" t="s">
        <v>116</v>
      </c>
      <c r="E52" s="41">
        <v>153000</v>
      </c>
      <c r="F52" s="42">
        <v>1228.4369999999999</v>
      </c>
      <c r="G52" s="43">
        <v>9.47834E-3</v>
      </c>
      <c r="H52" s="33" t="s">
        <v>141</v>
      </c>
    </row>
    <row r="53" spans="1:8" x14ac:dyDescent="0.2">
      <c r="A53" s="39">
        <v>47</v>
      </c>
      <c r="B53" s="40" t="s">
        <v>114</v>
      </c>
      <c r="C53" s="40" t="s">
        <v>115</v>
      </c>
      <c r="D53" s="40" t="s">
        <v>116</v>
      </c>
      <c r="E53" s="41">
        <v>16450</v>
      </c>
      <c r="F53" s="42">
        <v>1223.96225</v>
      </c>
      <c r="G53" s="43">
        <v>9.4438100000000004E-3</v>
      </c>
      <c r="H53" s="33" t="s">
        <v>141</v>
      </c>
    </row>
    <row r="54" spans="1:8" x14ac:dyDescent="0.2">
      <c r="A54" s="39">
        <v>48</v>
      </c>
      <c r="B54" s="40" t="s">
        <v>206</v>
      </c>
      <c r="C54" s="40" t="s">
        <v>207</v>
      </c>
      <c r="D54" s="40" t="s">
        <v>208</v>
      </c>
      <c r="E54" s="41">
        <v>81500</v>
      </c>
      <c r="F54" s="42">
        <v>1221.6849999999999</v>
      </c>
      <c r="G54" s="43">
        <v>9.4262400000000007E-3</v>
      </c>
      <c r="H54" s="33" t="s">
        <v>141</v>
      </c>
    </row>
    <row r="55" spans="1:8" x14ac:dyDescent="0.2">
      <c r="A55" s="39">
        <v>49</v>
      </c>
      <c r="B55" s="40" t="s">
        <v>275</v>
      </c>
      <c r="C55" s="40" t="s">
        <v>276</v>
      </c>
      <c r="D55" s="40" t="s">
        <v>194</v>
      </c>
      <c r="E55" s="41">
        <v>568000</v>
      </c>
      <c r="F55" s="42">
        <v>1104.0216</v>
      </c>
      <c r="G55" s="43">
        <v>8.5183800000000007E-3</v>
      </c>
      <c r="H55" s="33" t="s">
        <v>141</v>
      </c>
    </row>
    <row r="56" spans="1:8" x14ac:dyDescent="0.2">
      <c r="A56" s="39">
        <v>50</v>
      </c>
      <c r="B56" s="40" t="s">
        <v>90</v>
      </c>
      <c r="C56" s="40" t="s">
        <v>91</v>
      </c>
      <c r="D56" s="40" t="s">
        <v>23</v>
      </c>
      <c r="E56" s="41">
        <v>77000</v>
      </c>
      <c r="F56" s="42">
        <v>1088.241</v>
      </c>
      <c r="G56" s="43">
        <v>8.3966200000000005E-3</v>
      </c>
      <c r="H56" s="33" t="s">
        <v>141</v>
      </c>
    </row>
    <row r="57" spans="1:8" x14ac:dyDescent="0.2">
      <c r="A57" s="39">
        <v>51</v>
      </c>
      <c r="B57" s="40" t="s">
        <v>786</v>
      </c>
      <c r="C57" s="40" t="s">
        <v>787</v>
      </c>
      <c r="D57" s="40" t="s">
        <v>199</v>
      </c>
      <c r="E57" s="41">
        <v>23600</v>
      </c>
      <c r="F57" s="42">
        <v>1029.4556</v>
      </c>
      <c r="G57" s="43">
        <v>7.9430400000000002E-3</v>
      </c>
      <c r="H57" s="33" t="s">
        <v>141</v>
      </c>
    </row>
    <row r="58" spans="1:8" x14ac:dyDescent="0.2">
      <c r="A58" s="39">
        <v>52</v>
      </c>
      <c r="B58" s="40" t="s">
        <v>473</v>
      </c>
      <c r="C58" s="40" t="s">
        <v>474</v>
      </c>
      <c r="D58" s="40" t="s">
        <v>35</v>
      </c>
      <c r="E58" s="41">
        <v>111000</v>
      </c>
      <c r="F58" s="42">
        <v>1010.5995</v>
      </c>
      <c r="G58" s="43">
        <v>7.7975600000000003E-3</v>
      </c>
      <c r="H58" s="33" t="s">
        <v>141</v>
      </c>
    </row>
    <row r="59" spans="1:8" x14ac:dyDescent="0.2">
      <c r="A59" s="39">
        <v>53</v>
      </c>
      <c r="B59" s="40" t="s">
        <v>48</v>
      </c>
      <c r="C59" s="40" t="s">
        <v>49</v>
      </c>
      <c r="D59" s="40" t="s">
        <v>17</v>
      </c>
      <c r="E59" s="41">
        <v>76000</v>
      </c>
      <c r="F59" s="42">
        <v>980.096</v>
      </c>
      <c r="G59" s="43">
        <v>7.5621999999999998E-3</v>
      </c>
      <c r="H59" s="33" t="s">
        <v>141</v>
      </c>
    </row>
    <row r="60" spans="1:8" x14ac:dyDescent="0.2">
      <c r="A60" s="39">
        <v>54</v>
      </c>
      <c r="B60" s="40" t="s">
        <v>353</v>
      </c>
      <c r="C60" s="40" t="s">
        <v>354</v>
      </c>
      <c r="D60" s="40" t="s">
        <v>109</v>
      </c>
      <c r="E60" s="41">
        <v>118794</v>
      </c>
      <c r="F60" s="42">
        <v>689.24278800000002</v>
      </c>
      <c r="G60" s="43">
        <v>5.3180399999999996E-3</v>
      </c>
      <c r="H60" s="33" t="s">
        <v>141</v>
      </c>
    </row>
    <row r="61" spans="1:8" x14ac:dyDescent="0.2">
      <c r="A61" s="44"/>
      <c r="B61" s="44"/>
      <c r="C61" s="45" t="s">
        <v>140</v>
      </c>
      <c r="D61" s="44"/>
      <c r="E61" s="44" t="s">
        <v>141</v>
      </c>
      <c r="F61" s="46">
        <f>SUM(F7:F60)</f>
        <v>128219.98873129996</v>
      </c>
      <c r="G61" s="47">
        <f>SUM(G7:G60)</f>
        <v>0.98931621000000025</v>
      </c>
      <c r="H61" s="33" t="s">
        <v>141</v>
      </c>
    </row>
    <row r="62" spans="1:8" x14ac:dyDescent="0.2">
      <c r="A62" s="44"/>
      <c r="B62" s="44"/>
      <c r="C62" s="48"/>
      <c r="D62" s="44"/>
      <c r="E62" s="44"/>
      <c r="F62" s="49"/>
      <c r="G62" s="49"/>
      <c r="H62" s="33" t="s">
        <v>141</v>
      </c>
    </row>
    <row r="63" spans="1:8" x14ac:dyDescent="0.2">
      <c r="A63" s="44"/>
      <c r="B63" s="44"/>
      <c r="C63" s="45" t="s">
        <v>142</v>
      </c>
      <c r="D63" s="44"/>
      <c r="E63" s="44"/>
      <c r="F63" s="44"/>
      <c r="G63" s="44"/>
      <c r="H63" s="33" t="s">
        <v>141</v>
      </c>
    </row>
    <row r="64" spans="1:8" x14ac:dyDescent="0.2">
      <c r="A64" s="44"/>
      <c r="B64" s="44"/>
      <c r="C64" s="45" t="s">
        <v>140</v>
      </c>
      <c r="D64" s="44"/>
      <c r="E64" s="44" t="s">
        <v>141</v>
      </c>
      <c r="F64" s="50" t="s">
        <v>143</v>
      </c>
      <c r="G64" s="47">
        <v>0</v>
      </c>
      <c r="H64" s="33" t="s">
        <v>141</v>
      </c>
    </row>
    <row r="65" spans="1:8" x14ac:dyDescent="0.2">
      <c r="A65" s="44"/>
      <c r="B65" s="44"/>
      <c r="C65" s="48"/>
      <c r="D65" s="44"/>
      <c r="E65" s="44"/>
      <c r="F65" s="49"/>
      <c r="G65" s="49"/>
      <c r="H65" s="33" t="s">
        <v>141</v>
      </c>
    </row>
    <row r="66" spans="1:8" x14ac:dyDescent="0.2">
      <c r="A66" s="44"/>
      <c r="B66" s="44"/>
      <c r="C66" s="45" t="s">
        <v>144</v>
      </c>
      <c r="D66" s="44"/>
      <c r="E66" s="44"/>
      <c r="F66" s="44"/>
      <c r="G66" s="44"/>
      <c r="H66" s="33" t="s">
        <v>141</v>
      </c>
    </row>
    <row r="67" spans="1:8" x14ac:dyDescent="0.2">
      <c r="A67" s="34">
        <v>1</v>
      </c>
      <c r="B67" s="35" t="s">
        <v>497</v>
      </c>
      <c r="C67" s="35" t="s">
        <v>1023</v>
      </c>
      <c r="D67" s="35" t="s">
        <v>119</v>
      </c>
      <c r="E67" s="36">
        <v>374002</v>
      </c>
      <c r="F67" s="37">
        <v>60.700524600000001</v>
      </c>
      <c r="G67" s="38">
        <v>4.7395E-4</v>
      </c>
      <c r="H67" s="33" t="s">
        <v>141</v>
      </c>
    </row>
    <row r="68" spans="1:8" x14ac:dyDescent="0.2">
      <c r="A68" s="34">
        <v>2</v>
      </c>
      <c r="B68" s="35" t="s">
        <v>779</v>
      </c>
      <c r="C68" s="35" t="s">
        <v>1153</v>
      </c>
      <c r="D68" s="35"/>
      <c r="E68" s="36">
        <v>200000</v>
      </c>
      <c r="F68" s="37">
        <v>1.9999999999999999E-6</v>
      </c>
      <c r="G68" s="51" t="s">
        <v>139</v>
      </c>
      <c r="H68" s="33" t="s">
        <v>141</v>
      </c>
    </row>
    <row r="69" spans="1:8" x14ac:dyDescent="0.2">
      <c r="A69" s="44"/>
      <c r="B69" s="44"/>
      <c r="C69" s="45" t="s">
        <v>140</v>
      </c>
      <c r="D69" s="44"/>
      <c r="E69" s="44" t="s">
        <v>141</v>
      </c>
      <c r="F69" s="46">
        <f>SUM(F67:F68)</f>
        <v>60.700526600000003</v>
      </c>
      <c r="G69" s="47">
        <f>SUM(G67:G68)</f>
        <v>4.7395E-4</v>
      </c>
      <c r="H69" s="33" t="s">
        <v>141</v>
      </c>
    </row>
    <row r="70" spans="1:8" x14ac:dyDescent="0.2">
      <c r="A70" s="44"/>
      <c r="B70" s="44"/>
      <c r="C70" s="48"/>
      <c r="D70" s="44"/>
      <c r="E70" s="44"/>
      <c r="F70" s="49"/>
      <c r="G70" s="49"/>
      <c r="H70" s="33" t="s">
        <v>141</v>
      </c>
    </row>
    <row r="71" spans="1:8" x14ac:dyDescent="0.2">
      <c r="A71" s="44"/>
      <c r="B71" s="44"/>
      <c r="C71" s="45" t="s">
        <v>145</v>
      </c>
      <c r="D71" s="44"/>
      <c r="E71" s="44"/>
      <c r="F71" s="44"/>
      <c r="G71" s="44"/>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146</v>
      </c>
      <c r="D74" s="44"/>
      <c r="E74" s="44"/>
      <c r="F74" s="49"/>
      <c r="G74" s="49"/>
      <c r="H74" s="33" t="s">
        <v>141</v>
      </c>
    </row>
    <row r="75" spans="1:8" x14ac:dyDescent="0.2">
      <c r="A75" s="44"/>
      <c r="B75" s="44"/>
      <c r="C75" s="45" t="s">
        <v>140</v>
      </c>
      <c r="D75" s="44"/>
      <c r="E75" s="44" t="s">
        <v>141</v>
      </c>
      <c r="F75" s="50" t="s">
        <v>143</v>
      </c>
      <c r="G75" s="47">
        <v>0</v>
      </c>
      <c r="H75" s="33" t="s">
        <v>141</v>
      </c>
    </row>
    <row r="76" spans="1:8" x14ac:dyDescent="0.2">
      <c r="A76" s="44"/>
      <c r="B76" s="44"/>
      <c r="C76" s="48"/>
      <c r="D76" s="44"/>
      <c r="E76" s="44"/>
      <c r="F76" s="49"/>
      <c r="G76" s="49"/>
      <c r="H76" s="33" t="s">
        <v>141</v>
      </c>
    </row>
    <row r="77" spans="1:8" x14ac:dyDescent="0.2">
      <c r="A77" s="44"/>
      <c r="B77" s="44"/>
      <c r="C77" s="45" t="s">
        <v>147</v>
      </c>
      <c r="D77" s="44"/>
      <c r="E77" s="44"/>
      <c r="F77" s="49"/>
      <c r="G77" s="49"/>
      <c r="H77" s="33" t="s">
        <v>141</v>
      </c>
    </row>
    <row r="78" spans="1:8" x14ac:dyDescent="0.2">
      <c r="A78" s="44"/>
      <c r="B78" s="44"/>
      <c r="C78" s="45" t="s">
        <v>140</v>
      </c>
      <c r="D78" s="44"/>
      <c r="E78" s="44" t="s">
        <v>141</v>
      </c>
      <c r="F78" s="50" t="s">
        <v>143</v>
      </c>
      <c r="G78" s="47">
        <v>0</v>
      </c>
      <c r="H78" s="33" t="s">
        <v>141</v>
      </c>
    </row>
    <row r="79" spans="1:8" x14ac:dyDescent="0.2">
      <c r="A79" s="44"/>
      <c r="B79" s="44"/>
      <c r="C79" s="48"/>
      <c r="D79" s="44"/>
      <c r="E79" s="44"/>
      <c r="F79" s="49"/>
      <c r="G79" s="49"/>
      <c r="H79" s="33" t="s">
        <v>141</v>
      </c>
    </row>
    <row r="80" spans="1:8" x14ac:dyDescent="0.2">
      <c r="A80" s="44"/>
      <c r="B80" s="44"/>
      <c r="C80" s="45" t="s">
        <v>148</v>
      </c>
      <c r="D80" s="44"/>
      <c r="E80" s="44"/>
      <c r="F80" s="46">
        <v>128280.6892579</v>
      </c>
      <c r="G80" s="47">
        <v>0.98978456000000004</v>
      </c>
      <c r="H80" s="33" t="s">
        <v>141</v>
      </c>
    </row>
    <row r="81" spans="1:8" x14ac:dyDescent="0.2">
      <c r="A81" s="44"/>
      <c r="B81" s="44"/>
      <c r="C81" s="48"/>
      <c r="D81" s="44"/>
      <c r="E81" s="44"/>
      <c r="F81" s="49"/>
      <c r="G81" s="49"/>
      <c r="H81" s="33" t="s">
        <v>141</v>
      </c>
    </row>
    <row r="82" spans="1:8" x14ac:dyDescent="0.2">
      <c r="A82" s="44"/>
      <c r="B82" s="44"/>
      <c r="C82" s="45" t="s">
        <v>149</v>
      </c>
      <c r="D82" s="44"/>
      <c r="E82" s="44"/>
      <c r="F82" s="49"/>
      <c r="G82" s="49"/>
      <c r="H82" s="33" t="s">
        <v>141</v>
      </c>
    </row>
    <row r="83" spans="1:8" x14ac:dyDescent="0.2">
      <c r="A83" s="44"/>
      <c r="B83" s="44"/>
      <c r="C83" s="45" t="s">
        <v>11</v>
      </c>
      <c r="D83" s="44"/>
      <c r="E83" s="44"/>
      <c r="F83" s="49"/>
      <c r="G83" s="49"/>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150</v>
      </c>
      <c r="D86" s="44"/>
      <c r="E86" s="44"/>
      <c r="F86" s="44"/>
      <c r="G86" s="44"/>
      <c r="H86" s="33" t="s">
        <v>141</v>
      </c>
    </row>
    <row r="87" spans="1:8" x14ac:dyDescent="0.2">
      <c r="A87" s="44"/>
      <c r="B87" s="44"/>
      <c r="C87" s="45" t="s">
        <v>140</v>
      </c>
      <c r="D87" s="44"/>
      <c r="E87" s="44" t="s">
        <v>141</v>
      </c>
      <c r="F87" s="50" t="s">
        <v>143</v>
      </c>
      <c r="G87" s="47">
        <v>0</v>
      </c>
      <c r="H87" s="33" t="s">
        <v>141</v>
      </c>
    </row>
    <row r="88" spans="1:8" x14ac:dyDescent="0.2">
      <c r="A88" s="44"/>
      <c r="B88" s="44"/>
      <c r="C88" s="48"/>
      <c r="D88" s="44"/>
      <c r="E88" s="44"/>
      <c r="F88" s="49"/>
      <c r="G88" s="49"/>
      <c r="H88" s="33" t="s">
        <v>141</v>
      </c>
    </row>
    <row r="89" spans="1:8" x14ac:dyDescent="0.2">
      <c r="A89" s="44"/>
      <c r="B89" s="44"/>
      <c r="C89" s="45" t="s">
        <v>151</v>
      </c>
      <c r="D89" s="44"/>
      <c r="E89" s="44"/>
      <c r="F89" s="44"/>
      <c r="G89" s="44"/>
      <c r="H89" s="33" t="s">
        <v>141</v>
      </c>
    </row>
    <row r="90" spans="1:8" x14ac:dyDescent="0.2">
      <c r="A90" s="44"/>
      <c r="B90" s="44"/>
      <c r="C90" s="45" t="s">
        <v>140</v>
      </c>
      <c r="D90" s="44"/>
      <c r="E90" s="44" t="s">
        <v>141</v>
      </c>
      <c r="F90" s="50" t="s">
        <v>143</v>
      </c>
      <c r="G90" s="47">
        <v>0</v>
      </c>
      <c r="H90" s="33" t="s">
        <v>141</v>
      </c>
    </row>
    <row r="91" spans="1:8" x14ac:dyDescent="0.2">
      <c r="A91" s="44"/>
      <c r="B91" s="44"/>
      <c r="C91" s="48"/>
      <c r="D91" s="44"/>
      <c r="E91" s="44"/>
      <c r="F91" s="49"/>
      <c r="G91" s="49"/>
      <c r="H91" s="33" t="s">
        <v>141</v>
      </c>
    </row>
    <row r="92" spans="1:8" x14ac:dyDescent="0.2">
      <c r="A92" s="44"/>
      <c r="B92" s="44"/>
      <c r="C92" s="45" t="s">
        <v>152</v>
      </c>
      <c r="D92" s="44"/>
      <c r="E92" s="44"/>
      <c r="F92" s="49"/>
      <c r="G92" s="49"/>
      <c r="H92" s="33" t="s">
        <v>141</v>
      </c>
    </row>
    <row r="93" spans="1:8" x14ac:dyDescent="0.2">
      <c r="A93" s="44"/>
      <c r="B93" s="44"/>
      <c r="C93" s="45" t="s">
        <v>140</v>
      </c>
      <c r="D93" s="44"/>
      <c r="E93" s="44" t="s">
        <v>141</v>
      </c>
      <c r="F93" s="50" t="s">
        <v>143</v>
      </c>
      <c r="G93" s="47">
        <v>0</v>
      </c>
      <c r="H93" s="33" t="s">
        <v>141</v>
      </c>
    </row>
    <row r="94" spans="1:8" x14ac:dyDescent="0.2">
      <c r="A94" s="44"/>
      <c r="B94" s="44"/>
      <c r="C94" s="48"/>
      <c r="D94" s="44"/>
      <c r="E94" s="44"/>
      <c r="F94" s="49"/>
      <c r="G94" s="49"/>
      <c r="H94" s="33" t="s">
        <v>141</v>
      </c>
    </row>
    <row r="95" spans="1:8" x14ac:dyDescent="0.2">
      <c r="A95" s="44"/>
      <c r="B95" s="44"/>
      <c r="C95" s="45" t="s">
        <v>153</v>
      </c>
      <c r="D95" s="44"/>
      <c r="E95" s="44"/>
      <c r="F95" s="46">
        <v>0</v>
      </c>
      <c r="G95" s="47">
        <v>0</v>
      </c>
      <c r="H95" s="33" t="s">
        <v>141</v>
      </c>
    </row>
    <row r="96" spans="1:8" x14ac:dyDescent="0.2">
      <c r="A96" s="44"/>
      <c r="B96" s="44"/>
      <c r="C96" s="48"/>
      <c r="D96" s="44"/>
      <c r="E96" s="44"/>
      <c r="F96" s="49"/>
      <c r="G96" s="49"/>
      <c r="H96" s="33" t="s">
        <v>141</v>
      </c>
    </row>
    <row r="97" spans="1:8" x14ac:dyDescent="0.2">
      <c r="A97" s="44"/>
      <c r="B97" s="44"/>
      <c r="C97" s="45" t="s">
        <v>154</v>
      </c>
      <c r="D97" s="44"/>
      <c r="E97" s="44"/>
      <c r="F97" s="49"/>
      <c r="G97" s="49"/>
      <c r="H97" s="33" t="s">
        <v>141</v>
      </c>
    </row>
    <row r="98" spans="1:8" x14ac:dyDescent="0.2">
      <c r="A98" s="44"/>
      <c r="B98" s="44"/>
      <c r="C98" s="45" t="s">
        <v>155</v>
      </c>
      <c r="D98" s="44"/>
      <c r="E98" s="44"/>
      <c r="F98" s="49"/>
      <c r="G98" s="49"/>
      <c r="H98" s="33" t="s">
        <v>141</v>
      </c>
    </row>
    <row r="99" spans="1:8" x14ac:dyDescent="0.2">
      <c r="A99" s="44"/>
      <c r="B99" s="44"/>
      <c r="C99" s="45" t="s">
        <v>140</v>
      </c>
      <c r="D99" s="44"/>
      <c r="E99" s="44" t="s">
        <v>141</v>
      </c>
      <c r="F99" s="50" t="s">
        <v>143</v>
      </c>
      <c r="G99" s="47">
        <v>0</v>
      </c>
      <c r="H99" s="33" t="s">
        <v>141</v>
      </c>
    </row>
    <row r="100" spans="1:8" x14ac:dyDescent="0.2">
      <c r="A100" s="44"/>
      <c r="B100" s="44"/>
      <c r="C100" s="48"/>
      <c r="D100" s="44"/>
      <c r="E100" s="44"/>
      <c r="F100" s="49"/>
      <c r="G100" s="49"/>
      <c r="H100" s="33" t="s">
        <v>141</v>
      </c>
    </row>
    <row r="101" spans="1:8" x14ac:dyDescent="0.2">
      <c r="A101" s="44"/>
      <c r="B101" s="44"/>
      <c r="C101" s="45" t="s">
        <v>156</v>
      </c>
      <c r="D101" s="44"/>
      <c r="E101" s="44"/>
      <c r="F101" s="49"/>
      <c r="G101" s="49"/>
      <c r="H101" s="33" t="s">
        <v>141</v>
      </c>
    </row>
    <row r="102" spans="1:8" x14ac:dyDescent="0.2">
      <c r="A102" s="44"/>
      <c r="B102" s="44"/>
      <c r="C102" s="45" t="s">
        <v>140</v>
      </c>
      <c r="D102" s="44"/>
      <c r="E102" s="44" t="s">
        <v>141</v>
      </c>
      <c r="F102" s="50" t="s">
        <v>143</v>
      </c>
      <c r="G102" s="47">
        <v>0</v>
      </c>
      <c r="H102" s="33" t="s">
        <v>141</v>
      </c>
    </row>
    <row r="103" spans="1:8" x14ac:dyDescent="0.2">
      <c r="A103" s="44"/>
      <c r="B103" s="44"/>
      <c r="C103" s="48"/>
      <c r="D103" s="44"/>
      <c r="E103" s="44"/>
      <c r="F103" s="49"/>
      <c r="G103" s="49"/>
      <c r="H103" s="33" t="s">
        <v>141</v>
      </c>
    </row>
    <row r="104" spans="1:8" x14ac:dyDescent="0.2">
      <c r="A104" s="44"/>
      <c r="B104" s="44"/>
      <c r="C104" s="45" t="s">
        <v>157</v>
      </c>
      <c r="D104" s="44"/>
      <c r="E104" s="44"/>
      <c r="F104" s="49"/>
      <c r="G104" s="49"/>
      <c r="H104" s="33" t="s">
        <v>141</v>
      </c>
    </row>
    <row r="105" spans="1:8" x14ac:dyDescent="0.2">
      <c r="A105" s="44"/>
      <c r="B105" s="44"/>
      <c r="C105" s="45" t="s">
        <v>140</v>
      </c>
      <c r="D105" s="44"/>
      <c r="E105" s="44" t="s">
        <v>141</v>
      </c>
      <c r="F105" s="50" t="s">
        <v>143</v>
      </c>
      <c r="G105" s="47">
        <v>0</v>
      </c>
      <c r="H105" s="33" t="s">
        <v>141</v>
      </c>
    </row>
    <row r="106" spans="1:8" x14ac:dyDescent="0.2">
      <c r="A106" s="44"/>
      <c r="B106" s="44"/>
      <c r="C106" s="48"/>
      <c r="D106" s="44"/>
      <c r="E106" s="44"/>
      <c r="F106" s="49"/>
      <c r="G106" s="49"/>
      <c r="H106" s="33" t="s">
        <v>141</v>
      </c>
    </row>
    <row r="107" spans="1:8" x14ac:dyDescent="0.2">
      <c r="A107" s="44"/>
      <c r="B107" s="44"/>
      <c r="C107" s="45" t="s">
        <v>158</v>
      </c>
      <c r="D107" s="44"/>
      <c r="E107" s="44"/>
      <c r="F107" s="49"/>
      <c r="G107" s="49"/>
      <c r="H107" s="33" t="s">
        <v>141</v>
      </c>
    </row>
    <row r="108" spans="1:8" x14ac:dyDescent="0.2">
      <c r="A108" s="39">
        <v>1</v>
      </c>
      <c r="B108" s="40"/>
      <c r="C108" s="40" t="s">
        <v>159</v>
      </c>
      <c r="D108" s="40"/>
      <c r="E108" s="52"/>
      <c r="F108" s="42">
        <v>1262.339137506</v>
      </c>
      <c r="G108" s="43">
        <v>9.7399199999999991E-3</v>
      </c>
      <c r="H108" s="33">
        <v>5.25</v>
      </c>
    </row>
    <row r="109" spans="1:8" x14ac:dyDescent="0.2">
      <c r="A109" s="44"/>
      <c r="B109" s="44"/>
      <c r="C109" s="45" t="s">
        <v>140</v>
      </c>
      <c r="D109" s="44"/>
      <c r="E109" s="44" t="s">
        <v>141</v>
      </c>
      <c r="F109" s="46">
        <v>1262.339137506</v>
      </c>
      <c r="G109" s="47">
        <v>9.7399199999999991E-3</v>
      </c>
      <c r="H109" s="33" t="s">
        <v>141</v>
      </c>
    </row>
    <row r="110" spans="1:8" x14ac:dyDescent="0.2">
      <c r="A110" s="44"/>
      <c r="B110" s="44"/>
      <c r="C110" s="48"/>
      <c r="D110" s="44"/>
      <c r="E110" s="44"/>
      <c r="F110" s="49"/>
      <c r="G110" s="49"/>
      <c r="H110" s="33" t="s">
        <v>141</v>
      </c>
    </row>
    <row r="111" spans="1:8" x14ac:dyDescent="0.2">
      <c r="A111" s="44"/>
      <c r="B111" s="44"/>
      <c r="C111" s="45" t="s">
        <v>160</v>
      </c>
      <c r="D111" s="44"/>
      <c r="E111" s="44"/>
      <c r="F111" s="46">
        <v>1262.339137506</v>
      </c>
      <c r="G111" s="47">
        <v>9.7399199999999991E-3</v>
      </c>
      <c r="H111" s="33" t="s">
        <v>141</v>
      </c>
    </row>
    <row r="112" spans="1:8" x14ac:dyDescent="0.2">
      <c r="A112" s="44"/>
      <c r="B112" s="44"/>
      <c r="C112" s="49"/>
      <c r="D112" s="44"/>
      <c r="E112" s="44"/>
      <c r="F112" s="44"/>
      <c r="G112" s="44"/>
      <c r="H112" s="33" t="s">
        <v>141</v>
      </c>
    </row>
    <row r="113" spans="1:10" x14ac:dyDescent="0.2">
      <c r="A113" s="44"/>
      <c r="B113" s="44"/>
      <c r="C113" s="45" t="s">
        <v>161</v>
      </c>
      <c r="D113" s="44"/>
      <c r="E113" s="44"/>
      <c r="F113" s="44"/>
      <c r="G113" s="44"/>
      <c r="H113" s="33" t="s">
        <v>141</v>
      </c>
    </row>
    <row r="114" spans="1:10" x14ac:dyDescent="0.2">
      <c r="A114" s="44"/>
      <c r="B114" s="44"/>
      <c r="C114" s="45" t="s">
        <v>162</v>
      </c>
      <c r="D114" s="44"/>
      <c r="E114" s="44"/>
      <c r="F114" s="44"/>
      <c r="G114" s="44"/>
      <c r="H114" s="33" t="s">
        <v>141</v>
      </c>
    </row>
    <row r="115" spans="1:10" x14ac:dyDescent="0.2">
      <c r="A115" s="44"/>
      <c r="B115" s="44"/>
      <c r="C115" s="45" t="s">
        <v>140</v>
      </c>
      <c r="D115" s="44"/>
      <c r="E115" s="44" t="s">
        <v>141</v>
      </c>
      <c r="F115" s="50" t="s">
        <v>143</v>
      </c>
      <c r="G115" s="47">
        <v>0</v>
      </c>
      <c r="H115" s="33" t="s">
        <v>141</v>
      </c>
    </row>
    <row r="116" spans="1:10" x14ac:dyDescent="0.2">
      <c r="A116" s="44"/>
      <c r="B116" s="44"/>
      <c r="C116" s="48"/>
      <c r="D116" s="44"/>
      <c r="E116" s="44"/>
      <c r="F116" s="49"/>
      <c r="G116" s="49"/>
      <c r="H116" s="33" t="s">
        <v>141</v>
      </c>
    </row>
    <row r="117" spans="1:10" x14ac:dyDescent="0.2">
      <c r="A117" s="44"/>
      <c r="B117" s="44"/>
      <c r="C117" s="45" t="s">
        <v>163</v>
      </c>
      <c r="D117" s="44"/>
      <c r="E117" s="44"/>
      <c r="F117" s="44"/>
      <c r="G117" s="44"/>
      <c r="H117" s="33" t="s">
        <v>141</v>
      </c>
    </row>
    <row r="118" spans="1:10" x14ac:dyDescent="0.2">
      <c r="A118" s="44"/>
      <c r="B118" s="44"/>
      <c r="C118" s="45" t="s">
        <v>164</v>
      </c>
      <c r="D118" s="44"/>
      <c r="E118" s="44"/>
      <c r="F118" s="44"/>
      <c r="G118" s="44"/>
      <c r="H118" s="33" t="s">
        <v>141</v>
      </c>
    </row>
    <row r="119" spans="1:10" x14ac:dyDescent="0.2">
      <c r="A119" s="44"/>
      <c r="B119" s="44"/>
      <c r="C119" s="45" t="s">
        <v>140</v>
      </c>
      <c r="D119" s="44"/>
      <c r="E119" s="44" t="s">
        <v>141</v>
      </c>
      <c r="F119" s="50" t="s">
        <v>143</v>
      </c>
      <c r="G119" s="47">
        <v>0</v>
      </c>
      <c r="H119" s="33" t="s">
        <v>141</v>
      </c>
    </row>
    <row r="120" spans="1:10" x14ac:dyDescent="0.2">
      <c r="A120" s="44"/>
      <c r="B120" s="44"/>
      <c r="C120" s="48"/>
      <c r="D120" s="44"/>
      <c r="E120" s="44"/>
      <c r="F120" s="49"/>
      <c r="G120" s="49"/>
      <c r="H120" s="33" t="s">
        <v>141</v>
      </c>
    </row>
    <row r="121" spans="1:10" x14ac:dyDescent="0.2">
      <c r="A121" s="44"/>
      <c r="B121" s="44"/>
      <c r="C121" s="45" t="s">
        <v>165</v>
      </c>
      <c r="D121" s="44"/>
      <c r="E121" s="44"/>
      <c r="F121" s="49"/>
      <c r="G121" s="49"/>
      <c r="H121" s="33" t="s">
        <v>141</v>
      </c>
    </row>
    <row r="122" spans="1:10" x14ac:dyDescent="0.2">
      <c r="A122" s="44"/>
      <c r="B122" s="44"/>
      <c r="C122" s="45" t="s">
        <v>140</v>
      </c>
      <c r="D122" s="44"/>
      <c r="E122" s="44" t="s">
        <v>141</v>
      </c>
      <c r="F122" s="50" t="s">
        <v>143</v>
      </c>
      <c r="G122" s="47">
        <v>0</v>
      </c>
      <c r="H122" s="33" t="s">
        <v>141</v>
      </c>
    </row>
    <row r="123" spans="1:10" x14ac:dyDescent="0.2">
      <c r="A123" s="44"/>
      <c r="B123" s="44"/>
      <c r="C123" s="48"/>
      <c r="D123" s="44"/>
      <c r="E123" s="44"/>
      <c r="F123" s="49"/>
      <c r="G123" s="49"/>
      <c r="H123" s="33" t="s">
        <v>141</v>
      </c>
    </row>
    <row r="124" spans="1:10" x14ac:dyDescent="0.2">
      <c r="A124" s="52"/>
      <c r="B124" s="40"/>
      <c r="C124" s="40" t="s">
        <v>166</v>
      </c>
      <c r="D124" s="40"/>
      <c r="E124" s="52"/>
      <c r="F124" s="42">
        <v>61.63506709</v>
      </c>
      <c r="G124" s="43">
        <v>4.7555999999999998E-4</v>
      </c>
      <c r="H124" s="33" t="s">
        <v>141</v>
      </c>
    </row>
    <row r="125" spans="1:10" x14ac:dyDescent="0.2">
      <c r="A125" s="48"/>
      <c r="B125" s="48"/>
      <c r="C125" s="45" t="s">
        <v>167</v>
      </c>
      <c r="D125" s="49"/>
      <c r="E125" s="49"/>
      <c r="F125" s="46">
        <v>129604.663462496</v>
      </c>
      <c r="G125" s="53">
        <v>1.00000004</v>
      </c>
      <c r="H125" s="33" t="s">
        <v>141</v>
      </c>
    </row>
    <row r="126" spans="1:10" x14ac:dyDescent="0.2">
      <c r="A126" s="54"/>
      <c r="B126" s="54"/>
      <c r="C126" s="55"/>
      <c r="D126" s="56"/>
      <c r="E126" s="56"/>
      <c r="F126" s="57"/>
      <c r="G126" s="58"/>
      <c r="H126" s="59"/>
    </row>
    <row r="127" spans="1:10" x14ac:dyDescent="0.2">
      <c r="A127" s="54"/>
      <c r="B127" s="187" t="s">
        <v>989</v>
      </c>
      <c r="C127" s="187"/>
      <c r="D127" s="187"/>
      <c r="E127" s="187"/>
      <c r="F127" s="187"/>
      <c r="G127" s="187"/>
      <c r="H127" s="187"/>
      <c r="J127" s="61"/>
    </row>
    <row r="128" spans="1:10" x14ac:dyDescent="0.2">
      <c r="A128" s="54"/>
      <c r="B128" s="187" t="s">
        <v>990</v>
      </c>
      <c r="C128" s="187"/>
      <c r="D128" s="187"/>
      <c r="E128" s="187"/>
      <c r="F128" s="187"/>
      <c r="G128" s="187"/>
      <c r="H128" s="187"/>
      <c r="J128" s="61"/>
    </row>
    <row r="129" spans="1:17" x14ac:dyDescent="0.2">
      <c r="A129" s="54"/>
      <c r="B129" s="187" t="s">
        <v>991</v>
      </c>
      <c r="C129" s="187"/>
      <c r="D129" s="187"/>
      <c r="E129" s="187"/>
      <c r="F129" s="187"/>
      <c r="G129" s="187"/>
      <c r="H129" s="187"/>
      <c r="J129" s="61"/>
    </row>
    <row r="130" spans="1:17" s="63" customFormat="1" ht="52.5" customHeight="1" x14ac:dyDescent="0.25">
      <c r="A130" s="62"/>
      <c r="B130" s="188" t="s">
        <v>992</v>
      </c>
      <c r="C130" s="188"/>
      <c r="D130" s="188"/>
      <c r="E130" s="188"/>
      <c r="F130" s="188"/>
      <c r="G130" s="188"/>
      <c r="H130" s="188"/>
      <c r="I130"/>
      <c r="J130" s="61"/>
      <c r="K130"/>
      <c r="L130"/>
      <c r="M130"/>
      <c r="N130"/>
      <c r="O130"/>
      <c r="P130"/>
      <c r="Q130"/>
    </row>
    <row r="131" spans="1:17" x14ac:dyDescent="0.2">
      <c r="A131" s="54"/>
      <c r="B131" s="187" t="s">
        <v>993</v>
      </c>
      <c r="C131" s="187"/>
      <c r="D131" s="187"/>
      <c r="E131" s="187"/>
      <c r="F131" s="187"/>
      <c r="G131" s="187"/>
      <c r="H131" s="187"/>
      <c r="J131" s="61"/>
    </row>
    <row r="132" spans="1:17" x14ac:dyDescent="0.2">
      <c r="A132" s="54"/>
      <c r="B132" s="54"/>
      <c r="C132" s="54"/>
      <c r="D132" s="56"/>
      <c r="E132" s="56"/>
      <c r="F132" s="56"/>
      <c r="G132" s="56"/>
    </row>
    <row r="133" spans="1:17" x14ac:dyDescent="0.2">
      <c r="A133" s="54"/>
      <c r="B133" s="189" t="s">
        <v>168</v>
      </c>
      <c r="C133" s="190"/>
      <c r="D133" s="191"/>
      <c r="E133" s="64"/>
      <c r="F133" s="56"/>
      <c r="G133" s="56"/>
    </row>
    <row r="134" spans="1:17" ht="27.75" customHeight="1" x14ac:dyDescent="0.2">
      <c r="A134" s="54"/>
      <c r="B134" s="192" t="s">
        <v>169</v>
      </c>
      <c r="C134" s="193"/>
      <c r="D134" s="32" t="s">
        <v>1029</v>
      </c>
      <c r="E134" s="64"/>
      <c r="F134" s="56"/>
      <c r="G134" s="56"/>
    </row>
    <row r="135" spans="1:17" x14ac:dyDescent="0.2">
      <c r="A135" s="54"/>
      <c r="B135" s="192" t="s">
        <v>995</v>
      </c>
      <c r="C135" s="193"/>
      <c r="D135" s="32" t="str">
        <f>"Rs. "&amp;TEXT(F69,"0.00")&amp;" lacs/ "&amp;IF(ROUND((G69*100),2) = 0,"#",(TEXT((G69*100),"0.00")&amp;"%"))</f>
        <v>Rs. 60.70 lacs/ 0.05%</v>
      </c>
      <c r="E135" s="64"/>
      <c r="F135" s="56"/>
      <c r="G135" s="56"/>
    </row>
    <row r="136" spans="1:17" x14ac:dyDescent="0.2">
      <c r="A136" s="54"/>
      <c r="B136" s="192" t="s">
        <v>171</v>
      </c>
      <c r="C136" s="193"/>
      <c r="D136" s="65" t="s">
        <v>141</v>
      </c>
      <c r="E136" s="64"/>
      <c r="F136" s="56"/>
      <c r="G136" s="56"/>
    </row>
    <row r="137" spans="1:17" x14ac:dyDescent="0.2">
      <c r="A137" s="66"/>
      <c r="B137" s="67" t="s">
        <v>141</v>
      </c>
      <c r="C137" s="67" t="s">
        <v>996</v>
      </c>
      <c r="D137" s="67" t="s">
        <v>172</v>
      </c>
      <c r="E137" s="66"/>
      <c r="F137" s="66"/>
      <c r="G137" s="66"/>
      <c r="H137" s="66"/>
      <c r="J137" s="61"/>
    </row>
    <row r="138" spans="1:17" x14ac:dyDescent="0.2">
      <c r="A138" s="66"/>
      <c r="B138" s="68" t="s">
        <v>173</v>
      </c>
      <c r="C138" s="69">
        <v>46203</v>
      </c>
      <c r="D138" s="69">
        <v>46234</v>
      </c>
      <c r="E138" s="66"/>
      <c r="F138" s="66"/>
      <c r="G138" s="66"/>
      <c r="J138" s="61"/>
    </row>
    <row r="139" spans="1:17" x14ac:dyDescent="0.2">
      <c r="A139" s="66"/>
      <c r="B139" s="35" t="s">
        <v>174</v>
      </c>
      <c r="C139" s="70">
        <v>529.05510000000004</v>
      </c>
      <c r="D139" s="70">
        <v>537.74720000000002</v>
      </c>
      <c r="E139" s="66"/>
      <c r="F139" s="60"/>
      <c r="G139" s="71"/>
    </row>
    <row r="140" spans="1:17" x14ac:dyDescent="0.2">
      <c r="A140" s="66"/>
      <c r="B140" s="35" t="s">
        <v>997</v>
      </c>
      <c r="C140" s="70">
        <v>506.63990000000001</v>
      </c>
      <c r="D140" s="70">
        <v>514.96379999999999</v>
      </c>
      <c r="E140" s="66"/>
      <c r="F140" s="60"/>
      <c r="G140" s="71"/>
    </row>
    <row r="141" spans="1:17" x14ac:dyDescent="0.2">
      <c r="A141" s="66"/>
      <c r="B141" s="35" t="s">
        <v>175</v>
      </c>
      <c r="C141" s="70">
        <v>492.26580000000001</v>
      </c>
      <c r="D141" s="70">
        <v>500.12939999999998</v>
      </c>
      <c r="E141" s="66"/>
      <c r="F141" s="60"/>
      <c r="G141" s="71"/>
    </row>
    <row r="142" spans="1:17" x14ac:dyDescent="0.2">
      <c r="A142" s="66"/>
      <c r="B142" s="35" t="s">
        <v>998</v>
      </c>
      <c r="C142" s="70">
        <v>378.41030000000001</v>
      </c>
      <c r="D142" s="70">
        <v>384.45530000000002</v>
      </c>
      <c r="E142" s="66"/>
      <c r="F142" s="60"/>
      <c r="G142" s="71"/>
    </row>
    <row r="143" spans="1:17" x14ac:dyDescent="0.2">
      <c r="A143" s="66"/>
      <c r="B143" s="66"/>
      <c r="C143" s="66"/>
      <c r="D143" s="66"/>
      <c r="E143" s="66"/>
      <c r="F143" s="66"/>
      <c r="G143" s="66"/>
    </row>
    <row r="144" spans="1:17" x14ac:dyDescent="0.2">
      <c r="A144" s="66"/>
      <c r="B144" s="192" t="s">
        <v>176</v>
      </c>
      <c r="C144" s="193"/>
      <c r="D144" s="32" t="s">
        <v>170</v>
      </c>
      <c r="E144" s="66"/>
      <c r="F144" s="66"/>
      <c r="G144" s="66"/>
    </row>
    <row r="145" spans="1:7" x14ac:dyDescent="0.2">
      <c r="A145" s="66"/>
      <c r="B145" s="78"/>
      <c r="C145" s="78"/>
      <c r="D145" s="78"/>
      <c r="E145" s="66"/>
      <c r="F145" s="66"/>
      <c r="G145" s="66"/>
    </row>
    <row r="146" spans="1:7" x14ac:dyDescent="0.2">
      <c r="A146" s="66"/>
      <c r="B146" s="192" t="s">
        <v>177</v>
      </c>
      <c r="C146" s="193"/>
      <c r="D146" s="32" t="s">
        <v>170</v>
      </c>
      <c r="E146" s="74"/>
      <c r="F146" s="66"/>
      <c r="G146" s="66"/>
    </row>
    <row r="147" spans="1:7" x14ac:dyDescent="0.2">
      <c r="A147" s="66"/>
      <c r="B147" s="192" t="s">
        <v>178</v>
      </c>
      <c r="C147" s="193"/>
      <c r="D147" s="32" t="s">
        <v>170</v>
      </c>
      <c r="E147" s="74"/>
      <c r="F147" s="66"/>
      <c r="G147" s="66"/>
    </row>
    <row r="148" spans="1:7" x14ac:dyDescent="0.2">
      <c r="A148" s="66"/>
      <c r="B148" s="192" t="s">
        <v>179</v>
      </c>
      <c r="C148" s="193"/>
      <c r="D148" s="32" t="s">
        <v>170</v>
      </c>
      <c r="E148" s="74"/>
      <c r="F148" s="66"/>
      <c r="G148" s="66"/>
    </row>
    <row r="149" spans="1:7" x14ac:dyDescent="0.2">
      <c r="A149" s="66"/>
      <c r="B149" s="192" t="s">
        <v>180</v>
      </c>
      <c r="C149" s="193"/>
      <c r="D149" s="75">
        <v>0.36291312295795858</v>
      </c>
      <c r="E149" s="66"/>
      <c r="F149" s="60"/>
      <c r="G149" s="71"/>
    </row>
    <row r="151" spans="1:7" ht="13.5" x14ac:dyDescent="0.25">
      <c r="B151" s="121" t="s">
        <v>1184</v>
      </c>
      <c r="C151" s="122"/>
      <c r="D151" s="122"/>
      <c r="E151" s="18"/>
      <c r="F151" s="19"/>
    </row>
    <row r="152" spans="1:7" ht="54" x14ac:dyDescent="0.25">
      <c r="B152" s="123" t="s">
        <v>1133</v>
      </c>
      <c r="C152" s="123" t="s">
        <v>1134</v>
      </c>
      <c r="D152" s="123" t="s">
        <v>1135</v>
      </c>
      <c r="E152" s="123" t="s">
        <v>1136</v>
      </c>
      <c r="F152" s="123" t="s">
        <v>1137</v>
      </c>
    </row>
    <row r="153" spans="1:7" ht="13.5" x14ac:dyDescent="0.2">
      <c r="B153" s="124" t="s">
        <v>1161</v>
      </c>
      <c r="C153" s="125" t="s">
        <v>1139</v>
      </c>
      <c r="D153" s="20">
        <v>0</v>
      </c>
      <c r="E153" s="21">
        <v>0</v>
      </c>
      <c r="F153" s="126">
        <v>0.54925000000000002</v>
      </c>
    </row>
    <row r="155" spans="1:7" x14ac:dyDescent="0.2">
      <c r="B155" s="194" t="s">
        <v>1000</v>
      </c>
      <c r="C155" s="194"/>
    </row>
    <row r="157" spans="1:7" ht="153.75" customHeight="1" x14ac:dyDescent="0.2"/>
    <row r="160" spans="1:7" x14ac:dyDescent="0.2">
      <c r="B160" s="76" t="s">
        <v>1001</v>
      </c>
      <c r="C160" s="77"/>
      <c r="D160" s="76"/>
    </row>
    <row r="161" spans="2:4" x14ac:dyDescent="0.2">
      <c r="B161" s="76" t="s">
        <v>1162</v>
      </c>
      <c r="D161" s="76"/>
    </row>
    <row r="162" spans="2:4" ht="165" customHeight="1" x14ac:dyDescent="0.2"/>
  </sheetData>
  <mergeCells count="18">
    <mergeCell ref="B148:C148"/>
    <mergeCell ref="B149:C149"/>
    <mergeCell ref="B155:C155"/>
    <mergeCell ref="B135:C135"/>
    <mergeCell ref="B136:C136"/>
    <mergeCell ref="B144:C144"/>
    <mergeCell ref="B146:C146"/>
    <mergeCell ref="B147:C147"/>
    <mergeCell ref="B129:H129"/>
    <mergeCell ref="B130:H130"/>
    <mergeCell ref="B131:H131"/>
    <mergeCell ref="B133:D133"/>
    <mergeCell ref="B134:C134"/>
    <mergeCell ref="A1:H1"/>
    <mergeCell ref="A2:H2"/>
    <mergeCell ref="A3:H3"/>
    <mergeCell ref="B127:H127"/>
    <mergeCell ref="B128:H128"/>
  </mergeCells>
  <hyperlinks>
    <hyperlink ref="I1" location="Index!B2" display="Index" xr:uid="{C53DCC6B-F1EF-4F96-A1B8-7A8CD94F436E}"/>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A53F-2DD5-49B2-9635-AB25DF87F2AE}">
  <sheetPr>
    <outlinePr summaryBelow="0" summaryRight="0"/>
  </sheetPr>
  <dimension ref="A1:Q139"/>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856</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12</v>
      </c>
      <c r="C7" s="40" t="s">
        <v>13</v>
      </c>
      <c r="D7" s="40" t="s">
        <v>14</v>
      </c>
      <c r="E7" s="41">
        <v>664101</v>
      </c>
      <c r="F7" s="42">
        <v>13096.07172</v>
      </c>
      <c r="G7" s="43">
        <v>8.761824E-2</v>
      </c>
      <c r="H7" s="33" t="s">
        <v>141</v>
      </c>
    </row>
    <row r="8" spans="1:9" x14ac:dyDescent="0.2">
      <c r="A8" s="39">
        <v>2</v>
      </c>
      <c r="B8" s="40" t="s">
        <v>320</v>
      </c>
      <c r="C8" s="40" t="s">
        <v>321</v>
      </c>
      <c r="D8" s="40" t="s">
        <v>228</v>
      </c>
      <c r="E8" s="41">
        <v>4263545</v>
      </c>
      <c r="F8" s="42">
        <v>12895.0918525</v>
      </c>
      <c r="G8" s="43">
        <v>8.6273600000000006E-2</v>
      </c>
      <c r="H8" s="33" t="s">
        <v>141</v>
      </c>
    </row>
    <row r="9" spans="1:9" x14ac:dyDescent="0.2">
      <c r="A9" s="39">
        <v>3</v>
      </c>
      <c r="B9" s="40" t="s">
        <v>336</v>
      </c>
      <c r="C9" s="40" t="s">
        <v>337</v>
      </c>
      <c r="D9" s="40" t="s">
        <v>223</v>
      </c>
      <c r="E9" s="41">
        <v>336803</v>
      </c>
      <c r="F9" s="42">
        <v>11446.249954999999</v>
      </c>
      <c r="G9" s="43">
        <v>7.6580229999999999E-2</v>
      </c>
      <c r="H9" s="33" t="s">
        <v>141</v>
      </c>
    </row>
    <row r="10" spans="1:9" x14ac:dyDescent="0.2">
      <c r="A10" s="39">
        <v>4</v>
      </c>
      <c r="B10" s="40" t="s">
        <v>50</v>
      </c>
      <c r="C10" s="40" t="s">
        <v>51</v>
      </c>
      <c r="D10" s="40" t="s">
        <v>52</v>
      </c>
      <c r="E10" s="41">
        <v>85724</v>
      </c>
      <c r="F10" s="42">
        <v>7678.2986799999999</v>
      </c>
      <c r="G10" s="43">
        <v>5.1371050000000001E-2</v>
      </c>
      <c r="H10" s="33" t="s">
        <v>141</v>
      </c>
    </row>
    <row r="11" spans="1:9" x14ac:dyDescent="0.2">
      <c r="A11" s="39">
        <v>5</v>
      </c>
      <c r="B11" s="40" t="s">
        <v>790</v>
      </c>
      <c r="C11" s="40" t="s">
        <v>791</v>
      </c>
      <c r="D11" s="40" t="s">
        <v>116</v>
      </c>
      <c r="E11" s="41">
        <v>146585</v>
      </c>
      <c r="F11" s="42">
        <v>7146.3119200000001</v>
      </c>
      <c r="G11" s="43">
        <v>4.7811840000000001E-2</v>
      </c>
      <c r="H11" s="33" t="s">
        <v>141</v>
      </c>
    </row>
    <row r="12" spans="1:9" x14ac:dyDescent="0.2">
      <c r="A12" s="39">
        <v>6</v>
      </c>
      <c r="B12" s="40" t="s">
        <v>221</v>
      </c>
      <c r="C12" s="40" t="s">
        <v>222</v>
      </c>
      <c r="D12" s="40" t="s">
        <v>223</v>
      </c>
      <c r="E12" s="41">
        <v>157981</v>
      </c>
      <c r="F12" s="42">
        <v>6813.8785109999999</v>
      </c>
      <c r="G12" s="43">
        <v>4.5587719999999998E-2</v>
      </c>
      <c r="H12" s="33" t="s">
        <v>141</v>
      </c>
    </row>
    <row r="13" spans="1:9" x14ac:dyDescent="0.2">
      <c r="A13" s="39">
        <v>7</v>
      </c>
      <c r="B13" s="40" t="s">
        <v>798</v>
      </c>
      <c r="C13" s="40" t="s">
        <v>799</v>
      </c>
      <c r="D13" s="40" t="s">
        <v>383</v>
      </c>
      <c r="E13" s="41">
        <v>431406</v>
      </c>
      <c r="F13" s="42">
        <v>6512.5049760000002</v>
      </c>
      <c r="G13" s="43">
        <v>4.3571400000000003E-2</v>
      </c>
      <c r="H13" s="33" t="s">
        <v>141</v>
      </c>
    </row>
    <row r="14" spans="1:9" x14ac:dyDescent="0.2">
      <c r="A14" s="39">
        <v>8</v>
      </c>
      <c r="B14" s="40" t="s">
        <v>83</v>
      </c>
      <c r="C14" s="40" t="s">
        <v>84</v>
      </c>
      <c r="D14" s="40" t="s">
        <v>85</v>
      </c>
      <c r="E14" s="41">
        <v>113060</v>
      </c>
      <c r="F14" s="42">
        <v>5846.3325999999997</v>
      </c>
      <c r="G14" s="43">
        <v>3.9114429999999999E-2</v>
      </c>
      <c r="H14" s="33" t="s">
        <v>141</v>
      </c>
    </row>
    <row r="15" spans="1:9" x14ac:dyDescent="0.2">
      <c r="A15" s="39">
        <v>9</v>
      </c>
      <c r="B15" s="40" t="s">
        <v>33</v>
      </c>
      <c r="C15" s="40" t="s">
        <v>34</v>
      </c>
      <c r="D15" s="40" t="s">
        <v>35</v>
      </c>
      <c r="E15" s="41">
        <v>235207</v>
      </c>
      <c r="F15" s="42">
        <v>5625.4458189999996</v>
      </c>
      <c r="G15" s="43">
        <v>3.7636599999999999E-2</v>
      </c>
      <c r="H15" s="33" t="s">
        <v>141</v>
      </c>
    </row>
    <row r="16" spans="1:9" x14ac:dyDescent="0.2">
      <c r="A16" s="39">
        <v>10</v>
      </c>
      <c r="B16" s="40" t="s">
        <v>847</v>
      </c>
      <c r="C16" s="40" t="s">
        <v>848</v>
      </c>
      <c r="D16" s="40" t="s">
        <v>289</v>
      </c>
      <c r="E16" s="41">
        <v>1146148</v>
      </c>
      <c r="F16" s="42">
        <v>5069.4126040000001</v>
      </c>
      <c r="G16" s="43">
        <v>3.3916509999999997E-2</v>
      </c>
      <c r="H16" s="33" t="s">
        <v>141</v>
      </c>
    </row>
    <row r="17" spans="1:8" x14ac:dyDescent="0.2">
      <c r="A17" s="39">
        <v>11</v>
      </c>
      <c r="B17" s="40" t="s">
        <v>630</v>
      </c>
      <c r="C17" s="40" t="s">
        <v>631</v>
      </c>
      <c r="D17" s="40" t="s">
        <v>632</v>
      </c>
      <c r="E17" s="41">
        <v>1554670</v>
      </c>
      <c r="F17" s="42">
        <v>4368.6226999999999</v>
      </c>
      <c r="G17" s="43">
        <v>2.9227929999999999E-2</v>
      </c>
      <c r="H17" s="33" t="s">
        <v>141</v>
      </c>
    </row>
    <row r="18" spans="1:8" x14ac:dyDescent="0.2">
      <c r="A18" s="39">
        <v>12</v>
      </c>
      <c r="B18" s="40" t="s">
        <v>755</v>
      </c>
      <c r="C18" s="40" t="s">
        <v>756</v>
      </c>
      <c r="D18" s="40" t="s">
        <v>228</v>
      </c>
      <c r="E18" s="41">
        <v>134985</v>
      </c>
      <c r="F18" s="42">
        <v>4057.5141149999999</v>
      </c>
      <c r="G18" s="43">
        <v>2.7146480000000001E-2</v>
      </c>
      <c r="H18" s="33" t="s">
        <v>141</v>
      </c>
    </row>
    <row r="19" spans="1:8" x14ac:dyDescent="0.2">
      <c r="A19" s="39">
        <v>13</v>
      </c>
      <c r="B19" s="40" t="s">
        <v>479</v>
      </c>
      <c r="C19" s="40" t="s">
        <v>480</v>
      </c>
      <c r="D19" s="40" t="s">
        <v>223</v>
      </c>
      <c r="E19" s="41">
        <v>34303</v>
      </c>
      <c r="F19" s="42">
        <v>3951.8771149999998</v>
      </c>
      <c r="G19" s="43">
        <v>2.643972E-2</v>
      </c>
      <c r="H19" s="33" t="s">
        <v>141</v>
      </c>
    </row>
    <row r="20" spans="1:8" ht="25.5" x14ac:dyDescent="0.2">
      <c r="A20" s="39">
        <v>14</v>
      </c>
      <c r="B20" s="40" t="s">
        <v>257</v>
      </c>
      <c r="C20" s="40" t="s">
        <v>258</v>
      </c>
      <c r="D20" s="40" t="s">
        <v>237</v>
      </c>
      <c r="E20" s="41">
        <v>247522</v>
      </c>
      <c r="F20" s="42">
        <v>3324.22046</v>
      </c>
      <c r="G20" s="43">
        <v>2.224044E-2</v>
      </c>
      <c r="H20" s="33" t="s">
        <v>141</v>
      </c>
    </row>
    <row r="21" spans="1:8" x14ac:dyDescent="0.2">
      <c r="A21" s="39">
        <v>15</v>
      </c>
      <c r="B21" s="40" t="s">
        <v>240</v>
      </c>
      <c r="C21" s="40" t="s">
        <v>241</v>
      </c>
      <c r="D21" s="40" t="s">
        <v>119</v>
      </c>
      <c r="E21" s="41">
        <v>730782</v>
      </c>
      <c r="F21" s="42">
        <v>3202.6521149999999</v>
      </c>
      <c r="G21" s="43">
        <v>2.1427089999999999E-2</v>
      </c>
      <c r="H21" s="33" t="s">
        <v>141</v>
      </c>
    </row>
    <row r="22" spans="1:8" x14ac:dyDescent="0.2">
      <c r="A22" s="39">
        <v>16</v>
      </c>
      <c r="B22" s="40" t="s">
        <v>794</v>
      </c>
      <c r="C22" s="40" t="s">
        <v>795</v>
      </c>
      <c r="D22" s="40" t="s">
        <v>289</v>
      </c>
      <c r="E22" s="41">
        <v>202634</v>
      </c>
      <c r="F22" s="42">
        <v>3071.7288060000001</v>
      </c>
      <c r="G22" s="43">
        <v>2.0551159999999999E-2</v>
      </c>
      <c r="H22" s="33" t="s">
        <v>141</v>
      </c>
    </row>
    <row r="23" spans="1:8" x14ac:dyDescent="0.2">
      <c r="A23" s="39">
        <v>17</v>
      </c>
      <c r="B23" s="40" t="s">
        <v>854</v>
      </c>
      <c r="C23" s="40" t="s">
        <v>855</v>
      </c>
      <c r="D23" s="40" t="s">
        <v>116</v>
      </c>
      <c r="E23" s="41">
        <v>366881</v>
      </c>
      <c r="F23" s="42">
        <v>2945.6875490000002</v>
      </c>
      <c r="G23" s="43">
        <v>1.9707889999999999E-2</v>
      </c>
      <c r="H23" s="33" t="s">
        <v>141</v>
      </c>
    </row>
    <row r="24" spans="1:8" x14ac:dyDescent="0.2">
      <c r="A24" s="39">
        <v>18</v>
      </c>
      <c r="B24" s="40" t="s">
        <v>717</v>
      </c>
      <c r="C24" s="40" t="s">
        <v>718</v>
      </c>
      <c r="D24" s="40" t="s">
        <v>116</v>
      </c>
      <c r="E24" s="41">
        <v>96237</v>
      </c>
      <c r="F24" s="42">
        <v>2643.919101</v>
      </c>
      <c r="G24" s="43">
        <v>1.7688929999999999E-2</v>
      </c>
      <c r="H24" s="33" t="s">
        <v>141</v>
      </c>
    </row>
    <row r="25" spans="1:8" x14ac:dyDescent="0.2">
      <c r="A25" s="39">
        <v>19</v>
      </c>
      <c r="B25" s="40" t="s">
        <v>360</v>
      </c>
      <c r="C25" s="40" t="s">
        <v>361</v>
      </c>
      <c r="D25" s="40" t="s">
        <v>119</v>
      </c>
      <c r="E25" s="41">
        <v>1403115</v>
      </c>
      <c r="F25" s="42">
        <v>2597.3061765000002</v>
      </c>
      <c r="G25" s="43">
        <v>1.7377070000000001E-2</v>
      </c>
      <c r="H25" s="33" t="s">
        <v>141</v>
      </c>
    </row>
    <row r="26" spans="1:8" x14ac:dyDescent="0.2">
      <c r="A26" s="39">
        <v>20</v>
      </c>
      <c r="B26" s="40" t="s">
        <v>332</v>
      </c>
      <c r="C26" s="40" t="s">
        <v>333</v>
      </c>
      <c r="D26" s="40" t="s">
        <v>250</v>
      </c>
      <c r="E26" s="41">
        <v>152068</v>
      </c>
      <c r="F26" s="42">
        <v>2411.7984799999999</v>
      </c>
      <c r="G26" s="43">
        <v>1.613595E-2</v>
      </c>
      <c r="H26" s="33" t="s">
        <v>141</v>
      </c>
    </row>
    <row r="27" spans="1:8" ht="38.25" x14ac:dyDescent="0.2">
      <c r="A27" s="39">
        <v>21</v>
      </c>
      <c r="B27" s="40" t="s">
        <v>406</v>
      </c>
      <c r="C27" s="40" t="s">
        <v>407</v>
      </c>
      <c r="D27" s="40" t="s">
        <v>129</v>
      </c>
      <c r="E27" s="41">
        <v>540587</v>
      </c>
      <c r="F27" s="42">
        <v>2361.2840160000001</v>
      </c>
      <c r="G27" s="43">
        <v>1.5797990000000001E-2</v>
      </c>
      <c r="H27" s="33" t="s">
        <v>141</v>
      </c>
    </row>
    <row r="28" spans="1:8" x14ac:dyDescent="0.2">
      <c r="A28" s="39">
        <v>22</v>
      </c>
      <c r="B28" s="40" t="s">
        <v>306</v>
      </c>
      <c r="C28" s="40" t="s">
        <v>307</v>
      </c>
      <c r="D28" s="40" t="s">
        <v>116</v>
      </c>
      <c r="E28" s="41">
        <v>425073</v>
      </c>
      <c r="F28" s="42">
        <v>2212.2924284999999</v>
      </c>
      <c r="G28" s="43">
        <v>1.4801170000000001E-2</v>
      </c>
      <c r="H28" s="33" t="s">
        <v>141</v>
      </c>
    </row>
    <row r="29" spans="1:8" ht="25.5" x14ac:dyDescent="0.2">
      <c r="A29" s="39">
        <v>23</v>
      </c>
      <c r="B29" s="40" t="s">
        <v>235</v>
      </c>
      <c r="C29" s="40" t="s">
        <v>236</v>
      </c>
      <c r="D29" s="40" t="s">
        <v>237</v>
      </c>
      <c r="E29" s="41">
        <v>133699</v>
      </c>
      <c r="F29" s="42">
        <v>2141.1894849999999</v>
      </c>
      <c r="G29" s="43">
        <v>1.432546E-2</v>
      </c>
      <c r="H29" s="33" t="s">
        <v>141</v>
      </c>
    </row>
    <row r="30" spans="1:8" x14ac:dyDescent="0.2">
      <c r="A30" s="39">
        <v>24</v>
      </c>
      <c r="B30" s="40" t="s">
        <v>351</v>
      </c>
      <c r="C30" s="40" t="s">
        <v>352</v>
      </c>
      <c r="D30" s="40" t="s">
        <v>116</v>
      </c>
      <c r="E30" s="41">
        <v>133862</v>
      </c>
      <c r="F30" s="42">
        <v>2087.7117520000002</v>
      </c>
      <c r="G30" s="43">
        <v>1.396767E-2</v>
      </c>
      <c r="H30" s="33" t="s">
        <v>141</v>
      </c>
    </row>
    <row r="31" spans="1:8" x14ac:dyDescent="0.2">
      <c r="A31" s="39">
        <v>25</v>
      </c>
      <c r="B31" s="40" t="s">
        <v>438</v>
      </c>
      <c r="C31" s="40" t="s">
        <v>439</v>
      </c>
      <c r="D31" s="40" t="s">
        <v>228</v>
      </c>
      <c r="E31" s="41">
        <v>1521522</v>
      </c>
      <c r="F31" s="42">
        <v>1980.4130352</v>
      </c>
      <c r="G31" s="43">
        <v>1.3249800000000001E-2</v>
      </c>
      <c r="H31" s="33" t="s">
        <v>141</v>
      </c>
    </row>
    <row r="32" spans="1:8" x14ac:dyDescent="0.2">
      <c r="A32" s="39">
        <v>26</v>
      </c>
      <c r="B32" s="40" t="s">
        <v>857</v>
      </c>
      <c r="C32" s="40" t="s">
        <v>858</v>
      </c>
      <c r="D32" s="40" t="s">
        <v>383</v>
      </c>
      <c r="E32" s="41">
        <v>302635</v>
      </c>
      <c r="F32" s="42">
        <v>1941.8574775</v>
      </c>
      <c r="G32" s="43">
        <v>1.2991849999999999E-2</v>
      </c>
      <c r="H32" s="33" t="s">
        <v>141</v>
      </c>
    </row>
    <row r="33" spans="1:8" x14ac:dyDescent="0.2">
      <c r="A33" s="39">
        <v>27</v>
      </c>
      <c r="B33" s="40" t="s">
        <v>43</v>
      </c>
      <c r="C33" s="40" t="s">
        <v>44</v>
      </c>
      <c r="D33" s="40" t="s">
        <v>45</v>
      </c>
      <c r="E33" s="41">
        <v>103718</v>
      </c>
      <c r="F33" s="42">
        <v>1488.768172</v>
      </c>
      <c r="G33" s="43">
        <v>9.9604900000000007E-3</v>
      </c>
      <c r="H33" s="33" t="s">
        <v>141</v>
      </c>
    </row>
    <row r="34" spans="1:8" ht="25.5" x14ac:dyDescent="0.2">
      <c r="A34" s="39">
        <v>28</v>
      </c>
      <c r="B34" s="40" t="s">
        <v>224</v>
      </c>
      <c r="C34" s="40" t="s">
        <v>225</v>
      </c>
      <c r="D34" s="40" t="s">
        <v>194</v>
      </c>
      <c r="E34" s="41">
        <v>129575</v>
      </c>
      <c r="F34" s="42">
        <v>1471.064975</v>
      </c>
      <c r="G34" s="43">
        <v>9.8420399999999998E-3</v>
      </c>
      <c r="H34" s="33" t="s">
        <v>141</v>
      </c>
    </row>
    <row r="35" spans="1:8" x14ac:dyDescent="0.2">
      <c r="A35" s="39">
        <v>29</v>
      </c>
      <c r="B35" s="40" t="s">
        <v>792</v>
      </c>
      <c r="C35" s="40" t="s">
        <v>793</v>
      </c>
      <c r="D35" s="40" t="s">
        <v>223</v>
      </c>
      <c r="E35" s="41">
        <v>64617</v>
      </c>
      <c r="F35" s="42">
        <v>1409.1029189999999</v>
      </c>
      <c r="G35" s="43">
        <v>9.4274900000000002E-3</v>
      </c>
      <c r="H35" s="33" t="s">
        <v>141</v>
      </c>
    </row>
    <row r="36" spans="1:8" x14ac:dyDescent="0.2">
      <c r="A36" s="39">
        <v>30</v>
      </c>
      <c r="B36" s="40" t="s">
        <v>271</v>
      </c>
      <c r="C36" s="40" t="s">
        <v>272</v>
      </c>
      <c r="D36" s="40" t="s">
        <v>116</v>
      </c>
      <c r="E36" s="41">
        <v>91687</v>
      </c>
      <c r="F36" s="42">
        <v>1366.5947349999999</v>
      </c>
      <c r="G36" s="43">
        <v>9.1430999999999995E-3</v>
      </c>
      <c r="H36" s="33" t="s">
        <v>141</v>
      </c>
    </row>
    <row r="37" spans="1:8" x14ac:dyDescent="0.2">
      <c r="A37" s="39">
        <v>31</v>
      </c>
      <c r="B37" s="40" t="s">
        <v>772</v>
      </c>
      <c r="C37" s="40" t="s">
        <v>773</v>
      </c>
      <c r="D37" s="40" t="s">
        <v>284</v>
      </c>
      <c r="E37" s="41">
        <v>17791</v>
      </c>
      <c r="F37" s="42">
        <v>1356.3858399999999</v>
      </c>
      <c r="G37" s="43">
        <v>9.0747899999999992E-3</v>
      </c>
      <c r="H37" s="33" t="s">
        <v>141</v>
      </c>
    </row>
    <row r="38" spans="1:8" x14ac:dyDescent="0.2">
      <c r="A38" s="39">
        <v>32</v>
      </c>
      <c r="B38" s="40" t="s">
        <v>215</v>
      </c>
      <c r="C38" s="40" t="s">
        <v>216</v>
      </c>
      <c r="D38" s="40" t="s">
        <v>52</v>
      </c>
      <c r="E38" s="41">
        <v>78583</v>
      </c>
      <c r="F38" s="42">
        <v>742.60934999999995</v>
      </c>
      <c r="G38" s="43">
        <v>4.9683699999999997E-3</v>
      </c>
      <c r="H38" s="33" t="s">
        <v>141</v>
      </c>
    </row>
    <row r="39" spans="1:8" x14ac:dyDescent="0.2">
      <c r="A39" s="39">
        <v>33</v>
      </c>
      <c r="B39" s="40" t="s">
        <v>859</v>
      </c>
      <c r="C39" s="40" t="s">
        <v>860</v>
      </c>
      <c r="D39" s="40" t="s">
        <v>390</v>
      </c>
      <c r="E39" s="41">
        <v>1706</v>
      </c>
      <c r="F39" s="42">
        <v>688.79750000000001</v>
      </c>
      <c r="G39" s="43">
        <v>4.6083499999999998E-3</v>
      </c>
      <c r="H39" s="33" t="s">
        <v>141</v>
      </c>
    </row>
    <row r="40" spans="1:8" x14ac:dyDescent="0.2">
      <c r="A40" s="39">
        <v>34</v>
      </c>
      <c r="B40" s="40" t="s">
        <v>450</v>
      </c>
      <c r="C40" s="40" t="s">
        <v>451</v>
      </c>
      <c r="D40" s="40" t="s">
        <v>390</v>
      </c>
      <c r="E40" s="41">
        <v>61416</v>
      </c>
      <c r="F40" s="42">
        <v>644.74516800000004</v>
      </c>
      <c r="G40" s="43">
        <v>4.3136199999999998E-3</v>
      </c>
      <c r="H40" s="33" t="s">
        <v>141</v>
      </c>
    </row>
    <row r="41" spans="1:8" x14ac:dyDescent="0.2">
      <c r="A41" s="39">
        <v>35</v>
      </c>
      <c r="B41" s="40" t="s">
        <v>861</v>
      </c>
      <c r="C41" s="40" t="s">
        <v>862</v>
      </c>
      <c r="D41" s="40" t="s">
        <v>52</v>
      </c>
      <c r="E41" s="41">
        <v>84750</v>
      </c>
      <c r="F41" s="42">
        <v>500.02499999999998</v>
      </c>
      <c r="G41" s="43">
        <v>3.3453799999999998E-3</v>
      </c>
      <c r="H41" s="33" t="s">
        <v>141</v>
      </c>
    </row>
    <row r="42" spans="1:8" x14ac:dyDescent="0.2">
      <c r="A42" s="44"/>
      <c r="B42" s="44"/>
      <c r="C42" s="45" t="s">
        <v>140</v>
      </c>
      <c r="D42" s="44"/>
      <c r="E42" s="44" t="s">
        <v>141</v>
      </c>
      <c r="F42" s="46">
        <v>137097.7671082</v>
      </c>
      <c r="G42" s="47">
        <v>0.91724185000000003</v>
      </c>
      <c r="H42" s="33" t="s">
        <v>141</v>
      </c>
    </row>
    <row r="43" spans="1:8" x14ac:dyDescent="0.2">
      <c r="A43" s="44"/>
      <c r="B43" s="44"/>
      <c r="C43" s="48"/>
      <c r="D43" s="44"/>
      <c r="E43" s="44"/>
      <c r="F43" s="49"/>
      <c r="G43" s="49"/>
      <c r="H43" s="33" t="s">
        <v>141</v>
      </c>
    </row>
    <row r="44" spans="1:8" x14ac:dyDescent="0.2">
      <c r="A44" s="44"/>
      <c r="B44" s="44"/>
      <c r="C44" s="45" t="s">
        <v>142</v>
      </c>
      <c r="D44" s="44"/>
      <c r="E44" s="44"/>
      <c r="F44" s="44"/>
      <c r="G44" s="44"/>
      <c r="H44" s="33" t="s">
        <v>141</v>
      </c>
    </row>
    <row r="45" spans="1:8" x14ac:dyDescent="0.2">
      <c r="A45" s="44"/>
      <c r="B45" s="44"/>
      <c r="C45" s="45" t="s">
        <v>140</v>
      </c>
      <c r="D45" s="44"/>
      <c r="E45" s="44" t="s">
        <v>141</v>
      </c>
      <c r="F45" s="50" t="s">
        <v>143</v>
      </c>
      <c r="G45" s="47">
        <v>0</v>
      </c>
      <c r="H45" s="33" t="s">
        <v>141</v>
      </c>
    </row>
    <row r="46" spans="1:8" x14ac:dyDescent="0.2">
      <c r="A46" s="44"/>
      <c r="B46" s="44"/>
      <c r="C46" s="48"/>
      <c r="D46" s="44"/>
      <c r="E46" s="44"/>
      <c r="F46" s="49"/>
      <c r="G46" s="49"/>
      <c r="H46" s="33" t="s">
        <v>141</v>
      </c>
    </row>
    <row r="47" spans="1:8" x14ac:dyDescent="0.2">
      <c r="A47" s="44"/>
      <c r="B47" s="44"/>
      <c r="C47" s="45" t="s">
        <v>144</v>
      </c>
      <c r="D47" s="44"/>
      <c r="E47" s="44"/>
      <c r="F47" s="44"/>
      <c r="G47" s="44"/>
      <c r="H47" s="33" t="s">
        <v>141</v>
      </c>
    </row>
    <row r="48" spans="1:8" x14ac:dyDescent="0.2">
      <c r="A48" s="44"/>
      <c r="B48" s="44"/>
      <c r="C48" s="45" t="s">
        <v>140</v>
      </c>
      <c r="D48" s="44"/>
      <c r="E48" s="44" t="s">
        <v>141</v>
      </c>
      <c r="F48" s="50" t="s">
        <v>143</v>
      </c>
      <c r="G48" s="47">
        <v>0</v>
      </c>
      <c r="H48" s="33" t="s">
        <v>141</v>
      </c>
    </row>
    <row r="49" spans="1:8" x14ac:dyDescent="0.2">
      <c r="A49" s="44"/>
      <c r="B49" s="44"/>
      <c r="C49" s="48"/>
      <c r="D49" s="44"/>
      <c r="E49" s="44"/>
      <c r="F49" s="49"/>
      <c r="G49" s="49"/>
      <c r="H49" s="33" t="s">
        <v>141</v>
      </c>
    </row>
    <row r="50" spans="1:8" x14ac:dyDescent="0.2">
      <c r="A50" s="44"/>
      <c r="B50" s="44"/>
      <c r="C50" s="45" t="s">
        <v>145</v>
      </c>
      <c r="D50" s="44"/>
      <c r="E50" s="44"/>
      <c r="F50" s="44"/>
      <c r="G50" s="44"/>
      <c r="H50" s="33" t="s">
        <v>141</v>
      </c>
    </row>
    <row r="51" spans="1:8" x14ac:dyDescent="0.2">
      <c r="A51" s="44"/>
      <c r="B51" s="44"/>
      <c r="C51" s="45" t="s">
        <v>140</v>
      </c>
      <c r="D51" s="44"/>
      <c r="E51" s="44" t="s">
        <v>141</v>
      </c>
      <c r="F51" s="50" t="s">
        <v>143</v>
      </c>
      <c r="G51" s="47">
        <v>0</v>
      </c>
      <c r="H51" s="33" t="s">
        <v>141</v>
      </c>
    </row>
    <row r="52" spans="1:8" x14ac:dyDescent="0.2">
      <c r="A52" s="44"/>
      <c r="B52" s="44"/>
      <c r="C52" s="48"/>
      <c r="D52" s="44"/>
      <c r="E52" s="44"/>
      <c r="F52" s="49"/>
      <c r="G52" s="49"/>
      <c r="H52" s="33" t="s">
        <v>141</v>
      </c>
    </row>
    <row r="53" spans="1:8" x14ac:dyDescent="0.2">
      <c r="A53" s="44"/>
      <c r="B53" s="44"/>
      <c r="C53" s="45" t="s">
        <v>146</v>
      </c>
      <c r="D53" s="44"/>
      <c r="E53" s="44"/>
      <c r="F53" s="49"/>
      <c r="G53" s="49"/>
      <c r="H53" s="33" t="s">
        <v>141</v>
      </c>
    </row>
    <row r="54" spans="1:8" x14ac:dyDescent="0.2">
      <c r="A54" s="44"/>
      <c r="B54" s="44"/>
      <c r="C54" s="45" t="s">
        <v>140</v>
      </c>
      <c r="D54" s="44"/>
      <c r="E54" s="44" t="s">
        <v>141</v>
      </c>
      <c r="F54" s="50" t="s">
        <v>143</v>
      </c>
      <c r="G54" s="47">
        <v>0</v>
      </c>
      <c r="H54" s="33" t="s">
        <v>141</v>
      </c>
    </row>
    <row r="55" spans="1:8" x14ac:dyDescent="0.2">
      <c r="A55" s="44"/>
      <c r="B55" s="44"/>
      <c r="C55" s="48"/>
      <c r="D55" s="44"/>
      <c r="E55" s="44"/>
      <c r="F55" s="49"/>
      <c r="G55" s="49"/>
      <c r="H55" s="33" t="s">
        <v>141</v>
      </c>
    </row>
    <row r="56" spans="1:8" x14ac:dyDescent="0.2">
      <c r="A56" s="44"/>
      <c r="B56" s="44"/>
      <c r="C56" s="45" t="s">
        <v>147</v>
      </c>
      <c r="D56" s="44"/>
      <c r="E56" s="44"/>
      <c r="F56" s="49"/>
      <c r="G56" s="49"/>
      <c r="H56" s="33" t="s">
        <v>141</v>
      </c>
    </row>
    <row r="57" spans="1:8" x14ac:dyDescent="0.2">
      <c r="A57" s="39">
        <v>1</v>
      </c>
      <c r="B57" s="40"/>
      <c r="C57" s="40" t="s">
        <v>1163</v>
      </c>
      <c r="D57" s="40" t="s">
        <v>666</v>
      </c>
      <c r="E57" s="41">
        <v>47850</v>
      </c>
      <c r="F57" s="42">
        <v>1035.5697</v>
      </c>
      <c r="G57" s="43">
        <v>6.9284000000000004E-3</v>
      </c>
      <c r="H57" s="33" t="s">
        <v>141</v>
      </c>
    </row>
    <row r="58" spans="1:8" x14ac:dyDescent="0.2">
      <c r="A58" s="44"/>
      <c r="B58" s="44"/>
      <c r="C58" s="45" t="s">
        <v>140</v>
      </c>
      <c r="D58" s="44"/>
      <c r="E58" s="44" t="s">
        <v>141</v>
      </c>
      <c r="F58" s="46">
        <v>1035.5697</v>
      </c>
      <c r="G58" s="47">
        <v>6.9284000000000004E-3</v>
      </c>
      <c r="H58" s="33" t="s">
        <v>141</v>
      </c>
    </row>
    <row r="59" spans="1:8" x14ac:dyDescent="0.2">
      <c r="A59" s="44"/>
      <c r="B59" s="44"/>
      <c r="C59" s="48"/>
      <c r="D59" s="44"/>
      <c r="E59" s="44"/>
      <c r="F59" s="49"/>
      <c r="G59" s="49"/>
      <c r="H59" s="33" t="s">
        <v>141</v>
      </c>
    </row>
    <row r="60" spans="1:8" x14ac:dyDescent="0.2">
      <c r="A60" s="44"/>
      <c r="B60" s="44"/>
      <c r="C60" s="45" t="s">
        <v>148</v>
      </c>
      <c r="D60" s="44"/>
      <c r="E60" s="44"/>
      <c r="F60" s="46">
        <v>138133.33680819999</v>
      </c>
      <c r="G60" s="47">
        <v>0.92417024999999997</v>
      </c>
      <c r="H60" s="33" t="s">
        <v>141</v>
      </c>
    </row>
    <row r="61" spans="1:8" x14ac:dyDescent="0.2">
      <c r="A61" s="44"/>
      <c r="B61" s="44"/>
      <c r="C61" s="48"/>
      <c r="D61" s="44"/>
      <c r="E61" s="44"/>
      <c r="F61" s="49"/>
      <c r="G61" s="49"/>
      <c r="H61" s="33" t="s">
        <v>141</v>
      </c>
    </row>
    <row r="62" spans="1:8" x14ac:dyDescent="0.2">
      <c r="A62" s="44"/>
      <c r="B62" s="44"/>
      <c r="C62" s="45" t="s">
        <v>149</v>
      </c>
      <c r="D62" s="44"/>
      <c r="E62" s="44"/>
      <c r="F62" s="49"/>
      <c r="G62" s="49"/>
      <c r="H62" s="33" t="s">
        <v>141</v>
      </c>
    </row>
    <row r="63" spans="1:8" x14ac:dyDescent="0.2">
      <c r="A63" s="44"/>
      <c r="B63" s="44"/>
      <c r="C63" s="45" t="s">
        <v>11</v>
      </c>
      <c r="D63" s="44"/>
      <c r="E63" s="44"/>
      <c r="F63" s="49"/>
      <c r="G63" s="49"/>
      <c r="H63" s="33" t="s">
        <v>141</v>
      </c>
    </row>
    <row r="64" spans="1:8" x14ac:dyDescent="0.2">
      <c r="A64" s="44"/>
      <c r="B64" s="44"/>
      <c r="C64" s="45" t="s">
        <v>140</v>
      </c>
      <c r="D64" s="44"/>
      <c r="E64" s="44" t="s">
        <v>141</v>
      </c>
      <c r="F64" s="50" t="s">
        <v>143</v>
      </c>
      <c r="G64" s="47">
        <v>0</v>
      </c>
      <c r="H64" s="33" t="s">
        <v>141</v>
      </c>
    </row>
    <row r="65" spans="1:8" x14ac:dyDescent="0.2">
      <c r="A65" s="44"/>
      <c r="B65" s="44"/>
      <c r="C65" s="48"/>
      <c r="D65" s="44"/>
      <c r="E65" s="44"/>
      <c r="F65" s="49"/>
      <c r="G65" s="49"/>
      <c r="H65" s="33" t="s">
        <v>141</v>
      </c>
    </row>
    <row r="66" spans="1:8" x14ac:dyDescent="0.2">
      <c r="A66" s="44"/>
      <c r="B66" s="44"/>
      <c r="C66" s="45" t="s">
        <v>150</v>
      </c>
      <c r="D66" s="44"/>
      <c r="E66" s="44"/>
      <c r="F66" s="44"/>
      <c r="G66" s="44"/>
      <c r="H66" s="33" t="s">
        <v>141</v>
      </c>
    </row>
    <row r="67" spans="1:8" x14ac:dyDescent="0.2">
      <c r="A67" s="44"/>
      <c r="B67" s="44"/>
      <c r="C67" s="45" t="s">
        <v>140</v>
      </c>
      <c r="D67" s="44"/>
      <c r="E67" s="44" t="s">
        <v>141</v>
      </c>
      <c r="F67" s="50" t="s">
        <v>143</v>
      </c>
      <c r="G67" s="47">
        <v>0</v>
      </c>
      <c r="H67" s="33" t="s">
        <v>141</v>
      </c>
    </row>
    <row r="68" spans="1:8" x14ac:dyDescent="0.2">
      <c r="A68" s="44"/>
      <c r="B68" s="44"/>
      <c r="C68" s="48"/>
      <c r="D68" s="44"/>
      <c r="E68" s="44"/>
      <c r="F68" s="49"/>
      <c r="G68" s="49"/>
      <c r="H68" s="33" t="s">
        <v>141</v>
      </c>
    </row>
    <row r="69" spans="1:8" x14ac:dyDescent="0.2">
      <c r="A69" s="44"/>
      <c r="B69" s="44"/>
      <c r="C69" s="45" t="s">
        <v>151</v>
      </c>
      <c r="D69" s="44"/>
      <c r="E69" s="44"/>
      <c r="F69" s="44"/>
      <c r="G69" s="44"/>
      <c r="H69" s="33" t="s">
        <v>141</v>
      </c>
    </row>
    <row r="70" spans="1:8" x14ac:dyDescent="0.2">
      <c r="A70" s="44"/>
      <c r="B70" s="44"/>
      <c r="C70" s="45" t="s">
        <v>140</v>
      </c>
      <c r="D70" s="44"/>
      <c r="E70" s="44" t="s">
        <v>141</v>
      </c>
      <c r="F70" s="50" t="s">
        <v>143</v>
      </c>
      <c r="G70" s="47">
        <v>0</v>
      </c>
      <c r="H70" s="33" t="s">
        <v>141</v>
      </c>
    </row>
    <row r="71" spans="1:8" x14ac:dyDescent="0.2">
      <c r="A71" s="44"/>
      <c r="B71" s="44"/>
      <c r="C71" s="48"/>
      <c r="D71" s="44"/>
      <c r="E71" s="44"/>
      <c r="F71" s="49"/>
      <c r="G71" s="49"/>
      <c r="H71" s="33" t="s">
        <v>141</v>
      </c>
    </row>
    <row r="72" spans="1:8" x14ac:dyDescent="0.2">
      <c r="A72" s="44"/>
      <c r="B72" s="44"/>
      <c r="C72" s="45" t="s">
        <v>152</v>
      </c>
      <c r="D72" s="44"/>
      <c r="E72" s="44"/>
      <c r="F72" s="49"/>
      <c r="G72" s="49"/>
      <c r="H72" s="33" t="s">
        <v>141</v>
      </c>
    </row>
    <row r="73" spans="1:8" x14ac:dyDescent="0.2">
      <c r="A73" s="44"/>
      <c r="B73" s="44"/>
      <c r="C73" s="45" t="s">
        <v>140</v>
      </c>
      <c r="D73" s="44"/>
      <c r="E73" s="44" t="s">
        <v>141</v>
      </c>
      <c r="F73" s="50" t="s">
        <v>143</v>
      </c>
      <c r="G73" s="47">
        <v>0</v>
      </c>
      <c r="H73" s="33" t="s">
        <v>141</v>
      </c>
    </row>
    <row r="74" spans="1:8" x14ac:dyDescent="0.2">
      <c r="A74" s="44"/>
      <c r="B74" s="44"/>
      <c r="C74" s="48"/>
      <c r="D74" s="44"/>
      <c r="E74" s="44"/>
      <c r="F74" s="49"/>
      <c r="G74" s="49"/>
      <c r="H74" s="33" t="s">
        <v>141</v>
      </c>
    </row>
    <row r="75" spans="1:8" x14ac:dyDescent="0.2">
      <c r="A75" s="44"/>
      <c r="B75" s="44"/>
      <c r="C75" s="45" t="s">
        <v>153</v>
      </c>
      <c r="D75" s="44"/>
      <c r="E75" s="44"/>
      <c r="F75" s="46">
        <v>0</v>
      </c>
      <c r="G75" s="47">
        <v>0</v>
      </c>
      <c r="H75" s="33" t="s">
        <v>141</v>
      </c>
    </row>
    <row r="76" spans="1:8" x14ac:dyDescent="0.2">
      <c r="A76" s="44"/>
      <c r="B76" s="44"/>
      <c r="C76" s="48"/>
      <c r="D76" s="44"/>
      <c r="E76" s="44"/>
      <c r="F76" s="49"/>
      <c r="G76" s="49"/>
      <c r="H76" s="33" t="s">
        <v>141</v>
      </c>
    </row>
    <row r="77" spans="1:8" x14ac:dyDescent="0.2">
      <c r="A77" s="44"/>
      <c r="B77" s="44"/>
      <c r="C77" s="45" t="s">
        <v>154</v>
      </c>
      <c r="D77" s="44"/>
      <c r="E77" s="44"/>
      <c r="F77" s="49"/>
      <c r="G77" s="49"/>
      <c r="H77" s="33" t="s">
        <v>141</v>
      </c>
    </row>
    <row r="78" spans="1:8" x14ac:dyDescent="0.2">
      <c r="A78" s="44"/>
      <c r="B78" s="44"/>
      <c r="C78" s="45" t="s">
        <v>155</v>
      </c>
      <c r="D78" s="44"/>
      <c r="E78" s="44"/>
      <c r="F78" s="49"/>
      <c r="G78" s="49"/>
      <c r="H78" s="33" t="s">
        <v>141</v>
      </c>
    </row>
    <row r="79" spans="1:8" x14ac:dyDescent="0.2">
      <c r="A79" s="44"/>
      <c r="B79" s="44"/>
      <c r="C79" s="45" t="s">
        <v>140</v>
      </c>
      <c r="D79" s="44"/>
      <c r="E79" s="44" t="s">
        <v>141</v>
      </c>
      <c r="F79" s="50" t="s">
        <v>143</v>
      </c>
      <c r="G79" s="47">
        <v>0</v>
      </c>
      <c r="H79" s="33" t="s">
        <v>141</v>
      </c>
    </row>
    <row r="80" spans="1:8" x14ac:dyDescent="0.2">
      <c r="A80" s="44"/>
      <c r="B80" s="44"/>
      <c r="C80" s="48"/>
      <c r="D80" s="44"/>
      <c r="E80" s="44"/>
      <c r="F80" s="49"/>
      <c r="G80" s="49"/>
      <c r="H80" s="33" t="s">
        <v>141</v>
      </c>
    </row>
    <row r="81" spans="1:8" x14ac:dyDescent="0.2">
      <c r="A81" s="44"/>
      <c r="B81" s="44"/>
      <c r="C81" s="45" t="s">
        <v>156</v>
      </c>
      <c r="D81" s="44"/>
      <c r="E81" s="44"/>
      <c r="F81" s="49"/>
      <c r="G81" s="49"/>
      <c r="H81" s="33" t="s">
        <v>141</v>
      </c>
    </row>
    <row r="82" spans="1:8" x14ac:dyDescent="0.2">
      <c r="A82" s="44"/>
      <c r="B82" s="44"/>
      <c r="C82" s="45" t="s">
        <v>140</v>
      </c>
      <c r="D82" s="44"/>
      <c r="E82" s="44" t="s">
        <v>141</v>
      </c>
      <c r="F82" s="50" t="s">
        <v>143</v>
      </c>
      <c r="G82" s="47">
        <v>0</v>
      </c>
      <c r="H82" s="33" t="s">
        <v>141</v>
      </c>
    </row>
    <row r="83" spans="1:8" x14ac:dyDescent="0.2">
      <c r="A83" s="44"/>
      <c r="B83" s="44"/>
      <c r="C83" s="48"/>
      <c r="D83" s="44"/>
      <c r="E83" s="44"/>
      <c r="F83" s="49"/>
      <c r="G83" s="49"/>
      <c r="H83" s="33" t="s">
        <v>141</v>
      </c>
    </row>
    <row r="84" spans="1:8" x14ac:dyDescent="0.2">
      <c r="A84" s="44"/>
      <c r="B84" s="44"/>
      <c r="C84" s="45" t="s">
        <v>157</v>
      </c>
      <c r="D84" s="44"/>
      <c r="E84" s="44"/>
      <c r="F84" s="49"/>
      <c r="G84" s="49"/>
      <c r="H84" s="33" t="s">
        <v>141</v>
      </c>
    </row>
    <row r="85" spans="1:8" x14ac:dyDescent="0.2">
      <c r="A85" s="44"/>
      <c r="B85" s="44"/>
      <c r="C85" s="45" t="s">
        <v>140</v>
      </c>
      <c r="D85" s="44"/>
      <c r="E85" s="44" t="s">
        <v>141</v>
      </c>
      <c r="F85" s="50" t="s">
        <v>143</v>
      </c>
      <c r="G85" s="47">
        <v>0</v>
      </c>
      <c r="H85" s="33" t="s">
        <v>141</v>
      </c>
    </row>
    <row r="86" spans="1:8" x14ac:dyDescent="0.2">
      <c r="A86" s="44"/>
      <c r="B86" s="44"/>
      <c r="C86" s="48"/>
      <c r="D86" s="44"/>
      <c r="E86" s="44"/>
      <c r="F86" s="49"/>
      <c r="G86" s="49"/>
      <c r="H86" s="33" t="s">
        <v>141</v>
      </c>
    </row>
    <row r="87" spans="1:8" x14ac:dyDescent="0.2">
      <c r="A87" s="44"/>
      <c r="B87" s="44"/>
      <c r="C87" s="45" t="s">
        <v>158</v>
      </c>
      <c r="D87" s="44"/>
      <c r="E87" s="44"/>
      <c r="F87" s="49"/>
      <c r="G87" s="49"/>
      <c r="H87" s="33" t="s">
        <v>141</v>
      </c>
    </row>
    <row r="88" spans="1:8" x14ac:dyDescent="0.2">
      <c r="A88" s="39">
        <v>1</v>
      </c>
      <c r="B88" s="40"/>
      <c r="C88" s="40" t="s">
        <v>159</v>
      </c>
      <c r="D88" s="40"/>
      <c r="E88" s="52"/>
      <c r="F88" s="42">
        <v>9727.6338469090006</v>
      </c>
      <c r="G88" s="43">
        <v>6.5081970000000003E-2</v>
      </c>
      <c r="H88" s="33">
        <v>5.25</v>
      </c>
    </row>
    <row r="89" spans="1:8" x14ac:dyDescent="0.2">
      <c r="A89" s="44"/>
      <c r="B89" s="44"/>
      <c r="C89" s="45" t="s">
        <v>140</v>
      </c>
      <c r="D89" s="44"/>
      <c r="E89" s="44" t="s">
        <v>141</v>
      </c>
      <c r="F89" s="46">
        <v>9727.6338469090006</v>
      </c>
      <c r="G89" s="47">
        <v>6.5081970000000003E-2</v>
      </c>
      <c r="H89" s="33" t="s">
        <v>141</v>
      </c>
    </row>
    <row r="90" spans="1:8" x14ac:dyDescent="0.2">
      <c r="A90" s="44"/>
      <c r="B90" s="44"/>
      <c r="C90" s="48"/>
      <c r="D90" s="44"/>
      <c r="E90" s="44"/>
      <c r="F90" s="49"/>
      <c r="G90" s="49"/>
      <c r="H90" s="33" t="s">
        <v>141</v>
      </c>
    </row>
    <row r="91" spans="1:8" x14ac:dyDescent="0.2">
      <c r="A91" s="44"/>
      <c r="B91" s="44"/>
      <c r="C91" s="45" t="s">
        <v>160</v>
      </c>
      <c r="D91" s="44"/>
      <c r="E91" s="44"/>
      <c r="F91" s="46">
        <v>9727.6338469090006</v>
      </c>
      <c r="G91" s="47">
        <v>6.5081970000000003E-2</v>
      </c>
      <c r="H91" s="33" t="s">
        <v>141</v>
      </c>
    </row>
    <row r="92" spans="1:8" x14ac:dyDescent="0.2">
      <c r="A92" s="44"/>
      <c r="B92" s="44"/>
      <c r="C92" s="49"/>
      <c r="D92" s="44"/>
      <c r="E92" s="44"/>
      <c r="F92" s="44"/>
      <c r="G92" s="44"/>
      <c r="H92" s="33" t="s">
        <v>141</v>
      </c>
    </row>
    <row r="93" spans="1:8" x14ac:dyDescent="0.2">
      <c r="A93" s="44"/>
      <c r="B93" s="44"/>
      <c r="C93" s="45" t="s">
        <v>161</v>
      </c>
      <c r="D93" s="44"/>
      <c r="E93" s="44"/>
      <c r="F93" s="44"/>
      <c r="G93" s="44"/>
      <c r="H93" s="33" t="s">
        <v>141</v>
      </c>
    </row>
    <row r="94" spans="1:8" x14ac:dyDescent="0.2">
      <c r="A94" s="44"/>
      <c r="B94" s="44"/>
      <c r="C94" s="45" t="s">
        <v>162</v>
      </c>
      <c r="D94" s="44"/>
      <c r="E94" s="44"/>
      <c r="F94" s="44"/>
      <c r="G94" s="44"/>
      <c r="H94" s="33" t="s">
        <v>141</v>
      </c>
    </row>
    <row r="95" spans="1:8" x14ac:dyDescent="0.2">
      <c r="A95" s="44"/>
      <c r="B95" s="44"/>
      <c r="C95" s="45" t="s">
        <v>140</v>
      </c>
      <c r="D95" s="44"/>
      <c r="E95" s="44" t="s">
        <v>141</v>
      </c>
      <c r="F95" s="50" t="s">
        <v>143</v>
      </c>
      <c r="G95" s="47">
        <v>0</v>
      </c>
      <c r="H95" s="33" t="s">
        <v>141</v>
      </c>
    </row>
    <row r="96" spans="1:8" x14ac:dyDescent="0.2">
      <c r="A96" s="44"/>
      <c r="B96" s="44"/>
      <c r="C96" s="48"/>
      <c r="D96" s="44"/>
      <c r="E96" s="44"/>
      <c r="F96" s="49"/>
      <c r="G96" s="49"/>
      <c r="H96" s="33" t="s">
        <v>141</v>
      </c>
    </row>
    <row r="97" spans="1:17" x14ac:dyDescent="0.2">
      <c r="A97" s="44"/>
      <c r="B97" s="44"/>
      <c r="C97" s="45" t="s">
        <v>163</v>
      </c>
      <c r="D97" s="44"/>
      <c r="E97" s="44"/>
      <c r="F97" s="44"/>
      <c r="G97" s="44"/>
      <c r="H97" s="33" t="s">
        <v>141</v>
      </c>
    </row>
    <row r="98" spans="1:17" x14ac:dyDescent="0.2">
      <c r="A98" s="44"/>
      <c r="B98" s="44"/>
      <c r="C98" s="45" t="s">
        <v>164</v>
      </c>
      <c r="D98" s="44"/>
      <c r="E98" s="44"/>
      <c r="F98" s="44"/>
      <c r="G98" s="44"/>
      <c r="H98" s="33" t="s">
        <v>141</v>
      </c>
    </row>
    <row r="99" spans="1:17" x14ac:dyDescent="0.2">
      <c r="A99" s="44"/>
      <c r="B99" s="44"/>
      <c r="C99" s="45" t="s">
        <v>140</v>
      </c>
      <c r="D99" s="44"/>
      <c r="E99" s="44" t="s">
        <v>141</v>
      </c>
      <c r="F99" s="50" t="s">
        <v>143</v>
      </c>
      <c r="G99" s="47">
        <v>0</v>
      </c>
      <c r="H99" s="33" t="s">
        <v>141</v>
      </c>
    </row>
    <row r="100" spans="1:17" x14ac:dyDescent="0.2">
      <c r="A100" s="44"/>
      <c r="B100" s="44"/>
      <c r="C100" s="48"/>
      <c r="D100" s="44"/>
      <c r="E100" s="44"/>
      <c r="F100" s="49"/>
      <c r="G100" s="49"/>
      <c r="H100" s="33" t="s">
        <v>141</v>
      </c>
    </row>
    <row r="101" spans="1:17" x14ac:dyDescent="0.2">
      <c r="A101" s="44"/>
      <c r="B101" s="44"/>
      <c r="C101" s="45" t="s">
        <v>165</v>
      </c>
      <c r="D101" s="44"/>
      <c r="E101" s="44"/>
      <c r="F101" s="49"/>
      <c r="G101" s="49"/>
      <c r="H101" s="33" t="s">
        <v>141</v>
      </c>
    </row>
    <row r="102" spans="1:17" x14ac:dyDescent="0.2">
      <c r="A102" s="44"/>
      <c r="B102" s="44"/>
      <c r="C102" s="45" t="s">
        <v>140</v>
      </c>
      <c r="D102" s="44"/>
      <c r="E102" s="44" t="s">
        <v>141</v>
      </c>
      <c r="F102" s="50" t="s">
        <v>143</v>
      </c>
      <c r="G102" s="47">
        <v>0</v>
      </c>
      <c r="H102" s="33" t="s">
        <v>141</v>
      </c>
    </row>
    <row r="103" spans="1:17" x14ac:dyDescent="0.2">
      <c r="A103" s="44"/>
      <c r="B103" s="44"/>
      <c r="C103" s="48"/>
      <c r="D103" s="44"/>
      <c r="E103" s="44"/>
      <c r="F103" s="49"/>
      <c r="G103" s="49"/>
      <c r="H103" s="33" t="s">
        <v>141</v>
      </c>
    </row>
    <row r="104" spans="1:17" x14ac:dyDescent="0.2">
      <c r="A104" s="52"/>
      <c r="B104" s="40"/>
      <c r="C104" s="40" t="s">
        <v>675</v>
      </c>
      <c r="D104" s="40"/>
      <c r="E104" s="52"/>
      <c r="F104" s="42">
        <v>2314.4505098</v>
      </c>
      <c r="G104" s="43">
        <v>1.5484650000000001E-2</v>
      </c>
      <c r="H104" s="33" t="s">
        <v>141</v>
      </c>
    </row>
    <row r="105" spans="1:17" x14ac:dyDescent="0.2">
      <c r="A105" s="52"/>
      <c r="B105" s="40"/>
      <c r="C105" s="40" t="s">
        <v>166</v>
      </c>
      <c r="D105" s="40"/>
      <c r="E105" s="52"/>
      <c r="F105" s="42">
        <v>-708.00240504999999</v>
      </c>
      <c r="G105" s="43">
        <v>-4.73683E-3</v>
      </c>
      <c r="H105" s="33" t="s">
        <v>141</v>
      </c>
    </row>
    <row r="106" spans="1:17" x14ac:dyDescent="0.2">
      <c r="A106" s="48"/>
      <c r="B106" s="48"/>
      <c r="C106" s="45" t="s">
        <v>167</v>
      </c>
      <c r="D106" s="49"/>
      <c r="E106" s="49"/>
      <c r="F106" s="46">
        <v>149467.41875985899</v>
      </c>
      <c r="G106" s="53">
        <v>1.00000004</v>
      </c>
      <c r="H106" s="33" t="s">
        <v>141</v>
      </c>
    </row>
    <row r="107" spans="1:17" x14ac:dyDescent="0.2">
      <c r="A107" s="54"/>
      <c r="B107" s="54"/>
      <c r="C107" s="55"/>
      <c r="D107" s="56"/>
      <c r="E107" s="56"/>
      <c r="F107" s="57"/>
      <c r="G107" s="58"/>
      <c r="H107" s="59"/>
    </row>
    <row r="108" spans="1:17" x14ac:dyDescent="0.2">
      <c r="A108" s="54"/>
      <c r="B108" s="187" t="s">
        <v>989</v>
      </c>
      <c r="C108" s="187"/>
      <c r="D108" s="187"/>
      <c r="E108" s="187"/>
      <c r="F108" s="187"/>
      <c r="G108" s="187"/>
      <c r="H108" s="187"/>
      <c r="J108" s="61"/>
    </row>
    <row r="109" spans="1:17" x14ac:dyDescent="0.2">
      <c r="A109" s="54"/>
      <c r="B109" s="187" t="s">
        <v>990</v>
      </c>
      <c r="C109" s="187"/>
      <c r="D109" s="187"/>
      <c r="E109" s="187"/>
      <c r="F109" s="187"/>
      <c r="G109" s="187"/>
      <c r="H109" s="187"/>
      <c r="J109" s="61"/>
    </row>
    <row r="110" spans="1:17" x14ac:dyDescent="0.2">
      <c r="A110" s="54"/>
      <c r="B110" s="187" t="s">
        <v>991</v>
      </c>
      <c r="C110" s="187"/>
      <c r="D110" s="187"/>
      <c r="E110" s="187"/>
      <c r="F110" s="187"/>
      <c r="G110" s="187"/>
      <c r="H110" s="187"/>
      <c r="J110" s="61"/>
    </row>
    <row r="111" spans="1:17" s="63" customFormat="1" ht="52.5" customHeight="1" x14ac:dyDescent="0.25">
      <c r="A111" s="62"/>
      <c r="B111" s="188" t="s">
        <v>992</v>
      </c>
      <c r="C111" s="188"/>
      <c r="D111" s="188"/>
      <c r="E111" s="188"/>
      <c r="F111" s="188"/>
      <c r="G111" s="188"/>
      <c r="H111" s="188"/>
      <c r="I111"/>
      <c r="J111" s="61"/>
      <c r="K111"/>
      <c r="L111"/>
      <c r="M111"/>
      <c r="N111"/>
      <c r="O111"/>
      <c r="P111"/>
      <c r="Q111"/>
    </row>
    <row r="112" spans="1:17" x14ac:dyDescent="0.2">
      <c r="A112" s="54"/>
      <c r="B112" s="187" t="s">
        <v>993</v>
      </c>
      <c r="C112" s="187"/>
      <c r="D112" s="187"/>
      <c r="E112" s="187"/>
      <c r="F112" s="187"/>
      <c r="G112" s="187"/>
      <c r="H112" s="187"/>
      <c r="J112" s="61"/>
    </row>
    <row r="113" spans="1:10" x14ac:dyDescent="0.2">
      <c r="A113" s="54"/>
      <c r="B113" s="54"/>
      <c r="C113" s="54"/>
      <c r="D113" s="56"/>
      <c r="E113" s="56"/>
      <c r="F113" s="56"/>
      <c r="G113" s="56"/>
    </row>
    <row r="114" spans="1:10" x14ac:dyDescent="0.2">
      <c r="A114" s="54"/>
      <c r="B114" s="189" t="s">
        <v>168</v>
      </c>
      <c r="C114" s="190"/>
      <c r="D114" s="191"/>
      <c r="E114" s="64"/>
      <c r="F114" s="56"/>
      <c r="G114" s="56"/>
    </row>
    <row r="115" spans="1:10" ht="27.75" customHeight="1" x14ac:dyDescent="0.2">
      <c r="A115" s="54"/>
      <c r="B115" s="192" t="s">
        <v>169</v>
      </c>
      <c r="C115" s="193"/>
      <c r="D115" s="32" t="s">
        <v>170</v>
      </c>
      <c r="E115" s="64"/>
      <c r="F115" s="56"/>
      <c r="G115" s="56"/>
    </row>
    <row r="116" spans="1:10" x14ac:dyDescent="0.2">
      <c r="A116" s="54"/>
      <c r="B116" s="192" t="s">
        <v>995</v>
      </c>
      <c r="C116" s="193"/>
      <c r="D116" s="32" t="s">
        <v>170</v>
      </c>
      <c r="E116" s="64"/>
      <c r="F116" s="56"/>
      <c r="G116" s="56"/>
    </row>
    <row r="117" spans="1:10" x14ac:dyDescent="0.2">
      <c r="A117" s="54"/>
      <c r="B117" s="192" t="s">
        <v>171</v>
      </c>
      <c r="C117" s="193"/>
      <c r="D117" s="65" t="s">
        <v>141</v>
      </c>
      <c r="E117" s="64"/>
      <c r="F117" s="56"/>
      <c r="G117" s="56"/>
    </row>
    <row r="118" spans="1:10" x14ac:dyDescent="0.2">
      <c r="A118" s="66"/>
      <c r="B118" s="67" t="s">
        <v>141</v>
      </c>
      <c r="C118" s="67" t="s">
        <v>996</v>
      </c>
      <c r="D118" s="67" t="s">
        <v>172</v>
      </c>
      <c r="E118" s="66"/>
      <c r="F118" s="66"/>
      <c r="G118" s="66"/>
      <c r="H118" s="66"/>
      <c r="J118" s="61"/>
    </row>
    <row r="119" spans="1:10" x14ac:dyDescent="0.2">
      <c r="A119" s="66"/>
      <c r="B119" s="68" t="s">
        <v>173</v>
      </c>
      <c r="C119" s="69">
        <v>46203</v>
      </c>
      <c r="D119" s="69">
        <v>46234</v>
      </c>
      <c r="E119" s="66"/>
      <c r="F119" s="66"/>
      <c r="G119" s="66"/>
      <c r="J119" s="61"/>
    </row>
    <row r="120" spans="1:10" x14ac:dyDescent="0.2">
      <c r="A120" s="66"/>
      <c r="B120" s="35" t="s">
        <v>174</v>
      </c>
      <c r="C120" s="70">
        <v>99.620800000000003</v>
      </c>
      <c r="D120" s="70">
        <v>105.2497</v>
      </c>
      <c r="E120" s="66"/>
      <c r="F120" s="60"/>
      <c r="G120" s="71"/>
    </row>
    <row r="121" spans="1:10" x14ac:dyDescent="0.2">
      <c r="A121" s="66"/>
      <c r="B121" s="35" t="s">
        <v>997</v>
      </c>
      <c r="C121" s="70">
        <v>26.492000000000001</v>
      </c>
      <c r="D121" s="70">
        <v>27.988800000000001</v>
      </c>
      <c r="E121" s="66"/>
      <c r="F121" s="60"/>
      <c r="G121" s="71"/>
    </row>
    <row r="122" spans="1:10" x14ac:dyDescent="0.2">
      <c r="A122" s="66"/>
      <c r="B122" s="35" t="s">
        <v>175</v>
      </c>
      <c r="C122" s="70">
        <v>90.105199999999996</v>
      </c>
      <c r="D122" s="70">
        <v>95.126300000000001</v>
      </c>
      <c r="E122" s="66"/>
      <c r="F122" s="60"/>
      <c r="G122" s="71"/>
    </row>
    <row r="123" spans="1:10" x14ac:dyDescent="0.2">
      <c r="A123" s="66"/>
      <c r="B123" s="35" t="s">
        <v>998</v>
      </c>
      <c r="C123" s="70">
        <v>23.549700000000001</v>
      </c>
      <c r="D123" s="70">
        <v>24.861999999999998</v>
      </c>
      <c r="E123" s="66"/>
      <c r="F123" s="60"/>
      <c r="G123" s="71"/>
    </row>
    <row r="124" spans="1:10" x14ac:dyDescent="0.2">
      <c r="A124" s="66"/>
      <c r="B124" s="66"/>
      <c r="C124" s="66"/>
      <c r="D124" s="66"/>
      <c r="E124" s="66"/>
      <c r="F124" s="66"/>
      <c r="G124" s="66"/>
    </row>
    <row r="125" spans="1:10" x14ac:dyDescent="0.2">
      <c r="A125" s="66"/>
      <c r="B125" s="192" t="s">
        <v>176</v>
      </c>
      <c r="C125" s="193"/>
      <c r="D125" s="32" t="s">
        <v>170</v>
      </c>
      <c r="E125" s="66"/>
      <c r="F125" s="66"/>
      <c r="G125" s="66"/>
    </row>
    <row r="126" spans="1:10" x14ac:dyDescent="0.2">
      <c r="A126" s="66"/>
      <c r="B126" s="78"/>
      <c r="C126" s="78"/>
      <c r="D126" s="78"/>
      <c r="E126" s="66"/>
      <c r="F126" s="66"/>
      <c r="G126" s="66"/>
    </row>
    <row r="127" spans="1:10" x14ac:dyDescent="0.2">
      <c r="A127" s="66"/>
      <c r="B127" s="192" t="s">
        <v>177</v>
      </c>
      <c r="C127" s="193"/>
      <c r="D127" s="32" t="s">
        <v>170</v>
      </c>
      <c r="E127" s="74"/>
      <c r="F127" s="66"/>
      <c r="G127" s="66"/>
    </row>
    <row r="128" spans="1:10" x14ac:dyDescent="0.2">
      <c r="A128" s="66"/>
      <c r="B128" s="192" t="s">
        <v>178</v>
      </c>
      <c r="C128" s="193"/>
      <c r="D128" s="32" t="s">
        <v>170</v>
      </c>
      <c r="E128" s="74"/>
      <c r="F128" s="66"/>
      <c r="G128" s="66"/>
    </row>
    <row r="129" spans="1:7" ht="17.100000000000001" customHeight="1" x14ac:dyDescent="0.2">
      <c r="A129" s="66"/>
      <c r="B129" s="192" t="s">
        <v>179</v>
      </c>
      <c r="C129" s="193"/>
      <c r="D129" s="32" t="s">
        <v>170</v>
      </c>
      <c r="E129" s="74"/>
      <c r="F129" s="66"/>
      <c r="G129" s="66"/>
    </row>
    <row r="130" spans="1:7" ht="17.100000000000001" customHeight="1" x14ac:dyDescent="0.2">
      <c r="A130" s="66"/>
      <c r="B130" s="192" t="s">
        <v>180</v>
      </c>
      <c r="C130" s="193"/>
      <c r="D130" s="75">
        <v>0.6831951661569633</v>
      </c>
      <c r="E130" s="66"/>
      <c r="F130" s="60"/>
      <c r="G130" s="71"/>
    </row>
    <row r="132" spans="1:7" x14ac:dyDescent="0.2">
      <c r="B132" s="194" t="s">
        <v>1000</v>
      </c>
      <c r="C132" s="194"/>
    </row>
    <row r="134" spans="1:7" ht="153.75" customHeight="1" x14ac:dyDescent="0.2"/>
    <row r="137" spans="1:7" x14ac:dyDescent="0.2">
      <c r="B137" s="76" t="s">
        <v>1001</v>
      </c>
      <c r="C137" s="77"/>
      <c r="D137" s="76"/>
    </row>
    <row r="138" spans="1:7" x14ac:dyDescent="0.2">
      <c r="B138" s="76" t="s">
        <v>1164</v>
      </c>
      <c r="D138" s="76"/>
    </row>
    <row r="139" spans="1:7" ht="165" customHeight="1" x14ac:dyDescent="0.2"/>
  </sheetData>
  <mergeCells count="18">
    <mergeCell ref="B129:C129"/>
    <mergeCell ref="B130:C130"/>
    <mergeCell ref="B132:C132"/>
    <mergeCell ref="B116:C116"/>
    <mergeCell ref="B117:C117"/>
    <mergeCell ref="B125:C125"/>
    <mergeCell ref="B127:C127"/>
    <mergeCell ref="B128:C128"/>
    <mergeCell ref="B110:H110"/>
    <mergeCell ref="B111:H111"/>
    <mergeCell ref="B112:H112"/>
    <mergeCell ref="B114:D114"/>
    <mergeCell ref="B115:C115"/>
    <mergeCell ref="A1:H1"/>
    <mergeCell ref="A2:H2"/>
    <mergeCell ref="A3:H3"/>
    <mergeCell ref="B108:H108"/>
    <mergeCell ref="B109:H109"/>
  </mergeCells>
  <hyperlinks>
    <hyperlink ref="I1" location="Index!B2" display="Index" xr:uid="{12F7DE5B-7391-4946-9022-84A23D5D61B6}"/>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739AD-FBEA-480F-91F6-78522A1387F9}">
  <sheetPr>
    <outlinePr summaryBelow="0" summaryRight="0"/>
  </sheetPr>
  <dimension ref="A1:Q215"/>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863</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320</v>
      </c>
      <c r="C7" s="40" t="s">
        <v>321</v>
      </c>
      <c r="D7" s="40" t="s">
        <v>228</v>
      </c>
      <c r="E7" s="41">
        <v>9532898</v>
      </c>
      <c r="F7" s="42">
        <v>28832.250001</v>
      </c>
      <c r="G7" s="43">
        <v>5.612288E-2</v>
      </c>
      <c r="H7" s="33" t="s">
        <v>141</v>
      </c>
    </row>
    <row r="8" spans="1:9" x14ac:dyDescent="0.2">
      <c r="A8" s="39">
        <v>2</v>
      </c>
      <c r="B8" s="40" t="s">
        <v>12</v>
      </c>
      <c r="C8" s="40" t="s">
        <v>13</v>
      </c>
      <c r="D8" s="40" t="s">
        <v>14</v>
      </c>
      <c r="E8" s="41">
        <v>1438780</v>
      </c>
      <c r="F8" s="42">
        <v>28372.741600000001</v>
      </c>
      <c r="G8" s="43">
        <v>5.5228430000000002E-2</v>
      </c>
      <c r="H8" s="33" t="s">
        <v>141</v>
      </c>
    </row>
    <row r="9" spans="1:9" x14ac:dyDescent="0.2">
      <c r="A9" s="39">
        <v>3</v>
      </c>
      <c r="B9" s="40" t="s">
        <v>417</v>
      </c>
      <c r="C9" s="40" t="s">
        <v>418</v>
      </c>
      <c r="D9" s="40" t="s">
        <v>45</v>
      </c>
      <c r="E9" s="41">
        <v>1823721</v>
      </c>
      <c r="F9" s="42">
        <v>22422.649695</v>
      </c>
      <c r="G9" s="43">
        <v>4.364639E-2</v>
      </c>
      <c r="H9" s="33" t="s">
        <v>141</v>
      </c>
    </row>
    <row r="10" spans="1:9" x14ac:dyDescent="0.2">
      <c r="A10" s="39">
        <v>4</v>
      </c>
      <c r="B10" s="40" t="s">
        <v>18</v>
      </c>
      <c r="C10" s="40" t="s">
        <v>19</v>
      </c>
      <c r="D10" s="40" t="s">
        <v>20</v>
      </c>
      <c r="E10" s="41">
        <v>1616287</v>
      </c>
      <c r="F10" s="42">
        <v>21137.801385999999</v>
      </c>
      <c r="G10" s="43">
        <v>4.1145389999999997E-2</v>
      </c>
      <c r="H10" s="33" t="s">
        <v>141</v>
      </c>
    </row>
    <row r="11" spans="1:9" x14ac:dyDescent="0.2">
      <c r="A11" s="39">
        <v>5</v>
      </c>
      <c r="B11" s="40" t="s">
        <v>57</v>
      </c>
      <c r="C11" s="40" t="s">
        <v>58</v>
      </c>
      <c r="D11" s="40" t="s">
        <v>59</v>
      </c>
      <c r="E11" s="41">
        <v>1090073</v>
      </c>
      <c r="F11" s="42">
        <v>18493.088445000001</v>
      </c>
      <c r="G11" s="43">
        <v>3.5997380000000002E-2</v>
      </c>
      <c r="H11" s="33" t="s">
        <v>141</v>
      </c>
    </row>
    <row r="12" spans="1:9" x14ac:dyDescent="0.2">
      <c r="A12" s="39">
        <v>6</v>
      </c>
      <c r="B12" s="40" t="s">
        <v>83</v>
      </c>
      <c r="C12" s="40" t="s">
        <v>84</v>
      </c>
      <c r="D12" s="40" t="s">
        <v>85</v>
      </c>
      <c r="E12" s="41">
        <v>350813</v>
      </c>
      <c r="F12" s="42">
        <v>18140.540229999999</v>
      </c>
      <c r="G12" s="43">
        <v>3.5311130000000003E-2</v>
      </c>
      <c r="H12" s="33" t="s">
        <v>141</v>
      </c>
    </row>
    <row r="13" spans="1:9" x14ac:dyDescent="0.2">
      <c r="A13" s="39">
        <v>7</v>
      </c>
      <c r="B13" s="40" t="s">
        <v>334</v>
      </c>
      <c r="C13" s="40" t="s">
        <v>335</v>
      </c>
      <c r="D13" s="40" t="s">
        <v>199</v>
      </c>
      <c r="E13" s="41">
        <v>1702927</v>
      </c>
      <c r="F13" s="42">
        <v>15639.681568</v>
      </c>
      <c r="G13" s="43">
        <v>3.0443129999999999E-2</v>
      </c>
      <c r="H13" s="33" t="s">
        <v>141</v>
      </c>
    </row>
    <row r="14" spans="1:9" x14ac:dyDescent="0.2">
      <c r="A14" s="39">
        <v>8</v>
      </c>
      <c r="B14" s="40" t="s">
        <v>50</v>
      </c>
      <c r="C14" s="40" t="s">
        <v>51</v>
      </c>
      <c r="D14" s="40" t="s">
        <v>52</v>
      </c>
      <c r="E14" s="41">
        <v>164533</v>
      </c>
      <c r="F14" s="42">
        <v>14737.220810000001</v>
      </c>
      <c r="G14" s="43">
        <v>2.868646E-2</v>
      </c>
      <c r="H14" s="33" t="s">
        <v>141</v>
      </c>
    </row>
    <row r="15" spans="1:9" x14ac:dyDescent="0.2">
      <c r="A15" s="39">
        <v>9</v>
      </c>
      <c r="B15" s="40" t="s">
        <v>467</v>
      </c>
      <c r="C15" s="40" t="s">
        <v>468</v>
      </c>
      <c r="D15" s="40" t="s">
        <v>184</v>
      </c>
      <c r="E15" s="41">
        <v>706256</v>
      </c>
      <c r="F15" s="42">
        <v>14330.640496</v>
      </c>
      <c r="G15" s="43">
        <v>2.7895039999999999E-2</v>
      </c>
      <c r="H15" s="33" t="s">
        <v>141</v>
      </c>
    </row>
    <row r="16" spans="1:9" x14ac:dyDescent="0.2">
      <c r="A16" s="39">
        <v>10</v>
      </c>
      <c r="B16" s="40" t="s">
        <v>43</v>
      </c>
      <c r="C16" s="40" t="s">
        <v>44</v>
      </c>
      <c r="D16" s="40" t="s">
        <v>45</v>
      </c>
      <c r="E16" s="41">
        <v>982972</v>
      </c>
      <c r="F16" s="42">
        <v>14109.580088000001</v>
      </c>
      <c r="G16" s="43">
        <v>2.7464740000000001E-2</v>
      </c>
      <c r="H16" s="33" t="s">
        <v>141</v>
      </c>
    </row>
    <row r="17" spans="1:8" x14ac:dyDescent="0.2">
      <c r="A17" s="39">
        <v>11</v>
      </c>
      <c r="B17" s="40" t="s">
        <v>465</v>
      </c>
      <c r="C17" s="40" t="s">
        <v>466</v>
      </c>
      <c r="D17" s="40" t="s">
        <v>45</v>
      </c>
      <c r="E17" s="41">
        <v>3562384</v>
      </c>
      <c r="F17" s="42">
        <v>13903.984752</v>
      </c>
      <c r="G17" s="43">
        <v>2.7064540000000002E-2</v>
      </c>
      <c r="H17" s="33" t="s">
        <v>141</v>
      </c>
    </row>
    <row r="18" spans="1:8" x14ac:dyDescent="0.2">
      <c r="A18" s="39">
        <v>12</v>
      </c>
      <c r="B18" s="40" t="s">
        <v>341</v>
      </c>
      <c r="C18" s="40" t="s">
        <v>342</v>
      </c>
      <c r="D18" s="40" t="s">
        <v>52</v>
      </c>
      <c r="E18" s="41">
        <v>1639820</v>
      </c>
      <c r="F18" s="42">
        <v>13481.780129999999</v>
      </c>
      <c r="G18" s="43">
        <v>2.6242709999999999E-2</v>
      </c>
      <c r="H18" s="33" t="s">
        <v>141</v>
      </c>
    </row>
    <row r="19" spans="1:8" x14ac:dyDescent="0.2">
      <c r="A19" s="39">
        <v>13</v>
      </c>
      <c r="B19" s="40" t="s">
        <v>318</v>
      </c>
      <c r="C19" s="40" t="s">
        <v>319</v>
      </c>
      <c r="D19" s="40" t="s">
        <v>184</v>
      </c>
      <c r="E19" s="41">
        <v>1286643</v>
      </c>
      <c r="F19" s="42">
        <v>13467.292281</v>
      </c>
      <c r="G19" s="43">
        <v>2.621451E-2</v>
      </c>
      <c r="H19" s="33" t="s">
        <v>141</v>
      </c>
    </row>
    <row r="20" spans="1:8" x14ac:dyDescent="0.2">
      <c r="A20" s="39">
        <v>14</v>
      </c>
      <c r="B20" s="40" t="s">
        <v>790</v>
      </c>
      <c r="C20" s="40" t="s">
        <v>791</v>
      </c>
      <c r="D20" s="40" t="s">
        <v>116</v>
      </c>
      <c r="E20" s="41">
        <v>275874</v>
      </c>
      <c r="F20" s="42">
        <v>13449.409248</v>
      </c>
      <c r="G20" s="43">
        <v>2.61797E-2</v>
      </c>
      <c r="H20" s="33" t="s">
        <v>141</v>
      </c>
    </row>
    <row r="21" spans="1:8" x14ac:dyDescent="0.2">
      <c r="A21" s="39">
        <v>15</v>
      </c>
      <c r="B21" s="40" t="s">
        <v>292</v>
      </c>
      <c r="C21" s="40" t="s">
        <v>293</v>
      </c>
      <c r="D21" s="40" t="s">
        <v>228</v>
      </c>
      <c r="E21" s="41">
        <v>1082313</v>
      </c>
      <c r="F21" s="42">
        <v>13271.8631625</v>
      </c>
      <c r="G21" s="43">
        <v>2.5834099999999999E-2</v>
      </c>
      <c r="H21" s="33" t="s">
        <v>141</v>
      </c>
    </row>
    <row r="22" spans="1:8" x14ac:dyDescent="0.2">
      <c r="A22" s="39">
        <v>16</v>
      </c>
      <c r="B22" s="40" t="s">
        <v>373</v>
      </c>
      <c r="C22" s="40" t="s">
        <v>374</v>
      </c>
      <c r="D22" s="40" t="s">
        <v>184</v>
      </c>
      <c r="E22" s="41">
        <v>825074</v>
      </c>
      <c r="F22" s="42">
        <v>12658.285308</v>
      </c>
      <c r="G22" s="43">
        <v>2.4639749999999998E-2</v>
      </c>
      <c r="H22" s="33" t="s">
        <v>141</v>
      </c>
    </row>
    <row r="23" spans="1:8" x14ac:dyDescent="0.2">
      <c r="A23" s="39">
        <v>17</v>
      </c>
      <c r="B23" s="40" t="s">
        <v>463</v>
      </c>
      <c r="C23" s="40" t="s">
        <v>464</v>
      </c>
      <c r="D23" s="40" t="s">
        <v>45</v>
      </c>
      <c r="E23" s="41">
        <v>1689971</v>
      </c>
      <c r="F23" s="42">
        <v>12643.5180365</v>
      </c>
      <c r="G23" s="43">
        <v>2.4611000000000001E-2</v>
      </c>
      <c r="H23" s="33" t="s">
        <v>141</v>
      </c>
    </row>
    <row r="24" spans="1:8" x14ac:dyDescent="0.2">
      <c r="A24" s="39">
        <v>18</v>
      </c>
      <c r="B24" s="40" t="s">
        <v>371</v>
      </c>
      <c r="C24" s="40" t="s">
        <v>372</v>
      </c>
      <c r="D24" s="40" t="s">
        <v>184</v>
      </c>
      <c r="E24" s="41">
        <v>1145939</v>
      </c>
      <c r="F24" s="42">
        <v>12067.883609</v>
      </c>
      <c r="G24" s="43">
        <v>2.3490509999999999E-2</v>
      </c>
      <c r="H24" s="33" t="s">
        <v>141</v>
      </c>
    </row>
    <row r="25" spans="1:8" x14ac:dyDescent="0.2">
      <c r="A25" s="39">
        <v>19</v>
      </c>
      <c r="B25" s="40" t="s">
        <v>197</v>
      </c>
      <c r="C25" s="40" t="s">
        <v>198</v>
      </c>
      <c r="D25" s="40" t="s">
        <v>199</v>
      </c>
      <c r="E25" s="41">
        <v>682973</v>
      </c>
      <c r="F25" s="42">
        <v>11753.965330000001</v>
      </c>
      <c r="G25" s="43">
        <v>2.2879460000000001E-2</v>
      </c>
      <c r="H25" s="33" t="s">
        <v>141</v>
      </c>
    </row>
    <row r="26" spans="1:8" x14ac:dyDescent="0.2">
      <c r="A26" s="39">
        <v>20</v>
      </c>
      <c r="B26" s="40" t="s">
        <v>332</v>
      </c>
      <c r="C26" s="40" t="s">
        <v>333</v>
      </c>
      <c r="D26" s="40" t="s">
        <v>250</v>
      </c>
      <c r="E26" s="41">
        <v>705388</v>
      </c>
      <c r="F26" s="42">
        <v>11187.453680000001</v>
      </c>
      <c r="G26" s="43">
        <v>2.1776730000000001E-2</v>
      </c>
      <c r="H26" s="33" t="s">
        <v>141</v>
      </c>
    </row>
    <row r="27" spans="1:8" x14ac:dyDescent="0.2">
      <c r="A27" s="39">
        <v>21</v>
      </c>
      <c r="B27" s="40" t="s">
        <v>86</v>
      </c>
      <c r="C27" s="40" t="s">
        <v>87</v>
      </c>
      <c r="D27" s="40" t="s">
        <v>14</v>
      </c>
      <c r="E27" s="41">
        <v>2828625</v>
      </c>
      <c r="F27" s="42">
        <v>11062.752375</v>
      </c>
      <c r="G27" s="43">
        <v>2.1533989999999999E-2</v>
      </c>
      <c r="H27" s="33" t="s">
        <v>141</v>
      </c>
    </row>
    <row r="28" spans="1:8" ht="25.5" x14ac:dyDescent="0.2">
      <c r="A28" s="39">
        <v>22</v>
      </c>
      <c r="B28" s="40" t="s">
        <v>257</v>
      </c>
      <c r="C28" s="40" t="s">
        <v>258</v>
      </c>
      <c r="D28" s="40" t="s">
        <v>237</v>
      </c>
      <c r="E28" s="41">
        <v>726081</v>
      </c>
      <c r="F28" s="42">
        <v>9751.2678300000007</v>
      </c>
      <c r="G28" s="43">
        <v>1.8981149999999999E-2</v>
      </c>
      <c r="H28" s="33" t="s">
        <v>141</v>
      </c>
    </row>
    <row r="29" spans="1:8" x14ac:dyDescent="0.2">
      <c r="A29" s="39">
        <v>23</v>
      </c>
      <c r="B29" s="40" t="s">
        <v>434</v>
      </c>
      <c r="C29" s="40" t="s">
        <v>435</v>
      </c>
      <c r="D29" s="40" t="s">
        <v>45</v>
      </c>
      <c r="E29" s="41">
        <v>4965330</v>
      </c>
      <c r="F29" s="42">
        <v>8646.1291290000008</v>
      </c>
      <c r="G29" s="43">
        <v>1.6829960000000001E-2</v>
      </c>
      <c r="H29" s="33" t="s">
        <v>141</v>
      </c>
    </row>
    <row r="30" spans="1:8" x14ac:dyDescent="0.2">
      <c r="A30" s="39">
        <v>24</v>
      </c>
      <c r="B30" s="40" t="s">
        <v>393</v>
      </c>
      <c r="C30" s="40" t="s">
        <v>394</v>
      </c>
      <c r="D30" s="40" t="s">
        <v>184</v>
      </c>
      <c r="E30" s="41">
        <v>635015</v>
      </c>
      <c r="F30" s="42">
        <v>8634.93397</v>
      </c>
      <c r="G30" s="43">
        <v>1.6808170000000001E-2</v>
      </c>
      <c r="H30" s="33" t="s">
        <v>141</v>
      </c>
    </row>
    <row r="31" spans="1:8" ht="25.5" x14ac:dyDescent="0.2">
      <c r="A31" s="39">
        <v>25</v>
      </c>
      <c r="B31" s="40" t="s">
        <v>235</v>
      </c>
      <c r="C31" s="40" t="s">
        <v>236</v>
      </c>
      <c r="D31" s="40" t="s">
        <v>237</v>
      </c>
      <c r="E31" s="41">
        <v>473152</v>
      </c>
      <c r="F31" s="42">
        <v>7577.5292799999997</v>
      </c>
      <c r="G31" s="43">
        <v>1.47499E-2</v>
      </c>
      <c r="H31" s="33" t="s">
        <v>141</v>
      </c>
    </row>
    <row r="32" spans="1:8" x14ac:dyDescent="0.2">
      <c r="A32" s="39">
        <v>26</v>
      </c>
      <c r="B32" s="40" t="s">
        <v>369</v>
      </c>
      <c r="C32" s="40" t="s">
        <v>370</v>
      </c>
      <c r="D32" s="40" t="s">
        <v>223</v>
      </c>
      <c r="E32" s="41">
        <v>1353240</v>
      </c>
      <c r="F32" s="42">
        <v>7317.6453000000001</v>
      </c>
      <c r="G32" s="43">
        <v>1.424403E-2</v>
      </c>
      <c r="H32" s="33" t="s">
        <v>141</v>
      </c>
    </row>
    <row r="33" spans="1:8" x14ac:dyDescent="0.2">
      <c r="A33" s="39">
        <v>27</v>
      </c>
      <c r="B33" s="40" t="s">
        <v>428</v>
      </c>
      <c r="C33" s="40" t="s">
        <v>429</v>
      </c>
      <c r="D33" s="40" t="s">
        <v>116</v>
      </c>
      <c r="E33" s="41">
        <v>1639084</v>
      </c>
      <c r="F33" s="42">
        <v>6608.7866880000001</v>
      </c>
      <c r="G33" s="43">
        <v>1.2864209999999999E-2</v>
      </c>
      <c r="H33" s="33" t="s">
        <v>141</v>
      </c>
    </row>
    <row r="34" spans="1:8" x14ac:dyDescent="0.2">
      <c r="A34" s="39">
        <v>28</v>
      </c>
      <c r="B34" s="40" t="s">
        <v>88</v>
      </c>
      <c r="C34" s="40" t="s">
        <v>89</v>
      </c>
      <c r="D34" s="40" t="s">
        <v>85</v>
      </c>
      <c r="E34" s="41">
        <v>1343146</v>
      </c>
      <c r="F34" s="42">
        <v>6473.2921470000001</v>
      </c>
      <c r="G34" s="43">
        <v>1.2600470000000001E-2</v>
      </c>
      <c r="H34" s="33" t="s">
        <v>141</v>
      </c>
    </row>
    <row r="35" spans="1:8" x14ac:dyDescent="0.2">
      <c r="A35" s="39">
        <v>29</v>
      </c>
      <c r="B35" s="40" t="s">
        <v>349</v>
      </c>
      <c r="C35" s="40" t="s">
        <v>350</v>
      </c>
      <c r="D35" s="40" t="s">
        <v>194</v>
      </c>
      <c r="E35" s="41">
        <v>2047480</v>
      </c>
      <c r="F35" s="42">
        <v>6100.46666</v>
      </c>
      <c r="G35" s="43">
        <v>1.187475E-2</v>
      </c>
      <c r="H35" s="33" t="s">
        <v>141</v>
      </c>
    </row>
    <row r="36" spans="1:8" x14ac:dyDescent="0.2">
      <c r="A36" s="39">
        <v>30</v>
      </c>
      <c r="B36" s="40" t="s">
        <v>322</v>
      </c>
      <c r="C36" s="40" t="s">
        <v>323</v>
      </c>
      <c r="D36" s="40" t="s">
        <v>184</v>
      </c>
      <c r="E36" s="41">
        <v>1061963</v>
      </c>
      <c r="F36" s="42">
        <v>5819.0262585</v>
      </c>
      <c r="G36" s="43">
        <v>1.1326920000000001E-2</v>
      </c>
      <c r="H36" s="33" t="s">
        <v>141</v>
      </c>
    </row>
    <row r="37" spans="1:8" x14ac:dyDescent="0.2">
      <c r="A37" s="39">
        <v>31</v>
      </c>
      <c r="B37" s="40" t="s">
        <v>330</v>
      </c>
      <c r="C37" s="40" t="s">
        <v>331</v>
      </c>
      <c r="D37" s="40" t="s">
        <v>45</v>
      </c>
      <c r="E37" s="41">
        <v>7980147</v>
      </c>
      <c r="F37" s="42">
        <v>5725.7554725</v>
      </c>
      <c r="G37" s="43">
        <v>1.114536E-2</v>
      </c>
      <c r="H37" s="33" t="s">
        <v>141</v>
      </c>
    </row>
    <row r="38" spans="1:8" x14ac:dyDescent="0.2">
      <c r="A38" s="39">
        <v>32</v>
      </c>
      <c r="B38" s="40" t="s">
        <v>209</v>
      </c>
      <c r="C38" s="40" t="s">
        <v>210</v>
      </c>
      <c r="D38" s="40" t="s">
        <v>109</v>
      </c>
      <c r="E38" s="41">
        <v>297297</v>
      </c>
      <c r="F38" s="42">
        <v>5628.7241009999998</v>
      </c>
      <c r="G38" s="43">
        <v>1.0956489999999999E-2</v>
      </c>
      <c r="H38" s="33" t="s">
        <v>141</v>
      </c>
    </row>
    <row r="39" spans="1:8" x14ac:dyDescent="0.2">
      <c r="A39" s="39">
        <v>33</v>
      </c>
      <c r="B39" s="40" t="s">
        <v>296</v>
      </c>
      <c r="C39" s="40" t="s">
        <v>297</v>
      </c>
      <c r="D39" s="40" t="s">
        <v>119</v>
      </c>
      <c r="E39" s="41">
        <v>664074</v>
      </c>
      <c r="F39" s="42">
        <v>5388.2964359999996</v>
      </c>
      <c r="G39" s="43">
        <v>1.048849E-2</v>
      </c>
      <c r="H39" s="33" t="s">
        <v>141</v>
      </c>
    </row>
    <row r="40" spans="1:8" x14ac:dyDescent="0.2">
      <c r="A40" s="39">
        <v>34</v>
      </c>
      <c r="B40" s="40" t="s">
        <v>360</v>
      </c>
      <c r="C40" s="40" t="s">
        <v>361</v>
      </c>
      <c r="D40" s="40" t="s">
        <v>119</v>
      </c>
      <c r="E40" s="41">
        <v>2799984</v>
      </c>
      <c r="F40" s="42">
        <v>5183.0503823999998</v>
      </c>
      <c r="G40" s="43">
        <v>1.0088969999999999E-2</v>
      </c>
      <c r="H40" s="33" t="s">
        <v>141</v>
      </c>
    </row>
    <row r="41" spans="1:8" x14ac:dyDescent="0.2">
      <c r="A41" s="39">
        <v>35</v>
      </c>
      <c r="B41" s="40" t="s">
        <v>103</v>
      </c>
      <c r="C41" s="40" t="s">
        <v>104</v>
      </c>
      <c r="D41" s="40" t="s">
        <v>14</v>
      </c>
      <c r="E41" s="41">
        <v>300424</v>
      </c>
      <c r="F41" s="42">
        <v>4829.3158000000003</v>
      </c>
      <c r="G41" s="43">
        <v>9.4004199999999996E-3</v>
      </c>
      <c r="H41" s="33" t="s">
        <v>141</v>
      </c>
    </row>
    <row r="42" spans="1:8" x14ac:dyDescent="0.2">
      <c r="A42" s="39">
        <v>36</v>
      </c>
      <c r="B42" s="40" t="s">
        <v>764</v>
      </c>
      <c r="C42" s="40" t="s">
        <v>765</v>
      </c>
      <c r="D42" s="40" t="s">
        <v>52</v>
      </c>
      <c r="E42" s="41">
        <v>825004</v>
      </c>
      <c r="F42" s="42">
        <v>4805.2357979999997</v>
      </c>
      <c r="G42" s="43">
        <v>9.3535400000000005E-3</v>
      </c>
      <c r="H42" s="33" t="s">
        <v>141</v>
      </c>
    </row>
    <row r="43" spans="1:8" x14ac:dyDescent="0.2">
      <c r="A43" s="39">
        <v>37</v>
      </c>
      <c r="B43" s="40" t="s">
        <v>430</v>
      </c>
      <c r="C43" s="40" t="s">
        <v>431</v>
      </c>
      <c r="D43" s="40" t="s">
        <v>208</v>
      </c>
      <c r="E43" s="41">
        <v>1316767</v>
      </c>
      <c r="F43" s="42">
        <v>4714.0258599999997</v>
      </c>
      <c r="G43" s="43">
        <v>9.1760000000000001E-3</v>
      </c>
      <c r="H43" s="33" t="s">
        <v>141</v>
      </c>
    </row>
    <row r="44" spans="1:8" x14ac:dyDescent="0.2">
      <c r="A44" s="39">
        <v>38</v>
      </c>
      <c r="B44" s="40" t="s">
        <v>355</v>
      </c>
      <c r="C44" s="40" t="s">
        <v>356</v>
      </c>
      <c r="D44" s="40" t="s">
        <v>357</v>
      </c>
      <c r="E44" s="41">
        <v>1066170</v>
      </c>
      <c r="F44" s="42">
        <v>4503.5020800000002</v>
      </c>
      <c r="G44" s="43">
        <v>8.76621E-3</v>
      </c>
      <c r="H44" s="33" t="s">
        <v>141</v>
      </c>
    </row>
    <row r="45" spans="1:8" x14ac:dyDescent="0.2">
      <c r="A45" s="39">
        <v>39</v>
      </c>
      <c r="B45" s="40" t="s">
        <v>421</v>
      </c>
      <c r="C45" s="40" t="s">
        <v>422</v>
      </c>
      <c r="D45" s="40" t="s">
        <v>194</v>
      </c>
      <c r="E45" s="41">
        <v>130000</v>
      </c>
      <c r="F45" s="42">
        <v>4279.6000000000004</v>
      </c>
      <c r="G45" s="43">
        <v>8.3303800000000001E-3</v>
      </c>
      <c r="H45" s="33" t="s">
        <v>141</v>
      </c>
    </row>
    <row r="46" spans="1:8" x14ac:dyDescent="0.2">
      <c r="A46" s="39">
        <v>40</v>
      </c>
      <c r="B46" s="40" t="s">
        <v>423</v>
      </c>
      <c r="C46" s="40" t="s">
        <v>424</v>
      </c>
      <c r="D46" s="40" t="s">
        <v>184</v>
      </c>
      <c r="E46" s="41">
        <v>1282788</v>
      </c>
      <c r="F46" s="42">
        <v>4076.7002640000001</v>
      </c>
      <c r="G46" s="43">
        <v>7.9354300000000003E-3</v>
      </c>
      <c r="H46" s="33" t="s">
        <v>141</v>
      </c>
    </row>
    <row r="47" spans="1:8" x14ac:dyDescent="0.2">
      <c r="A47" s="39">
        <v>41</v>
      </c>
      <c r="B47" s="40" t="s">
        <v>347</v>
      </c>
      <c r="C47" s="40" t="s">
        <v>348</v>
      </c>
      <c r="D47" s="40" t="s">
        <v>45</v>
      </c>
      <c r="E47" s="41">
        <v>1211462</v>
      </c>
      <c r="F47" s="42">
        <v>3996.6131380000002</v>
      </c>
      <c r="G47" s="43">
        <v>7.7795299999999998E-3</v>
      </c>
      <c r="H47" s="33" t="s">
        <v>141</v>
      </c>
    </row>
    <row r="48" spans="1:8" x14ac:dyDescent="0.2">
      <c r="A48" s="39">
        <v>42</v>
      </c>
      <c r="B48" s="40" t="s">
        <v>362</v>
      </c>
      <c r="C48" s="40" t="s">
        <v>363</v>
      </c>
      <c r="D48" s="40" t="s">
        <v>364</v>
      </c>
      <c r="E48" s="41">
        <v>352255</v>
      </c>
      <c r="F48" s="42">
        <v>3982.59503</v>
      </c>
      <c r="G48" s="43">
        <v>7.7522499999999996E-3</v>
      </c>
      <c r="H48" s="33" t="s">
        <v>141</v>
      </c>
    </row>
    <row r="49" spans="1:8" x14ac:dyDescent="0.2">
      <c r="A49" s="39">
        <v>43</v>
      </c>
      <c r="B49" s="40" t="s">
        <v>345</v>
      </c>
      <c r="C49" s="40" t="s">
        <v>346</v>
      </c>
      <c r="D49" s="40" t="s">
        <v>45</v>
      </c>
      <c r="E49" s="41">
        <v>5039353</v>
      </c>
      <c r="F49" s="42">
        <v>3790.0973912999998</v>
      </c>
      <c r="G49" s="43">
        <v>7.3775400000000001E-3</v>
      </c>
      <c r="H49" s="33" t="s">
        <v>141</v>
      </c>
    </row>
    <row r="50" spans="1:8" x14ac:dyDescent="0.2">
      <c r="A50" s="39">
        <v>44</v>
      </c>
      <c r="B50" s="40" t="s">
        <v>215</v>
      </c>
      <c r="C50" s="40" t="s">
        <v>216</v>
      </c>
      <c r="D50" s="40" t="s">
        <v>52</v>
      </c>
      <c r="E50" s="41">
        <v>331338</v>
      </c>
      <c r="F50" s="42">
        <v>3131.1441</v>
      </c>
      <c r="G50" s="43">
        <v>6.0948699999999996E-3</v>
      </c>
      <c r="H50" s="33" t="s">
        <v>141</v>
      </c>
    </row>
    <row r="51" spans="1:8" x14ac:dyDescent="0.2">
      <c r="A51" s="39">
        <v>45</v>
      </c>
      <c r="B51" s="40" t="s">
        <v>786</v>
      </c>
      <c r="C51" s="40" t="s">
        <v>787</v>
      </c>
      <c r="D51" s="40" t="s">
        <v>199</v>
      </c>
      <c r="E51" s="41">
        <v>71455</v>
      </c>
      <c r="F51" s="42">
        <v>3116.9385550000002</v>
      </c>
      <c r="G51" s="43">
        <v>6.0672199999999999E-3</v>
      </c>
      <c r="H51" s="33" t="s">
        <v>141</v>
      </c>
    </row>
    <row r="52" spans="1:8" x14ac:dyDescent="0.2">
      <c r="A52" s="39">
        <v>46</v>
      </c>
      <c r="B52" s="40" t="s">
        <v>395</v>
      </c>
      <c r="C52" s="40" t="s">
        <v>396</v>
      </c>
      <c r="D52" s="40" t="s">
        <v>250</v>
      </c>
      <c r="E52" s="41">
        <v>1096915</v>
      </c>
      <c r="F52" s="42">
        <v>2878.9631089999998</v>
      </c>
      <c r="G52" s="43">
        <v>5.6039899999999997E-3</v>
      </c>
      <c r="H52" s="33" t="s">
        <v>141</v>
      </c>
    </row>
    <row r="53" spans="1:8" x14ac:dyDescent="0.2">
      <c r="A53" s="39">
        <v>47</v>
      </c>
      <c r="B53" s="40" t="s">
        <v>454</v>
      </c>
      <c r="C53" s="40" t="s">
        <v>455</v>
      </c>
      <c r="D53" s="40" t="s">
        <v>194</v>
      </c>
      <c r="E53" s="41">
        <v>303085</v>
      </c>
      <c r="F53" s="42">
        <v>2737.1606350000002</v>
      </c>
      <c r="G53" s="43">
        <v>5.3279699999999996E-3</v>
      </c>
      <c r="H53" s="33" t="s">
        <v>141</v>
      </c>
    </row>
    <row r="54" spans="1:8" x14ac:dyDescent="0.2">
      <c r="A54" s="39">
        <v>48</v>
      </c>
      <c r="B54" s="40" t="s">
        <v>637</v>
      </c>
      <c r="C54" s="40" t="s">
        <v>638</v>
      </c>
      <c r="D54" s="40" t="s">
        <v>184</v>
      </c>
      <c r="E54" s="41">
        <v>722625</v>
      </c>
      <c r="F54" s="42">
        <v>2695.0299375</v>
      </c>
      <c r="G54" s="43">
        <v>5.24596E-3</v>
      </c>
      <c r="H54" s="33" t="s">
        <v>141</v>
      </c>
    </row>
    <row r="55" spans="1:8" x14ac:dyDescent="0.2">
      <c r="A55" s="39">
        <v>49</v>
      </c>
      <c r="B55" s="40" t="s">
        <v>386</v>
      </c>
      <c r="C55" s="40" t="s">
        <v>387</v>
      </c>
      <c r="D55" s="40" t="s">
        <v>119</v>
      </c>
      <c r="E55" s="41">
        <v>445320</v>
      </c>
      <c r="F55" s="42">
        <v>2258.2177200000001</v>
      </c>
      <c r="G55" s="43">
        <v>4.3956899999999998E-3</v>
      </c>
      <c r="H55" s="33" t="s">
        <v>141</v>
      </c>
    </row>
    <row r="56" spans="1:8" x14ac:dyDescent="0.2">
      <c r="A56" s="39">
        <v>50</v>
      </c>
      <c r="B56" s="40" t="s">
        <v>861</v>
      </c>
      <c r="C56" s="40" t="s">
        <v>862</v>
      </c>
      <c r="D56" s="40" t="s">
        <v>52</v>
      </c>
      <c r="E56" s="41">
        <v>339000</v>
      </c>
      <c r="F56" s="42">
        <v>2000.1</v>
      </c>
      <c r="G56" s="43">
        <v>3.8932599999999999E-3</v>
      </c>
      <c r="H56" s="33" t="s">
        <v>141</v>
      </c>
    </row>
    <row r="57" spans="1:8" x14ac:dyDescent="0.2">
      <c r="A57" s="39">
        <v>51</v>
      </c>
      <c r="B57" s="40" t="s">
        <v>687</v>
      </c>
      <c r="C57" s="40" t="s">
        <v>688</v>
      </c>
      <c r="D57" s="40" t="s">
        <v>199</v>
      </c>
      <c r="E57" s="41">
        <v>121357</v>
      </c>
      <c r="F57" s="42">
        <v>1371.455457</v>
      </c>
      <c r="G57" s="43">
        <v>2.66958E-3</v>
      </c>
      <c r="H57" s="33" t="s">
        <v>141</v>
      </c>
    </row>
    <row r="58" spans="1:8" x14ac:dyDescent="0.2">
      <c r="A58" s="39">
        <v>52</v>
      </c>
      <c r="B58" s="40" t="s">
        <v>864</v>
      </c>
      <c r="C58" s="40" t="s">
        <v>865</v>
      </c>
      <c r="D58" s="40" t="s">
        <v>208</v>
      </c>
      <c r="E58" s="41">
        <v>181425</v>
      </c>
      <c r="F58" s="42">
        <v>935.06444999999997</v>
      </c>
      <c r="G58" s="43">
        <v>1.8201300000000001E-3</v>
      </c>
      <c r="H58" s="33" t="s">
        <v>141</v>
      </c>
    </row>
    <row r="59" spans="1:8" x14ac:dyDescent="0.2">
      <c r="A59" s="39">
        <v>53</v>
      </c>
      <c r="B59" s="40" t="s">
        <v>265</v>
      </c>
      <c r="C59" s="40" t="s">
        <v>266</v>
      </c>
      <c r="D59" s="40" t="s">
        <v>228</v>
      </c>
      <c r="E59" s="41">
        <v>62103</v>
      </c>
      <c r="F59" s="42">
        <v>176.90660579999999</v>
      </c>
      <c r="G59" s="43">
        <v>3.4434999999999999E-4</v>
      </c>
      <c r="H59" s="33" t="s">
        <v>141</v>
      </c>
    </row>
    <row r="60" spans="1:8" x14ac:dyDescent="0.2">
      <c r="A60" s="44"/>
      <c r="B60" s="44"/>
      <c r="C60" s="45" t="s">
        <v>140</v>
      </c>
      <c r="D60" s="44"/>
      <c r="E60" s="44" t="s">
        <v>141</v>
      </c>
      <c r="F60" s="46">
        <v>484297.95181599999</v>
      </c>
      <c r="G60" s="47">
        <v>0.94270116000000004</v>
      </c>
      <c r="H60" s="33" t="s">
        <v>141</v>
      </c>
    </row>
    <row r="61" spans="1:8" x14ac:dyDescent="0.2">
      <c r="A61" s="44"/>
      <c r="B61" s="44"/>
      <c r="C61" s="48"/>
      <c r="D61" s="44"/>
      <c r="E61" s="44"/>
      <c r="F61" s="49"/>
      <c r="G61" s="49"/>
      <c r="H61" s="33" t="s">
        <v>141</v>
      </c>
    </row>
    <row r="62" spans="1:8" x14ac:dyDescent="0.2">
      <c r="A62" s="44"/>
      <c r="B62" s="44"/>
      <c r="C62" s="45" t="s">
        <v>142</v>
      </c>
      <c r="D62" s="44"/>
      <c r="E62" s="44"/>
      <c r="F62" s="44"/>
      <c r="G62" s="44"/>
      <c r="H62" s="33" t="s">
        <v>141</v>
      </c>
    </row>
    <row r="63" spans="1:8" x14ac:dyDescent="0.2">
      <c r="A63" s="34">
        <v>1</v>
      </c>
      <c r="B63" s="35" t="s">
        <v>866</v>
      </c>
      <c r="C63" s="35" t="s">
        <v>1165</v>
      </c>
      <c r="D63" s="35" t="s">
        <v>119</v>
      </c>
      <c r="E63" s="41">
        <v>74187</v>
      </c>
      <c r="F63" s="42">
        <v>4029.3598309029999</v>
      </c>
      <c r="G63" s="43">
        <v>7.8432799999999993E-3</v>
      </c>
      <c r="H63" s="33" t="s">
        <v>141</v>
      </c>
    </row>
    <row r="64" spans="1:8" x14ac:dyDescent="0.2">
      <c r="A64" s="44"/>
      <c r="B64" s="44"/>
      <c r="C64" s="45" t="s">
        <v>140</v>
      </c>
      <c r="D64" s="44"/>
      <c r="E64" s="44" t="s">
        <v>141</v>
      </c>
      <c r="F64" s="46">
        <v>4029.3598309029999</v>
      </c>
      <c r="G64" s="47">
        <v>7.8432799999999993E-3</v>
      </c>
      <c r="H64" s="33" t="s">
        <v>141</v>
      </c>
    </row>
    <row r="65" spans="1:8" x14ac:dyDescent="0.2">
      <c r="A65" s="44"/>
      <c r="B65" s="44"/>
      <c r="C65" s="48"/>
      <c r="D65" s="44"/>
      <c r="E65" s="44"/>
      <c r="F65" s="49"/>
      <c r="G65" s="49"/>
      <c r="H65" s="33" t="s">
        <v>141</v>
      </c>
    </row>
    <row r="66" spans="1:8" x14ac:dyDescent="0.2">
      <c r="A66" s="44"/>
      <c r="B66" s="44"/>
      <c r="C66" s="45" t="s">
        <v>144</v>
      </c>
      <c r="D66" s="44"/>
      <c r="E66" s="44"/>
      <c r="F66" s="44"/>
      <c r="G66" s="44"/>
      <c r="H66" s="33" t="s">
        <v>141</v>
      </c>
    </row>
    <row r="67" spans="1:8" x14ac:dyDescent="0.2">
      <c r="A67" s="44"/>
      <c r="B67" s="44"/>
      <c r="C67" s="45" t="s">
        <v>140</v>
      </c>
      <c r="D67" s="44"/>
      <c r="E67" s="44" t="s">
        <v>141</v>
      </c>
      <c r="F67" s="50" t="s">
        <v>143</v>
      </c>
      <c r="G67" s="47">
        <v>0</v>
      </c>
      <c r="H67" s="33" t="s">
        <v>141</v>
      </c>
    </row>
    <row r="68" spans="1:8" x14ac:dyDescent="0.2">
      <c r="A68" s="44"/>
      <c r="B68" s="44"/>
      <c r="C68" s="48"/>
      <c r="D68" s="44"/>
      <c r="E68" s="44"/>
      <c r="F68" s="49"/>
      <c r="G68" s="49"/>
      <c r="H68" s="33" t="s">
        <v>141</v>
      </c>
    </row>
    <row r="69" spans="1:8" x14ac:dyDescent="0.2">
      <c r="A69" s="44"/>
      <c r="B69" s="44"/>
      <c r="C69" s="45" t="s">
        <v>145</v>
      </c>
      <c r="D69" s="44"/>
      <c r="E69" s="44"/>
      <c r="F69" s="44"/>
      <c r="G69" s="44"/>
      <c r="H69" s="33" t="s">
        <v>141</v>
      </c>
    </row>
    <row r="70" spans="1:8" x14ac:dyDescent="0.2">
      <c r="A70" s="44"/>
      <c r="B70" s="44"/>
      <c r="C70" s="45" t="s">
        <v>140</v>
      </c>
      <c r="D70" s="44"/>
      <c r="E70" s="44" t="s">
        <v>141</v>
      </c>
      <c r="F70" s="50" t="s">
        <v>143</v>
      </c>
      <c r="G70" s="47">
        <v>0</v>
      </c>
      <c r="H70" s="33" t="s">
        <v>141</v>
      </c>
    </row>
    <row r="71" spans="1:8" x14ac:dyDescent="0.2">
      <c r="A71" s="44"/>
      <c r="B71" s="44"/>
      <c r="C71" s="48"/>
      <c r="D71" s="44"/>
      <c r="E71" s="44"/>
      <c r="F71" s="49"/>
      <c r="G71" s="49"/>
      <c r="H71" s="33" t="s">
        <v>141</v>
      </c>
    </row>
    <row r="72" spans="1:8" x14ac:dyDescent="0.2">
      <c r="A72" s="44"/>
      <c r="B72" s="44"/>
      <c r="C72" s="45" t="s">
        <v>146</v>
      </c>
      <c r="D72" s="44"/>
      <c r="E72" s="44"/>
      <c r="F72" s="49"/>
      <c r="G72" s="49"/>
      <c r="H72" s="33" t="s">
        <v>141</v>
      </c>
    </row>
    <row r="73" spans="1:8" x14ac:dyDescent="0.2">
      <c r="A73" s="44"/>
      <c r="B73" s="44"/>
      <c r="C73" s="45" t="s">
        <v>140</v>
      </c>
      <c r="D73" s="44"/>
      <c r="E73" s="44" t="s">
        <v>141</v>
      </c>
      <c r="F73" s="50" t="s">
        <v>143</v>
      </c>
      <c r="G73" s="47">
        <v>0</v>
      </c>
      <c r="H73" s="33" t="s">
        <v>141</v>
      </c>
    </row>
    <row r="74" spans="1:8" x14ac:dyDescent="0.2">
      <c r="A74" s="44"/>
      <c r="B74" s="44"/>
      <c r="C74" s="48"/>
      <c r="D74" s="44"/>
      <c r="E74" s="44"/>
      <c r="F74" s="49"/>
      <c r="G74" s="49"/>
      <c r="H74" s="33" t="s">
        <v>141</v>
      </c>
    </row>
    <row r="75" spans="1:8" x14ac:dyDescent="0.2">
      <c r="A75" s="44"/>
      <c r="B75" s="44"/>
      <c r="C75" s="45" t="s">
        <v>147</v>
      </c>
      <c r="D75" s="44"/>
      <c r="E75" s="44"/>
      <c r="F75" s="49"/>
      <c r="G75" s="49"/>
      <c r="H75" s="33" t="s">
        <v>141</v>
      </c>
    </row>
    <row r="76" spans="1:8" x14ac:dyDescent="0.2">
      <c r="A76" s="39">
        <v>1</v>
      </c>
      <c r="B76" s="40"/>
      <c r="C76" s="40" t="s">
        <v>1166</v>
      </c>
      <c r="D76" s="40" t="s">
        <v>666</v>
      </c>
      <c r="E76" s="41">
        <v>292000</v>
      </c>
      <c r="F76" s="42">
        <v>827.41120000000001</v>
      </c>
      <c r="G76" s="43">
        <v>1.6105799999999999E-3</v>
      </c>
      <c r="H76" s="33" t="s">
        <v>141</v>
      </c>
    </row>
    <row r="77" spans="1:8" x14ac:dyDescent="0.2">
      <c r="A77" s="44"/>
      <c r="B77" s="44"/>
      <c r="C77" s="45" t="s">
        <v>140</v>
      </c>
      <c r="D77" s="44"/>
      <c r="E77" s="44" t="s">
        <v>141</v>
      </c>
      <c r="F77" s="46">
        <v>827.41120000000001</v>
      </c>
      <c r="G77" s="47">
        <v>1.6105799999999999E-3</v>
      </c>
      <c r="H77" s="33" t="s">
        <v>141</v>
      </c>
    </row>
    <row r="78" spans="1:8" x14ac:dyDescent="0.2">
      <c r="A78" s="44"/>
      <c r="B78" s="44"/>
      <c r="C78" s="48"/>
      <c r="D78" s="44"/>
      <c r="E78" s="44"/>
      <c r="F78" s="49"/>
      <c r="G78" s="49"/>
      <c r="H78" s="33" t="s">
        <v>141</v>
      </c>
    </row>
    <row r="79" spans="1:8" x14ac:dyDescent="0.2">
      <c r="A79" s="44"/>
      <c r="B79" s="44"/>
      <c r="C79" s="45" t="s">
        <v>148</v>
      </c>
      <c r="D79" s="44"/>
      <c r="E79" s="44"/>
      <c r="F79" s="46">
        <v>489154.72284690302</v>
      </c>
      <c r="G79" s="47">
        <v>0.95215501999999996</v>
      </c>
      <c r="H79" s="33" t="s">
        <v>141</v>
      </c>
    </row>
    <row r="80" spans="1:8" x14ac:dyDescent="0.2">
      <c r="A80" s="44"/>
      <c r="B80" s="44"/>
      <c r="C80" s="48"/>
      <c r="D80" s="44"/>
      <c r="E80" s="44"/>
      <c r="F80" s="49"/>
      <c r="G80" s="49"/>
      <c r="H80" s="33" t="s">
        <v>141</v>
      </c>
    </row>
    <row r="81" spans="1:8" x14ac:dyDescent="0.2">
      <c r="A81" s="44"/>
      <c r="B81" s="44"/>
      <c r="C81" s="45" t="s">
        <v>149</v>
      </c>
      <c r="D81" s="44"/>
      <c r="E81" s="44"/>
      <c r="F81" s="49"/>
      <c r="G81" s="49"/>
      <c r="H81" s="33" t="s">
        <v>141</v>
      </c>
    </row>
    <row r="82" spans="1:8" x14ac:dyDescent="0.2">
      <c r="A82" s="44"/>
      <c r="B82" s="44"/>
      <c r="C82" s="45" t="s">
        <v>11</v>
      </c>
      <c r="D82" s="44"/>
      <c r="E82" s="44"/>
      <c r="F82" s="49"/>
      <c r="G82" s="49"/>
      <c r="H82" s="33" t="s">
        <v>141</v>
      </c>
    </row>
    <row r="83" spans="1:8" x14ac:dyDescent="0.2">
      <c r="A83" s="44"/>
      <c r="B83" s="44"/>
      <c r="C83" s="45" t="s">
        <v>140</v>
      </c>
      <c r="D83" s="44"/>
      <c r="E83" s="44" t="s">
        <v>141</v>
      </c>
      <c r="F83" s="50" t="s">
        <v>143</v>
      </c>
      <c r="G83" s="47">
        <v>0</v>
      </c>
      <c r="H83" s="33" t="s">
        <v>141</v>
      </c>
    </row>
    <row r="84" spans="1:8" x14ac:dyDescent="0.2">
      <c r="A84" s="44"/>
      <c r="B84" s="44"/>
      <c r="C84" s="48"/>
      <c r="D84" s="44"/>
      <c r="E84" s="44"/>
      <c r="F84" s="49"/>
      <c r="G84" s="49"/>
      <c r="H84" s="33" t="s">
        <v>141</v>
      </c>
    </row>
    <row r="85" spans="1:8" x14ac:dyDescent="0.2">
      <c r="A85" s="44"/>
      <c r="B85" s="44"/>
      <c r="C85" s="45" t="s">
        <v>150</v>
      </c>
      <c r="D85" s="44"/>
      <c r="E85" s="44"/>
      <c r="F85" s="44"/>
      <c r="G85" s="44"/>
      <c r="H85" s="33" t="s">
        <v>141</v>
      </c>
    </row>
    <row r="86" spans="1:8" x14ac:dyDescent="0.2">
      <c r="A86" s="44"/>
      <c r="B86" s="44"/>
      <c r="C86" s="45" t="s">
        <v>140</v>
      </c>
      <c r="D86" s="44"/>
      <c r="E86" s="44" t="s">
        <v>141</v>
      </c>
      <c r="F86" s="50" t="s">
        <v>143</v>
      </c>
      <c r="G86" s="47">
        <v>0</v>
      </c>
      <c r="H86" s="33" t="s">
        <v>141</v>
      </c>
    </row>
    <row r="87" spans="1:8" x14ac:dyDescent="0.2">
      <c r="A87" s="44"/>
      <c r="B87" s="44"/>
      <c r="C87" s="48"/>
      <c r="D87" s="44"/>
      <c r="E87" s="44"/>
      <c r="F87" s="49"/>
      <c r="G87" s="49"/>
      <c r="H87" s="33" t="s">
        <v>141</v>
      </c>
    </row>
    <row r="88" spans="1:8" x14ac:dyDescent="0.2">
      <c r="A88" s="44"/>
      <c r="B88" s="44"/>
      <c r="C88" s="45" t="s">
        <v>151</v>
      </c>
      <c r="D88" s="44"/>
      <c r="E88" s="44"/>
      <c r="F88" s="44"/>
      <c r="G88" s="44"/>
      <c r="H88" s="33" t="s">
        <v>141</v>
      </c>
    </row>
    <row r="89" spans="1:8" x14ac:dyDescent="0.2">
      <c r="A89" s="44"/>
      <c r="B89" s="44"/>
      <c r="C89" s="45" t="s">
        <v>140</v>
      </c>
      <c r="D89" s="44"/>
      <c r="E89" s="44" t="s">
        <v>141</v>
      </c>
      <c r="F89" s="50" t="s">
        <v>143</v>
      </c>
      <c r="G89" s="47">
        <v>0</v>
      </c>
      <c r="H89" s="33" t="s">
        <v>141</v>
      </c>
    </row>
    <row r="90" spans="1:8" x14ac:dyDescent="0.2">
      <c r="A90" s="44"/>
      <c r="B90" s="44"/>
      <c r="C90" s="48"/>
      <c r="D90" s="44"/>
      <c r="E90" s="44"/>
      <c r="F90" s="49"/>
      <c r="G90" s="49"/>
      <c r="H90" s="33" t="s">
        <v>141</v>
      </c>
    </row>
    <row r="91" spans="1:8" x14ac:dyDescent="0.2">
      <c r="A91" s="44"/>
      <c r="B91" s="44"/>
      <c r="C91" s="45" t="s">
        <v>152</v>
      </c>
      <c r="D91" s="44"/>
      <c r="E91" s="44"/>
      <c r="F91" s="49"/>
      <c r="G91" s="49"/>
      <c r="H91" s="33" t="s">
        <v>141</v>
      </c>
    </row>
    <row r="92" spans="1:8" x14ac:dyDescent="0.2">
      <c r="A92" s="44"/>
      <c r="B92" s="44"/>
      <c r="C92" s="45" t="s">
        <v>140</v>
      </c>
      <c r="D92" s="44"/>
      <c r="E92" s="44" t="s">
        <v>141</v>
      </c>
      <c r="F92" s="50" t="s">
        <v>143</v>
      </c>
      <c r="G92" s="47">
        <v>0</v>
      </c>
      <c r="H92" s="33" t="s">
        <v>141</v>
      </c>
    </row>
    <row r="93" spans="1:8" x14ac:dyDescent="0.2">
      <c r="A93" s="44"/>
      <c r="B93" s="44"/>
      <c r="C93" s="48"/>
      <c r="D93" s="44"/>
      <c r="E93" s="44"/>
      <c r="F93" s="49"/>
      <c r="G93" s="49"/>
      <c r="H93" s="33" t="s">
        <v>141</v>
      </c>
    </row>
    <row r="94" spans="1:8" x14ac:dyDescent="0.2">
      <c r="A94" s="44"/>
      <c r="B94" s="44"/>
      <c r="C94" s="45" t="s">
        <v>153</v>
      </c>
      <c r="D94" s="44"/>
      <c r="E94" s="44"/>
      <c r="F94" s="46">
        <v>0</v>
      </c>
      <c r="G94" s="47">
        <v>0</v>
      </c>
      <c r="H94" s="33" t="s">
        <v>141</v>
      </c>
    </row>
    <row r="95" spans="1:8" x14ac:dyDescent="0.2">
      <c r="A95" s="44"/>
      <c r="B95" s="44"/>
      <c r="C95" s="48"/>
      <c r="D95" s="44"/>
      <c r="E95" s="44"/>
      <c r="F95" s="49"/>
      <c r="G95" s="49"/>
      <c r="H95" s="33" t="s">
        <v>141</v>
      </c>
    </row>
    <row r="96" spans="1:8" x14ac:dyDescent="0.2">
      <c r="A96" s="44"/>
      <c r="B96" s="44"/>
      <c r="C96" s="45" t="s">
        <v>154</v>
      </c>
      <c r="D96" s="44"/>
      <c r="E96" s="44"/>
      <c r="F96" s="49"/>
      <c r="G96" s="49"/>
      <c r="H96" s="33" t="s">
        <v>141</v>
      </c>
    </row>
    <row r="97" spans="1:8" x14ac:dyDescent="0.2">
      <c r="A97" s="44"/>
      <c r="B97" s="44"/>
      <c r="C97" s="45" t="s">
        <v>155</v>
      </c>
      <c r="D97" s="44"/>
      <c r="E97" s="44"/>
      <c r="F97" s="49"/>
      <c r="G97" s="49"/>
      <c r="H97" s="33" t="s">
        <v>141</v>
      </c>
    </row>
    <row r="98" spans="1:8" x14ac:dyDescent="0.2">
      <c r="A98" s="44"/>
      <c r="B98" s="44"/>
      <c r="C98" s="45" t="s">
        <v>140</v>
      </c>
      <c r="D98" s="44"/>
      <c r="E98" s="44" t="s">
        <v>141</v>
      </c>
      <c r="F98" s="50" t="s">
        <v>143</v>
      </c>
      <c r="G98" s="47">
        <v>0</v>
      </c>
      <c r="H98" s="33" t="s">
        <v>141</v>
      </c>
    </row>
    <row r="99" spans="1:8" x14ac:dyDescent="0.2">
      <c r="A99" s="44"/>
      <c r="B99" s="44"/>
      <c r="C99" s="48"/>
      <c r="D99" s="44"/>
      <c r="E99" s="44"/>
      <c r="F99" s="49"/>
      <c r="G99" s="49"/>
      <c r="H99" s="33" t="s">
        <v>141</v>
      </c>
    </row>
    <row r="100" spans="1:8" x14ac:dyDescent="0.2">
      <c r="A100" s="44"/>
      <c r="B100" s="44"/>
      <c r="C100" s="45" t="s">
        <v>156</v>
      </c>
      <c r="D100" s="44"/>
      <c r="E100" s="44"/>
      <c r="F100" s="49"/>
      <c r="G100" s="49"/>
      <c r="H100" s="33" t="s">
        <v>141</v>
      </c>
    </row>
    <row r="101" spans="1:8" x14ac:dyDescent="0.2">
      <c r="A101" s="44"/>
      <c r="B101" s="44"/>
      <c r="C101" s="45" t="s">
        <v>140</v>
      </c>
      <c r="D101" s="44"/>
      <c r="E101" s="44" t="s">
        <v>141</v>
      </c>
      <c r="F101" s="50" t="s">
        <v>143</v>
      </c>
      <c r="G101" s="47">
        <v>0</v>
      </c>
      <c r="H101" s="33" t="s">
        <v>141</v>
      </c>
    </row>
    <row r="102" spans="1:8" x14ac:dyDescent="0.2">
      <c r="A102" s="44"/>
      <c r="B102" s="44"/>
      <c r="C102" s="48"/>
      <c r="D102" s="44"/>
      <c r="E102" s="44"/>
      <c r="F102" s="49"/>
      <c r="G102" s="49"/>
      <c r="H102" s="33" t="s">
        <v>141</v>
      </c>
    </row>
    <row r="103" spans="1:8" x14ac:dyDescent="0.2">
      <c r="A103" s="44"/>
      <c r="B103" s="44"/>
      <c r="C103" s="45" t="s">
        <v>157</v>
      </c>
      <c r="D103" s="44"/>
      <c r="E103" s="44"/>
      <c r="F103" s="49"/>
      <c r="G103" s="49"/>
      <c r="H103" s="33" t="s">
        <v>141</v>
      </c>
    </row>
    <row r="104" spans="1:8" x14ac:dyDescent="0.2">
      <c r="A104" s="39">
        <v>1</v>
      </c>
      <c r="B104" s="40" t="s">
        <v>459</v>
      </c>
      <c r="C104" s="40" t="s">
        <v>1188</v>
      </c>
      <c r="D104" s="40" t="s">
        <v>460</v>
      </c>
      <c r="E104" s="41">
        <v>5000000</v>
      </c>
      <c r="F104" s="42">
        <v>4784.8500000000004</v>
      </c>
      <c r="G104" s="43">
        <v>9.3138600000000002E-3</v>
      </c>
      <c r="H104" s="33">
        <v>5.6207000000000003</v>
      </c>
    </row>
    <row r="105" spans="1:8" x14ac:dyDescent="0.2">
      <c r="A105" s="44"/>
      <c r="B105" s="44"/>
      <c r="C105" s="45" t="s">
        <v>140</v>
      </c>
      <c r="D105" s="44"/>
      <c r="E105" s="44" t="s">
        <v>141</v>
      </c>
      <c r="F105" s="46">
        <v>4784.8500000000004</v>
      </c>
      <c r="G105" s="47">
        <v>9.3138600000000002E-3</v>
      </c>
      <c r="H105" s="33" t="s">
        <v>141</v>
      </c>
    </row>
    <row r="106" spans="1:8" x14ac:dyDescent="0.2">
      <c r="A106" s="44"/>
      <c r="B106" s="44"/>
      <c r="C106" s="48"/>
      <c r="D106" s="44"/>
      <c r="E106" s="44"/>
      <c r="F106" s="49"/>
      <c r="G106" s="49"/>
      <c r="H106" s="33" t="s">
        <v>141</v>
      </c>
    </row>
    <row r="107" spans="1:8" x14ac:dyDescent="0.2">
      <c r="A107" s="44"/>
      <c r="B107" s="44"/>
      <c r="C107" s="45" t="s">
        <v>158</v>
      </c>
      <c r="D107" s="44"/>
      <c r="E107" s="44"/>
      <c r="F107" s="49"/>
      <c r="G107" s="49"/>
      <c r="H107" s="33" t="s">
        <v>141</v>
      </c>
    </row>
    <row r="108" spans="1:8" x14ac:dyDescent="0.2">
      <c r="A108" s="39">
        <v>1</v>
      </c>
      <c r="B108" s="40"/>
      <c r="C108" s="40" t="s">
        <v>159</v>
      </c>
      <c r="D108" s="40"/>
      <c r="E108" s="52"/>
      <c r="F108" s="42">
        <v>8518.8845569160003</v>
      </c>
      <c r="G108" s="43">
        <v>1.6582280000000001E-2</v>
      </c>
      <c r="H108" s="33">
        <v>5.25</v>
      </c>
    </row>
    <row r="109" spans="1:8" x14ac:dyDescent="0.2">
      <c r="A109" s="44"/>
      <c r="B109" s="44"/>
      <c r="C109" s="45" t="s">
        <v>140</v>
      </c>
      <c r="D109" s="44"/>
      <c r="E109" s="44" t="s">
        <v>141</v>
      </c>
      <c r="F109" s="46">
        <v>8518.8845569160003</v>
      </c>
      <c r="G109" s="47">
        <v>1.6582280000000001E-2</v>
      </c>
      <c r="H109" s="33" t="s">
        <v>141</v>
      </c>
    </row>
    <row r="110" spans="1:8" x14ac:dyDescent="0.2">
      <c r="A110" s="44"/>
      <c r="B110" s="44"/>
      <c r="C110" s="48"/>
      <c r="D110" s="44"/>
      <c r="E110" s="44"/>
      <c r="F110" s="49"/>
      <c r="G110" s="49"/>
      <c r="H110" s="33" t="s">
        <v>141</v>
      </c>
    </row>
    <row r="111" spans="1:8" x14ac:dyDescent="0.2">
      <c r="A111" s="44"/>
      <c r="B111" s="44"/>
      <c r="C111" s="45" t="s">
        <v>160</v>
      </c>
      <c r="D111" s="44"/>
      <c r="E111" s="44"/>
      <c r="F111" s="46">
        <v>13303.734556916001</v>
      </c>
      <c r="G111" s="47">
        <v>2.5896140000000002E-2</v>
      </c>
      <c r="H111" s="33" t="s">
        <v>141</v>
      </c>
    </row>
    <row r="112" spans="1:8" x14ac:dyDescent="0.2">
      <c r="A112" s="44"/>
      <c r="B112" s="44"/>
      <c r="C112" s="49"/>
      <c r="D112" s="44"/>
      <c r="E112" s="44"/>
      <c r="F112" s="44"/>
      <c r="G112" s="44"/>
      <c r="H112" s="33" t="s">
        <v>141</v>
      </c>
    </row>
    <row r="113" spans="1:10" x14ac:dyDescent="0.2">
      <c r="A113" s="44"/>
      <c r="B113" s="44"/>
      <c r="C113" s="45" t="s">
        <v>161</v>
      </c>
      <c r="D113" s="44"/>
      <c r="E113" s="44"/>
      <c r="F113" s="44"/>
      <c r="G113" s="44"/>
      <c r="H113" s="33" t="s">
        <v>141</v>
      </c>
    </row>
    <row r="114" spans="1:10" x14ac:dyDescent="0.2">
      <c r="A114" s="44"/>
      <c r="B114" s="44"/>
      <c r="C114" s="45" t="s">
        <v>162</v>
      </c>
      <c r="D114" s="44"/>
      <c r="E114" s="44"/>
      <c r="F114" s="44"/>
      <c r="G114" s="44"/>
      <c r="H114" s="33" t="s">
        <v>141</v>
      </c>
    </row>
    <row r="115" spans="1:10" x14ac:dyDescent="0.2">
      <c r="A115" s="44"/>
      <c r="B115" s="44"/>
      <c r="C115" s="45" t="s">
        <v>140</v>
      </c>
      <c r="D115" s="44"/>
      <c r="E115" s="44" t="s">
        <v>141</v>
      </c>
      <c r="F115" s="50" t="s">
        <v>143</v>
      </c>
      <c r="G115" s="47">
        <v>0</v>
      </c>
      <c r="H115" s="33" t="s">
        <v>141</v>
      </c>
    </row>
    <row r="116" spans="1:10" x14ac:dyDescent="0.2">
      <c r="A116" s="44"/>
      <c r="B116" s="44"/>
      <c r="C116" s="48"/>
      <c r="D116" s="44"/>
      <c r="E116" s="44"/>
      <c r="F116" s="49"/>
      <c r="G116" s="49"/>
      <c r="H116" s="33" t="s">
        <v>141</v>
      </c>
    </row>
    <row r="117" spans="1:10" x14ac:dyDescent="0.2">
      <c r="A117" s="44"/>
      <c r="B117" s="44"/>
      <c r="C117" s="45" t="s">
        <v>163</v>
      </c>
      <c r="D117" s="44"/>
      <c r="E117" s="44"/>
      <c r="F117" s="44"/>
      <c r="G117" s="44"/>
      <c r="H117" s="33" t="s">
        <v>141</v>
      </c>
    </row>
    <row r="118" spans="1:10" x14ac:dyDescent="0.2">
      <c r="A118" s="44"/>
      <c r="B118" s="44"/>
      <c r="C118" s="45" t="s">
        <v>164</v>
      </c>
      <c r="D118" s="44"/>
      <c r="E118" s="44"/>
      <c r="F118" s="44"/>
      <c r="G118" s="44"/>
      <c r="H118" s="33" t="s">
        <v>141</v>
      </c>
    </row>
    <row r="119" spans="1:10" x14ac:dyDescent="0.2">
      <c r="A119" s="44"/>
      <c r="B119" s="44"/>
      <c r="C119" s="45" t="s">
        <v>140</v>
      </c>
      <c r="D119" s="44"/>
      <c r="E119" s="44" t="s">
        <v>141</v>
      </c>
      <c r="F119" s="50" t="s">
        <v>143</v>
      </c>
      <c r="G119" s="47">
        <v>0</v>
      </c>
      <c r="H119" s="33" t="s">
        <v>141</v>
      </c>
    </row>
    <row r="120" spans="1:10" x14ac:dyDescent="0.2">
      <c r="A120" s="44"/>
      <c r="B120" s="44"/>
      <c r="C120" s="48"/>
      <c r="D120" s="44"/>
      <c r="E120" s="44"/>
      <c r="F120" s="49"/>
      <c r="G120" s="49"/>
      <c r="H120" s="33" t="s">
        <v>141</v>
      </c>
    </row>
    <row r="121" spans="1:10" x14ac:dyDescent="0.2">
      <c r="A121" s="44"/>
      <c r="B121" s="44"/>
      <c r="C121" s="45" t="s">
        <v>165</v>
      </c>
      <c r="D121" s="44"/>
      <c r="E121" s="44"/>
      <c r="F121" s="49"/>
      <c r="G121" s="49"/>
      <c r="H121" s="33" t="s">
        <v>141</v>
      </c>
    </row>
    <row r="122" spans="1:10" x14ac:dyDescent="0.2">
      <c r="A122" s="44"/>
      <c r="B122" s="44"/>
      <c r="C122" s="45" t="s">
        <v>140</v>
      </c>
      <c r="D122" s="44"/>
      <c r="E122" s="44" t="s">
        <v>141</v>
      </c>
      <c r="F122" s="50" t="s">
        <v>143</v>
      </c>
      <c r="G122" s="47">
        <v>0</v>
      </c>
      <c r="H122" s="33" t="s">
        <v>141</v>
      </c>
    </row>
    <row r="123" spans="1:10" x14ac:dyDescent="0.2">
      <c r="A123" s="44"/>
      <c r="B123" s="44"/>
      <c r="C123" s="48"/>
      <c r="D123" s="44"/>
      <c r="E123" s="44"/>
      <c r="F123" s="49"/>
      <c r="G123" s="49"/>
      <c r="H123" s="33" t="s">
        <v>141</v>
      </c>
    </row>
    <row r="124" spans="1:10" x14ac:dyDescent="0.2">
      <c r="A124" s="52"/>
      <c r="B124" s="40"/>
      <c r="C124" s="40" t="s">
        <v>675</v>
      </c>
      <c r="D124" s="40"/>
      <c r="E124" s="52"/>
      <c r="F124" s="42">
        <v>53.704162699999998</v>
      </c>
      <c r="G124" s="43">
        <v>1.0454E-4</v>
      </c>
      <c r="H124" s="33" t="s">
        <v>141</v>
      </c>
    </row>
    <row r="125" spans="1:10" x14ac:dyDescent="0.2">
      <c r="A125" s="52"/>
      <c r="B125" s="40"/>
      <c r="C125" s="40" t="s">
        <v>1118</v>
      </c>
      <c r="D125" s="40"/>
      <c r="E125" s="52"/>
      <c r="F125" s="42">
        <v>11222.180470720001</v>
      </c>
      <c r="G125" s="43">
        <v>2.1844329999999999E-2</v>
      </c>
      <c r="H125" s="33" t="s">
        <v>141</v>
      </c>
    </row>
    <row r="126" spans="1:10" x14ac:dyDescent="0.2">
      <c r="A126" s="48"/>
      <c r="B126" s="48"/>
      <c r="C126" s="45" t="s">
        <v>167</v>
      </c>
      <c r="D126" s="49"/>
      <c r="E126" s="49"/>
      <c r="F126" s="46">
        <v>513734.342037239</v>
      </c>
      <c r="G126" s="53">
        <v>1.00000003</v>
      </c>
      <c r="H126" s="33" t="s">
        <v>141</v>
      </c>
    </row>
    <row r="127" spans="1:10" x14ac:dyDescent="0.2">
      <c r="A127" s="54"/>
      <c r="B127" s="54"/>
      <c r="C127" s="55"/>
      <c r="D127" s="56"/>
      <c r="E127" s="56"/>
      <c r="F127" s="57"/>
      <c r="G127" s="58"/>
      <c r="H127" s="59"/>
    </row>
    <row r="128" spans="1:10" x14ac:dyDescent="0.2">
      <c r="A128" s="54"/>
      <c r="B128" s="187" t="s">
        <v>989</v>
      </c>
      <c r="C128" s="187"/>
      <c r="D128" s="187"/>
      <c r="E128" s="187"/>
      <c r="F128" s="187"/>
      <c r="G128" s="187"/>
      <c r="H128" s="187"/>
      <c r="J128" s="61"/>
    </row>
    <row r="129" spans="1:17" x14ac:dyDescent="0.2">
      <c r="A129" s="54"/>
      <c r="B129" s="187" t="s">
        <v>990</v>
      </c>
      <c r="C129" s="187"/>
      <c r="D129" s="187"/>
      <c r="E129" s="187"/>
      <c r="F129" s="187"/>
      <c r="G129" s="187"/>
      <c r="H129" s="187"/>
      <c r="J129" s="61"/>
    </row>
    <row r="130" spans="1:17" x14ac:dyDescent="0.2">
      <c r="A130" s="54"/>
      <c r="B130" s="187" t="s">
        <v>991</v>
      </c>
      <c r="C130" s="187"/>
      <c r="D130" s="187"/>
      <c r="E130" s="187"/>
      <c r="F130" s="187"/>
      <c r="G130" s="187"/>
      <c r="H130" s="187"/>
      <c r="J130" s="61"/>
    </row>
    <row r="131" spans="1:17" s="63" customFormat="1" ht="52.5" customHeight="1" x14ac:dyDescent="0.25">
      <c r="A131" s="62"/>
      <c r="B131" s="188" t="s">
        <v>992</v>
      </c>
      <c r="C131" s="188"/>
      <c r="D131" s="188"/>
      <c r="E131" s="188"/>
      <c r="F131" s="188"/>
      <c r="G131" s="188"/>
      <c r="H131" s="188"/>
      <c r="I131"/>
      <c r="J131" s="61"/>
      <c r="K131"/>
      <c r="L131"/>
      <c r="M131"/>
      <c r="N131"/>
      <c r="O131"/>
      <c r="P131"/>
      <c r="Q131"/>
    </row>
    <row r="132" spans="1:17" x14ac:dyDescent="0.2">
      <c r="A132" s="54"/>
      <c r="B132" s="187" t="s">
        <v>993</v>
      </c>
      <c r="C132" s="187"/>
      <c r="D132" s="187"/>
      <c r="E132" s="187"/>
      <c r="F132" s="187"/>
      <c r="G132" s="187"/>
      <c r="H132" s="187"/>
      <c r="J132" s="61"/>
    </row>
    <row r="133" spans="1:17" x14ac:dyDescent="0.2">
      <c r="A133" s="54"/>
      <c r="B133" s="54"/>
      <c r="C133" s="54"/>
      <c r="D133" s="56"/>
      <c r="E133" s="56"/>
      <c r="F133" s="56"/>
      <c r="G133" s="56"/>
    </row>
    <row r="134" spans="1:17" x14ac:dyDescent="0.2">
      <c r="A134" s="54"/>
      <c r="B134" s="189" t="s">
        <v>168</v>
      </c>
      <c r="C134" s="190"/>
      <c r="D134" s="191"/>
      <c r="E134" s="64"/>
      <c r="F134" s="56"/>
      <c r="G134" s="56"/>
    </row>
    <row r="135" spans="1:17" ht="27.75" customHeight="1" x14ac:dyDescent="0.2">
      <c r="A135" s="54"/>
      <c r="B135" s="192" t="s">
        <v>169</v>
      </c>
      <c r="C135" s="193"/>
      <c r="D135" s="32" t="s">
        <v>170</v>
      </c>
      <c r="E135" s="64"/>
      <c r="F135" s="56"/>
      <c r="G135" s="56"/>
    </row>
    <row r="136" spans="1:17" x14ac:dyDescent="0.2">
      <c r="A136" s="54"/>
      <c r="B136" s="192" t="s">
        <v>995</v>
      </c>
      <c r="C136" s="193"/>
      <c r="D136" s="32" t="s">
        <v>170</v>
      </c>
      <c r="E136" s="64"/>
      <c r="F136" s="56"/>
      <c r="G136" s="56"/>
    </row>
    <row r="137" spans="1:17" x14ac:dyDescent="0.2">
      <c r="A137" s="54"/>
      <c r="B137" s="192" t="s">
        <v>171</v>
      </c>
      <c r="C137" s="193"/>
      <c r="D137" s="65" t="s">
        <v>141</v>
      </c>
      <c r="E137" s="64"/>
      <c r="F137" s="56"/>
      <c r="G137" s="56"/>
    </row>
    <row r="138" spans="1:17" x14ac:dyDescent="0.2">
      <c r="A138" s="66"/>
      <c r="B138" s="67" t="s">
        <v>141</v>
      </c>
      <c r="C138" s="67" t="s">
        <v>996</v>
      </c>
      <c r="D138" s="67" t="s">
        <v>172</v>
      </c>
      <c r="E138" s="66"/>
      <c r="F138" s="66"/>
      <c r="G138" s="66"/>
      <c r="H138" s="66"/>
      <c r="J138" s="61"/>
    </row>
    <row r="139" spans="1:17" x14ac:dyDescent="0.2">
      <c r="A139" s="66"/>
      <c r="B139" s="68" t="s">
        <v>173</v>
      </c>
      <c r="C139" s="69">
        <v>46203</v>
      </c>
      <c r="D139" s="69">
        <v>46234</v>
      </c>
      <c r="E139" s="66"/>
      <c r="F139" s="66"/>
      <c r="G139" s="66"/>
      <c r="J139" s="61"/>
    </row>
    <row r="140" spans="1:17" x14ac:dyDescent="0.2">
      <c r="A140" s="66"/>
      <c r="B140" s="35" t="s">
        <v>174</v>
      </c>
      <c r="C140" s="70">
        <v>38.4953</v>
      </c>
      <c r="D140" s="70">
        <v>39.897300000000001</v>
      </c>
      <c r="E140" s="66"/>
      <c r="F140" s="60"/>
      <c r="G140" s="71"/>
    </row>
    <row r="141" spans="1:17" x14ac:dyDescent="0.2">
      <c r="A141" s="66"/>
      <c r="B141" s="35" t="s">
        <v>997</v>
      </c>
      <c r="C141" s="70">
        <v>22.927</v>
      </c>
      <c r="D141" s="70">
        <v>23.762</v>
      </c>
      <c r="E141" s="66"/>
      <c r="F141" s="60"/>
      <c r="G141" s="71"/>
    </row>
    <row r="142" spans="1:17" x14ac:dyDescent="0.2">
      <c r="A142" s="66"/>
      <c r="B142" s="35" t="s">
        <v>175</v>
      </c>
      <c r="C142" s="70">
        <v>35.177900000000001</v>
      </c>
      <c r="D142" s="70">
        <v>36.424900000000001</v>
      </c>
      <c r="E142" s="66"/>
      <c r="F142" s="60"/>
      <c r="G142" s="71"/>
    </row>
    <row r="143" spans="1:17" x14ac:dyDescent="0.2">
      <c r="A143" s="66"/>
      <c r="B143" s="35" t="s">
        <v>998</v>
      </c>
      <c r="C143" s="70">
        <v>20.9116</v>
      </c>
      <c r="D143" s="70">
        <v>21.652799999999999</v>
      </c>
      <c r="E143" s="66"/>
      <c r="F143" s="60"/>
      <c r="G143" s="71"/>
    </row>
    <row r="144" spans="1:17" x14ac:dyDescent="0.2">
      <c r="A144" s="66"/>
      <c r="B144" s="66"/>
      <c r="C144" s="66"/>
      <c r="D144" s="66"/>
      <c r="E144" s="66"/>
      <c r="F144" s="66"/>
      <c r="G144" s="66"/>
    </row>
    <row r="145" spans="1:8" x14ac:dyDescent="0.2">
      <c r="A145" s="66"/>
      <c r="B145" s="192" t="s">
        <v>176</v>
      </c>
      <c r="C145" s="193"/>
      <c r="D145" s="32" t="s">
        <v>170</v>
      </c>
      <c r="E145" s="66"/>
      <c r="F145" s="66"/>
      <c r="G145" s="66"/>
    </row>
    <row r="146" spans="1:8" x14ac:dyDescent="0.2">
      <c r="A146" s="66"/>
      <c r="B146" s="78"/>
      <c r="C146" s="78"/>
      <c r="D146" s="78"/>
      <c r="E146" s="66"/>
      <c r="F146" s="66"/>
      <c r="G146" s="66"/>
    </row>
    <row r="147" spans="1:8" x14ac:dyDescent="0.2">
      <c r="A147" s="66"/>
      <c r="B147" s="192" t="s">
        <v>177</v>
      </c>
      <c r="C147" s="193"/>
      <c r="D147" s="32" t="s">
        <v>1032</v>
      </c>
      <c r="E147" s="66"/>
      <c r="F147" s="66"/>
      <c r="G147" s="66"/>
      <c r="H147" s="66"/>
    </row>
    <row r="148" spans="1:8" ht="27" customHeight="1" x14ac:dyDescent="0.2">
      <c r="A148" s="66"/>
      <c r="B148" s="192" t="s">
        <v>178</v>
      </c>
      <c r="C148" s="193"/>
      <c r="D148" s="119" t="str">
        <f>"Rs. "&amp;TEXT(F63,"0.00")&amp;" Lacs"</f>
        <v>Rs. 4029.36 Lacs</v>
      </c>
      <c r="E148" s="74"/>
      <c r="F148" s="66"/>
      <c r="G148" s="66"/>
      <c r="H148" s="66"/>
    </row>
    <row r="149" spans="1:8" x14ac:dyDescent="0.2">
      <c r="A149" s="66"/>
      <c r="B149" s="192" t="s">
        <v>179</v>
      </c>
      <c r="C149" s="193"/>
      <c r="D149" s="32" t="s">
        <v>170</v>
      </c>
      <c r="E149" s="74"/>
      <c r="F149" s="66"/>
      <c r="G149" s="66"/>
      <c r="H149" s="66"/>
    </row>
    <row r="150" spans="1:8" x14ac:dyDescent="0.2">
      <c r="A150" s="66"/>
      <c r="B150" s="192" t="s">
        <v>180</v>
      </c>
      <c r="C150" s="193"/>
      <c r="D150" s="75">
        <v>0.31075890132087292</v>
      </c>
      <c r="E150" s="66"/>
      <c r="F150" s="60"/>
      <c r="G150" s="71"/>
      <c r="H150" s="71"/>
    </row>
    <row r="152" spans="1:8" x14ac:dyDescent="0.2">
      <c r="B152" s="194" t="s">
        <v>1000</v>
      </c>
      <c r="C152" s="194"/>
    </row>
    <row r="154" spans="1:8" ht="153.75" customHeight="1" x14ac:dyDescent="0.2"/>
    <row r="157" spans="1:8" x14ac:dyDescent="0.2">
      <c r="B157" s="76" t="s">
        <v>1001</v>
      </c>
      <c r="C157" s="77"/>
      <c r="D157" s="76" t="s">
        <v>1004</v>
      </c>
    </row>
    <row r="158" spans="1:8" x14ac:dyDescent="0.2">
      <c r="B158" s="76" t="s">
        <v>1167</v>
      </c>
      <c r="D158" s="76" t="s">
        <v>1168</v>
      </c>
    </row>
    <row r="159" spans="1:8" x14ac:dyDescent="0.2">
      <c r="B159" s="120"/>
    </row>
    <row r="160" spans="1:8" ht="165" customHeight="1" x14ac:dyDescent="0.2"/>
    <row r="163" spans="2:7" ht="13.5" x14ac:dyDescent="0.25">
      <c r="B163" s="79"/>
      <c r="C163" s="79"/>
      <c r="D163" s="79"/>
      <c r="E163" s="79"/>
      <c r="F163" s="79"/>
      <c r="G163" s="80" t="s">
        <v>1032</v>
      </c>
    </row>
    <row r="164" spans="2:7" ht="13.5" x14ac:dyDescent="0.25">
      <c r="B164" s="185" t="s">
        <v>1206</v>
      </c>
      <c r="C164" s="185"/>
      <c r="D164" s="185"/>
      <c r="E164" s="185"/>
      <c r="F164" s="185"/>
      <c r="G164" s="185"/>
    </row>
    <row r="165" spans="2:7" ht="13.5" x14ac:dyDescent="0.25">
      <c r="B165" s="185" t="s">
        <v>1207</v>
      </c>
      <c r="C165" s="185"/>
      <c r="D165" s="185"/>
      <c r="E165" s="185"/>
      <c r="F165" s="185"/>
      <c r="G165" s="185"/>
    </row>
    <row r="166" spans="2:7" ht="13.5" x14ac:dyDescent="0.25">
      <c r="B166" s="80"/>
      <c r="C166" s="80"/>
      <c r="D166" s="80"/>
      <c r="E166" s="80"/>
      <c r="F166" s="80"/>
      <c r="G166" s="80"/>
    </row>
    <row r="167" spans="2:7" ht="13.5" x14ac:dyDescent="0.25">
      <c r="B167" s="185" t="s">
        <v>1208</v>
      </c>
      <c r="C167" s="185"/>
      <c r="D167" s="185"/>
      <c r="E167" s="185"/>
      <c r="F167" s="185"/>
      <c r="G167" s="185"/>
    </row>
    <row r="168" spans="2:7" ht="13.5" x14ac:dyDescent="0.25">
      <c r="B168" s="80" t="s">
        <v>1248</v>
      </c>
      <c r="C168" s="79"/>
      <c r="D168" s="79"/>
      <c r="E168" s="79"/>
      <c r="F168" s="79"/>
      <c r="G168" s="79"/>
    </row>
    <row r="169" spans="2:7" ht="13.5" x14ac:dyDescent="0.25">
      <c r="B169" s="79"/>
      <c r="C169" s="79"/>
      <c r="D169" s="79"/>
      <c r="E169" s="79"/>
      <c r="F169" s="79"/>
      <c r="G169" s="81"/>
    </row>
    <row r="170" spans="2:7" ht="13.5" x14ac:dyDescent="0.25">
      <c r="B170" s="80" t="s">
        <v>1249</v>
      </c>
      <c r="C170" s="79"/>
      <c r="D170" s="79"/>
      <c r="E170" s="82"/>
      <c r="F170" s="82"/>
      <c r="G170" s="82"/>
    </row>
    <row r="171" spans="2:7" ht="13.5" x14ac:dyDescent="0.25">
      <c r="B171" s="79"/>
      <c r="C171" s="79"/>
      <c r="D171" s="79"/>
      <c r="E171" s="79"/>
      <c r="F171" s="79"/>
      <c r="G171" s="79"/>
    </row>
    <row r="172" spans="2:7" ht="13.5" x14ac:dyDescent="0.25">
      <c r="B172" s="80" t="s">
        <v>1219</v>
      </c>
      <c r="C172" s="79"/>
      <c r="D172" s="79"/>
      <c r="E172" s="79"/>
      <c r="F172" s="79"/>
      <c r="G172" s="79"/>
    </row>
    <row r="173" spans="2:7" ht="13.5" x14ac:dyDescent="0.25">
      <c r="B173" s="80"/>
      <c r="C173" s="79"/>
      <c r="D173" s="79"/>
      <c r="E173" s="79"/>
      <c r="F173" s="79"/>
      <c r="G173" s="79"/>
    </row>
    <row r="174" spans="2:7" ht="81" x14ac:dyDescent="0.2">
      <c r="B174" s="86" t="s">
        <v>1210</v>
      </c>
      <c r="C174" s="87" t="s">
        <v>1220</v>
      </c>
      <c r="D174" s="87" t="s">
        <v>1221</v>
      </c>
      <c r="E174" s="87" t="s">
        <v>1222</v>
      </c>
      <c r="F174" s="87" t="s">
        <v>1223</v>
      </c>
      <c r="G174" s="87" t="s">
        <v>1224</v>
      </c>
    </row>
    <row r="175" spans="2:7" ht="13.5" x14ac:dyDescent="0.25">
      <c r="B175" s="88" t="s">
        <v>863</v>
      </c>
      <c r="C175" s="22">
        <v>40</v>
      </c>
      <c r="D175" s="22">
        <v>40</v>
      </c>
      <c r="E175" s="23">
        <v>191.2</v>
      </c>
      <c r="F175" s="23">
        <v>205.4</v>
      </c>
      <c r="G175" s="23">
        <v>14.200000000000017</v>
      </c>
    </row>
    <row r="176" spans="2:7" ht="13.5" x14ac:dyDescent="0.25">
      <c r="B176" s="83"/>
      <c r="C176" s="84"/>
      <c r="D176" s="84"/>
      <c r="E176" s="79"/>
      <c r="F176" s="79"/>
      <c r="G176" s="85"/>
    </row>
    <row r="177" spans="2:7" ht="13.5" x14ac:dyDescent="0.25">
      <c r="B177" s="80" t="s">
        <v>1225</v>
      </c>
      <c r="C177" s="84"/>
      <c r="D177" s="79"/>
      <c r="E177" s="79"/>
      <c r="F177" s="79"/>
      <c r="G177" s="79"/>
    </row>
    <row r="178" spans="2:7" ht="13.5" x14ac:dyDescent="0.25">
      <c r="B178" s="83"/>
      <c r="C178" s="84"/>
      <c r="D178" s="79"/>
      <c r="E178" s="79"/>
      <c r="F178" s="79"/>
      <c r="G178" s="79"/>
    </row>
    <row r="179" spans="2:7" ht="40.5" x14ac:dyDescent="0.2">
      <c r="B179" s="86" t="s">
        <v>1210</v>
      </c>
      <c r="C179" s="86" t="s">
        <v>1211</v>
      </c>
      <c r="D179" s="86" t="s">
        <v>1212</v>
      </c>
      <c r="E179" s="87" t="s">
        <v>1213</v>
      </c>
      <c r="F179" s="87" t="s">
        <v>1214</v>
      </c>
      <c r="G179" s="87" t="s">
        <v>1215</v>
      </c>
    </row>
    <row r="180" spans="2:7" ht="13.5" x14ac:dyDescent="0.2">
      <c r="B180" s="88" t="s">
        <v>863</v>
      </c>
      <c r="C180" s="88" t="s">
        <v>1166</v>
      </c>
      <c r="D180" s="89" t="s">
        <v>1226</v>
      </c>
      <c r="E180" s="90">
        <v>285.87</v>
      </c>
      <c r="F180" s="90">
        <v>283.36</v>
      </c>
      <c r="G180" s="90">
        <v>215.429856</v>
      </c>
    </row>
    <row r="181" spans="2:7" ht="13.5" x14ac:dyDescent="0.25">
      <c r="B181" s="83"/>
      <c r="C181" s="84"/>
      <c r="D181" s="79"/>
      <c r="E181" s="79"/>
      <c r="F181" s="79"/>
      <c r="G181" s="79"/>
    </row>
    <row r="182" spans="2:7" ht="13.5" x14ac:dyDescent="0.25">
      <c r="B182" s="80" t="s">
        <v>1228</v>
      </c>
      <c r="C182" s="79"/>
      <c r="D182" s="79"/>
      <c r="E182" s="79"/>
      <c r="F182" s="79"/>
      <c r="G182" s="79"/>
    </row>
    <row r="183" spans="2:7" ht="13.5" x14ac:dyDescent="0.25">
      <c r="B183" s="79"/>
      <c r="C183" s="79"/>
      <c r="D183" s="79"/>
      <c r="E183" s="79"/>
      <c r="F183" s="79"/>
      <c r="G183" s="79"/>
    </row>
    <row r="184" spans="2:7" ht="13.5" x14ac:dyDescent="0.25">
      <c r="B184" s="91" t="s">
        <v>1210</v>
      </c>
      <c r="C184" s="91" t="s">
        <v>1218</v>
      </c>
      <c r="D184" s="79"/>
      <c r="E184" s="79"/>
      <c r="F184" s="79"/>
      <c r="G184" s="79"/>
    </row>
    <row r="185" spans="2:7" ht="13.5" x14ac:dyDescent="0.25">
      <c r="B185" s="92" t="s">
        <v>863</v>
      </c>
      <c r="C185" s="93">
        <v>0.16105800000000001</v>
      </c>
      <c r="D185" s="79"/>
      <c r="E185" s="79"/>
      <c r="F185" s="79"/>
      <c r="G185" s="79"/>
    </row>
    <row r="186" spans="2:7" ht="13.5" x14ac:dyDescent="0.25">
      <c r="B186" s="83"/>
      <c r="C186" s="84"/>
      <c r="D186" s="79"/>
      <c r="E186" s="79"/>
      <c r="F186" s="79"/>
      <c r="G186" s="79"/>
    </row>
    <row r="187" spans="2:7" ht="13.5" x14ac:dyDescent="0.25">
      <c r="B187" s="80" t="s">
        <v>1229</v>
      </c>
      <c r="C187" s="79"/>
      <c r="D187" s="79"/>
      <c r="E187" s="79"/>
      <c r="F187" s="79"/>
      <c r="G187" s="79"/>
    </row>
    <row r="188" spans="2:7" ht="13.5" x14ac:dyDescent="0.25">
      <c r="B188" s="80"/>
      <c r="C188" s="79"/>
      <c r="D188" s="79"/>
      <c r="E188" s="79"/>
      <c r="F188" s="79"/>
      <c r="G188" s="79"/>
    </row>
    <row r="189" spans="2:7" ht="81" x14ac:dyDescent="0.2">
      <c r="B189" s="86" t="s">
        <v>1210</v>
      </c>
      <c r="C189" s="87" t="s">
        <v>1220</v>
      </c>
      <c r="D189" s="87" t="s">
        <v>1221</v>
      </c>
      <c r="E189" s="87" t="s">
        <v>1222</v>
      </c>
      <c r="F189" s="87" t="s">
        <v>1230</v>
      </c>
      <c r="G189" s="87" t="s">
        <v>1231</v>
      </c>
    </row>
    <row r="190" spans="2:7" ht="13.5" x14ac:dyDescent="0.2">
      <c r="B190" s="24" t="s">
        <v>863</v>
      </c>
      <c r="C190" s="94">
        <v>1170</v>
      </c>
      <c r="D190" s="94">
        <v>1170</v>
      </c>
      <c r="E190" s="94">
        <v>7731.53</v>
      </c>
      <c r="F190" s="94">
        <v>7662.02</v>
      </c>
      <c r="G190" s="94">
        <v>-69.509999999999309</v>
      </c>
    </row>
    <row r="191" spans="2:7" ht="13.5" x14ac:dyDescent="0.25">
      <c r="B191" s="95"/>
      <c r="C191" s="96"/>
      <c r="D191" s="96"/>
      <c r="E191" s="97"/>
      <c r="F191" s="97"/>
      <c r="G191" s="97"/>
    </row>
    <row r="192" spans="2:7" ht="13.5" x14ac:dyDescent="0.25">
      <c r="B192" s="80" t="s">
        <v>1233</v>
      </c>
      <c r="C192" s="79"/>
      <c r="D192" s="98"/>
      <c r="E192" s="79"/>
      <c r="F192" s="79"/>
      <c r="G192" s="79"/>
    </row>
    <row r="193" spans="2:7" ht="13.5" x14ac:dyDescent="0.25">
      <c r="B193" s="79"/>
      <c r="C193" s="79"/>
      <c r="D193" s="98"/>
      <c r="E193" s="98"/>
      <c r="F193" s="99"/>
      <c r="G193" s="99"/>
    </row>
    <row r="194" spans="2:7" ht="13.5" x14ac:dyDescent="0.25">
      <c r="B194" s="80" t="s">
        <v>1234</v>
      </c>
      <c r="C194" s="79"/>
      <c r="D194" s="79"/>
      <c r="E194" s="79"/>
      <c r="F194" s="79"/>
      <c r="G194" s="79" t="s">
        <v>1235</v>
      </c>
    </row>
    <row r="195" spans="2:7" ht="13.5" x14ac:dyDescent="0.25">
      <c r="B195" s="79"/>
      <c r="C195" s="100"/>
      <c r="D195" s="101"/>
      <c r="E195" s="79"/>
      <c r="F195" s="79"/>
      <c r="G195" s="79"/>
    </row>
    <row r="196" spans="2:7" ht="13.5" x14ac:dyDescent="0.25">
      <c r="B196" s="80" t="s">
        <v>1236</v>
      </c>
      <c r="C196" s="79"/>
      <c r="D196" s="79"/>
      <c r="E196" s="79"/>
      <c r="F196" s="79"/>
      <c r="G196" s="79"/>
    </row>
    <row r="197" spans="2:7" ht="13.5" x14ac:dyDescent="0.25">
      <c r="B197" s="79"/>
      <c r="C197" s="79"/>
      <c r="D197" s="79"/>
      <c r="E197" s="79"/>
      <c r="F197" s="79"/>
      <c r="G197" s="79"/>
    </row>
    <row r="198" spans="2:7" ht="13.5" x14ac:dyDescent="0.25">
      <c r="B198" s="80" t="s">
        <v>1237</v>
      </c>
      <c r="C198" s="79"/>
      <c r="D198" s="79"/>
      <c r="E198" s="79"/>
      <c r="F198" s="79"/>
      <c r="G198" s="79"/>
    </row>
    <row r="199" spans="2:7" ht="13.5" x14ac:dyDescent="0.25">
      <c r="B199" s="79"/>
      <c r="C199" s="102"/>
      <c r="D199" s="103"/>
      <c r="E199" s="25"/>
      <c r="F199" s="99"/>
      <c r="G199" s="99"/>
    </row>
    <row r="200" spans="2:7" ht="13.5" x14ac:dyDescent="0.25">
      <c r="B200" s="80" t="s">
        <v>1238</v>
      </c>
      <c r="C200" s="79"/>
      <c r="D200" s="79"/>
      <c r="E200" s="79"/>
      <c r="F200" s="79"/>
      <c r="G200" s="79"/>
    </row>
    <row r="201" spans="2:7" ht="13.5" x14ac:dyDescent="0.25">
      <c r="B201" s="83"/>
      <c r="C201" s="101"/>
      <c r="D201" s="79"/>
      <c r="E201" s="79"/>
      <c r="F201" s="79"/>
      <c r="G201" s="79"/>
    </row>
    <row r="202" spans="2:7" ht="13.5" x14ac:dyDescent="0.25">
      <c r="B202" s="80" t="s">
        <v>1239</v>
      </c>
      <c r="C202" s="79"/>
      <c r="D202" s="79"/>
      <c r="E202" s="79"/>
      <c r="F202" s="79"/>
      <c r="G202" s="79"/>
    </row>
    <row r="203" spans="2:7" ht="13.5" x14ac:dyDescent="0.25">
      <c r="B203" s="79"/>
      <c r="C203" s="79"/>
      <c r="D203" s="79"/>
      <c r="E203" s="79"/>
      <c r="F203" s="26"/>
      <c r="G203" s="104"/>
    </row>
    <row r="204" spans="2:7" ht="13.5" x14ac:dyDescent="0.25">
      <c r="B204" s="80" t="s">
        <v>1240</v>
      </c>
      <c r="C204" s="79"/>
      <c r="D204" s="79"/>
      <c r="E204" s="79"/>
      <c r="F204" s="79"/>
      <c r="G204" s="79"/>
    </row>
    <row r="205" spans="2:7" ht="13.5" x14ac:dyDescent="0.25">
      <c r="B205" s="79"/>
      <c r="C205" s="79"/>
      <c r="D205" s="79"/>
      <c r="E205" s="104"/>
      <c r="F205" s="79"/>
      <c r="G205" s="79"/>
    </row>
    <row r="206" spans="2:7" ht="13.5" x14ac:dyDescent="0.25">
      <c r="B206" s="80" t="s">
        <v>1241</v>
      </c>
      <c r="C206" s="79"/>
      <c r="D206" s="79"/>
      <c r="E206" s="104"/>
      <c r="F206" s="79"/>
      <c r="G206" s="105"/>
    </row>
    <row r="207" spans="2:7" ht="13.5" x14ac:dyDescent="0.25">
      <c r="B207" s="79"/>
      <c r="C207" s="79"/>
      <c r="D207" s="79"/>
      <c r="E207" s="104"/>
      <c r="F207" s="79"/>
      <c r="G207" s="79"/>
    </row>
    <row r="208" spans="2:7" ht="13.5" x14ac:dyDescent="0.25">
      <c r="B208" s="80" t="s">
        <v>1242</v>
      </c>
      <c r="C208" s="79"/>
      <c r="D208" s="79"/>
      <c r="E208" s="104"/>
      <c r="F208" s="79"/>
      <c r="G208" s="79"/>
    </row>
    <row r="209" spans="2:7" ht="13.5" x14ac:dyDescent="0.25">
      <c r="B209" s="79"/>
      <c r="C209" s="79"/>
      <c r="D209" s="79"/>
      <c r="E209" s="104"/>
      <c r="F209" s="79"/>
      <c r="G209" s="79"/>
    </row>
    <row r="210" spans="2:7" ht="13.5" x14ac:dyDescent="0.25">
      <c r="B210" s="80" t="s">
        <v>1243</v>
      </c>
      <c r="C210" s="79"/>
      <c r="D210" s="79"/>
      <c r="E210" s="104"/>
      <c r="F210" s="79"/>
      <c r="G210" s="79"/>
    </row>
    <row r="211" spans="2:7" ht="13.5" x14ac:dyDescent="0.25">
      <c r="B211" s="79"/>
      <c r="C211" s="79"/>
      <c r="D211" s="79"/>
      <c r="E211" s="104"/>
      <c r="F211" s="79"/>
      <c r="G211" s="79"/>
    </row>
    <row r="212" spans="2:7" ht="13.5" x14ac:dyDescent="0.25">
      <c r="B212" s="80" t="s">
        <v>1244</v>
      </c>
      <c r="C212" s="79"/>
      <c r="D212" s="79"/>
      <c r="E212" s="104"/>
      <c r="F212" s="79"/>
      <c r="G212" s="79"/>
    </row>
    <row r="213" spans="2:7" ht="13.5" x14ac:dyDescent="0.25">
      <c r="B213" s="79" t="s">
        <v>1245</v>
      </c>
      <c r="C213" s="79"/>
      <c r="D213" s="79"/>
      <c r="E213" s="79"/>
      <c r="F213" s="79"/>
      <c r="G213" s="79"/>
    </row>
    <row r="214" spans="2:7" ht="13.5" x14ac:dyDescent="0.25">
      <c r="B214" s="79"/>
      <c r="C214" s="79"/>
      <c r="D214" s="79"/>
      <c r="E214" s="79"/>
      <c r="F214" s="79"/>
      <c r="G214" s="79"/>
    </row>
    <row r="215" spans="2:7" ht="13.5" x14ac:dyDescent="0.25">
      <c r="B215" s="79"/>
      <c r="C215" s="79"/>
      <c r="D215" s="79"/>
      <c r="E215" s="79"/>
      <c r="F215" s="79"/>
      <c r="G215" s="79"/>
    </row>
  </sheetData>
  <mergeCells count="21">
    <mergeCell ref="B136:C136"/>
    <mergeCell ref="B137:C137"/>
    <mergeCell ref="B145:C145"/>
    <mergeCell ref="B147:C147"/>
    <mergeCell ref="B148:C148"/>
    <mergeCell ref="B164:G164"/>
    <mergeCell ref="B165:G165"/>
    <mergeCell ref="B167:G167"/>
    <mergeCell ref="A1:H1"/>
    <mergeCell ref="A2:H2"/>
    <mergeCell ref="A3:H3"/>
    <mergeCell ref="B128:H128"/>
    <mergeCell ref="B129:H129"/>
    <mergeCell ref="B130:H130"/>
    <mergeCell ref="B131:H131"/>
    <mergeCell ref="B132:H132"/>
    <mergeCell ref="B134:D134"/>
    <mergeCell ref="B135:C135"/>
    <mergeCell ref="B149:C149"/>
    <mergeCell ref="B150:C150"/>
    <mergeCell ref="B152:C152"/>
  </mergeCells>
  <hyperlinks>
    <hyperlink ref="I1" location="Index!B2" display="Index" xr:uid="{5889CB05-0524-431C-AB41-F4D09A07DB36}"/>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A5817-2AD9-434D-96A5-2C33FC247817}">
  <sheetPr>
    <outlinePr summaryBelow="0" summaryRight="0"/>
  </sheetPr>
  <dimension ref="A1:Q154"/>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867</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463</v>
      </c>
      <c r="C7" s="40" t="s">
        <v>464</v>
      </c>
      <c r="D7" s="40" t="s">
        <v>45</v>
      </c>
      <c r="E7" s="41">
        <v>1200000</v>
      </c>
      <c r="F7" s="42">
        <v>8977.7999999999993</v>
      </c>
      <c r="G7" s="43">
        <v>6.8921220000000005E-2</v>
      </c>
      <c r="H7" s="33" t="s">
        <v>141</v>
      </c>
    </row>
    <row r="8" spans="1:9" x14ac:dyDescent="0.2">
      <c r="A8" s="39">
        <v>2</v>
      </c>
      <c r="B8" s="40" t="s">
        <v>43</v>
      </c>
      <c r="C8" s="40" t="s">
        <v>44</v>
      </c>
      <c r="D8" s="40" t="s">
        <v>45</v>
      </c>
      <c r="E8" s="41">
        <v>529000</v>
      </c>
      <c r="F8" s="42">
        <v>7593.2659999999996</v>
      </c>
      <c r="G8" s="43">
        <v>5.8292360000000001E-2</v>
      </c>
      <c r="H8" s="33" t="s">
        <v>141</v>
      </c>
    </row>
    <row r="9" spans="1:9" x14ac:dyDescent="0.2">
      <c r="A9" s="39">
        <v>3</v>
      </c>
      <c r="B9" s="40" t="s">
        <v>18</v>
      </c>
      <c r="C9" s="40" t="s">
        <v>19</v>
      </c>
      <c r="D9" s="40" t="s">
        <v>20</v>
      </c>
      <c r="E9" s="41">
        <v>530000</v>
      </c>
      <c r="F9" s="42">
        <v>6931.34</v>
      </c>
      <c r="G9" s="43">
        <v>5.3210849999999997E-2</v>
      </c>
      <c r="H9" s="33" t="s">
        <v>141</v>
      </c>
    </row>
    <row r="10" spans="1:9" x14ac:dyDescent="0.2">
      <c r="A10" s="39">
        <v>4</v>
      </c>
      <c r="B10" s="40" t="s">
        <v>417</v>
      </c>
      <c r="C10" s="40" t="s">
        <v>418</v>
      </c>
      <c r="D10" s="40" t="s">
        <v>45</v>
      </c>
      <c r="E10" s="41">
        <v>500000</v>
      </c>
      <c r="F10" s="42">
        <v>6147.5</v>
      </c>
      <c r="G10" s="43">
        <v>4.7193430000000001E-2</v>
      </c>
      <c r="H10" s="33" t="s">
        <v>141</v>
      </c>
    </row>
    <row r="11" spans="1:9" x14ac:dyDescent="0.2">
      <c r="A11" s="39">
        <v>5</v>
      </c>
      <c r="B11" s="40" t="s">
        <v>30</v>
      </c>
      <c r="C11" s="40" t="s">
        <v>31</v>
      </c>
      <c r="D11" s="40" t="s">
        <v>32</v>
      </c>
      <c r="E11" s="41">
        <v>250000</v>
      </c>
      <c r="F11" s="42">
        <v>5474.5</v>
      </c>
      <c r="G11" s="43">
        <v>4.2026910000000001E-2</v>
      </c>
      <c r="H11" s="33" t="s">
        <v>141</v>
      </c>
    </row>
    <row r="12" spans="1:9" x14ac:dyDescent="0.2">
      <c r="A12" s="39">
        <v>6</v>
      </c>
      <c r="B12" s="40" t="s">
        <v>46</v>
      </c>
      <c r="C12" s="40" t="s">
        <v>47</v>
      </c>
      <c r="D12" s="40" t="s">
        <v>45</v>
      </c>
      <c r="E12" s="41">
        <v>530000</v>
      </c>
      <c r="F12" s="42">
        <v>5445.22</v>
      </c>
      <c r="G12" s="43">
        <v>4.180213E-2</v>
      </c>
      <c r="H12" s="33" t="s">
        <v>141</v>
      </c>
    </row>
    <row r="13" spans="1:9" x14ac:dyDescent="0.2">
      <c r="A13" s="39">
        <v>7</v>
      </c>
      <c r="B13" s="40" t="s">
        <v>12</v>
      </c>
      <c r="C13" s="40" t="s">
        <v>13</v>
      </c>
      <c r="D13" s="40" t="s">
        <v>14</v>
      </c>
      <c r="E13" s="41">
        <v>235000</v>
      </c>
      <c r="F13" s="42">
        <v>4634.2</v>
      </c>
      <c r="G13" s="43">
        <v>3.557606E-2</v>
      </c>
      <c r="H13" s="33" t="s">
        <v>141</v>
      </c>
    </row>
    <row r="14" spans="1:9" x14ac:dyDescent="0.2">
      <c r="A14" s="39">
        <v>8</v>
      </c>
      <c r="B14" s="40" t="s">
        <v>687</v>
      </c>
      <c r="C14" s="40" t="s">
        <v>688</v>
      </c>
      <c r="D14" s="40" t="s">
        <v>199</v>
      </c>
      <c r="E14" s="41">
        <v>400000</v>
      </c>
      <c r="F14" s="42">
        <v>4520.3999999999996</v>
      </c>
      <c r="G14" s="43">
        <v>3.4702429999999999E-2</v>
      </c>
      <c r="H14" s="33" t="s">
        <v>141</v>
      </c>
    </row>
    <row r="15" spans="1:9" x14ac:dyDescent="0.2">
      <c r="A15" s="39">
        <v>9</v>
      </c>
      <c r="B15" s="40" t="s">
        <v>21</v>
      </c>
      <c r="C15" s="40" t="s">
        <v>22</v>
      </c>
      <c r="D15" s="40" t="s">
        <v>23</v>
      </c>
      <c r="E15" s="41">
        <v>1215766</v>
      </c>
      <c r="F15" s="42">
        <v>4221.7474350000002</v>
      </c>
      <c r="G15" s="43">
        <v>3.2409720000000003E-2</v>
      </c>
      <c r="H15" s="33" t="s">
        <v>141</v>
      </c>
    </row>
    <row r="16" spans="1:9" x14ac:dyDescent="0.2">
      <c r="A16" s="39">
        <v>10</v>
      </c>
      <c r="B16" s="40" t="s">
        <v>15</v>
      </c>
      <c r="C16" s="40" t="s">
        <v>16</v>
      </c>
      <c r="D16" s="40" t="s">
        <v>17</v>
      </c>
      <c r="E16" s="41">
        <v>100000</v>
      </c>
      <c r="F16" s="42">
        <v>3938.9</v>
      </c>
      <c r="G16" s="43">
        <v>3.0238339999999999E-2</v>
      </c>
      <c r="H16" s="33" t="s">
        <v>141</v>
      </c>
    </row>
    <row r="17" spans="1:8" x14ac:dyDescent="0.2">
      <c r="A17" s="39">
        <v>11</v>
      </c>
      <c r="B17" s="40" t="s">
        <v>491</v>
      </c>
      <c r="C17" s="40" t="s">
        <v>492</v>
      </c>
      <c r="D17" s="40" t="s">
        <v>223</v>
      </c>
      <c r="E17" s="41">
        <v>19735</v>
      </c>
      <c r="F17" s="42">
        <v>3532.9596999999999</v>
      </c>
      <c r="G17" s="43">
        <v>2.7122E-2</v>
      </c>
      <c r="H17" s="33" t="s">
        <v>141</v>
      </c>
    </row>
    <row r="18" spans="1:8" x14ac:dyDescent="0.2">
      <c r="A18" s="39">
        <v>12</v>
      </c>
      <c r="B18" s="40" t="s">
        <v>630</v>
      </c>
      <c r="C18" s="40" t="s">
        <v>631</v>
      </c>
      <c r="D18" s="40" t="s">
        <v>632</v>
      </c>
      <c r="E18" s="41">
        <v>1210000</v>
      </c>
      <c r="F18" s="42">
        <v>3400.1</v>
      </c>
      <c r="G18" s="43">
        <v>2.610206E-2</v>
      </c>
      <c r="H18" s="33" t="s">
        <v>141</v>
      </c>
    </row>
    <row r="19" spans="1:8" x14ac:dyDescent="0.2">
      <c r="A19" s="39">
        <v>13</v>
      </c>
      <c r="B19" s="40" t="s">
        <v>98</v>
      </c>
      <c r="C19" s="40" t="s">
        <v>99</v>
      </c>
      <c r="D19" s="40" t="s">
        <v>100</v>
      </c>
      <c r="E19" s="41">
        <v>1810000</v>
      </c>
      <c r="F19" s="42">
        <v>3284.0639999999999</v>
      </c>
      <c r="G19" s="43">
        <v>2.5211270000000001E-2</v>
      </c>
      <c r="H19" s="33" t="s">
        <v>141</v>
      </c>
    </row>
    <row r="20" spans="1:8" ht="25.5" x14ac:dyDescent="0.2">
      <c r="A20" s="39">
        <v>14</v>
      </c>
      <c r="B20" s="40" t="s">
        <v>242</v>
      </c>
      <c r="C20" s="40" t="s">
        <v>243</v>
      </c>
      <c r="D20" s="40" t="s">
        <v>205</v>
      </c>
      <c r="E20" s="41">
        <v>54500</v>
      </c>
      <c r="F20" s="42">
        <v>3134.5675000000001</v>
      </c>
      <c r="G20" s="43">
        <v>2.4063600000000001E-2</v>
      </c>
      <c r="H20" s="33" t="s">
        <v>141</v>
      </c>
    </row>
    <row r="21" spans="1:8" x14ac:dyDescent="0.2">
      <c r="A21" s="39">
        <v>15</v>
      </c>
      <c r="B21" s="40" t="s">
        <v>868</v>
      </c>
      <c r="C21" s="40" t="s">
        <v>869</v>
      </c>
      <c r="D21" s="40" t="s">
        <v>134</v>
      </c>
      <c r="E21" s="41">
        <v>605000</v>
      </c>
      <c r="F21" s="42">
        <v>2877.6824999999999</v>
      </c>
      <c r="G21" s="43">
        <v>2.209154E-2</v>
      </c>
      <c r="H21" s="33" t="s">
        <v>141</v>
      </c>
    </row>
    <row r="22" spans="1:8" x14ac:dyDescent="0.2">
      <c r="A22" s="39">
        <v>16</v>
      </c>
      <c r="B22" s="40" t="s">
        <v>211</v>
      </c>
      <c r="C22" s="40" t="s">
        <v>212</v>
      </c>
      <c r="D22" s="40" t="s">
        <v>45</v>
      </c>
      <c r="E22" s="41">
        <v>270000</v>
      </c>
      <c r="F22" s="42">
        <v>2733.6149999999998</v>
      </c>
      <c r="G22" s="43">
        <v>2.0985549999999999E-2</v>
      </c>
      <c r="H22" s="33" t="s">
        <v>141</v>
      </c>
    </row>
    <row r="23" spans="1:8" x14ac:dyDescent="0.2">
      <c r="A23" s="39">
        <v>17</v>
      </c>
      <c r="B23" s="40" t="s">
        <v>442</v>
      </c>
      <c r="C23" s="40" t="s">
        <v>443</v>
      </c>
      <c r="D23" s="40" t="s">
        <v>35</v>
      </c>
      <c r="E23" s="41">
        <v>75500</v>
      </c>
      <c r="F23" s="42">
        <v>2589.5745000000002</v>
      </c>
      <c r="G23" s="43">
        <v>1.9879770000000001E-2</v>
      </c>
      <c r="H23" s="33" t="s">
        <v>141</v>
      </c>
    </row>
    <row r="24" spans="1:8" x14ac:dyDescent="0.2">
      <c r="A24" s="39">
        <v>18</v>
      </c>
      <c r="B24" s="40" t="s">
        <v>408</v>
      </c>
      <c r="C24" s="40" t="s">
        <v>409</v>
      </c>
      <c r="D24" s="40" t="s">
        <v>45</v>
      </c>
      <c r="E24" s="41">
        <v>1500000</v>
      </c>
      <c r="F24" s="42">
        <v>2568.6</v>
      </c>
      <c r="G24" s="43">
        <v>1.9718759999999998E-2</v>
      </c>
      <c r="H24" s="33" t="s">
        <v>141</v>
      </c>
    </row>
    <row r="25" spans="1:8" x14ac:dyDescent="0.2">
      <c r="A25" s="39">
        <v>19</v>
      </c>
      <c r="B25" s="40" t="s">
        <v>36</v>
      </c>
      <c r="C25" s="40" t="s">
        <v>37</v>
      </c>
      <c r="D25" s="40" t="s">
        <v>23</v>
      </c>
      <c r="E25" s="41">
        <v>768264</v>
      </c>
      <c r="F25" s="42">
        <v>2183.7904199999998</v>
      </c>
      <c r="G25" s="43">
        <v>1.6764629999999999E-2</v>
      </c>
      <c r="H25" s="33" t="s">
        <v>141</v>
      </c>
    </row>
    <row r="26" spans="1:8" x14ac:dyDescent="0.2">
      <c r="A26" s="39">
        <v>20</v>
      </c>
      <c r="B26" s="40" t="s">
        <v>360</v>
      </c>
      <c r="C26" s="40" t="s">
        <v>361</v>
      </c>
      <c r="D26" s="40" t="s">
        <v>119</v>
      </c>
      <c r="E26" s="41">
        <v>1176000</v>
      </c>
      <c r="F26" s="42">
        <v>2176.8935999999999</v>
      </c>
      <c r="G26" s="43">
        <v>1.671168E-2</v>
      </c>
      <c r="H26" s="33" t="s">
        <v>141</v>
      </c>
    </row>
    <row r="27" spans="1:8" ht="38.25" x14ac:dyDescent="0.2">
      <c r="A27" s="39">
        <v>21</v>
      </c>
      <c r="B27" s="40" t="s">
        <v>406</v>
      </c>
      <c r="C27" s="40" t="s">
        <v>407</v>
      </c>
      <c r="D27" s="40" t="s">
        <v>129</v>
      </c>
      <c r="E27" s="41">
        <v>496000</v>
      </c>
      <c r="F27" s="42">
        <v>2166.5279999999998</v>
      </c>
      <c r="G27" s="43">
        <v>1.6632109999999999E-2</v>
      </c>
      <c r="H27" s="33" t="s">
        <v>141</v>
      </c>
    </row>
    <row r="28" spans="1:8" x14ac:dyDescent="0.2">
      <c r="A28" s="39">
        <v>22</v>
      </c>
      <c r="B28" s="40" t="s">
        <v>282</v>
      </c>
      <c r="C28" s="40" t="s">
        <v>283</v>
      </c>
      <c r="D28" s="40" t="s">
        <v>284</v>
      </c>
      <c r="E28" s="41">
        <v>530885</v>
      </c>
      <c r="F28" s="42">
        <v>2113.1877424999998</v>
      </c>
      <c r="G28" s="43">
        <v>1.622262E-2</v>
      </c>
      <c r="H28" s="33" t="s">
        <v>141</v>
      </c>
    </row>
    <row r="29" spans="1:8" ht="25.5" x14ac:dyDescent="0.2">
      <c r="A29" s="39">
        <v>23</v>
      </c>
      <c r="B29" s="40" t="s">
        <v>824</v>
      </c>
      <c r="C29" s="40" t="s">
        <v>825</v>
      </c>
      <c r="D29" s="40" t="s">
        <v>26</v>
      </c>
      <c r="E29" s="41">
        <v>65250</v>
      </c>
      <c r="F29" s="42">
        <v>2023.2719999999999</v>
      </c>
      <c r="G29" s="43">
        <v>1.553236E-2</v>
      </c>
      <c r="H29" s="33" t="s">
        <v>141</v>
      </c>
    </row>
    <row r="30" spans="1:8" x14ac:dyDescent="0.2">
      <c r="A30" s="39">
        <v>24</v>
      </c>
      <c r="B30" s="40" t="s">
        <v>663</v>
      </c>
      <c r="C30" s="40" t="s">
        <v>664</v>
      </c>
      <c r="D30" s="40" t="s">
        <v>665</v>
      </c>
      <c r="E30" s="41">
        <v>483000</v>
      </c>
      <c r="F30" s="42">
        <v>2000.3444999999999</v>
      </c>
      <c r="G30" s="43">
        <v>1.535634E-2</v>
      </c>
      <c r="H30" s="33" t="s">
        <v>141</v>
      </c>
    </row>
    <row r="31" spans="1:8" ht="25.5" x14ac:dyDescent="0.2">
      <c r="A31" s="39">
        <v>25</v>
      </c>
      <c r="B31" s="40" t="s">
        <v>649</v>
      </c>
      <c r="C31" s="40" t="s">
        <v>650</v>
      </c>
      <c r="D31" s="40" t="s">
        <v>205</v>
      </c>
      <c r="E31" s="41">
        <v>130000</v>
      </c>
      <c r="F31" s="42">
        <v>1915.16</v>
      </c>
      <c r="G31" s="43">
        <v>1.4702399999999999E-2</v>
      </c>
      <c r="H31" s="33" t="s">
        <v>141</v>
      </c>
    </row>
    <row r="32" spans="1:8" ht="38.25" x14ac:dyDescent="0.2">
      <c r="A32" s="39">
        <v>26</v>
      </c>
      <c r="B32" s="40" t="s">
        <v>127</v>
      </c>
      <c r="C32" s="40" t="s">
        <v>128</v>
      </c>
      <c r="D32" s="40" t="s">
        <v>129</v>
      </c>
      <c r="E32" s="41">
        <v>1086000</v>
      </c>
      <c r="F32" s="42">
        <v>1804.7148</v>
      </c>
      <c r="G32" s="43">
        <v>1.385452E-2</v>
      </c>
      <c r="H32" s="33" t="s">
        <v>141</v>
      </c>
    </row>
    <row r="33" spans="1:8" x14ac:dyDescent="0.2">
      <c r="A33" s="39">
        <v>27</v>
      </c>
      <c r="B33" s="40" t="s">
        <v>713</v>
      </c>
      <c r="C33" s="40" t="s">
        <v>714</v>
      </c>
      <c r="D33" s="40" t="s">
        <v>199</v>
      </c>
      <c r="E33" s="41">
        <v>74734</v>
      </c>
      <c r="F33" s="42">
        <v>1767.907504</v>
      </c>
      <c r="G33" s="43">
        <v>1.3571959999999999E-2</v>
      </c>
      <c r="H33" s="33" t="s">
        <v>141</v>
      </c>
    </row>
    <row r="34" spans="1:8" x14ac:dyDescent="0.2">
      <c r="A34" s="39">
        <v>28</v>
      </c>
      <c r="B34" s="40" t="s">
        <v>265</v>
      </c>
      <c r="C34" s="40" t="s">
        <v>266</v>
      </c>
      <c r="D34" s="40" t="s">
        <v>228</v>
      </c>
      <c r="E34" s="41">
        <v>600000</v>
      </c>
      <c r="F34" s="42">
        <v>1709.16</v>
      </c>
      <c r="G34" s="43">
        <v>1.3120959999999999E-2</v>
      </c>
      <c r="H34" s="33" t="s">
        <v>141</v>
      </c>
    </row>
    <row r="35" spans="1:8" x14ac:dyDescent="0.2">
      <c r="A35" s="39">
        <v>29</v>
      </c>
      <c r="B35" s="40" t="s">
        <v>699</v>
      </c>
      <c r="C35" s="40" t="s">
        <v>700</v>
      </c>
      <c r="D35" s="40" t="s">
        <v>199</v>
      </c>
      <c r="E35" s="41">
        <v>125000</v>
      </c>
      <c r="F35" s="42">
        <v>1683.625</v>
      </c>
      <c r="G35" s="43">
        <v>1.2924939999999999E-2</v>
      </c>
      <c r="H35" s="33" t="s">
        <v>141</v>
      </c>
    </row>
    <row r="36" spans="1:8" x14ac:dyDescent="0.2">
      <c r="A36" s="39">
        <v>30</v>
      </c>
      <c r="B36" s="40" t="s">
        <v>870</v>
      </c>
      <c r="C36" s="40" t="s">
        <v>871</v>
      </c>
      <c r="D36" s="40" t="s">
        <v>35</v>
      </c>
      <c r="E36" s="41">
        <v>363500</v>
      </c>
      <c r="F36" s="42">
        <v>1556.3252500000001</v>
      </c>
      <c r="G36" s="43">
        <v>1.194768E-2</v>
      </c>
      <c r="H36" s="33" t="s">
        <v>141</v>
      </c>
    </row>
    <row r="37" spans="1:8" x14ac:dyDescent="0.2">
      <c r="A37" s="39">
        <v>31</v>
      </c>
      <c r="B37" s="40" t="s">
        <v>240</v>
      </c>
      <c r="C37" s="40" t="s">
        <v>241</v>
      </c>
      <c r="D37" s="40" t="s">
        <v>119</v>
      </c>
      <c r="E37" s="41">
        <v>350000</v>
      </c>
      <c r="F37" s="42">
        <v>1533.875</v>
      </c>
      <c r="G37" s="43">
        <v>1.1775330000000001E-2</v>
      </c>
      <c r="H37" s="33" t="s">
        <v>141</v>
      </c>
    </row>
    <row r="38" spans="1:8" x14ac:dyDescent="0.2">
      <c r="A38" s="39">
        <v>32</v>
      </c>
      <c r="B38" s="40" t="s">
        <v>689</v>
      </c>
      <c r="C38" s="40" t="s">
        <v>690</v>
      </c>
      <c r="D38" s="40" t="s">
        <v>199</v>
      </c>
      <c r="E38" s="41">
        <v>90000</v>
      </c>
      <c r="F38" s="42">
        <v>1486.17</v>
      </c>
      <c r="G38" s="43">
        <v>1.14091E-2</v>
      </c>
      <c r="H38" s="33" t="s">
        <v>141</v>
      </c>
    </row>
    <row r="39" spans="1:8" x14ac:dyDescent="0.2">
      <c r="A39" s="39">
        <v>33</v>
      </c>
      <c r="B39" s="40" t="s">
        <v>244</v>
      </c>
      <c r="C39" s="40" t="s">
        <v>245</v>
      </c>
      <c r="D39" s="40" t="s">
        <v>20</v>
      </c>
      <c r="E39" s="41">
        <v>380000</v>
      </c>
      <c r="F39" s="42">
        <v>1481.05</v>
      </c>
      <c r="G39" s="43">
        <v>1.1369799999999999E-2</v>
      </c>
      <c r="H39" s="33" t="s">
        <v>141</v>
      </c>
    </row>
    <row r="40" spans="1:8" x14ac:dyDescent="0.2">
      <c r="A40" s="39">
        <v>34</v>
      </c>
      <c r="B40" s="40" t="s">
        <v>872</v>
      </c>
      <c r="C40" s="40" t="s">
        <v>873</v>
      </c>
      <c r="D40" s="40" t="s">
        <v>100</v>
      </c>
      <c r="E40" s="41">
        <v>132100</v>
      </c>
      <c r="F40" s="42">
        <v>1480.1804999999999</v>
      </c>
      <c r="G40" s="43">
        <v>1.1363120000000001E-2</v>
      </c>
      <c r="H40" s="33" t="s">
        <v>141</v>
      </c>
    </row>
    <row r="41" spans="1:8" x14ac:dyDescent="0.2">
      <c r="A41" s="39">
        <v>35</v>
      </c>
      <c r="B41" s="40" t="s">
        <v>854</v>
      </c>
      <c r="C41" s="40" t="s">
        <v>855</v>
      </c>
      <c r="D41" s="40" t="s">
        <v>116</v>
      </c>
      <c r="E41" s="41">
        <v>183700</v>
      </c>
      <c r="F41" s="42">
        <v>1474.9273000000001</v>
      </c>
      <c r="G41" s="43">
        <v>1.1322799999999999E-2</v>
      </c>
      <c r="H41" s="33" t="s">
        <v>141</v>
      </c>
    </row>
    <row r="42" spans="1:8" x14ac:dyDescent="0.2">
      <c r="A42" s="39">
        <v>36</v>
      </c>
      <c r="B42" s="40" t="s">
        <v>473</v>
      </c>
      <c r="C42" s="40" t="s">
        <v>474</v>
      </c>
      <c r="D42" s="40" t="s">
        <v>35</v>
      </c>
      <c r="E42" s="41">
        <v>160700</v>
      </c>
      <c r="F42" s="42">
        <v>1463.0931499999999</v>
      </c>
      <c r="G42" s="43">
        <v>1.1231949999999999E-2</v>
      </c>
      <c r="H42" s="33" t="s">
        <v>141</v>
      </c>
    </row>
    <row r="43" spans="1:8" x14ac:dyDescent="0.2">
      <c r="A43" s="39">
        <v>37</v>
      </c>
      <c r="B43" s="40" t="s">
        <v>637</v>
      </c>
      <c r="C43" s="40" t="s">
        <v>638</v>
      </c>
      <c r="D43" s="40" t="s">
        <v>184</v>
      </c>
      <c r="E43" s="41">
        <v>385000</v>
      </c>
      <c r="F43" s="42">
        <v>1435.8575000000001</v>
      </c>
      <c r="G43" s="43">
        <v>1.1022860000000001E-2</v>
      </c>
      <c r="H43" s="33" t="s">
        <v>141</v>
      </c>
    </row>
    <row r="44" spans="1:8" x14ac:dyDescent="0.2">
      <c r="A44" s="39">
        <v>38</v>
      </c>
      <c r="B44" s="40" t="s">
        <v>322</v>
      </c>
      <c r="C44" s="40" t="s">
        <v>323</v>
      </c>
      <c r="D44" s="40" t="s">
        <v>184</v>
      </c>
      <c r="E44" s="41">
        <v>250000</v>
      </c>
      <c r="F44" s="42">
        <v>1369.875</v>
      </c>
      <c r="G44" s="43">
        <v>1.0516319999999999E-2</v>
      </c>
      <c r="H44" s="33" t="s">
        <v>141</v>
      </c>
    </row>
    <row r="45" spans="1:8" ht="25.5" x14ac:dyDescent="0.2">
      <c r="A45" s="39">
        <v>39</v>
      </c>
      <c r="B45" s="40" t="s">
        <v>639</v>
      </c>
      <c r="C45" s="40" t="s">
        <v>640</v>
      </c>
      <c r="D45" s="40" t="s">
        <v>26</v>
      </c>
      <c r="E45" s="41">
        <v>315833</v>
      </c>
      <c r="F45" s="42">
        <v>1365.0302260000001</v>
      </c>
      <c r="G45" s="43">
        <v>1.047913E-2</v>
      </c>
      <c r="H45" s="33" t="s">
        <v>141</v>
      </c>
    </row>
    <row r="46" spans="1:8" ht="25.5" x14ac:dyDescent="0.2">
      <c r="A46" s="39">
        <v>40</v>
      </c>
      <c r="B46" s="40" t="s">
        <v>768</v>
      </c>
      <c r="C46" s="40" t="s">
        <v>769</v>
      </c>
      <c r="D46" s="40" t="s">
        <v>205</v>
      </c>
      <c r="E46" s="41">
        <v>118000</v>
      </c>
      <c r="F46" s="42">
        <v>1329.624</v>
      </c>
      <c r="G46" s="43">
        <v>1.0207320000000001E-2</v>
      </c>
      <c r="H46" s="33" t="s">
        <v>141</v>
      </c>
    </row>
    <row r="47" spans="1:8" ht="25.5" x14ac:dyDescent="0.2">
      <c r="A47" s="39">
        <v>41</v>
      </c>
      <c r="B47" s="40" t="s">
        <v>302</v>
      </c>
      <c r="C47" s="40" t="s">
        <v>303</v>
      </c>
      <c r="D47" s="40" t="s">
        <v>191</v>
      </c>
      <c r="E47" s="41">
        <v>46500</v>
      </c>
      <c r="F47" s="42">
        <v>1279.308</v>
      </c>
      <c r="G47" s="43">
        <v>9.8210599999999995E-3</v>
      </c>
      <c r="H47" s="33" t="s">
        <v>141</v>
      </c>
    </row>
    <row r="48" spans="1:8" x14ac:dyDescent="0.2">
      <c r="A48" s="39">
        <v>42</v>
      </c>
      <c r="B48" s="40" t="s">
        <v>705</v>
      </c>
      <c r="C48" s="40" t="s">
        <v>706</v>
      </c>
      <c r="D48" s="40" t="s">
        <v>76</v>
      </c>
      <c r="E48" s="41">
        <v>274000</v>
      </c>
      <c r="F48" s="42">
        <v>1256.5640000000001</v>
      </c>
      <c r="G48" s="43">
        <v>9.6464500000000009E-3</v>
      </c>
      <c r="H48" s="33" t="s">
        <v>141</v>
      </c>
    </row>
    <row r="49" spans="1:8" ht="25.5" x14ac:dyDescent="0.2">
      <c r="A49" s="39">
        <v>43</v>
      </c>
      <c r="B49" s="40" t="s">
        <v>24</v>
      </c>
      <c r="C49" s="40" t="s">
        <v>25</v>
      </c>
      <c r="D49" s="40" t="s">
        <v>26</v>
      </c>
      <c r="E49" s="41">
        <v>10000</v>
      </c>
      <c r="F49" s="42">
        <v>1190.3</v>
      </c>
      <c r="G49" s="43">
        <v>9.13775E-3</v>
      </c>
      <c r="H49" s="33" t="s">
        <v>141</v>
      </c>
    </row>
    <row r="50" spans="1:8" x14ac:dyDescent="0.2">
      <c r="A50" s="39">
        <v>44</v>
      </c>
      <c r="B50" s="40" t="s">
        <v>195</v>
      </c>
      <c r="C50" s="40" t="s">
        <v>196</v>
      </c>
      <c r="D50" s="40" t="s">
        <v>45</v>
      </c>
      <c r="E50" s="41">
        <v>1400000</v>
      </c>
      <c r="F50" s="42">
        <v>1185.52</v>
      </c>
      <c r="G50" s="43">
        <v>9.1010599999999994E-3</v>
      </c>
      <c r="H50" s="33" t="s">
        <v>141</v>
      </c>
    </row>
    <row r="51" spans="1:8" x14ac:dyDescent="0.2">
      <c r="A51" s="39">
        <v>45</v>
      </c>
      <c r="B51" s="40" t="s">
        <v>874</v>
      </c>
      <c r="C51" s="40" t="s">
        <v>875</v>
      </c>
      <c r="D51" s="40" t="s">
        <v>100</v>
      </c>
      <c r="E51" s="41">
        <v>770000</v>
      </c>
      <c r="F51" s="42">
        <v>1170.2460000000001</v>
      </c>
      <c r="G51" s="43">
        <v>8.9838000000000001E-3</v>
      </c>
      <c r="H51" s="33" t="s">
        <v>141</v>
      </c>
    </row>
    <row r="52" spans="1:8" ht="25.5" x14ac:dyDescent="0.2">
      <c r="A52" s="39">
        <v>46</v>
      </c>
      <c r="B52" s="40" t="s">
        <v>852</v>
      </c>
      <c r="C52" s="40" t="s">
        <v>853</v>
      </c>
      <c r="D52" s="40" t="s">
        <v>26</v>
      </c>
      <c r="E52" s="41">
        <v>206000</v>
      </c>
      <c r="F52" s="42">
        <v>1163.1790000000001</v>
      </c>
      <c r="G52" s="43">
        <v>8.9295499999999996E-3</v>
      </c>
      <c r="H52" s="33" t="s">
        <v>141</v>
      </c>
    </row>
    <row r="53" spans="1:8" x14ac:dyDescent="0.2">
      <c r="A53" s="39">
        <v>47</v>
      </c>
      <c r="B53" s="40" t="s">
        <v>452</v>
      </c>
      <c r="C53" s="40" t="s">
        <v>453</v>
      </c>
      <c r="D53" s="40" t="s">
        <v>250</v>
      </c>
      <c r="E53" s="41">
        <v>109497</v>
      </c>
      <c r="F53" s="42">
        <v>928.20606899999996</v>
      </c>
      <c r="G53" s="43">
        <v>7.1256999999999996E-3</v>
      </c>
      <c r="H53" s="33" t="s">
        <v>141</v>
      </c>
    </row>
    <row r="54" spans="1:8" x14ac:dyDescent="0.2">
      <c r="A54" s="39">
        <v>48</v>
      </c>
      <c r="B54" s="40" t="s">
        <v>353</v>
      </c>
      <c r="C54" s="40" t="s">
        <v>354</v>
      </c>
      <c r="D54" s="40" t="s">
        <v>109</v>
      </c>
      <c r="E54" s="41">
        <v>112000</v>
      </c>
      <c r="F54" s="42">
        <v>649.82399999999996</v>
      </c>
      <c r="G54" s="43">
        <v>4.9886000000000002E-3</v>
      </c>
      <c r="H54" s="33" t="s">
        <v>141</v>
      </c>
    </row>
    <row r="55" spans="1:8" x14ac:dyDescent="0.2">
      <c r="A55" s="39">
        <v>49</v>
      </c>
      <c r="B55" s="40" t="s">
        <v>876</v>
      </c>
      <c r="C55" s="40" t="s">
        <v>877</v>
      </c>
      <c r="D55" s="40" t="s">
        <v>878</v>
      </c>
      <c r="E55" s="41">
        <v>265500</v>
      </c>
      <c r="F55" s="42">
        <v>527.94674999999995</v>
      </c>
      <c r="G55" s="43">
        <v>4.0529700000000004E-3</v>
      </c>
      <c r="H55" s="33" t="s">
        <v>141</v>
      </c>
    </row>
    <row r="56" spans="1:8" x14ac:dyDescent="0.2">
      <c r="A56" s="39">
        <v>50</v>
      </c>
      <c r="B56" s="40" t="s">
        <v>879</v>
      </c>
      <c r="C56" s="40" t="s">
        <v>880</v>
      </c>
      <c r="D56" s="40" t="s">
        <v>35</v>
      </c>
      <c r="E56" s="41">
        <v>35000</v>
      </c>
      <c r="F56" s="42">
        <v>517.86</v>
      </c>
      <c r="G56" s="43">
        <v>3.9755299999999997E-3</v>
      </c>
      <c r="H56" s="33" t="s">
        <v>141</v>
      </c>
    </row>
    <row r="57" spans="1:8" x14ac:dyDescent="0.2">
      <c r="A57" s="44"/>
      <c r="B57" s="44"/>
      <c r="C57" s="45" t="s">
        <v>140</v>
      </c>
      <c r="D57" s="44"/>
      <c r="E57" s="44" t="s">
        <v>141</v>
      </c>
      <c r="F57" s="46">
        <v>129395.58194649999</v>
      </c>
      <c r="G57" s="47">
        <v>0.99335039999999997</v>
      </c>
      <c r="H57" s="33" t="s">
        <v>141</v>
      </c>
    </row>
    <row r="58" spans="1:8" x14ac:dyDescent="0.2">
      <c r="A58" s="44"/>
      <c r="B58" s="44"/>
      <c r="C58" s="48"/>
      <c r="D58" s="44"/>
      <c r="E58" s="44"/>
      <c r="F58" s="49"/>
      <c r="G58" s="49"/>
      <c r="H58" s="33" t="s">
        <v>141</v>
      </c>
    </row>
    <row r="59" spans="1:8" x14ac:dyDescent="0.2">
      <c r="A59" s="44"/>
      <c r="B59" s="44"/>
      <c r="C59" s="45" t="s">
        <v>142</v>
      </c>
      <c r="D59" s="44"/>
      <c r="E59" s="44"/>
      <c r="F59" s="44"/>
      <c r="G59" s="44"/>
      <c r="H59" s="33" t="s">
        <v>141</v>
      </c>
    </row>
    <row r="60" spans="1:8" x14ac:dyDescent="0.2">
      <c r="A60" s="44"/>
      <c r="B60" s="44"/>
      <c r="C60" s="45" t="s">
        <v>140</v>
      </c>
      <c r="D60" s="44"/>
      <c r="E60" s="44" t="s">
        <v>141</v>
      </c>
      <c r="F60" s="50" t="s">
        <v>143</v>
      </c>
      <c r="G60" s="47">
        <v>0</v>
      </c>
      <c r="H60" s="33" t="s">
        <v>141</v>
      </c>
    </row>
    <row r="61" spans="1:8" x14ac:dyDescent="0.2">
      <c r="A61" s="44"/>
      <c r="B61" s="44"/>
      <c r="C61" s="48"/>
      <c r="D61" s="44"/>
      <c r="E61" s="44"/>
      <c r="F61" s="49"/>
      <c r="G61" s="49"/>
      <c r="H61" s="33" t="s">
        <v>141</v>
      </c>
    </row>
    <row r="62" spans="1:8" x14ac:dyDescent="0.2">
      <c r="A62" s="44"/>
      <c r="B62" s="44"/>
      <c r="C62" s="45" t="s">
        <v>144</v>
      </c>
      <c r="D62" s="44"/>
      <c r="E62" s="44"/>
      <c r="F62" s="44"/>
      <c r="G62" s="44"/>
      <c r="H62" s="33" t="s">
        <v>141</v>
      </c>
    </row>
    <row r="63" spans="1:8" x14ac:dyDescent="0.2">
      <c r="A63" s="44"/>
      <c r="B63" s="44"/>
      <c r="C63" s="45" t="s">
        <v>140</v>
      </c>
      <c r="D63" s="44"/>
      <c r="E63" s="44" t="s">
        <v>141</v>
      </c>
      <c r="F63" s="50" t="s">
        <v>143</v>
      </c>
      <c r="G63" s="47">
        <v>0</v>
      </c>
      <c r="H63" s="33" t="s">
        <v>141</v>
      </c>
    </row>
    <row r="64" spans="1:8" x14ac:dyDescent="0.2">
      <c r="A64" s="44"/>
      <c r="B64" s="44"/>
      <c r="C64" s="48"/>
      <c r="D64" s="44"/>
      <c r="E64" s="44"/>
      <c r="F64" s="49"/>
      <c r="G64" s="49"/>
      <c r="H64" s="33" t="s">
        <v>141</v>
      </c>
    </row>
    <row r="65" spans="1:8" x14ac:dyDescent="0.2">
      <c r="A65" s="44"/>
      <c r="B65" s="44"/>
      <c r="C65" s="45" t="s">
        <v>145</v>
      </c>
      <c r="D65" s="44"/>
      <c r="E65" s="44"/>
      <c r="F65" s="44"/>
      <c r="G65" s="44"/>
      <c r="H65" s="33" t="s">
        <v>141</v>
      </c>
    </row>
    <row r="66" spans="1:8" x14ac:dyDescent="0.2">
      <c r="A66" s="44"/>
      <c r="B66" s="44"/>
      <c r="C66" s="45" t="s">
        <v>140</v>
      </c>
      <c r="D66" s="44"/>
      <c r="E66" s="44" t="s">
        <v>141</v>
      </c>
      <c r="F66" s="50" t="s">
        <v>143</v>
      </c>
      <c r="G66" s="47">
        <v>0</v>
      </c>
      <c r="H66" s="33" t="s">
        <v>141</v>
      </c>
    </row>
    <row r="67" spans="1:8" x14ac:dyDescent="0.2">
      <c r="A67" s="44"/>
      <c r="B67" s="44"/>
      <c r="C67" s="48"/>
      <c r="D67" s="44"/>
      <c r="E67" s="44"/>
      <c r="F67" s="49"/>
      <c r="G67" s="49"/>
      <c r="H67" s="33" t="s">
        <v>141</v>
      </c>
    </row>
    <row r="68" spans="1:8" x14ac:dyDescent="0.2">
      <c r="A68" s="44"/>
      <c r="B68" s="44"/>
      <c r="C68" s="45" t="s">
        <v>146</v>
      </c>
      <c r="D68" s="44"/>
      <c r="E68" s="44"/>
      <c r="F68" s="49"/>
      <c r="G68" s="49"/>
      <c r="H68" s="33" t="s">
        <v>141</v>
      </c>
    </row>
    <row r="69" spans="1:8" x14ac:dyDescent="0.2">
      <c r="A69" s="44"/>
      <c r="B69" s="44"/>
      <c r="C69" s="45" t="s">
        <v>140</v>
      </c>
      <c r="D69" s="44"/>
      <c r="E69" s="44" t="s">
        <v>141</v>
      </c>
      <c r="F69" s="50" t="s">
        <v>143</v>
      </c>
      <c r="G69" s="47">
        <v>0</v>
      </c>
      <c r="H69" s="33" t="s">
        <v>141</v>
      </c>
    </row>
    <row r="70" spans="1:8" x14ac:dyDescent="0.2">
      <c r="A70" s="44"/>
      <c r="B70" s="44"/>
      <c r="C70" s="48"/>
      <c r="D70" s="44"/>
      <c r="E70" s="44"/>
      <c r="F70" s="49"/>
      <c r="G70" s="49"/>
      <c r="H70" s="33" t="s">
        <v>141</v>
      </c>
    </row>
    <row r="71" spans="1:8" x14ac:dyDescent="0.2">
      <c r="A71" s="44"/>
      <c r="B71" s="44"/>
      <c r="C71" s="45" t="s">
        <v>147</v>
      </c>
      <c r="D71" s="44"/>
      <c r="E71" s="44"/>
      <c r="F71" s="49"/>
      <c r="G71" s="49"/>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148</v>
      </c>
      <c r="D74" s="44"/>
      <c r="E74" s="44"/>
      <c r="F74" s="46">
        <v>129395.58194649999</v>
      </c>
      <c r="G74" s="47">
        <v>0.99335039999999997</v>
      </c>
      <c r="H74" s="33" t="s">
        <v>141</v>
      </c>
    </row>
    <row r="75" spans="1:8" x14ac:dyDescent="0.2">
      <c r="A75" s="44"/>
      <c r="B75" s="44"/>
      <c r="C75" s="48"/>
      <c r="D75" s="44"/>
      <c r="E75" s="44"/>
      <c r="F75" s="49"/>
      <c r="G75" s="49"/>
      <c r="H75" s="33" t="s">
        <v>141</v>
      </c>
    </row>
    <row r="76" spans="1:8" x14ac:dyDescent="0.2">
      <c r="A76" s="44"/>
      <c r="B76" s="44"/>
      <c r="C76" s="45" t="s">
        <v>149</v>
      </c>
      <c r="D76" s="44"/>
      <c r="E76" s="44"/>
      <c r="F76" s="49"/>
      <c r="G76" s="49"/>
      <c r="H76" s="33" t="s">
        <v>141</v>
      </c>
    </row>
    <row r="77" spans="1:8" x14ac:dyDescent="0.2">
      <c r="A77" s="44"/>
      <c r="B77" s="44"/>
      <c r="C77" s="45" t="s">
        <v>11</v>
      </c>
      <c r="D77" s="44"/>
      <c r="E77" s="44"/>
      <c r="F77" s="49"/>
      <c r="G77" s="49"/>
      <c r="H77" s="33" t="s">
        <v>141</v>
      </c>
    </row>
    <row r="78" spans="1:8" x14ac:dyDescent="0.2">
      <c r="A78" s="44"/>
      <c r="B78" s="44"/>
      <c r="C78" s="45" t="s">
        <v>140</v>
      </c>
      <c r="D78" s="44"/>
      <c r="E78" s="44" t="s">
        <v>141</v>
      </c>
      <c r="F78" s="50" t="s">
        <v>143</v>
      </c>
      <c r="G78" s="47">
        <v>0</v>
      </c>
      <c r="H78" s="33" t="s">
        <v>141</v>
      </c>
    </row>
    <row r="79" spans="1:8" x14ac:dyDescent="0.2">
      <c r="A79" s="44"/>
      <c r="B79" s="44"/>
      <c r="C79" s="48"/>
      <c r="D79" s="44"/>
      <c r="E79" s="44"/>
      <c r="F79" s="49"/>
      <c r="G79" s="49"/>
      <c r="H79" s="33" t="s">
        <v>141</v>
      </c>
    </row>
    <row r="80" spans="1:8" x14ac:dyDescent="0.2">
      <c r="A80" s="44"/>
      <c r="B80" s="44"/>
      <c r="C80" s="45" t="s">
        <v>150</v>
      </c>
      <c r="D80" s="44"/>
      <c r="E80" s="44"/>
      <c r="F80" s="44"/>
      <c r="G80" s="44"/>
      <c r="H80" s="33" t="s">
        <v>141</v>
      </c>
    </row>
    <row r="81" spans="1:8" x14ac:dyDescent="0.2">
      <c r="A81" s="44"/>
      <c r="B81" s="44"/>
      <c r="C81" s="45" t="s">
        <v>140</v>
      </c>
      <c r="D81" s="44"/>
      <c r="E81" s="44" t="s">
        <v>141</v>
      </c>
      <c r="F81" s="50" t="s">
        <v>143</v>
      </c>
      <c r="G81" s="47">
        <v>0</v>
      </c>
      <c r="H81" s="33" t="s">
        <v>141</v>
      </c>
    </row>
    <row r="82" spans="1:8" x14ac:dyDescent="0.2">
      <c r="A82" s="44"/>
      <c r="B82" s="44"/>
      <c r="C82" s="48"/>
      <c r="D82" s="44"/>
      <c r="E82" s="44"/>
      <c r="F82" s="49"/>
      <c r="G82" s="49"/>
      <c r="H82" s="33" t="s">
        <v>141</v>
      </c>
    </row>
    <row r="83" spans="1:8" x14ac:dyDescent="0.2">
      <c r="A83" s="44"/>
      <c r="B83" s="44"/>
      <c r="C83" s="45" t="s">
        <v>151</v>
      </c>
      <c r="D83" s="44"/>
      <c r="E83" s="44"/>
      <c r="F83" s="44"/>
      <c r="G83" s="44"/>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152</v>
      </c>
      <c r="D86" s="44"/>
      <c r="E86" s="44"/>
      <c r="F86" s="49"/>
      <c r="G86" s="49"/>
      <c r="H86" s="33" t="s">
        <v>141</v>
      </c>
    </row>
    <row r="87" spans="1:8" x14ac:dyDescent="0.2">
      <c r="A87" s="44"/>
      <c r="B87" s="44"/>
      <c r="C87" s="45" t="s">
        <v>140</v>
      </c>
      <c r="D87" s="44"/>
      <c r="E87" s="44" t="s">
        <v>141</v>
      </c>
      <c r="F87" s="50" t="s">
        <v>143</v>
      </c>
      <c r="G87" s="47">
        <v>0</v>
      </c>
      <c r="H87" s="33" t="s">
        <v>141</v>
      </c>
    </row>
    <row r="88" spans="1:8" x14ac:dyDescent="0.2">
      <c r="A88" s="44"/>
      <c r="B88" s="44"/>
      <c r="C88" s="48"/>
      <c r="D88" s="44"/>
      <c r="E88" s="44"/>
      <c r="F88" s="49"/>
      <c r="G88" s="49"/>
      <c r="H88" s="33" t="s">
        <v>141</v>
      </c>
    </row>
    <row r="89" spans="1:8" x14ac:dyDescent="0.2">
      <c r="A89" s="44"/>
      <c r="B89" s="44"/>
      <c r="C89" s="45" t="s">
        <v>153</v>
      </c>
      <c r="D89" s="44"/>
      <c r="E89" s="44"/>
      <c r="F89" s="46">
        <v>0</v>
      </c>
      <c r="G89" s="47">
        <v>0</v>
      </c>
      <c r="H89" s="33" t="s">
        <v>141</v>
      </c>
    </row>
    <row r="90" spans="1:8" x14ac:dyDescent="0.2">
      <c r="A90" s="44"/>
      <c r="B90" s="44"/>
      <c r="C90" s="48"/>
      <c r="D90" s="44"/>
      <c r="E90" s="44"/>
      <c r="F90" s="49"/>
      <c r="G90" s="49"/>
      <c r="H90" s="33" t="s">
        <v>141</v>
      </c>
    </row>
    <row r="91" spans="1:8" x14ac:dyDescent="0.2">
      <c r="A91" s="44"/>
      <c r="B91" s="44"/>
      <c r="C91" s="45" t="s">
        <v>154</v>
      </c>
      <c r="D91" s="44"/>
      <c r="E91" s="44"/>
      <c r="F91" s="49"/>
      <c r="G91" s="49"/>
      <c r="H91" s="33" t="s">
        <v>141</v>
      </c>
    </row>
    <row r="92" spans="1:8" x14ac:dyDescent="0.2">
      <c r="A92" s="44"/>
      <c r="B92" s="44"/>
      <c r="C92" s="45" t="s">
        <v>155</v>
      </c>
      <c r="D92" s="44"/>
      <c r="E92" s="44"/>
      <c r="F92" s="49"/>
      <c r="G92" s="49"/>
      <c r="H92" s="33" t="s">
        <v>141</v>
      </c>
    </row>
    <row r="93" spans="1:8" x14ac:dyDescent="0.2">
      <c r="A93" s="44"/>
      <c r="B93" s="44"/>
      <c r="C93" s="45" t="s">
        <v>140</v>
      </c>
      <c r="D93" s="44"/>
      <c r="E93" s="44" t="s">
        <v>141</v>
      </c>
      <c r="F93" s="50" t="s">
        <v>143</v>
      </c>
      <c r="G93" s="47">
        <v>0</v>
      </c>
      <c r="H93" s="33" t="s">
        <v>141</v>
      </c>
    </row>
    <row r="94" spans="1:8" x14ac:dyDescent="0.2">
      <c r="A94" s="44"/>
      <c r="B94" s="44"/>
      <c r="C94" s="48"/>
      <c r="D94" s="44"/>
      <c r="E94" s="44"/>
      <c r="F94" s="49"/>
      <c r="G94" s="49"/>
      <c r="H94" s="33" t="s">
        <v>141</v>
      </c>
    </row>
    <row r="95" spans="1:8" x14ac:dyDescent="0.2">
      <c r="A95" s="44"/>
      <c r="B95" s="44"/>
      <c r="C95" s="45" t="s">
        <v>156</v>
      </c>
      <c r="D95" s="44"/>
      <c r="E95" s="44"/>
      <c r="F95" s="49"/>
      <c r="G95" s="49"/>
      <c r="H95" s="33" t="s">
        <v>141</v>
      </c>
    </row>
    <row r="96" spans="1:8" x14ac:dyDescent="0.2">
      <c r="A96" s="44"/>
      <c r="B96" s="44"/>
      <c r="C96" s="45" t="s">
        <v>140</v>
      </c>
      <c r="D96" s="44"/>
      <c r="E96" s="44" t="s">
        <v>141</v>
      </c>
      <c r="F96" s="50" t="s">
        <v>143</v>
      </c>
      <c r="G96" s="47">
        <v>0</v>
      </c>
      <c r="H96" s="33" t="s">
        <v>141</v>
      </c>
    </row>
    <row r="97" spans="1:8" x14ac:dyDescent="0.2">
      <c r="A97" s="44"/>
      <c r="B97" s="44"/>
      <c r="C97" s="48"/>
      <c r="D97" s="44"/>
      <c r="E97" s="44"/>
      <c r="F97" s="49"/>
      <c r="G97" s="49"/>
      <c r="H97" s="33" t="s">
        <v>141</v>
      </c>
    </row>
    <row r="98" spans="1:8" x14ac:dyDescent="0.2">
      <c r="A98" s="44"/>
      <c r="B98" s="44"/>
      <c r="C98" s="45" t="s">
        <v>157</v>
      </c>
      <c r="D98" s="44"/>
      <c r="E98" s="44"/>
      <c r="F98" s="49"/>
      <c r="G98" s="49"/>
      <c r="H98" s="33" t="s">
        <v>141</v>
      </c>
    </row>
    <row r="99" spans="1:8" x14ac:dyDescent="0.2">
      <c r="A99" s="44"/>
      <c r="B99" s="44"/>
      <c r="C99" s="45" t="s">
        <v>140</v>
      </c>
      <c r="D99" s="44"/>
      <c r="E99" s="44" t="s">
        <v>141</v>
      </c>
      <c r="F99" s="50" t="s">
        <v>143</v>
      </c>
      <c r="G99" s="47">
        <v>0</v>
      </c>
      <c r="H99" s="33" t="s">
        <v>141</v>
      </c>
    </row>
    <row r="100" spans="1:8" x14ac:dyDescent="0.2">
      <c r="A100" s="44"/>
      <c r="B100" s="44"/>
      <c r="C100" s="48"/>
      <c r="D100" s="44"/>
      <c r="E100" s="44"/>
      <c r="F100" s="49"/>
      <c r="G100" s="49"/>
      <c r="H100" s="33" t="s">
        <v>141</v>
      </c>
    </row>
    <row r="101" spans="1:8" x14ac:dyDescent="0.2">
      <c r="A101" s="44"/>
      <c r="B101" s="44"/>
      <c r="C101" s="45" t="s">
        <v>158</v>
      </c>
      <c r="D101" s="44"/>
      <c r="E101" s="44"/>
      <c r="F101" s="49"/>
      <c r="G101" s="49"/>
      <c r="H101" s="33" t="s">
        <v>141</v>
      </c>
    </row>
    <row r="102" spans="1:8" x14ac:dyDescent="0.2">
      <c r="A102" s="39">
        <v>1</v>
      </c>
      <c r="B102" s="40"/>
      <c r="C102" s="40" t="s">
        <v>159</v>
      </c>
      <c r="D102" s="40"/>
      <c r="E102" s="52"/>
      <c r="F102" s="42">
        <v>742.77684029700004</v>
      </c>
      <c r="G102" s="43">
        <v>5.7021900000000002E-3</v>
      </c>
      <c r="H102" s="33">
        <v>5.25</v>
      </c>
    </row>
    <row r="103" spans="1:8" x14ac:dyDescent="0.2">
      <c r="A103" s="44"/>
      <c r="B103" s="44"/>
      <c r="C103" s="45" t="s">
        <v>140</v>
      </c>
      <c r="D103" s="44"/>
      <c r="E103" s="44" t="s">
        <v>141</v>
      </c>
      <c r="F103" s="46">
        <v>742.77684029700004</v>
      </c>
      <c r="G103" s="47">
        <v>5.7021900000000002E-3</v>
      </c>
      <c r="H103" s="33" t="s">
        <v>141</v>
      </c>
    </row>
    <row r="104" spans="1:8" x14ac:dyDescent="0.2">
      <c r="A104" s="44"/>
      <c r="B104" s="44"/>
      <c r="C104" s="48"/>
      <c r="D104" s="44"/>
      <c r="E104" s="44"/>
      <c r="F104" s="49"/>
      <c r="G104" s="49"/>
      <c r="H104" s="33" t="s">
        <v>141</v>
      </c>
    </row>
    <row r="105" spans="1:8" x14ac:dyDescent="0.2">
      <c r="A105" s="44"/>
      <c r="B105" s="44"/>
      <c r="C105" s="45" t="s">
        <v>160</v>
      </c>
      <c r="D105" s="44"/>
      <c r="E105" s="44"/>
      <c r="F105" s="46">
        <v>742.77684029700004</v>
      </c>
      <c r="G105" s="47">
        <v>5.7021900000000002E-3</v>
      </c>
      <c r="H105" s="33" t="s">
        <v>141</v>
      </c>
    </row>
    <row r="106" spans="1:8" x14ac:dyDescent="0.2">
      <c r="A106" s="44"/>
      <c r="B106" s="44"/>
      <c r="C106" s="49"/>
      <c r="D106" s="44"/>
      <c r="E106" s="44"/>
      <c r="F106" s="44"/>
      <c r="G106" s="44"/>
      <c r="H106" s="33" t="s">
        <v>141</v>
      </c>
    </row>
    <row r="107" spans="1:8" x14ac:dyDescent="0.2">
      <c r="A107" s="44"/>
      <c r="B107" s="44"/>
      <c r="C107" s="45" t="s">
        <v>161</v>
      </c>
      <c r="D107" s="44"/>
      <c r="E107" s="44"/>
      <c r="F107" s="44"/>
      <c r="G107" s="44"/>
      <c r="H107" s="33" t="s">
        <v>141</v>
      </c>
    </row>
    <row r="108" spans="1:8" x14ac:dyDescent="0.2">
      <c r="A108" s="44"/>
      <c r="B108" s="44"/>
      <c r="C108" s="45" t="s">
        <v>162</v>
      </c>
      <c r="D108" s="44"/>
      <c r="E108" s="44"/>
      <c r="F108" s="44"/>
      <c r="G108" s="44"/>
      <c r="H108" s="33" t="s">
        <v>141</v>
      </c>
    </row>
    <row r="109" spans="1:8" x14ac:dyDescent="0.2">
      <c r="A109" s="44"/>
      <c r="B109" s="44"/>
      <c r="C109" s="45" t="s">
        <v>140</v>
      </c>
      <c r="D109" s="44"/>
      <c r="E109" s="44" t="s">
        <v>141</v>
      </c>
      <c r="F109" s="50" t="s">
        <v>143</v>
      </c>
      <c r="G109" s="47">
        <v>0</v>
      </c>
      <c r="H109" s="33" t="s">
        <v>141</v>
      </c>
    </row>
    <row r="110" spans="1:8" x14ac:dyDescent="0.2">
      <c r="A110" s="44"/>
      <c r="B110" s="44"/>
      <c r="C110" s="48"/>
      <c r="D110" s="44"/>
      <c r="E110" s="44"/>
      <c r="F110" s="49"/>
      <c r="G110" s="49"/>
      <c r="H110" s="33" t="s">
        <v>141</v>
      </c>
    </row>
    <row r="111" spans="1:8" x14ac:dyDescent="0.2">
      <c r="A111" s="44"/>
      <c r="B111" s="44"/>
      <c r="C111" s="45" t="s">
        <v>163</v>
      </c>
      <c r="D111" s="44"/>
      <c r="E111" s="44"/>
      <c r="F111" s="44"/>
      <c r="G111" s="44"/>
      <c r="H111" s="33" t="s">
        <v>141</v>
      </c>
    </row>
    <row r="112" spans="1:8" x14ac:dyDescent="0.2">
      <c r="A112" s="44"/>
      <c r="B112" s="44"/>
      <c r="C112" s="45" t="s">
        <v>164</v>
      </c>
      <c r="D112" s="44"/>
      <c r="E112" s="44"/>
      <c r="F112" s="44"/>
      <c r="G112" s="44"/>
      <c r="H112" s="33" t="s">
        <v>141</v>
      </c>
    </row>
    <row r="113" spans="1:17" x14ac:dyDescent="0.2">
      <c r="A113" s="44"/>
      <c r="B113" s="44"/>
      <c r="C113" s="45" t="s">
        <v>140</v>
      </c>
      <c r="D113" s="44"/>
      <c r="E113" s="44" t="s">
        <v>141</v>
      </c>
      <c r="F113" s="50" t="s">
        <v>143</v>
      </c>
      <c r="G113" s="47">
        <v>0</v>
      </c>
      <c r="H113" s="33" t="s">
        <v>141</v>
      </c>
    </row>
    <row r="114" spans="1:17" x14ac:dyDescent="0.2">
      <c r="A114" s="44"/>
      <c r="B114" s="44"/>
      <c r="C114" s="48"/>
      <c r="D114" s="44"/>
      <c r="E114" s="44"/>
      <c r="F114" s="49"/>
      <c r="G114" s="49"/>
      <c r="H114" s="33" t="s">
        <v>141</v>
      </c>
    </row>
    <row r="115" spans="1:17" x14ac:dyDescent="0.2">
      <c r="A115" s="44"/>
      <c r="B115" s="44"/>
      <c r="C115" s="45" t="s">
        <v>165</v>
      </c>
      <c r="D115" s="44"/>
      <c r="E115" s="44"/>
      <c r="F115" s="49"/>
      <c r="G115" s="49"/>
      <c r="H115" s="33" t="s">
        <v>141</v>
      </c>
    </row>
    <row r="116" spans="1:17" x14ac:dyDescent="0.2">
      <c r="A116" s="44"/>
      <c r="B116" s="44"/>
      <c r="C116" s="45" t="s">
        <v>140</v>
      </c>
      <c r="D116" s="44"/>
      <c r="E116" s="44" t="s">
        <v>141</v>
      </c>
      <c r="F116" s="50" t="s">
        <v>143</v>
      </c>
      <c r="G116" s="47">
        <v>0</v>
      </c>
      <c r="H116" s="33" t="s">
        <v>141</v>
      </c>
    </row>
    <row r="117" spans="1:17" x14ac:dyDescent="0.2">
      <c r="A117" s="44"/>
      <c r="B117" s="44"/>
      <c r="C117" s="48"/>
      <c r="D117" s="44"/>
      <c r="E117" s="44"/>
      <c r="F117" s="49"/>
      <c r="G117" s="49"/>
      <c r="H117" s="33" t="s">
        <v>141</v>
      </c>
    </row>
    <row r="118" spans="1:17" x14ac:dyDescent="0.2">
      <c r="A118" s="52"/>
      <c r="B118" s="40"/>
      <c r="C118" s="40" t="s">
        <v>166</v>
      </c>
      <c r="D118" s="40"/>
      <c r="E118" s="52"/>
      <c r="F118" s="42">
        <v>123.41145028</v>
      </c>
      <c r="G118" s="43">
        <v>9.4740999999999998E-4</v>
      </c>
      <c r="H118" s="33" t="s">
        <v>141</v>
      </c>
    </row>
    <row r="119" spans="1:17" x14ac:dyDescent="0.2">
      <c r="A119" s="48"/>
      <c r="B119" s="48"/>
      <c r="C119" s="45" t="s">
        <v>167</v>
      </c>
      <c r="D119" s="49"/>
      <c r="E119" s="49"/>
      <c r="F119" s="46">
        <v>130261.770237077</v>
      </c>
      <c r="G119" s="53">
        <v>1</v>
      </c>
      <c r="H119" s="33" t="s">
        <v>141</v>
      </c>
    </row>
    <row r="120" spans="1:17" x14ac:dyDescent="0.2">
      <c r="A120" s="54"/>
      <c r="B120" s="54"/>
      <c r="C120" s="55"/>
      <c r="D120" s="56"/>
      <c r="E120" s="56"/>
      <c r="F120" s="57"/>
      <c r="G120" s="58"/>
      <c r="H120" s="59"/>
    </row>
    <row r="121" spans="1:17" x14ac:dyDescent="0.2">
      <c r="A121" s="54"/>
      <c r="B121" s="187" t="s">
        <v>989</v>
      </c>
      <c r="C121" s="187"/>
      <c r="D121" s="187"/>
      <c r="E121" s="187"/>
      <c r="F121" s="187"/>
      <c r="G121" s="187"/>
      <c r="H121" s="187"/>
      <c r="J121" s="61"/>
    </row>
    <row r="122" spans="1:17" x14ac:dyDescent="0.2">
      <c r="A122" s="54"/>
      <c r="B122" s="187" t="s">
        <v>990</v>
      </c>
      <c r="C122" s="187"/>
      <c r="D122" s="187"/>
      <c r="E122" s="187"/>
      <c r="F122" s="187"/>
      <c r="G122" s="187"/>
      <c r="H122" s="187"/>
      <c r="J122" s="61"/>
    </row>
    <row r="123" spans="1:17" x14ac:dyDescent="0.2">
      <c r="A123" s="54"/>
      <c r="B123" s="187" t="s">
        <v>991</v>
      </c>
      <c r="C123" s="187"/>
      <c r="D123" s="187"/>
      <c r="E123" s="187"/>
      <c r="F123" s="187"/>
      <c r="G123" s="187"/>
      <c r="H123" s="187"/>
      <c r="J123" s="61"/>
    </row>
    <row r="124" spans="1:17" s="63" customFormat="1" ht="52.5" customHeight="1" x14ac:dyDescent="0.25">
      <c r="A124" s="62"/>
      <c r="B124" s="188" t="s">
        <v>992</v>
      </c>
      <c r="C124" s="188"/>
      <c r="D124" s="188"/>
      <c r="E124" s="188"/>
      <c r="F124" s="188"/>
      <c r="G124" s="188"/>
      <c r="H124" s="188"/>
      <c r="I124"/>
      <c r="J124" s="61"/>
      <c r="K124"/>
      <c r="L124"/>
      <c r="M124"/>
      <c r="N124"/>
      <c r="O124"/>
      <c r="P124"/>
      <c r="Q124"/>
    </row>
    <row r="125" spans="1:17" x14ac:dyDescent="0.2">
      <c r="A125" s="54"/>
      <c r="B125" s="187" t="s">
        <v>993</v>
      </c>
      <c r="C125" s="187"/>
      <c r="D125" s="187"/>
      <c r="E125" s="187"/>
      <c r="F125" s="187"/>
      <c r="G125" s="187"/>
      <c r="H125" s="187"/>
      <c r="J125" s="61"/>
    </row>
    <row r="126" spans="1:17" x14ac:dyDescent="0.2">
      <c r="A126" s="54"/>
      <c r="B126" s="54"/>
      <c r="C126" s="54"/>
      <c r="D126" s="56"/>
      <c r="E126" s="56"/>
      <c r="F126" s="56"/>
      <c r="G126" s="56"/>
    </row>
    <row r="127" spans="1:17" x14ac:dyDescent="0.2">
      <c r="A127" s="54"/>
      <c r="B127" s="189" t="s">
        <v>168</v>
      </c>
      <c r="C127" s="190"/>
      <c r="D127" s="191"/>
      <c r="E127" s="64"/>
      <c r="F127" s="56"/>
      <c r="G127" s="56"/>
    </row>
    <row r="128" spans="1:17" ht="27.75" customHeight="1" x14ac:dyDescent="0.2">
      <c r="A128" s="54"/>
      <c r="B128" s="192" t="s">
        <v>169</v>
      </c>
      <c r="C128" s="193"/>
      <c r="D128" s="32" t="s">
        <v>170</v>
      </c>
      <c r="E128" s="64"/>
      <c r="F128" s="56"/>
      <c r="G128" s="56"/>
    </row>
    <row r="129" spans="1:10" x14ac:dyDescent="0.2">
      <c r="A129" s="54"/>
      <c r="B129" s="192" t="s">
        <v>995</v>
      </c>
      <c r="C129" s="193"/>
      <c r="D129" s="32" t="s">
        <v>170</v>
      </c>
      <c r="E129" s="64"/>
      <c r="F129" s="56"/>
      <c r="G129" s="56"/>
    </row>
    <row r="130" spans="1:10" x14ac:dyDescent="0.2">
      <c r="A130" s="54"/>
      <c r="B130" s="192" t="s">
        <v>171</v>
      </c>
      <c r="C130" s="193"/>
      <c r="D130" s="65" t="s">
        <v>141</v>
      </c>
      <c r="E130" s="64"/>
      <c r="F130" s="56"/>
      <c r="G130" s="56"/>
    </row>
    <row r="131" spans="1:10" x14ac:dyDescent="0.2">
      <c r="A131" s="66"/>
      <c r="B131" s="67" t="s">
        <v>141</v>
      </c>
      <c r="C131" s="67" t="s">
        <v>996</v>
      </c>
      <c r="D131" s="67" t="s">
        <v>172</v>
      </c>
      <c r="E131" s="66"/>
      <c r="F131" s="66"/>
      <c r="G131" s="66"/>
      <c r="H131" s="66"/>
      <c r="J131" s="61"/>
    </row>
    <row r="132" spans="1:10" x14ac:dyDescent="0.2">
      <c r="A132" s="66"/>
      <c r="B132" s="68" t="s">
        <v>173</v>
      </c>
      <c r="C132" s="69">
        <v>46203</v>
      </c>
      <c r="D132" s="69">
        <v>46234</v>
      </c>
      <c r="E132" s="66"/>
      <c r="F132" s="66"/>
      <c r="G132" s="66"/>
      <c r="J132" s="61"/>
    </row>
    <row r="133" spans="1:10" x14ac:dyDescent="0.2">
      <c r="A133" s="66"/>
      <c r="B133" s="35" t="s">
        <v>174</v>
      </c>
      <c r="C133" s="70">
        <v>224.66139999999999</v>
      </c>
      <c r="D133" s="70">
        <v>226.79159999999999</v>
      </c>
      <c r="E133" s="66"/>
      <c r="F133" s="60"/>
      <c r="G133" s="71"/>
    </row>
    <row r="134" spans="1:10" x14ac:dyDescent="0.2">
      <c r="A134" s="66"/>
      <c r="B134" s="35" t="s">
        <v>997</v>
      </c>
      <c r="C134" s="70">
        <v>18.381</v>
      </c>
      <c r="D134" s="70">
        <v>18.555299999999999</v>
      </c>
      <c r="E134" s="66"/>
      <c r="F134" s="60"/>
      <c r="G134" s="71"/>
    </row>
    <row r="135" spans="1:10" x14ac:dyDescent="0.2">
      <c r="A135" s="66"/>
      <c r="B135" s="35" t="s">
        <v>175</v>
      </c>
      <c r="C135" s="70">
        <v>211.0051</v>
      </c>
      <c r="D135" s="70">
        <v>212.9119</v>
      </c>
      <c r="E135" s="66"/>
      <c r="F135" s="60"/>
      <c r="G135" s="71"/>
    </row>
    <row r="136" spans="1:10" x14ac:dyDescent="0.2">
      <c r="A136" s="66"/>
      <c r="B136" s="35" t="s">
        <v>998</v>
      </c>
      <c r="C136" s="70">
        <v>15.0448</v>
      </c>
      <c r="D136" s="70">
        <v>15.1808</v>
      </c>
      <c r="E136" s="66"/>
      <c r="F136" s="60"/>
      <c r="G136" s="71"/>
    </row>
    <row r="137" spans="1:10" x14ac:dyDescent="0.2">
      <c r="A137" s="66"/>
      <c r="B137" s="66"/>
      <c r="C137" s="66"/>
      <c r="D137" s="66"/>
      <c r="E137" s="66"/>
      <c r="F137" s="66"/>
      <c r="G137" s="66"/>
    </row>
    <row r="138" spans="1:10" x14ac:dyDescent="0.2">
      <c r="A138" s="66"/>
      <c r="B138" s="192" t="s">
        <v>176</v>
      </c>
      <c r="C138" s="193"/>
      <c r="D138" s="32" t="s">
        <v>170</v>
      </c>
      <c r="E138" s="66"/>
      <c r="F138" s="66"/>
      <c r="G138" s="66"/>
    </row>
    <row r="139" spans="1:10" x14ac:dyDescent="0.2">
      <c r="A139" s="66"/>
      <c r="B139" s="72"/>
      <c r="C139" s="72"/>
      <c r="D139" s="73"/>
      <c r="E139" s="66"/>
      <c r="F139" s="60"/>
      <c r="G139" s="71"/>
    </row>
    <row r="140" spans="1:10" x14ac:dyDescent="0.2">
      <c r="A140" s="66"/>
      <c r="B140" s="192" t="s">
        <v>177</v>
      </c>
      <c r="C140" s="193"/>
      <c r="D140" s="32" t="s">
        <v>170</v>
      </c>
      <c r="E140" s="74"/>
      <c r="F140" s="66"/>
      <c r="G140" s="66"/>
    </row>
    <row r="141" spans="1:10" x14ac:dyDescent="0.2">
      <c r="A141" s="66"/>
      <c r="B141" s="192" t="s">
        <v>178</v>
      </c>
      <c r="C141" s="193"/>
      <c r="D141" s="32" t="s">
        <v>170</v>
      </c>
      <c r="E141" s="74"/>
      <c r="F141" s="66"/>
      <c r="G141" s="66"/>
    </row>
    <row r="142" spans="1:10" x14ac:dyDescent="0.2">
      <c r="A142" s="66"/>
      <c r="B142" s="192" t="s">
        <v>179</v>
      </c>
      <c r="C142" s="193"/>
      <c r="D142" s="32" t="s">
        <v>170</v>
      </c>
      <c r="E142" s="74"/>
      <c r="F142" s="66"/>
      <c r="G142" s="66"/>
    </row>
    <row r="143" spans="1:10" x14ac:dyDescent="0.2">
      <c r="A143" s="66"/>
      <c r="B143" s="192" t="s">
        <v>180</v>
      </c>
      <c r="C143" s="193"/>
      <c r="D143" s="75">
        <v>0.46635484560170565</v>
      </c>
      <c r="E143" s="66"/>
      <c r="F143" s="60"/>
      <c r="G143" s="71"/>
    </row>
    <row r="145" spans="2:10" x14ac:dyDescent="0.2">
      <c r="B145" s="194" t="s">
        <v>1000</v>
      </c>
      <c r="C145" s="194"/>
    </row>
    <row r="147" spans="2:10" ht="153.75" customHeight="1" x14ac:dyDescent="0.2"/>
    <row r="150" spans="2:10" x14ac:dyDescent="0.2">
      <c r="B150" s="76" t="s">
        <v>1001</v>
      </c>
      <c r="C150" s="77"/>
      <c r="D150" s="76"/>
    </row>
    <row r="151" spans="2:10" x14ac:dyDescent="0.2">
      <c r="B151" s="76" t="s">
        <v>1169</v>
      </c>
      <c r="D151" s="76"/>
    </row>
    <row r="152" spans="2:10" ht="165" customHeight="1" x14ac:dyDescent="0.2"/>
    <row r="154" spans="2:10" x14ac:dyDescent="0.2">
      <c r="J154" s="30"/>
    </row>
  </sheetData>
  <mergeCells count="18">
    <mergeCell ref="B142:C142"/>
    <mergeCell ref="B143:C143"/>
    <mergeCell ref="B145:C145"/>
    <mergeCell ref="B129:C129"/>
    <mergeCell ref="B130:C130"/>
    <mergeCell ref="B138:C138"/>
    <mergeCell ref="B140:C140"/>
    <mergeCell ref="B141:C141"/>
    <mergeCell ref="B123:H123"/>
    <mergeCell ref="B124:H124"/>
    <mergeCell ref="B125:H125"/>
    <mergeCell ref="B127:D127"/>
    <mergeCell ref="B128:C128"/>
    <mergeCell ref="A1:H1"/>
    <mergeCell ref="A2:H2"/>
    <mergeCell ref="A3:H3"/>
    <mergeCell ref="B121:H121"/>
    <mergeCell ref="B122:H122"/>
  </mergeCells>
  <hyperlinks>
    <hyperlink ref="I1" location="Index!B2" display="Index" xr:uid="{35847B37-C000-466D-89EB-41A270AB757F}"/>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98266-D30A-462C-9076-5B3E5797D510}">
  <sheetPr>
    <outlinePr summaryBelow="0" summaryRight="0"/>
  </sheetPr>
  <dimension ref="A1:Q140"/>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881</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43</v>
      </c>
      <c r="C7" s="40" t="s">
        <v>44</v>
      </c>
      <c r="D7" s="40" t="s">
        <v>45</v>
      </c>
      <c r="E7" s="41">
        <v>1676804</v>
      </c>
      <c r="F7" s="42">
        <v>24068.844615999998</v>
      </c>
      <c r="G7" s="43">
        <v>7.7664819999999996E-2</v>
      </c>
      <c r="H7" s="33" t="s">
        <v>141</v>
      </c>
    </row>
    <row r="8" spans="1:9" x14ac:dyDescent="0.2">
      <c r="A8" s="39">
        <v>2</v>
      </c>
      <c r="B8" s="40" t="s">
        <v>12</v>
      </c>
      <c r="C8" s="40" t="s">
        <v>13</v>
      </c>
      <c r="D8" s="40" t="s">
        <v>14</v>
      </c>
      <c r="E8" s="41">
        <v>977000</v>
      </c>
      <c r="F8" s="42">
        <v>19266.439999999999</v>
      </c>
      <c r="G8" s="43">
        <v>6.216853E-2</v>
      </c>
      <c r="H8" s="33" t="s">
        <v>141</v>
      </c>
    </row>
    <row r="9" spans="1:9" x14ac:dyDescent="0.2">
      <c r="A9" s="39">
        <v>3</v>
      </c>
      <c r="B9" s="40" t="s">
        <v>417</v>
      </c>
      <c r="C9" s="40" t="s">
        <v>418</v>
      </c>
      <c r="D9" s="40" t="s">
        <v>45</v>
      </c>
      <c r="E9" s="41">
        <v>1495369</v>
      </c>
      <c r="F9" s="42">
        <v>18385.561855</v>
      </c>
      <c r="G9" s="43">
        <v>5.9326129999999998E-2</v>
      </c>
      <c r="H9" s="33" t="s">
        <v>141</v>
      </c>
    </row>
    <row r="10" spans="1:9" x14ac:dyDescent="0.2">
      <c r="A10" s="39">
        <v>4</v>
      </c>
      <c r="B10" s="40" t="s">
        <v>463</v>
      </c>
      <c r="C10" s="40" t="s">
        <v>464</v>
      </c>
      <c r="D10" s="40" t="s">
        <v>45</v>
      </c>
      <c r="E10" s="41">
        <v>2372311</v>
      </c>
      <c r="F10" s="42">
        <v>17748.444746500001</v>
      </c>
      <c r="G10" s="43">
        <v>5.7270300000000003E-2</v>
      </c>
      <c r="H10" s="33" t="s">
        <v>141</v>
      </c>
    </row>
    <row r="11" spans="1:9" x14ac:dyDescent="0.2">
      <c r="A11" s="39">
        <v>5</v>
      </c>
      <c r="B11" s="40" t="s">
        <v>46</v>
      </c>
      <c r="C11" s="40" t="s">
        <v>47</v>
      </c>
      <c r="D11" s="40" t="s">
        <v>45</v>
      </c>
      <c r="E11" s="41">
        <v>1615408</v>
      </c>
      <c r="F11" s="42">
        <v>16596.701792</v>
      </c>
      <c r="G11" s="43">
        <v>5.3553879999999998E-2</v>
      </c>
      <c r="H11" s="33" t="s">
        <v>141</v>
      </c>
    </row>
    <row r="12" spans="1:9" x14ac:dyDescent="0.2">
      <c r="A12" s="39">
        <v>6</v>
      </c>
      <c r="B12" s="40" t="s">
        <v>18</v>
      </c>
      <c r="C12" s="40" t="s">
        <v>19</v>
      </c>
      <c r="D12" s="40" t="s">
        <v>20</v>
      </c>
      <c r="E12" s="41">
        <v>1011076</v>
      </c>
      <c r="F12" s="42">
        <v>13222.851928</v>
      </c>
      <c r="G12" s="43">
        <v>4.2667209999999997E-2</v>
      </c>
      <c r="H12" s="33" t="s">
        <v>141</v>
      </c>
    </row>
    <row r="13" spans="1:9" x14ac:dyDescent="0.2">
      <c r="A13" s="39">
        <v>7</v>
      </c>
      <c r="B13" s="40" t="s">
        <v>465</v>
      </c>
      <c r="C13" s="40" t="s">
        <v>466</v>
      </c>
      <c r="D13" s="40" t="s">
        <v>45</v>
      </c>
      <c r="E13" s="41">
        <v>3138965</v>
      </c>
      <c r="F13" s="42">
        <v>12251.380395</v>
      </c>
      <c r="G13" s="43">
        <v>3.9532490000000003E-2</v>
      </c>
      <c r="H13" s="33" t="s">
        <v>141</v>
      </c>
    </row>
    <row r="14" spans="1:9" x14ac:dyDescent="0.2">
      <c r="A14" s="39">
        <v>8</v>
      </c>
      <c r="B14" s="40" t="s">
        <v>221</v>
      </c>
      <c r="C14" s="40" t="s">
        <v>222</v>
      </c>
      <c r="D14" s="40" t="s">
        <v>223</v>
      </c>
      <c r="E14" s="41">
        <v>278803</v>
      </c>
      <c r="F14" s="42">
        <v>12025.052193</v>
      </c>
      <c r="G14" s="43">
        <v>3.8802179999999999E-2</v>
      </c>
      <c r="H14" s="33" t="s">
        <v>141</v>
      </c>
    </row>
    <row r="15" spans="1:9" x14ac:dyDescent="0.2">
      <c r="A15" s="39">
        <v>9</v>
      </c>
      <c r="B15" s="40" t="s">
        <v>687</v>
      </c>
      <c r="C15" s="40" t="s">
        <v>688</v>
      </c>
      <c r="D15" s="40" t="s">
        <v>199</v>
      </c>
      <c r="E15" s="41">
        <v>1025318</v>
      </c>
      <c r="F15" s="42">
        <v>11587.118718</v>
      </c>
      <c r="G15" s="43">
        <v>3.7389060000000002E-2</v>
      </c>
      <c r="H15" s="33" t="s">
        <v>141</v>
      </c>
    </row>
    <row r="16" spans="1:9" x14ac:dyDescent="0.2">
      <c r="A16" s="39">
        <v>10</v>
      </c>
      <c r="B16" s="40" t="s">
        <v>15</v>
      </c>
      <c r="C16" s="40" t="s">
        <v>16</v>
      </c>
      <c r="D16" s="40" t="s">
        <v>17</v>
      </c>
      <c r="E16" s="41">
        <v>277730</v>
      </c>
      <c r="F16" s="42">
        <v>10939.50697</v>
      </c>
      <c r="G16" s="43">
        <v>3.5299360000000002E-2</v>
      </c>
      <c r="H16" s="33" t="s">
        <v>141</v>
      </c>
    </row>
    <row r="17" spans="1:8" x14ac:dyDescent="0.2">
      <c r="A17" s="39">
        <v>11</v>
      </c>
      <c r="B17" s="40" t="s">
        <v>62</v>
      </c>
      <c r="C17" s="40" t="s">
        <v>63</v>
      </c>
      <c r="D17" s="40" t="s">
        <v>35</v>
      </c>
      <c r="E17" s="41">
        <v>109075</v>
      </c>
      <c r="F17" s="42">
        <v>10769.520124999999</v>
      </c>
      <c r="G17" s="43">
        <v>3.475085E-2</v>
      </c>
      <c r="H17" s="33" t="s">
        <v>141</v>
      </c>
    </row>
    <row r="18" spans="1:8" x14ac:dyDescent="0.2">
      <c r="A18" s="39">
        <v>12</v>
      </c>
      <c r="B18" s="40" t="s">
        <v>747</v>
      </c>
      <c r="C18" s="40" t="s">
        <v>748</v>
      </c>
      <c r="D18" s="40" t="s">
        <v>228</v>
      </c>
      <c r="E18" s="41">
        <v>258923</v>
      </c>
      <c r="F18" s="42">
        <v>10152.37083</v>
      </c>
      <c r="G18" s="43">
        <v>3.2759450000000002E-2</v>
      </c>
      <c r="H18" s="33" t="s">
        <v>141</v>
      </c>
    </row>
    <row r="19" spans="1:8" x14ac:dyDescent="0.2">
      <c r="A19" s="39">
        <v>13</v>
      </c>
      <c r="B19" s="40" t="s">
        <v>689</v>
      </c>
      <c r="C19" s="40" t="s">
        <v>690</v>
      </c>
      <c r="D19" s="40" t="s">
        <v>199</v>
      </c>
      <c r="E19" s="41">
        <v>596688</v>
      </c>
      <c r="F19" s="42">
        <v>9853.1089439999996</v>
      </c>
      <c r="G19" s="43">
        <v>3.1793799999999997E-2</v>
      </c>
      <c r="H19" s="33" t="s">
        <v>141</v>
      </c>
    </row>
    <row r="20" spans="1:8" x14ac:dyDescent="0.2">
      <c r="A20" s="39">
        <v>14</v>
      </c>
      <c r="B20" s="40" t="s">
        <v>336</v>
      </c>
      <c r="C20" s="40" t="s">
        <v>337</v>
      </c>
      <c r="D20" s="40" t="s">
        <v>223</v>
      </c>
      <c r="E20" s="41">
        <v>271223</v>
      </c>
      <c r="F20" s="42">
        <v>9217.5136550000007</v>
      </c>
      <c r="G20" s="43">
        <v>2.9742870000000001E-2</v>
      </c>
      <c r="H20" s="33" t="s">
        <v>141</v>
      </c>
    </row>
    <row r="21" spans="1:8" x14ac:dyDescent="0.2">
      <c r="A21" s="39">
        <v>15</v>
      </c>
      <c r="B21" s="40" t="s">
        <v>882</v>
      </c>
      <c r="C21" s="40" t="s">
        <v>883</v>
      </c>
      <c r="D21" s="40" t="s">
        <v>208</v>
      </c>
      <c r="E21" s="41">
        <v>546456</v>
      </c>
      <c r="F21" s="42">
        <v>8872.8060719999994</v>
      </c>
      <c r="G21" s="43">
        <v>2.8630579999999999E-2</v>
      </c>
      <c r="H21" s="33" t="s">
        <v>141</v>
      </c>
    </row>
    <row r="22" spans="1:8" ht="25.5" x14ac:dyDescent="0.2">
      <c r="A22" s="39">
        <v>16</v>
      </c>
      <c r="B22" s="40" t="s">
        <v>200</v>
      </c>
      <c r="C22" s="40" t="s">
        <v>201</v>
      </c>
      <c r="D22" s="40" t="s">
        <v>202</v>
      </c>
      <c r="E22" s="41">
        <v>943756</v>
      </c>
      <c r="F22" s="42">
        <v>8216.8116140000002</v>
      </c>
      <c r="G22" s="43">
        <v>2.6513829999999999E-2</v>
      </c>
      <c r="H22" s="33" t="s">
        <v>141</v>
      </c>
    </row>
    <row r="23" spans="1:8" ht="25.5" x14ac:dyDescent="0.2">
      <c r="A23" s="39">
        <v>17</v>
      </c>
      <c r="B23" s="40" t="s">
        <v>324</v>
      </c>
      <c r="C23" s="40" t="s">
        <v>325</v>
      </c>
      <c r="D23" s="40" t="s">
        <v>184</v>
      </c>
      <c r="E23" s="41">
        <v>419678</v>
      </c>
      <c r="F23" s="42">
        <v>7763.6233220000004</v>
      </c>
      <c r="G23" s="43">
        <v>2.5051489999999999E-2</v>
      </c>
      <c r="H23" s="33" t="s">
        <v>141</v>
      </c>
    </row>
    <row r="24" spans="1:8" x14ac:dyDescent="0.2">
      <c r="A24" s="39">
        <v>18</v>
      </c>
      <c r="B24" s="40" t="s">
        <v>83</v>
      </c>
      <c r="C24" s="40" t="s">
        <v>84</v>
      </c>
      <c r="D24" s="40" t="s">
        <v>85</v>
      </c>
      <c r="E24" s="41">
        <v>145000</v>
      </c>
      <c r="F24" s="42">
        <v>7497.95</v>
      </c>
      <c r="G24" s="43">
        <v>2.4194219999999999E-2</v>
      </c>
      <c r="H24" s="33" t="s">
        <v>141</v>
      </c>
    </row>
    <row r="25" spans="1:8" ht="25.5" x14ac:dyDescent="0.2">
      <c r="A25" s="39">
        <v>19</v>
      </c>
      <c r="B25" s="40" t="s">
        <v>24</v>
      </c>
      <c r="C25" s="40" t="s">
        <v>25</v>
      </c>
      <c r="D25" s="40" t="s">
        <v>26</v>
      </c>
      <c r="E25" s="41">
        <v>62000</v>
      </c>
      <c r="F25" s="42">
        <v>7379.86</v>
      </c>
      <c r="G25" s="43">
        <v>2.3813170000000002E-2</v>
      </c>
      <c r="H25" s="33" t="s">
        <v>141</v>
      </c>
    </row>
    <row r="26" spans="1:8" x14ac:dyDescent="0.2">
      <c r="A26" s="39">
        <v>20</v>
      </c>
      <c r="B26" s="40" t="s">
        <v>751</v>
      </c>
      <c r="C26" s="40" t="s">
        <v>752</v>
      </c>
      <c r="D26" s="40" t="s">
        <v>35</v>
      </c>
      <c r="E26" s="41">
        <v>272519</v>
      </c>
      <c r="F26" s="42">
        <v>7315.5000360000004</v>
      </c>
      <c r="G26" s="43">
        <v>2.3605500000000001E-2</v>
      </c>
      <c r="H26" s="33" t="s">
        <v>141</v>
      </c>
    </row>
    <row r="27" spans="1:8" x14ac:dyDescent="0.2">
      <c r="A27" s="39">
        <v>21</v>
      </c>
      <c r="B27" s="40" t="s">
        <v>21</v>
      </c>
      <c r="C27" s="40" t="s">
        <v>22</v>
      </c>
      <c r="D27" s="40" t="s">
        <v>23</v>
      </c>
      <c r="E27" s="41">
        <v>1967000</v>
      </c>
      <c r="F27" s="42">
        <v>6830.4075000000003</v>
      </c>
      <c r="G27" s="43">
        <v>2.2040210000000001E-2</v>
      </c>
      <c r="H27" s="33" t="s">
        <v>141</v>
      </c>
    </row>
    <row r="28" spans="1:8" x14ac:dyDescent="0.2">
      <c r="A28" s="39">
        <v>22</v>
      </c>
      <c r="B28" s="40" t="s">
        <v>755</v>
      </c>
      <c r="C28" s="40" t="s">
        <v>756</v>
      </c>
      <c r="D28" s="40" t="s">
        <v>228</v>
      </c>
      <c r="E28" s="41">
        <v>217500</v>
      </c>
      <c r="F28" s="42">
        <v>6537.8325000000004</v>
      </c>
      <c r="G28" s="43">
        <v>2.1096139999999999E-2</v>
      </c>
      <c r="H28" s="33" t="s">
        <v>141</v>
      </c>
    </row>
    <row r="29" spans="1:8" x14ac:dyDescent="0.2">
      <c r="A29" s="39">
        <v>23</v>
      </c>
      <c r="B29" s="40" t="s">
        <v>749</v>
      </c>
      <c r="C29" s="40" t="s">
        <v>750</v>
      </c>
      <c r="D29" s="40" t="s">
        <v>208</v>
      </c>
      <c r="E29" s="41">
        <v>332646</v>
      </c>
      <c r="F29" s="42">
        <v>6260.3977199999999</v>
      </c>
      <c r="G29" s="43">
        <v>2.0200920000000001E-2</v>
      </c>
      <c r="H29" s="33" t="s">
        <v>141</v>
      </c>
    </row>
    <row r="30" spans="1:8" ht="25.5" x14ac:dyDescent="0.2">
      <c r="A30" s="39">
        <v>24</v>
      </c>
      <c r="B30" s="40" t="s">
        <v>471</v>
      </c>
      <c r="C30" s="40" t="s">
        <v>472</v>
      </c>
      <c r="D30" s="40" t="s">
        <v>205</v>
      </c>
      <c r="E30" s="41">
        <v>311113</v>
      </c>
      <c r="F30" s="42">
        <v>6192.7042650000003</v>
      </c>
      <c r="G30" s="43">
        <v>1.998248E-2</v>
      </c>
      <c r="H30" s="33" t="s">
        <v>141</v>
      </c>
    </row>
    <row r="31" spans="1:8" ht="25.5" x14ac:dyDescent="0.2">
      <c r="A31" s="39">
        <v>25</v>
      </c>
      <c r="B31" s="40" t="s">
        <v>302</v>
      </c>
      <c r="C31" s="40" t="s">
        <v>303</v>
      </c>
      <c r="D31" s="40" t="s">
        <v>191</v>
      </c>
      <c r="E31" s="41">
        <v>202732</v>
      </c>
      <c r="F31" s="42">
        <v>5577.5627839999997</v>
      </c>
      <c r="G31" s="43">
        <v>1.7997559999999999E-2</v>
      </c>
      <c r="H31" s="33" t="s">
        <v>141</v>
      </c>
    </row>
    <row r="32" spans="1:8" x14ac:dyDescent="0.2">
      <c r="A32" s="39">
        <v>26</v>
      </c>
      <c r="B32" s="40" t="s">
        <v>117</v>
      </c>
      <c r="C32" s="40" t="s">
        <v>118</v>
      </c>
      <c r="D32" s="40" t="s">
        <v>119</v>
      </c>
      <c r="E32" s="41">
        <v>725380</v>
      </c>
      <c r="F32" s="42">
        <v>5357.2939900000001</v>
      </c>
      <c r="G32" s="43">
        <v>1.7286800000000001E-2</v>
      </c>
      <c r="H32" s="33" t="s">
        <v>141</v>
      </c>
    </row>
    <row r="33" spans="1:8" x14ac:dyDescent="0.2">
      <c r="A33" s="39">
        <v>27</v>
      </c>
      <c r="B33" s="40" t="s">
        <v>240</v>
      </c>
      <c r="C33" s="40" t="s">
        <v>241</v>
      </c>
      <c r="D33" s="40" t="s">
        <v>119</v>
      </c>
      <c r="E33" s="41">
        <v>1051538</v>
      </c>
      <c r="F33" s="42">
        <v>4608.3652849999999</v>
      </c>
      <c r="G33" s="43">
        <v>1.487017E-2</v>
      </c>
      <c r="H33" s="33" t="s">
        <v>141</v>
      </c>
    </row>
    <row r="34" spans="1:8" x14ac:dyDescent="0.2">
      <c r="A34" s="39">
        <v>28</v>
      </c>
      <c r="B34" s="40" t="s">
        <v>265</v>
      </c>
      <c r="C34" s="40" t="s">
        <v>266</v>
      </c>
      <c r="D34" s="40" t="s">
        <v>228</v>
      </c>
      <c r="E34" s="41">
        <v>1598239</v>
      </c>
      <c r="F34" s="42">
        <v>4552.7436153999997</v>
      </c>
      <c r="G34" s="43">
        <v>1.4690689999999999E-2</v>
      </c>
      <c r="H34" s="33" t="s">
        <v>141</v>
      </c>
    </row>
    <row r="35" spans="1:8" x14ac:dyDescent="0.2">
      <c r="A35" s="39">
        <v>29</v>
      </c>
      <c r="B35" s="40" t="s">
        <v>699</v>
      </c>
      <c r="C35" s="40" t="s">
        <v>700</v>
      </c>
      <c r="D35" s="40" t="s">
        <v>199</v>
      </c>
      <c r="E35" s="41">
        <v>285965</v>
      </c>
      <c r="F35" s="42">
        <v>3851.662585</v>
      </c>
      <c r="G35" s="43">
        <v>1.2428460000000001E-2</v>
      </c>
      <c r="H35" s="33" t="s">
        <v>141</v>
      </c>
    </row>
    <row r="36" spans="1:8" ht="25.5" x14ac:dyDescent="0.2">
      <c r="A36" s="39">
        <v>30</v>
      </c>
      <c r="B36" s="40" t="s">
        <v>495</v>
      </c>
      <c r="C36" s="40" t="s">
        <v>496</v>
      </c>
      <c r="D36" s="40" t="s">
        <v>202</v>
      </c>
      <c r="E36" s="41">
        <v>319989</v>
      </c>
      <c r="F36" s="42">
        <v>3465.8008589999999</v>
      </c>
      <c r="G36" s="43">
        <v>1.118337E-2</v>
      </c>
      <c r="H36" s="33" t="s">
        <v>141</v>
      </c>
    </row>
    <row r="37" spans="1:8" x14ac:dyDescent="0.2">
      <c r="A37" s="39">
        <v>31</v>
      </c>
      <c r="B37" s="40" t="s">
        <v>292</v>
      </c>
      <c r="C37" s="40" t="s">
        <v>293</v>
      </c>
      <c r="D37" s="40" t="s">
        <v>228</v>
      </c>
      <c r="E37" s="41">
        <v>235000</v>
      </c>
      <c r="F37" s="42">
        <v>2881.6875</v>
      </c>
      <c r="G37" s="43">
        <v>9.2985700000000008E-3</v>
      </c>
      <c r="H37" s="33" t="s">
        <v>141</v>
      </c>
    </row>
    <row r="38" spans="1:8" x14ac:dyDescent="0.2">
      <c r="A38" s="39">
        <v>32</v>
      </c>
      <c r="B38" s="40" t="s">
        <v>647</v>
      </c>
      <c r="C38" s="40" t="s">
        <v>648</v>
      </c>
      <c r="D38" s="40" t="s">
        <v>45</v>
      </c>
      <c r="E38" s="41">
        <v>1168476</v>
      </c>
      <c r="F38" s="42">
        <v>2834.7227760000001</v>
      </c>
      <c r="G38" s="43">
        <v>9.1470200000000005E-3</v>
      </c>
      <c r="H38" s="33" t="s">
        <v>141</v>
      </c>
    </row>
    <row r="39" spans="1:8" x14ac:dyDescent="0.2">
      <c r="A39" s="39">
        <v>33</v>
      </c>
      <c r="B39" s="40" t="s">
        <v>812</v>
      </c>
      <c r="C39" s="40" t="s">
        <v>813</v>
      </c>
      <c r="D39" s="40" t="s">
        <v>223</v>
      </c>
      <c r="E39" s="41">
        <v>32414</v>
      </c>
      <c r="F39" s="42">
        <v>2539.1506899999999</v>
      </c>
      <c r="G39" s="43">
        <v>8.1932800000000007E-3</v>
      </c>
      <c r="H39" s="33" t="s">
        <v>141</v>
      </c>
    </row>
    <row r="40" spans="1:8" x14ac:dyDescent="0.2">
      <c r="A40" s="39">
        <v>34</v>
      </c>
      <c r="B40" s="40" t="s">
        <v>657</v>
      </c>
      <c r="C40" s="40" t="s">
        <v>658</v>
      </c>
      <c r="D40" s="40" t="s">
        <v>223</v>
      </c>
      <c r="E40" s="41">
        <v>11785</v>
      </c>
      <c r="F40" s="42">
        <v>1677.4768999999999</v>
      </c>
      <c r="G40" s="43">
        <v>5.4128500000000003E-3</v>
      </c>
      <c r="H40" s="33" t="s">
        <v>141</v>
      </c>
    </row>
    <row r="41" spans="1:8" x14ac:dyDescent="0.2">
      <c r="A41" s="39">
        <v>35</v>
      </c>
      <c r="B41" s="40" t="s">
        <v>53</v>
      </c>
      <c r="C41" s="40" t="s">
        <v>54</v>
      </c>
      <c r="D41" s="40" t="s">
        <v>20</v>
      </c>
      <c r="E41" s="41">
        <v>507741</v>
      </c>
      <c r="F41" s="42">
        <v>1623.5018474999999</v>
      </c>
      <c r="G41" s="43">
        <v>5.2386799999999999E-3</v>
      </c>
      <c r="H41" s="33" t="s">
        <v>141</v>
      </c>
    </row>
    <row r="42" spans="1:8" x14ac:dyDescent="0.2">
      <c r="A42" s="39">
        <v>36</v>
      </c>
      <c r="B42" s="40" t="s">
        <v>79</v>
      </c>
      <c r="C42" s="40" t="s">
        <v>80</v>
      </c>
      <c r="D42" s="40" t="s">
        <v>32</v>
      </c>
      <c r="E42" s="41">
        <v>19444</v>
      </c>
      <c r="F42" s="42">
        <v>1073.11436</v>
      </c>
      <c r="G42" s="43">
        <v>3.4627E-3</v>
      </c>
      <c r="H42" s="33" t="s">
        <v>141</v>
      </c>
    </row>
    <row r="43" spans="1:8" x14ac:dyDescent="0.2">
      <c r="A43" s="39">
        <v>37</v>
      </c>
      <c r="B43" s="40" t="s">
        <v>66</v>
      </c>
      <c r="C43" s="40" t="s">
        <v>67</v>
      </c>
      <c r="D43" s="40" t="s">
        <v>59</v>
      </c>
      <c r="E43" s="41">
        <v>153026</v>
      </c>
      <c r="F43" s="42">
        <v>478.053224</v>
      </c>
      <c r="G43" s="43">
        <v>1.5425700000000001E-3</v>
      </c>
      <c r="H43" s="33" t="s">
        <v>141</v>
      </c>
    </row>
    <row r="44" spans="1:8" x14ac:dyDescent="0.2">
      <c r="A44" s="39">
        <v>38</v>
      </c>
      <c r="B44" s="40" t="s">
        <v>271</v>
      </c>
      <c r="C44" s="40" t="s">
        <v>272</v>
      </c>
      <c r="D44" s="40" t="s">
        <v>116</v>
      </c>
      <c r="E44" s="41">
        <v>2000</v>
      </c>
      <c r="F44" s="42">
        <v>29.81</v>
      </c>
      <c r="G44" s="43">
        <v>9.6189999999999999E-5</v>
      </c>
      <c r="H44" s="33" t="s">
        <v>141</v>
      </c>
    </row>
    <row r="45" spans="1:8" x14ac:dyDescent="0.2">
      <c r="A45" s="44"/>
      <c r="B45" s="44"/>
      <c r="C45" s="45" t="s">
        <v>140</v>
      </c>
      <c r="D45" s="44"/>
      <c r="E45" s="44" t="s">
        <v>141</v>
      </c>
      <c r="F45" s="46">
        <v>309503.25621239998</v>
      </c>
      <c r="G45" s="47">
        <v>0.99869838</v>
      </c>
      <c r="H45" s="33" t="s">
        <v>141</v>
      </c>
    </row>
    <row r="46" spans="1:8" x14ac:dyDescent="0.2">
      <c r="A46" s="44"/>
      <c r="B46" s="44"/>
      <c r="C46" s="48"/>
      <c r="D46" s="44"/>
      <c r="E46" s="44"/>
      <c r="F46" s="49"/>
      <c r="G46" s="49"/>
      <c r="H46" s="33" t="s">
        <v>141</v>
      </c>
    </row>
    <row r="47" spans="1:8" x14ac:dyDescent="0.2">
      <c r="A47" s="44"/>
      <c r="B47" s="44"/>
      <c r="C47" s="45" t="s">
        <v>142</v>
      </c>
      <c r="D47" s="44"/>
      <c r="E47" s="44"/>
      <c r="F47" s="44"/>
      <c r="G47" s="44"/>
      <c r="H47" s="33" t="s">
        <v>141</v>
      </c>
    </row>
    <row r="48" spans="1:8" x14ac:dyDescent="0.2">
      <c r="A48" s="44"/>
      <c r="B48" s="44"/>
      <c r="C48" s="45" t="s">
        <v>140</v>
      </c>
      <c r="D48" s="44"/>
      <c r="E48" s="44" t="s">
        <v>141</v>
      </c>
      <c r="F48" s="50" t="s">
        <v>143</v>
      </c>
      <c r="G48" s="47">
        <v>0</v>
      </c>
      <c r="H48" s="33" t="s">
        <v>141</v>
      </c>
    </row>
    <row r="49" spans="1:8" x14ac:dyDescent="0.2">
      <c r="A49" s="44"/>
      <c r="B49" s="44"/>
      <c r="C49" s="48"/>
      <c r="D49" s="44"/>
      <c r="E49" s="44"/>
      <c r="F49" s="49"/>
      <c r="G49" s="49"/>
      <c r="H49" s="33" t="s">
        <v>141</v>
      </c>
    </row>
    <row r="50" spans="1:8" x14ac:dyDescent="0.2">
      <c r="A50" s="44"/>
      <c r="B50" s="44"/>
      <c r="C50" s="45" t="s">
        <v>144</v>
      </c>
      <c r="D50" s="44"/>
      <c r="E50" s="44"/>
      <c r="F50" s="44"/>
      <c r="G50" s="44"/>
      <c r="H50" s="33" t="s">
        <v>141</v>
      </c>
    </row>
    <row r="51" spans="1:8" x14ac:dyDescent="0.2">
      <c r="A51" s="44"/>
      <c r="B51" s="44"/>
      <c r="C51" s="45" t="s">
        <v>140</v>
      </c>
      <c r="D51" s="44"/>
      <c r="E51" s="44" t="s">
        <v>141</v>
      </c>
      <c r="F51" s="50" t="s">
        <v>143</v>
      </c>
      <c r="G51" s="47">
        <v>0</v>
      </c>
      <c r="H51" s="33" t="s">
        <v>141</v>
      </c>
    </row>
    <row r="52" spans="1:8" x14ac:dyDescent="0.2">
      <c r="A52" s="44"/>
      <c r="B52" s="44"/>
      <c r="C52" s="48"/>
      <c r="D52" s="44"/>
      <c r="E52" s="44"/>
      <c r="F52" s="49"/>
      <c r="G52" s="49"/>
      <c r="H52" s="33" t="s">
        <v>141</v>
      </c>
    </row>
    <row r="53" spans="1:8" x14ac:dyDescent="0.2">
      <c r="A53" s="44"/>
      <c r="B53" s="44"/>
      <c r="C53" s="45" t="s">
        <v>145</v>
      </c>
      <c r="D53" s="44"/>
      <c r="E53" s="44"/>
      <c r="F53" s="44"/>
      <c r="G53" s="44"/>
      <c r="H53" s="33" t="s">
        <v>141</v>
      </c>
    </row>
    <row r="54" spans="1:8" x14ac:dyDescent="0.2">
      <c r="A54" s="44"/>
      <c r="B54" s="44"/>
      <c r="C54" s="45" t="s">
        <v>140</v>
      </c>
      <c r="D54" s="44"/>
      <c r="E54" s="44" t="s">
        <v>141</v>
      </c>
      <c r="F54" s="50" t="s">
        <v>143</v>
      </c>
      <c r="G54" s="47">
        <v>0</v>
      </c>
      <c r="H54" s="33" t="s">
        <v>141</v>
      </c>
    </row>
    <row r="55" spans="1:8" x14ac:dyDescent="0.2">
      <c r="A55" s="44"/>
      <c r="B55" s="44"/>
      <c r="C55" s="48"/>
      <c r="D55" s="44"/>
      <c r="E55" s="44"/>
      <c r="F55" s="49"/>
      <c r="G55" s="49"/>
      <c r="H55" s="33" t="s">
        <v>141</v>
      </c>
    </row>
    <row r="56" spans="1:8" x14ac:dyDescent="0.2">
      <c r="A56" s="44"/>
      <c r="B56" s="44"/>
      <c r="C56" s="45" t="s">
        <v>146</v>
      </c>
      <c r="D56" s="44"/>
      <c r="E56" s="44"/>
      <c r="F56" s="49"/>
      <c r="G56" s="49"/>
      <c r="H56" s="33" t="s">
        <v>141</v>
      </c>
    </row>
    <row r="57" spans="1:8" x14ac:dyDescent="0.2">
      <c r="A57" s="44"/>
      <c r="B57" s="44"/>
      <c r="C57" s="45" t="s">
        <v>140</v>
      </c>
      <c r="D57" s="44"/>
      <c r="E57" s="44" t="s">
        <v>141</v>
      </c>
      <c r="F57" s="50" t="s">
        <v>143</v>
      </c>
      <c r="G57" s="47">
        <v>0</v>
      </c>
      <c r="H57" s="33" t="s">
        <v>141</v>
      </c>
    </row>
    <row r="58" spans="1:8" x14ac:dyDescent="0.2">
      <c r="A58" s="44"/>
      <c r="B58" s="44"/>
      <c r="C58" s="48"/>
      <c r="D58" s="44"/>
      <c r="E58" s="44"/>
      <c r="F58" s="49"/>
      <c r="G58" s="49"/>
      <c r="H58" s="33" t="s">
        <v>141</v>
      </c>
    </row>
    <row r="59" spans="1:8" x14ac:dyDescent="0.2">
      <c r="A59" s="44"/>
      <c r="B59" s="44"/>
      <c r="C59" s="45" t="s">
        <v>147</v>
      </c>
      <c r="D59" s="44"/>
      <c r="E59" s="44"/>
      <c r="F59" s="49"/>
      <c r="G59" s="49"/>
      <c r="H59" s="33" t="s">
        <v>141</v>
      </c>
    </row>
    <row r="60" spans="1:8" x14ac:dyDescent="0.2">
      <c r="A60" s="44"/>
      <c r="B60" s="44"/>
      <c r="C60" s="45" t="s">
        <v>140</v>
      </c>
      <c r="D60" s="44"/>
      <c r="E60" s="44" t="s">
        <v>141</v>
      </c>
      <c r="F60" s="50" t="s">
        <v>143</v>
      </c>
      <c r="G60" s="47">
        <v>0</v>
      </c>
      <c r="H60" s="33" t="s">
        <v>141</v>
      </c>
    </row>
    <row r="61" spans="1:8" x14ac:dyDescent="0.2">
      <c r="A61" s="44"/>
      <c r="B61" s="44"/>
      <c r="C61" s="48"/>
      <c r="D61" s="44"/>
      <c r="E61" s="44"/>
      <c r="F61" s="49"/>
      <c r="G61" s="49"/>
      <c r="H61" s="33" t="s">
        <v>141</v>
      </c>
    </row>
    <row r="62" spans="1:8" x14ac:dyDescent="0.2">
      <c r="A62" s="44"/>
      <c r="B62" s="44"/>
      <c r="C62" s="45" t="s">
        <v>148</v>
      </c>
      <c r="D62" s="44"/>
      <c r="E62" s="44"/>
      <c r="F62" s="46">
        <v>309503.25621239998</v>
      </c>
      <c r="G62" s="47">
        <v>0.99869838</v>
      </c>
      <c r="H62" s="33" t="s">
        <v>141</v>
      </c>
    </row>
    <row r="63" spans="1:8" x14ac:dyDescent="0.2">
      <c r="A63" s="44"/>
      <c r="B63" s="44"/>
      <c r="C63" s="48"/>
      <c r="D63" s="44"/>
      <c r="E63" s="44"/>
      <c r="F63" s="49"/>
      <c r="G63" s="49"/>
      <c r="H63" s="33" t="s">
        <v>141</v>
      </c>
    </row>
    <row r="64" spans="1:8" x14ac:dyDescent="0.2">
      <c r="A64" s="44"/>
      <c r="B64" s="44"/>
      <c r="C64" s="45" t="s">
        <v>149</v>
      </c>
      <c r="D64" s="44"/>
      <c r="E64" s="44"/>
      <c r="F64" s="49"/>
      <c r="G64" s="49"/>
      <c r="H64" s="33" t="s">
        <v>141</v>
      </c>
    </row>
    <row r="65" spans="1:8" x14ac:dyDescent="0.2">
      <c r="A65" s="44"/>
      <c r="B65" s="44"/>
      <c r="C65" s="45" t="s">
        <v>11</v>
      </c>
      <c r="D65" s="44"/>
      <c r="E65" s="44"/>
      <c r="F65" s="49"/>
      <c r="G65" s="49"/>
      <c r="H65" s="33" t="s">
        <v>141</v>
      </c>
    </row>
    <row r="66" spans="1:8" x14ac:dyDescent="0.2">
      <c r="A66" s="44"/>
      <c r="B66" s="44"/>
      <c r="C66" s="45" t="s">
        <v>140</v>
      </c>
      <c r="D66" s="44"/>
      <c r="E66" s="44" t="s">
        <v>141</v>
      </c>
      <c r="F66" s="50" t="s">
        <v>143</v>
      </c>
      <c r="G66" s="47">
        <v>0</v>
      </c>
      <c r="H66" s="33" t="s">
        <v>141</v>
      </c>
    </row>
    <row r="67" spans="1:8" x14ac:dyDescent="0.2">
      <c r="A67" s="44"/>
      <c r="B67" s="44"/>
      <c r="C67" s="48"/>
      <c r="D67" s="44"/>
      <c r="E67" s="44"/>
      <c r="F67" s="49"/>
      <c r="G67" s="49"/>
      <c r="H67" s="33" t="s">
        <v>141</v>
      </c>
    </row>
    <row r="68" spans="1:8" x14ac:dyDescent="0.2">
      <c r="A68" s="44"/>
      <c r="B68" s="44"/>
      <c r="C68" s="45" t="s">
        <v>150</v>
      </c>
      <c r="D68" s="44"/>
      <c r="E68" s="44"/>
      <c r="F68" s="44"/>
      <c r="G68" s="44"/>
      <c r="H68" s="33" t="s">
        <v>141</v>
      </c>
    </row>
    <row r="69" spans="1:8" x14ac:dyDescent="0.2">
      <c r="A69" s="44"/>
      <c r="B69" s="44"/>
      <c r="C69" s="45" t="s">
        <v>140</v>
      </c>
      <c r="D69" s="44"/>
      <c r="E69" s="44" t="s">
        <v>141</v>
      </c>
      <c r="F69" s="50" t="s">
        <v>143</v>
      </c>
      <c r="G69" s="47">
        <v>0</v>
      </c>
      <c r="H69" s="33" t="s">
        <v>141</v>
      </c>
    </row>
    <row r="70" spans="1:8" x14ac:dyDescent="0.2">
      <c r="A70" s="44"/>
      <c r="B70" s="44"/>
      <c r="C70" s="48"/>
      <c r="D70" s="44"/>
      <c r="E70" s="44"/>
      <c r="F70" s="49"/>
      <c r="G70" s="49"/>
      <c r="H70" s="33" t="s">
        <v>141</v>
      </c>
    </row>
    <row r="71" spans="1:8" x14ac:dyDescent="0.2">
      <c r="A71" s="44"/>
      <c r="B71" s="44"/>
      <c r="C71" s="45" t="s">
        <v>151</v>
      </c>
      <c r="D71" s="44"/>
      <c r="E71" s="44"/>
      <c r="F71" s="44"/>
      <c r="G71" s="44"/>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152</v>
      </c>
      <c r="D74" s="44"/>
      <c r="E74" s="44"/>
      <c r="F74" s="49"/>
      <c r="G74" s="49"/>
      <c r="H74" s="33" t="s">
        <v>141</v>
      </c>
    </row>
    <row r="75" spans="1:8" x14ac:dyDescent="0.2">
      <c r="A75" s="44"/>
      <c r="B75" s="44"/>
      <c r="C75" s="45" t="s">
        <v>140</v>
      </c>
      <c r="D75" s="44"/>
      <c r="E75" s="44" t="s">
        <v>141</v>
      </c>
      <c r="F75" s="50" t="s">
        <v>143</v>
      </c>
      <c r="G75" s="47">
        <v>0</v>
      </c>
      <c r="H75" s="33" t="s">
        <v>141</v>
      </c>
    </row>
    <row r="76" spans="1:8" x14ac:dyDescent="0.2">
      <c r="A76" s="44"/>
      <c r="B76" s="44"/>
      <c r="C76" s="48"/>
      <c r="D76" s="44"/>
      <c r="E76" s="44"/>
      <c r="F76" s="49"/>
      <c r="G76" s="49"/>
      <c r="H76" s="33" t="s">
        <v>141</v>
      </c>
    </row>
    <row r="77" spans="1:8" x14ac:dyDescent="0.2">
      <c r="A77" s="44"/>
      <c r="B77" s="44"/>
      <c r="C77" s="45" t="s">
        <v>153</v>
      </c>
      <c r="D77" s="44"/>
      <c r="E77" s="44"/>
      <c r="F77" s="46">
        <v>0</v>
      </c>
      <c r="G77" s="47">
        <v>0</v>
      </c>
      <c r="H77" s="33" t="s">
        <v>141</v>
      </c>
    </row>
    <row r="78" spans="1:8" x14ac:dyDescent="0.2">
      <c r="A78" s="44"/>
      <c r="B78" s="44"/>
      <c r="C78" s="48"/>
      <c r="D78" s="44"/>
      <c r="E78" s="44"/>
      <c r="F78" s="49"/>
      <c r="G78" s="49"/>
      <c r="H78" s="33" t="s">
        <v>141</v>
      </c>
    </row>
    <row r="79" spans="1:8" x14ac:dyDescent="0.2">
      <c r="A79" s="44"/>
      <c r="B79" s="44"/>
      <c r="C79" s="45" t="s">
        <v>154</v>
      </c>
      <c r="D79" s="44"/>
      <c r="E79" s="44"/>
      <c r="F79" s="49"/>
      <c r="G79" s="49"/>
      <c r="H79" s="33" t="s">
        <v>141</v>
      </c>
    </row>
    <row r="80" spans="1:8" x14ac:dyDescent="0.2">
      <c r="A80" s="44"/>
      <c r="B80" s="44"/>
      <c r="C80" s="45" t="s">
        <v>155</v>
      </c>
      <c r="D80" s="44"/>
      <c r="E80" s="44"/>
      <c r="F80" s="49"/>
      <c r="G80" s="49"/>
      <c r="H80" s="33" t="s">
        <v>141</v>
      </c>
    </row>
    <row r="81" spans="1:8" x14ac:dyDescent="0.2">
      <c r="A81" s="44"/>
      <c r="B81" s="44"/>
      <c r="C81" s="45" t="s">
        <v>140</v>
      </c>
      <c r="D81" s="44"/>
      <c r="E81" s="44" t="s">
        <v>141</v>
      </c>
      <c r="F81" s="50" t="s">
        <v>143</v>
      </c>
      <c r="G81" s="47">
        <v>0</v>
      </c>
      <c r="H81" s="33" t="s">
        <v>141</v>
      </c>
    </row>
    <row r="82" spans="1:8" x14ac:dyDescent="0.2">
      <c r="A82" s="44"/>
      <c r="B82" s="44"/>
      <c r="C82" s="48"/>
      <c r="D82" s="44"/>
      <c r="E82" s="44"/>
      <c r="F82" s="49"/>
      <c r="G82" s="49"/>
      <c r="H82" s="33" t="s">
        <v>141</v>
      </c>
    </row>
    <row r="83" spans="1:8" x14ac:dyDescent="0.2">
      <c r="A83" s="44"/>
      <c r="B83" s="44"/>
      <c r="C83" s="45" t="s">
        <v>156</v>
      </c>
      <c r="D83" s="44"/>
      <c r="E83" s="44"/>
      <c r="F83" s="49"/>
      <c r="G83" s="49"/>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157</v>
      </c>
      <c r="D86" s="44"/>
      <c r="E86" s="44"/>
      <c r="F86" s="49"/>
      <c r="G86" s="49"/>
      <c r="H86" s="33" t="s">
        <v>141</v>
      </c>
    </row>
    <row r="87" spans="1:8" x14ac:dyDescent="0.2">
      <c r="A87" s="44"/>
      <c r="B87" s="44"/>
      <c r="C87" s="45" t="s">
        <v>140</v>
      </c>
      <c r="D87" s="44"/>
      <c r="E87" s="44" t="s">
        <v>141</v>
      </c>
      <c r="F87" s="50" t="s">
        <v>143</v>
      </c>
      <c r="G87" s="47">
        <v>0</v>
      </c>
      <c r="H87" s="33" t="s">
        <v>141</v>
      </c>
    </row>
    <row r="88" spans="1:8" x14ac:dyDescent="0.2">
      <c r="A88" s="44"/>
      <c r="B88" s="44"/>
      <c r="C88" s="48"/>
      <c r="D88" s="44"/>
      <c r="E88" s="44"/>
      <c r="F88" s="49"/>
      <c r="G88" s="49"/>
      <c r="H88" s="33" t="s">
        <v>141</v>
      </c>
    </row>
    <row r="89" spans="1:8" x14ac:dyDescent="0.2">
      <c r="A89" s="44"/>
      <c r="B89" s="44"/>
      <c r="C89" s="45" t="s">
        <v>158</v>
      </c>
      <c r="D89" s="44"/>
      <c r="E89" s="44"/>
      <c r="F89" s="49"/>
      <c r="G89" s="49"/>
      <c r="H89" s="33" t="s">
        <v>141</v>
      </c>
    </row>
    <row r="90" spans="1:8" x14ac:dyDescent="0.2">
      <c r="A90" s="39">
        <v>1</v>
      </c>
      <c r="B90" s="40"/>
      <c r="C90" s="40" t="s">
        <v>159</v>
      </c>
      <c r="D90" s="40"/>
      <c r="E90" s="52"/>
      <c r="F90" s="42">
        <v>223.1065811</v>
      </c>
      <c r="G90" s="43">
        <v>7.1991999999999998E-4</v>
      </c>
      <c r="H90" s="33">
        <v>5.25</v>
      </c>
    </row>
    <row r="91" spans="1:8" x14ac:dyDescent="0.2">
      <c r="A91" s="44"/>
      <c r="B91" s="44"/>
      <c r="C91" s="45" t="s">
        <v>140</v>
      </c>
      <c r="D91" s="44"/>
      <c r="E91" s="44" t="s">
        <v>141</v>
      </c>
      <c r="F91" s="46">
        <v>223.1065811</v>
      </c>
      <c r="G91" s="47">
        <v>7.1991999999999998E-4</v>
      </c>
      <c r="H91" s="33" t="s">
        <v>141</v>
      </c>
    </row>
    <row r="92" spans="1:8" x14ac:dyDescent="0.2">
      <c r="A92" s="44"/>
      <c r="B92" s="44"/>
      <c r="C92" s="48"/>
      <c r="D92" s="44"/>
      <c r="E92" s="44"/>
      <c r="F92" s="49"/>
      <c r="G92" s="49"/>
      <c r="H92" s="33" t="s">
        <v>141</v>
      </c>
    </row>
    <row r="93" spans="1:8" x14ac:dyDescent="0.2">
      <c r="A93" s="44"/>
      <c r="B93" s="44"/>
      <c r="C93" s="45" t="s">
        <v>160</v>
      </c>
      <c r="D93" s="44"/>
      <c r="E93" s="44"/>
      <c r="F93" s="46">
        <v>223.1065811</v>
      </c>
      <c r="G93" s="47">
        <v>7.1991999999999998E-4</v>
      </c>
      <c r="H93" s="33" t="s">
        <v>141</v>
      </c>
    </row>
    <row r="94" spans="1:8" x14ac:dyDescent="0.2">
      <c r="A94" s="44"/>
      <c r="B94" s="44"/>
      <c r="C94" s="49"/>
      <c r="D94" s="44"/>
      <c r="E94" s="44"/>
      <c r="F94" s="44"/>
      <c r="G94" s="44"/>
      <c r="H94" s="33" t="s">
        <v>141</v>
      </c>
    </row>
    <row r="95" spans="1:8" x14ac:dyDescent="0.2">
      <c r="A95" s="44"/>
      <c r="B95" s="44"/>
      <c r="C95" s="45" t="s">
        <v>161</v>
      </c>
      <c r="D95" s="44"/>
      <c r="E95" s="44"/>
      <c r="F95" s="44"/>
      <c r="G95" s="44"/>
      <c r="H95" s="33" t="s">
        <v>141</v>
      </c>
    </row>
    <row r="96" spans="1:8" x14ac:dyDescent="0.2">
      <c r="A96" s="44"/>
      <c r="B96" s="44"/>
      <c r="C96" s="45" t="s">
        <v>162</v>
      </c>
      <c r="D96" s="44"/>
      <c r="E96" s="44"/>
      <c r="F96" s="44"/>
      <c r="G96" s="44"/>
      <c r="H96" s="33" t="s">
        <v>141</v>
      </c>
    </row>
    <row r="97" spans="1:17" x14ac:dyDescent="0.2">
      <c r="A97" s="44"/>
      <c r="B97" s="44"/>
      <c r="C97" s="45" t="s">
        <v>140</v>
      </c>
      <c r="D97" s="44"/>
      <c r="E97" s="44" t="s">
        <v>141</v>
      </c>
      <c r="F97" s="50" t="s">
        <v>143</v>
      </c>
      <c r="G97" s="47">
        <v>0</v>
      </c>
      <c r="H97" s="33" t="s">
        <v>141</v>
      </c>
    </row>
    <row r="98" spans="1:17" x14ac:dyDescent="0.2">
      <c r="A98" s="44"/>
      <c r="B98" s="44"/>
      <c r="C98" s="48"/>
      <c r="D98" s="44"/>
      <c r="E98" s="44"/>
      <c r="F98" s="49"/>
      <c r="G98" s="49"/>
      <c r="H98" s="33" t="s">
        <v>141</v>
      </c>
    </row>
    <row r="99" spans="1:17" x14ac:dyDescent="0.2">
      <c r="A99" s="44"/>
      <c r="B99" s="44"/>
      <c r="C99" s="45" t="s">
        <v>163</v>
      </c>
      <c r="D99" s="44"/>
      <c r="E99" s="44"/>
      <c r="F99" s="44"/>
      <c r="G99" s="44"/>
      <c r="H99" s="33" t="s">
        <v>141</v>
      </c>
    </row>
    <row r="100" spans="1:17" x14ac:dyDescent="0.2">
      <c r="A100" s="44"/>
      <c r="B100" s="44"/>
      <c r="C100" s="45" t="s">
        <v>164</v>
      </c>
      <c r="D100" s="44"/>
      <c r="E100" s="44"/>
      <c r="F100" s="44"/>
      <c r="G100" s="44"/>
      <c r="H100" s="33" t="s">
        <v>141</v>
      </c>
    </row>
    <row r="101" spans="1:17" x14ac:dyDescent="0.2">
      <c r="A101" s="44"/>
      <c r="B101" s="44"/>
      <c r="C101" s="45" t="s">
        <v>140</v>
      </c>
      <c r="D101" s="44"/>
      <c r="E101" s="44" t="s">
        <v>141</v>
      </c>
      <c r="F101" s="50" t="s">
        <v>143</v>
      </c>
      <c r="G101" s="47">
        <v>0</v>
      </c>
      <c r="H101" s="33" t="s">
        <v>141</v>
      </c>
    </row>
    <row r="102" spans="1:17" x14ac:dyDescent="0.2">
      <c r="A102" s="44"/>
      <c r="B102" s="44"/>
      <c r="C102" s="48"/>
      <c r="D102" s="44"/>
      <c r="E102" s="44"/>
      <c r="F102" s="49"/>
      <c r="G102" s="49"/>
      <c r="H102" s="33" t="s">
        <v>141</v>
      </c>
    </row>
    <row r="103" spans="1:17" x14ac:dyDescent="0.2">
      <c r="A103" s="44"/>
      <c r="B103" s="44"/>
      <c r="C103" s="45" t="s">
        <v>165</v>
      </c>
      <c r="D103" s="44"/>
      <c r="E103" s="44"/>
      <c r="F103" s="49"/>
      <c r="G103" s="49"/>
      <c r="H103" s="33" t="s">
        <v>141</v>
      </c>
    </row>
    <row r="104" spans="1:17" x14ac:dyDescent="0.2">
      <c r="A104" s="44"/>
      <c r="B104" s="44"/>
      <c r="C104" s="45" t="s">
        <v>140</v>
      </c>
      <c r="D104" s="44"/>
      <c r="E104" s="44" t="s">
        <v>141</v>
      </c>
      <c r="F104" s="50" t="s">
        <v>143</v>
      </c>
      <c r="G104" s="47">
        <v>0</v>
      </c>
      <c r="H104" s="33" t="s">
        <v>141</v>
      </c>
    </row>
    <row r="105" spans="1:17" x14ac:dyDescent="0.2">
      <c r="A105" s="44"/>
      <c r="B105" s="44"/>
      <c r="C105" s="48"/>
      <c r="D105" s="44"/>
      <c r="E105" s="44"/>
      <c r="F105" s="49"/>
      <c r="G105" s="49"/>
      <c r="H105" s="33" t="s">
        <v>141</v>
      </c>
    </row>
    <row r="106" spans="1:17" x14ac:dyDescent="0.2">
      <c r="A106" s="52"/>
      <c r="B106" s="40"/>
      <c r="C106" s="40" t="s">
        <v>166</v>
      </c>
      <c r="D106" s="40"/>
      <c r="E106" s="52"/>
      <c r="F106" s="42">
        <v>180.27834354000001</v>
      </c>
      <c r="G106" s="43">
        <v>5.8171999999999998E-4</v>
      </c>
      <c r="H106" s="33" t="s">
        <v>141</v>
      </c>
    </row>
    <row r="107" spans="1:17" x14ac:dyDescent="0.2">
      <c r="A107" s="48"/>
      <c r="B107" s="48"/>
      <c r="C107" s="45" t="s">
        <v>167</v>
      </c>
      <c r="D107" s="49"/>
      <c r="E107" s="49"/>
      <c r="F107" s="46">
        <v>309906.64113703999</v>
      </c>
      <c r="G107" s="53">
        <v>1.0000000200000001</v>
      </c>
      <c r="H107" s="33" t="s">
        <v>141</v>
      </c>
    </row>
    <row r="108" spans="1:17" x14ac:dyDescent="0.2">
      <c r="A108" s="54"/>
      <c r="B108" s="54"/>
      <c r="C108" s="55"/>
      <c r="D108" s="56"/>
      <c r="E108" s="56"/>
      <c r="F108" s="57"/>
      <c r="G108" s="58"/>
      <c r="H108" s="59"/>
    </row>
    <row r="109" spans="1:17" x14ac:dyDescent="0.2">
      <c r="A109" s="54"/>
      <c r="B109" s="187" t="s">
        <v>989</v>
      </c>
      <c r="C109" s="187"/>
      <c r="D109" s="187"/>
      <c r="E109" s="187"/>
      <c r="F109" s="187"/>
      <c r="G109" s="187"/>
      <c r="H109" s="187"/>
      <c r="J109" s="61"/>
    </row>
    <row r="110" spans="1:17" x14ac:dyDescent="0.2">
      <c r="A110" s="54"/>
      <c r="B110" s="187" t="s">
        <v>990</v>
      </c>
      <c r="C110" s="187"/>
      <c r="D110" s="187"/>
      <c r="E110" s="187"/>
      <c r="F110" s="187"/>
      <c r="G110" s="187"/>
      <c r="H110" s="187"/>
      <c r="J110" s="61"/>
    </row>
    <row r="111" spans="1:17" x14ac:dyDescent="0.2">
      <c r="A111" s="54"/>
      <c r="B111" s="187" t="s">
        <v>991</v>
      </c>
      <c r="C111" s="187"/>
      <c r="D111" s="187"/>
      <c r="E111" s="187"/>
      <c r="F111" s="187"/>
      <c r="G111" s="187"/>
      <c r="H111" s="187"/>
      <c r="J111" s="61"/>
    </row>
    <row r="112" spans="1:17" s="63" customFormat="1" ht="52.5" customHeight="1" x14ac:dyDescent="0.25">
      <c r="A112" s="62"/>
      <c r="B112" s="188" t="s">
        <v>992</v>
      </c>
      <c r="C112" s="188"/>
      <c r="D112" s="188"/>
      <c r="E112" s="188"/>
      <c r="F112" s="188"/>
      <c r="G112" s="188"/>
      <c r="H112" s="188"/>
      <c r="I112"/>
      <c r="J112" s="61"/>
      <c r="K112"/>
      <c r="L112"/>
      <c r="M112"/>
      <c r="N112"/>
      <c r="O112"/>
      <c r="P112"/>
      <c r="Q112"/>
    </row>
    <row r="113" spans="1:10" x14ac:dyDescent="0.2">
      <c r="A113" s="54"/>
      <c r="B113" s="187" t="s">
        <v>993</v>
      </c>
      <c r="C113" s="187"/>
      <c r="D113" s="187"/>
      <c r="E113" s="187"/>
      <c r="F113" s="187"/>
      <c r="G113" s="187"/>
      <c r="H113" s="187"/>
      <c r="J113" s="61"/>
    </row>
    <row r="114" spans="1:10" x14ac:dyDescent="0.2">
      <c r="A114" s="54"/>
      <c r="B114" s="54"/>
      <c r="C114" s="54"/>
      <c r="D114" s="56"/>
      <c r="E114" s="56"/>
      <c r="F114" s="56"/>
      <c r="G114" s="56"/>
    </row>
    <row r="115" spans="1:10" x14ac:dyDescent="0.2">
      <c r="A115" s="54"/>
      <c r="B115" s="189" t="s">
        <v>168</v>
      </c>
      <c r="C115" s="190"/>
      <c r="D115" s="191"/>
      <c r="E115" s="64"/>
      <c r="F115" s="56"/>
      <c r="G115" s="56"/>
    </row>
    <row r="116" spans="1:10" ht="27.75" customHeight="1" x14ac:dyDescent="0.2">
      <c r="A116" s="54"/>
      <c r="B116" s="192" t="s">
        <v>169</v>
      </c>
      <c r="C116" s="193"/>
      <c r="D116" s="32" t="s">
        <v>170</v>
      </c>
      <c r="E116" s="64"/>
      <c r="F116" s="56"/>
      <c r="G116" s="56"/>
    </row>
    <row r="117" spans="1:10" x14ac:dyDescent="0.2">
      <c r="A117" s="54"/>
      <c r="B117" s="192" t="s">
        <v>995</v>
      </c>
      <c r="C117" s="193"/>
      <c r="D117" s="32" t="s">
        <v>170</v>
      </c>
      <c r="E117" s="64"/>
      <c r="F117" s="56"/>
      <c r="G117" s="56"/>
    </row>
    <row r="118" spans="1:10" x14ac:dyDescent="0.2">
      <c r="A118" s="54"/>
      <c r="B118" s="192" t="s">
        <v>171</v>
      </c>
      <c r="C118" s="193"/>
      <c r="D118" s="65" t="s">
        <v>141</v>
      </c>
      <c r="E118" s="64"/>
      <c r="F118" s="56"/>
      <c r="G118" s="56"/>
    </row>
    <row r="119" spans="1:10" x14ac:dyDescent="0.2">
      <c r="A119" s="66"/>
      <c r="B119" s="67" t="s">
        <v>141</v>
      </c>
      <c r="C119" s="67" t="s">
        <v>996</v>
      </c>
      <c r="D119" s="67" t="s">
        <v>172</v>
      </c>
      <c r="E119" s="66"/>
      <c r="F119" s="66"/>
      <c r="G119" s="66"/>
      <c r="H119" s="66"/>
      <c r="J119" s="61"/>
    </row>
    <row r="120" spans="1:10" x14ac:dyDescent="0.2">
      <c r="A120" s="66"/>
      <c r="B120" s="68" t="s">
        <v>173</v>
      </c>
      <c r="C120" s="69">
        <v>46203</v>
      </c>
      <c r="D120" s="69">
        <v>46234</v>
      </c>
      <c r="E120" s="66"/>
      <c r="F120" s="66"/>
      <c r="G120" s="66"/>
      <c r="J120" s="61"/>
    </row>
    <row r="121" spans="1:10" x14ac:dyDescent="0.2">
      <c r="A121" s="66"/>
      <c r="B121" s="35" t="s">
        <v>174</v>
      </c>
      <c r="C121" s="70">
        <v>22.3475</v>
      </c>
      <c r="D121" s="70">
        <v>22.892199999999999</v>
      </c>
      <c r="E121" s="66"/>
      <c r="F121" s="60"/>
      <c r="G121" s="71"/>
    </row>
    <row r="122" spans="1:10" x14ac:dyDescent="0.2">
      <c r="A122" s="66"/>
      <c r="B122" s="35" t="s">
        <v>997</v>
      </c>
      <c r="C122" s="70">
        <v>16.2257</v>
      </c>
      <c r="D122" s="70">
        <v>16.621200000000002</v>
      </c>
      <c r="E122" s="66"/>
      <c r="F122" s="60"/>
      <c r="G122" s="71"/>
    </row>
    <row r="123" spans="1:10" x14ac:dyDescent="0.2">
      <c r="A123" s="66"/>
      <c r="B123" s="35" t="s">
        <v>175</v>
      </c>
      <c r="C123" s="70">
        <v>20.569199999999999</v>
      </c>
      <c r="D123" s="70">
        <v>21.0488</v>
      </c>
      <c r="E123" s="66"/>
      <c r="F123" s="60"/>
      <c r="G123" s="71"/>
    </row>
    <row r="124" spans="1:10" x14ac:dyDescent="0.2">
      <c r="A124" s="66"/>
      <c r="B124" s="35" t="s">
        <v>998</v>
      </c>
      <c r="C124" s="70">
        <v>14.9108</v>
      </c>
      <c r="D124" s="70">
        <v>15.2584</v>
      </c>
      <c r="E124" s="66"/>
      <c r="F124" s="60"/>
      <c r="G124" s="71"/>
    </row>
    <row r="125" spans="1:10" x14ac:dyDescent="0.2">
      <c r="A125" s="66"/>
      <c r="B125" s="66"/>
      <c r="C125" s="66"/>
      <c r="D125" s="66"/>
      <c r="E125" s="66"/>
      <c r="F125" s="66"/>
      <c r="G125" s="66"/>
    </row>
    <row r="126" spans="1:10" x14ac:dyDescent="0.2">
      <c r="A126" s="66"/>
      <c r="B126" s="192" t="s">
        <v>999</v>
      </c>
      <c r="C126" s="193"/>
      <c r="D126" s="32" t="s">
        <v>170</v>
      </c>
      <c r="E126" s="66"/>
      <c r="F126" s="66"/>
      <c r="G126" s="66"/>
    </row>
    <row r="127" spans="1:10" x14ac:dyDescent="0.2">
      <c r="A127" s="66"/>
      <c r="B127" s="72"/>
      <c r="C127" s="72"/>
      <c r="D127" s="73"/>
      <c r="E127" s="66"/>
      <c r="F127" s="60"/>
      <c r="G127" s="71"/>
    </row>
    <row r="128" spans="1:10" x14ac:dyDescent="0.2">
      <c r="A128" s="66"/>
      <c r="B128" s="192" t="s">
        <v>177</v>
      </c>
      <c r="C128" s="193"/>
      <c r="D128" s="32" t="s">
        <v>170</v>
      </c>
      <c r="E128" s="74"/>
      <c r="F128" s="66"/>
      <c r="G128" s="66"/>
    </row>
    <row r="129" spans="1:7" x14ac:dyDescent="0.2">
      <c r="A129" s="66"/>
      <c r="B129" s="192" t="s">
        <v>178</v>
      </c>
      <c r="C129" s="193"/>
      <c r="D129" s="32" t="s">
        <v>170</v>
      </c>
      <c r="E129" s="74"/>
      <c r="F129" s="66"/>
      <c r="G129" s="66"/>
    </row>
    <row r="130" spans="1:7" x14ac:dyDescent="0.2">
      <c r="A130" s="66"/>
      <c r="B130" s="192" t="s">
        <v>179</v>
      </c>
      <c r="C130" s="193"/>
      <c r="D130" s="32" t="s">
        <v>170</v>
      </c>
      <c r="E130" s="74"/>
      <c r="F130" s="66"/>
      <c r="G130" s="66"/>
    </row>
    <row r="131" spans="1:7" x14ac:dyDescent="0.2">
      <c r="A131" s="66"/>
      <c r="B131" s="192" t="s">
        <v>180</v>
      </c>
      <c r="C131" s="193"/>
      <c r="D131" s="75">
        <v>0.30264541285246499</v>
      </c>
      <c r="E131" s="66"/>
      <c r="F131" s="60"/>
      <c r="G131" s="71"/>
    </row>
    <row r="133" spans="1:7" x14ac:dyDescent="0.2">
      <c r="B133" s="194" t="s">
        <v>1000</v>
      </c>
      <c r="C133" s="194"/>
    </row>
    <row r="135" spans="1:7" ht="153.75" customHeight="1" x14ac:dyDescent="0.2"/>
    <row r="138" spans="1:7" x14ac:dyDescent="0.2">
      <c r="B138" s="76" t="s">
        <v>1001</v>
      </c>
      <c r="C138" s="77"/>
      <c r="D138" s="76"/>
    </row>
    <row r="139" spans="1:7" x14ac:dyDescent="0.2">
      <c r="B139" s="76" t="s">
        <v>1170</v>
      </c>
      <c r="D139" s="76"/>
    </row>
    <row r="140" spans="1:7" ht="165" customHeight="1" x14ac:dyDescent="0.2"/>
  </sheetData>
  <mergeCells count="18">
    <mergeCell ref="B130:C130"/>
    <mergeCell ref="B131:C131"/>
    <mergeCell ref="B133:C133"/>
    <mergeCell ref="B117:C117"/>
    <mergeCell ref="B118:C118"/>
    <mergeCell ref="B126:C126"/>
    <mergeCell ref="B128:C128"/>
    <mergeCell ref="B129:C129"/>
    <mergeCell ref="B111:H111"/>
    <mergeCell ref="B112:H112"/>
    <mergeCell ref="B113:H113"/>
    <mergeCell ref="B115:D115"/>
    <mergeCell ref="B116:C116"/>
    <mergeCell ref="A1:H1"/>
    <mergeCell ref="A2:H2"/>
    <mergeCell ref="A3:H3"/>
    <mergeCell ref="B109:H109"/>
    <mergeCell ref="B110:H110"/>
  </mergeCells>
  <hyperlinks>
    <hyperlink ref="I1" location="Index!B2" display="Index" xr:uid="{15790FD7-6B0D-4089-B267-70D27B6BA539}"/>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83E33-EE48-4406-A5F8-689497D5DB78}">
  <sheetPr>
    <outlinePr summaryBelow="0" summaryRight="0"/>
  </sheetPr>
  <dimension ref="A1:Q136"/>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884</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287</v>
      </c>
      <c r="C7" s="40" t="s">
        <v>288</v>
      </c>
      <c r="D7" s="40" t="s">
        <v>289</v>
      </c>
      <c r="E7" s="41">
        <v>203603</v>
      </c>
      <c r="F7" s="42">
        <v>8837.9990240000006</v>
      </c>
      <c r="G7" s="43">
        <v>5.3155500000000001E-2</v>
      </c>
      <c r="H7" s="33" t="s">
        <v>141</v>
      </c>
    </row>
    <row r="8" spans="1:9" x14ac:dyDescent="0.2">
      <c r="A8" s="39">
        <v>2</v>
      </c>
      <c r="B8" s="40" t="s">
        <v>320</v>
      </c>
      <c r="C8" s="40" t="s">
        <v>321</v>
      </c>
      <c r="D8" s="40" t="s">
        <v>228</v>
      </c>
      <c r="E8" s="41">
        <v>2563638</v>
      </c>
      <c r="F8" s="42">
        <v>7753.7231309999997</v>
      </c>
      <c r="G8" s="43">
        <v>4.6634200000000001E-2</v>
      </c>
      <c r="H8" s="33" t="s">
        <v>141</v>
      </c>
    </row>
    <row r="9" spans="1:9" x14ac:dyDescent="0.2">
      <c r="A9" s="39">
        <v>3</v>
      </c>
      <c r="B9" s="40" t="s">
        <v>316</v>
      </c>
      <c r="C9" s="40" t="s">
        <v>317</v>
      </c>
      <c r="D9" s="40" t="s">
        <v>199</v>
      </c>
      <c r="E9" s="41">
        <v>66896</v>
      </c>
      <c r="F9" s="42">
        <v>7482.9865600000003</v>
      </c>
      <c r="G9" s="43">
        <v>4.5005879999999998E-2</v>
      </c>
      <c r="H9" s="33" t="s">
        <v>141</v>
      </c>
    </row>
    <row r="10" spans="1:9" x14ac:dyDescent="0.2">
      <c r="A10" s="39">
        <v>4</v>
      </c>
      <c r="B10" s="40" t="s">
        <v>185</v>
      </c>
      <c r="C10" s="40" t="s">
        <v>186</v>
      </c>
      <c r="D10" s="40" t="s">
        <v>116</v>
      </c>
      <c r="E10" s="41">
        <v>1101491</v>
      </c>
      <c r="F10" s="42">
        <v>6747.7338659999996</v>
      </c>
      <c r="G10" s="43">
        <v>4.0583750000000002E-2</v>
      </c>
      <c r="H10" s="33" t="s">
        <v>141</v>
      </c>
    </row>
    <row r="11" spans="1:9" x14ac:dyDescent="0.2">
      <c r="A11" s="39">
        <v>5</v>
      </c>
      <c r="B11" s="40" t="s">
        <v>72</v>
      </c>
      <c r="C11" s="40" t="s">
        <v>73</v>
      </c>
      <c r="D11" s="40" t="s">
        <v>40</v>
      </c>
      <c r="E11" s="41">
        <v>589984</v>
      </c>
      <c r="F11" s="42">
        <v>6672.7190399999999</v>
      </c>
      <c r="G11" s="43">
        <v>4.0132580000000001E-2</v>
      </c>
      <c r="H11" s="33" t="s">
        <v>141</v>
      </c>
    </row>
    <row r="12" spans="1:9" x14ac:dyDescent="0.2">
      <c r="A12" s="39">
        <v>6</v>
      </c>
      <c r="B12" s="40" t="s">
        <v>83</v>
      </c>
      <c r="C12" s="40" t="s">
        <v>84</v>
      </c>
      <c r="D12" s="40" t="s">
        <v>85</v>
      </c>
      <c r="E12" s="41">
        <v>124163</v>
      </c>
      <c r="F12" s="42">
        <v>6420.4687299999996</v>
      </c>
      <c r="G12" s="43">
        <v>3.8615440000000001E-2</v>
      </c>
      <c r="H12" s="33" t="s">
        <v>141</v>
      </c>
    </row>
    <row r="13" spans="1:9" x14ac:dyDescent="0.2">
      <c r="A13" s="39">
        <v>7</v>
      </c>
      <c r="B13" s="40" t="s">
        <v>318</v>
      </c>
      <c r="C13" s="40" t="s">
        <v>319</v>
      </c>
      <c r="D13" s="40" t="s">
        <v>184</v>
      </c>
      <c r="E13" s="41">
        <v>607582</v>
      </c>
      <c r="F13" s="42">
        <v>6359.560794</v>
      </c>
      <c r="G13" s="43">
        <v>3.8249110000000003E-2</v>
      </c>
      <c r="H13" s="33" t="s">
        <v>141</v>
      </c>
    </row>
    <row r="14" spans="1:9" x14ac:dyDescent="0.2">
      <c r="A14" s="39">
        <v>8</v>
      </c>
      <c r="B14" s="40" t="s">
        <v>322</v>
      </c>
      <c r="C14" s="40" t="s">
        <v>323</v>
      </c>
      <c r="D14" s="40" t="s">
        <v>184</v>
      </c>
      <c r="E14" s="41">
        <v>1160539</v>
      </c>
      <c r="F14" s="42">
        <v>6359.1734505000004</v>
      </c>
      <c r="G14" s="43">
        <v>3.8246780000000001E-2</v>
      </c>
      <c r="H14" s="33" t="s">
        <v>141</v>
      </c>
    </row>
    <row r="15" spans="1:9" x14ac:dyDescent="0.2">
      <c r="A15" s="39">
        <v>9</v>
      </c>
      <c r="B15" s="40" t="s">
        <v>226</v>
      </c>
      <c r="C15" s="40" t="s">
        <v>227</v>
      </c>
      <c r="D15" s="40" t="s">
        <v>228</v>
      </c>
      <c r="E15" s="41">
        <v>1815799</v>
      </c>
      <c r="F15" s="42">
        <v>6053.8738659999999</v>
      </c>
      <c r="G15" s="43">
        <v>3.6410579999999998E-2</v>
      </c>
      <c r="H15" s="33" t="s">
        <v>141</v>
      </c>
    </row>
    <row r="16" spans="1:9" x14ac:dyDescent="0.2">
      <c r="A16" s="39">
        <v>10</v>
      </c>
      <c r="B16" s="40" t="s">
        <v>88</v>
      </c>
      <c r="C16" s="40" t="s">
        <v>89</v>
      </c>
      <c r="D16" s="40" t="s">
        <v>85</v>
      </c>
      <c r="E16" s="41">
        <v>1250781</v>
      </c>
      <c r="F16" s="42">
        <v>6028.1390295000001</v>
      </c>
      <c r="G16" s="43">
        <v>3.6255799999999998E-2</v>
      </c>
      <c r="H16" s="33" t="s">
        <v>141</v>
      </c>
    </row>
    <row r="17" spans="1:8" x14ac:dyDescent="0.2">
      <c r="A17" s="39">
        <v>11</v>
      </c>
      <c r="B17" s="40" t="s">
        <v>217</v>
      </c>
      <c r="C17" s="40" t="s">
        <v>218</v>
      </c>
      <c r="D17" s="40" t="s">
        <v>32</v>
      </c>
      <c r="E17" s="41">
        <v>60191</v>
      </c>
      <c r="F17" s="42">
        <v>5481.2934150000001</v>
      </c>
      <c r="G17" s="43">
        <v>3.2966839999999997E-2</v>
      </c>
      <c r="H17" s="33" t="s">
        <v>141</v>
      </c>
    </row>
    <row r="18" spans="1:8" x14ac:dyDescent="0.2">
      <c r="A18" s="39">
        <v>12</v>
      </c>
      <c r="B18" s="40" t="s">
        <v>328</v>
      </c>
      <c r="C18" s="40" t="s">
        <v>329</v>
      </c>
      <c r="D18" s="40" t="s">
        <v>40</v>
      </c>
      <c r="E18" s="41">
        <v>95458</v>
      </c>
      <c r="F18" s="42">
        <v>5465.92508</v>
      </c>
      <c r="G18" s="43">
        <v>3.287441E-2</v>
      </c>
      <c r="H18" s="33" t="s">
        <v>141</v>
      </c>
    </row>
    <row r="19" spans="1:8" x14ac:dyDescent="0.2">
      <c r="A19" s="39">
        <v>13</v>
      </c>
      <c r="B19" s="40" t="s">
        <v>30</v>
      </c>
      <c r="C19" s="40" t="s">
        <v>31</v>
      </c>
      <c r="D19" s="40" t="s">
        <v>32</v>
      </c>
      <c r="E19" s="41">
        <v>248584</v>
      </c>
      <c r="F19" s="42">
        <v>5443.492432</v>
      </c>
      <c r="G19" s="43">
        <v>3.2739490000000003E-2</v>
      </c>
      <c r="H19" s="33" t="s">
        <v>141</v>
      </c>
    </row>
    <row r="20" spans="1:8" x14ac:dyDescent="0.2">
      <c r="A20" s="39">
        <v>14</v>
      </c>
      <c r="B20" s="40" t="s">
        <v>330</v>
      </c>
      <c r="C20" s="40" t="s">
        <v>331</v>
      </c>
      <c r="D20" s="40" t="s">
        <v>45</v>
      </c>
      <c r="E20" s="41">
        <v>7499680</v>
      </c>
      <c r="F20" s="42">
        <v>5381.0204000000003</v>
      </c>
      <c r="G20" s="43">
        <v>3.2363749999999997E-2</v>
      </c>
      <c r="H20" s="33" t="s">
        <v>141</v>
      </c>
    </row>
    <row r="21" spans="1:8" x14ac:dyDescent="0.2">
      <c r="A21" s="39">
        <v>15</v>
      </c>
      <c r="B21" s="40" t="s">
        <v>334</v>
      </c>
      <c r="C21" s="40" t="s">
        <v>335</v>
      </c>
      <c r="D21" s="40" t="s">
        <v>199</v>
      </c>
      <c r="E21" s="41">
        <v>584834</v>
      </c>
      <c r="F21" s="42">
        <v>5371.1154560000004</v>
      </c>
      <c r="G21" s="43">
        <v>3.2304180000000002E-2</v>
      </c>
      <c r="H21" s="33" t="s">
        <v>141</v>
      </c>
    </row>
    <row r="22" spans="1:8" ht="25.5" x14ac:dyDescent="0.2">
      <c r="A22" s="39">
        <v>16</v>
      </c>
      <c r="B22" s="40" t="s">
        <v>235</v>
      </c>
      <c r="C22" s="40" t="s">
        <v>236</v>
      </c>
      <c r="D22" s="40" t="s">
        <v>237</v>
      </c>
      <c r="E22" s="41">
        <v>318068</v>
      </c>
      <c r="F22" s="42">
        <v>5093.8590199999999</v>
      </c>
      <c r="G22" s="43">
        <v>3.063664E-2</v>
      </c>
      <c r="H22" s="33" t="s">
        <v>141</v>
      </c>
    </row>
    <row r="23" spans="1:8" x14ac:dyDescent="0.2">
      <c r="A23" s="39">
        <v>17</v>
      </c>
      <c r="B23" s="40" t="s">
        <v>273</v>
      </c>
      <c r="C23" s="40" t="s">
        <v>274</v>
      </c>
      <c r="D23" s="40" t="s">
        <v>194</v>
      </c>
      <c r="E23" s="41">
        <v>436545</v>
      </c>
      <c r="F23" s="42">
        <v>5070.0336299999999</v>
      </c>
      <c r="G23" s="43">
        <v>3.0493349999999999E-2</v>
      </c>
      <c r="H23" s="33" t="s">
        <v>141</v>
      </c>
    </row>
    <row r="24" spans="1:8" x14ac:dyDescent="0.2">
      <c r="A24" s="39">
        <v>18</v>
      </c>
      <c r="B24" s="40" t="s">
        <v>41</v>
      </c>
      <c r="C24" s="40" t="s">
        <v>42</v>
      </c>
      <c r="D24" s="40" t="s">
        <v>40</v>
      </c>
      <c r="E24" s="41">
        <v>114817</v>
      </c>
      <c r="F24" s="42">
        <v>4963.8833610000001</v>
      </c>
      <c r="G24" s="43">
        <v>2.9854909999999998E-2</v>
      </c>
      <c r="H24" s="33" t="s">
        <v>141</v>
      </c>
    </row>
    <row r="25" spans="1:8" ht="25.5" x14ac:dyDescent="0.2">
      <c r="A25" s="39">
        <v>19</v>
      </c>
      <c r="B25" s="40" t="s">
        <v>24</v>
      </c>
      <c r="C25" s="40" t="s">
        <v>25</v>
      </c>
      <c r="D25" s="40" t="s">
        <v>26</v>
      </c>
      <c r="E25" s="41">
        <v>39663</v>
      </c>
      <c r="F25" s="42">
        <v>4721.0868899999996</v>
      </c>
      <c r="G25" s="43">
        <v>2.8394630000000001E-2</v>
      </c>
      <c r="H25" s="33" t="s">
        <v>141</v>
      </c>
    </row>
    <row r="26" spans="1:8" x14ac:dyDescent="0.2">
      <c r="A26" s="39">
        <v>20</v>
      </c>
      <c r="B26" s="40" t="s">
        <v>332</v>
      </c>
      <c r="C26" s="40" t="s">
        <v>333</v>
      </c>
      <c r="D26" s="40" t="s">
        <v>250</v>
      </c>
      <c r="E26" s="41">
        <v>295095</v>
      </c>
      <c r="F26" s="42">
        <v>4680.2066999999997</v>
      </c>
      <c r="G26" s="43">
        <v>2.8148759999999998E-2</v>
      </c>
      <c r="H26" s="33" t="s">
        <v>141</v>
      </c>
    </row>
    <row r="27" spans="1:8" x14ac:dyDescent="0.2">
      <c r="A27" s="39">
        <v>21</v>
      </c>
      <c r="B27" s="40" t="s">
        <v>393</v>
      </c>
      <c r="C27" s="40" t="s">
        <v>394</v>
      </c>
      <c r="D27" s="40" t="s">
        <v>184</v>
      </c>
      <c r="E27" s="41">
        <v>314465</v>
      </c>
      <c r="F27" s="42">
        <v>4276.0950700000003</v>
      </c>
      <c r="G27" s="43">
        <v>2.571826E-2</v>
      </c>
      <c r="H27" s="33" t="s">
        <v>141</v>
      </c>
    </row>
    <row r="28" spans="1:8" x14ac:dyDescent="0.2">
      <c r="A28" s="39">
        <v>22</v>
      </c>
      <c r="B28" s="40" t="s">
        <v>33</v>
      </c>
      <c r="C28" s="40" t="s">
        <v>34</v>
      </c>
      <c r="D28" s="40" t="s">
        <v>35</v>
      </c>
      <c r="E28" s="41">
        <v>173266</v>
      </c>
      <c r="F28" s="42">
        <v>4144.0029219999997</v>
      </c>
      <c r="G28" s="43">
        <v>2.4923799999999999E-2</v>
      </c>
      <c r="H28" s="33" t="s">
        <v>141</v>
      </c>
    </row>
    <row r="29" spans="1:8" x14ac:dyDescent="0.2">
      <c r="A29" s="39">
        <v>23</v>
      </c>
      <c r="B29" s="40" t="s">
        <v>298</v>
      </c>
      <c r="C29" s="40" t="s">
        <v>299</v>
      </c>
      <c r="D29" s="40" t="s">
        <v>52</v>
      </c>
      <c r="E29" s="41">
        <v>801410</v>
      </c>
      <c r="F29" s="42">
        <v>4128.4636149999997</v>
      </c>
      <c r="G29" s="43">
        <v>2.4830339999999999E-2</v>
      </c>
      <c r="H29" s="33" t="s">
        <v>141</v>
      </c>
    </row>
    <row r="30" spans="1:8" x14ac:dyDescent="0.2">
      <c r="A30" s="39">
        <v>24</v>
      </c>
      <c r="B30" s="40" t="s">
        <v>647</v>
      </c>
      <c r="C30" s="40" t="s">
        <v>648</v>
      </c>
      <c r="D30" s="40" t="s">
        <v>45</v>
      </c>
      <c r="E30" s="41">
        <v>1687113</v>
      </c>
      <c r="F30" s="42">
        <v>4092.936138</v>
      </c>
      <c r="G30" s="43">
        <v>2.461667E-2</v>
      </c>
      <c r="H30" s="33" t="s">
        <v>141</v>
      </c>
    </row>
    <row r="31" spans="1:8" ht="25.5" x14ac:dyDescent="0.2">
      <c r="A31" s="39">
        <v>25</v>
      </c>
      <c r="B31" s="40" t="s">
        <v>224</v>
      </c>
      <c r="C31" s="40" t="s">
        <v>225</v>
      </c>
      <c r="D31" s="40" t="s">
        <v>194</v>
      </c>
      <c r="E31" s="41">
        <v>356524</v>
      </c>
      <c r="F31" s="42">
        <v>4047.6169719999998</v>
      </c>
      <c r="G31" s="43">
        <v>2.43441E-2</v>
      </c>
      <c r="H31" s="33" t="s">
        <v>141</v>
      </c>
    </row>
    <row r="32" spans="1:8" x14ac:dyDescent="0.2">
      <c r="A32" s="39">
        <v>26</v>
      </c>
      <c r="B32" s="40" t="s">
        <v>112</v>
      </c>
      <c r="C32" s="40" t="s">
        <v>113</v>
      </c>
      <c r="D32" s="40" t="s">
        <v>32</v>
      </c>
      <c r="E32" s="41">
        <v>262754</v>
      </c>
      <c r="F32" s="42">
        <v>3895.0652960000002</v>
      </c>
      <c r="G32" s="43">
        <v>2.3426590000000001E-2</v>
      </c>
      <c r="H32" s="33" t="s">
        <v>141</v>
      </c>
    </row>
    <row r="33" spans="1:8" x14ac:dyDescent="0.2">
      <c r="A33" s="39">
        <v>27</v>
      </c>
      <c r="B33" s="40" t="s">
        <v>885</v>
      </c>
      <c r="C33" s="40" t="s">
        <v>886</v>
      </c>
      <c r="D33" s="40" t="s">
        <v>364</v>
      </c>
      <c r="E33" s="41">
        <v>495344</v>
      </c>
      <c r="F33" s="42">
        <v>3309.1455919999999</v>
      </c>
      <c r="G33" s="43">
        <v>1.9902610000000001E-2</v>
      </c>
      <c r="H33" s="33" t="s">
        <v>141</v>
      </c>
    </row>
    <row r="34" spans="1:8" x14ac:dyDescent="0.2">
      <c r="A34" s="39">
        <v>28</v>
      </c>
      <c r="B34" s="40" t="s">
        <v>469</v>
      </c>
      <c r="C34" s="40" t="s">
        <v>470</v>
      </c>
      <c r="D34" s="40" t="s">
        <v>124</v>
      </c>
      <c r="E34" s="41">
        <v>721098</v>
      </c>
      <c r="F34" s="42">
        <v>3275.227116</v>
      </c>
      <c r="G34" s="43">
        <v>1.9698609999999998E-2</v>
      </c>
      <c r="H34" s="33" t="s">
        <v>141</v>
      </c>
    </row>
    <row r="35" spans="1:8" x14ac:dyDescent="0.2">
      <c r="A35" s="39">
        <v>29</v>
      </c>
      <c r="B35" s="40" t="s">
        <v>197</v>
      </c>
      <c r="C35" s="40" t="s">
        <v>198</v>
      </c>
      <c r="D35" s="40" t="s">
        <v>199</v>
      </c>
      <c r="E35" s="41">
        <v>189634</v>
      </c>
      <c r="F35" s="42">
        <v>3263.6011400000002</v>
      </c>
      <c r="G35" s="43">
        <v>1.9628690000000001E-2</v>
      </c>
      <c r="H35" s="33" t="s">
        <v>141</v>
      </c>
    </row>
    <row r="36" spans="1:8" x14ac:dyDescent="0.2">
      <c r="A36" s="39">
        <v>30</v>
      </c>
      <c r="B36" s="40" t="s">
        <v>336</v>
      </c>
      <c r="C36" s="40" t="s">
        <v>337</v>
      </c>
      <c r="D36" s="40" t="s">
        <v>223</v>
      </c>
      <c r="E36" s="41">
        <v>94886</v>
      </c>
      <c r="F36" s="42">
        <v>3224.7007100000001</v>
      </c>
      <c r="G36" s="43">
        <v>1.9394729999999999E-2</v>
      </c>
      <c r="H36" s="33" t="s">
        <v>141</v>
      </c>
    </row>
    <row r="37" spans="1:8" x14ac:dyDescent="0.2">
      <c r="A37" s="39">
        <v>31</v>
      </c>
      <c r="B37" s="40" t="s">
        <v>211</v>
      </c>
      <c r="C37" s="40" t="s">
        <v>212</v>
      </c>
      <c r="D37" s="40" t="s">
        <v>45</v>
      </c>
      <c r="E37" s="41">
        <v>185771</v>
      </c>
      <c r="F37" s="42">
        <v>1880.8384894999999</v>
      </c>
      <c r="G37" s="43">
        <v>1.131217E-2</v>
      </c>
      <c r="H37" s="33" t="s">
        <v>141</v>
      </c>
    </row>
    <row r="38" spans="1:8" x14ac:dyDescent="0.2">
      <c r="A38" s="39">
        <v>32</v>
      </c>
      <c r="B38" s="40" t="s">
        <v>114</v>
      </c>
      <c r="C38" s="40" t="s">
        <v>115</v>
      </c>
      <c r="D38" s="40" t="s">
        <v>116</v>
      </c>
      <c r="E38" s="41">
        <v>21596</v>
      </c>
      <c r="F38" s="42">
        <v>1606.8503800000001</v>
      </c>
      <c r="G38" s="43">
        <v>9.6642800000000008E-3</v>
      </c>
      <c r="H38" s="33" t="s">
        <v>141</v>
      </c>
    </row>
    <row r="39" spans="1:8" x14ac:dyDescent="0.2">
      <c r="A39" s="39">
        <v>33</v>
      </c>
      <c r="B39" s="40" t="s">
        <v>221</v>
      </c>
      <c r="C39" s="40" t="s">
        <v>222</v>
      </c>
      <c r="D39" s="40" t="s">
        <v>223</v>
      </c>
      <c r="E39" s="41">
        <v>1369</v>
      </c>
      <c r="F39" s="42">
        <v>59.046339000000003</v>
      </c>
      <c r="G39" s="43">
        <v>3.5513E-4</v>
      </c>
      <c r="H39" s="33" t="s">
        <v>141</v>
      </c>
    </row>
    <row r="40" spans="1:8" x14ac:dyDescent="0.2">
      <c r="A40" s="44"/>
      <c r="B40" s="44"/>
      <c r="C40" s="45" t="s">
        <v>140</v>
      </c>
      <c r="D40" s="44"/>
      <c r="E40" s="44" t="s">
        <v>141</v>
      </c>
      <c r="F40" s="46">
        <v>161591.88365450001</v>
      </c>
      <c r="G40" s="47">
        <v>0.97188255999999995</v>
      </c>
      <c r="H40" s="33" t="s">
        <v>141</v>
      </c>
    </row>
    <row r="41" spans="1:8" x14ac:dyDescent="0.2">
      <c r="A41" s="44"/>
      <c r="B41" s="44"/>
      <c r="C41" s="48"/>
      <c r="D41" s="44"/>
      <c r="E41" s="44"/>
      <c r="F41" s="49"/>
      <c r="G41" s="49"/>
      <c r="H41" s="33" t="s">
        <v>141</v>
      </c>
    </row>
    <row r="42" spans="1:8" x14ac:dyDescent="0.2">
      <c r="A42" s="44"/>
      <c r="B42" s="44"/>
      <c r="C42" s="45" t="s">
        <v>142</v>
      </c>
      <c r="D42" s="44"/>
      <c r="E42" s="44"/>
      <c r="F42" s="44"/>
      <c r="G42" s="44"/>
      <c r="H42" s="33" t="s">
        <v>141</v>
      </c>
    </row>
    <row r="43" spans="1:8" x14ac:dyDescent="0.2">
      <c r="A43" s="44"/>
      <c r="B43" s="44"/>
      <c r="C43" s="45" t="s">
        <v>140</v>
      </c>
      <c r="D43" s="44"/>
      <c r="E43" s="44" t="s">
        <v>141</v>
      </c>
      <c r="F43" s="50" t="s">
        <v>143</v>
      </c>
      <c r="G43" s="47">
        <v>0</v>
      </c>
      <c r="H43" s="33" t="s">
        <v>141</v>
      </c>
    </row>
    <row r="44" spans="1:8" x14ac:dyDescent="0.2">
      <c r="A44" s="44"/>
      <c r="B44" s="44"/>
      <c r="C44" s="48"/>
      <c r="D44" s="44"/>
      <c r="E44" s="44"/>
      <c r="F44" s="49"/>
      <c r="G44" s="49"/>
      <c r="H44" s="33" t="s">
        <v>141</v>
      </c>
    </row>
    <row r="45" spans="1:8" x14ac:dyDescent="0.2">
      <c r="A45" s="44"/>
      <c r="B45" s="44"/>
      <c r="C45" s="45" t="s">
        <v>144</v>
      </c>
      <c r="D45" s="44"/>
      <c r="E45" s="44"/>
      <c r="F45" s="44"/>
      <c r="G45" s="44"/>
      <c r="H45" s="33" t="s">
        <v>141</v>
      </c>
    </row>
    <row r="46" spans="1:8" x14ac:dyDescent="0.2">
      <c r="A46" s="44"/>
      <c r="B46" s="44"/>
      <c r="C46" s="45" t="s">
        <v>140</v>
      </c>
      <c r="D46" s="44"/>
      <c r="E46" s="44" t="s">
        <v>141</v>
      </c>
      <c r="F46" s="50" t="s">
        <v>143</v>
      </c>
      <c r="G46" s="47">
        <v>0</v>
      </c>
      <c r="H46" s="33" t="s">
        <v>141</v>
      </c>
    </row>
    <row r="47" spans="1:8" x14ac:dyDescent="0.2">
      <c r="A47" s="44"/>
      <c r="B47" s="44"/>
      <c r="C47" s="48"/>
      <c r="D47" s="44"/>
      <c r="E47" s="44"/>
      <c r="F47" s="49"/>
      <c r="G47" s="49"/>
      <c r="H47" s="33" t="s">
        <v>141</v>
      </c>
    </row>
    <row r="48" spans="1:8" x14ac:dyDescent="0.2">
      <c r="A48" s="44"/>
      <c r="B48" s="44"/>
      <c r="C48" s="45" t="s">
        <v>145</v>
      </c>
      <c r="D48" s="44"/>
      <c r="E48" s="44"/>
      <c r="F48" s="44"/>
      <c r="G48" s="44"/>
      <c r="H48" s="33" t="s">
        <v>141</v>
      </c>
    </row>
    <row r="49" spans="1:8" x14ac:dyDescent="0.2">
      <c r="A49" s="44"/>
      <c r="B49" s="44"/>
      <c r="C49" s="45" t="s">
        <v>140</v>
      </c>
      <c r="D49" s="44"/>
      <c r="E49" s="44" t="s">
        <v>141</v>
      </c>
      <c r="F49" s="50" t="s">
        <v>143</v>
      </c>
      <c r="G49" s="47">
        <v>0</v>
      </c>
      <c r="H49" s="33" t="s">
        <v>141</v>
      </c>
    </row>
    <row r="50" spans="1:8" x14ac:dyDescent="0.2">
      <c r="A50" s="44"/>
      <c r="B50" s="44"/>
      <c r="C50" s="48"/>
      <c r="D50" s="44"/>
      <c r="E50" s="44"/>
      <c r="F50" s="49"/>
      <c r="G50" s="49"/>
      <c r="H50" s="33" t="s">
        <v>141</v>
      </c>
    </row>
    <row r="51" spans="1:8" x14ac:dyDescent="0.2">
      <c r="A51" s="44"/>
      <c r="B51" s="44"/>
      <c r="C51" s="45" t="s">
        <v>146</v>
      </c>
      <c r="D51" s="44"/>
      <c r="E51" s="44"/>
      <c r="F51" s="49"/>
      <c r="G51" s="49"/>
      <c r="H51" s="33" t="s">
        <v>141</v>
      </c>
    </row>
    <row r="52" spans="1:8" x14ac:dyDescent="0.2">
      <c r="A52" s="44"/>
      <c r="B52" s="44"/>
      <c r="C52" s="45" t="s">
        <v>140</v>
      </c>
      <c r="D52" s="44"/>
      <c r="E52" s="44" t="s">
        <v>141</v>
      </c>
      <c r="F52" s="50" t="s">
        <v>143</v>
      </c>
      <c r="G52" s="47">
        <v>0</v>
      </c>
      <c r="H52" s="33" t="s">
        <v>141</v>
      </c>
    </row>
    <row r="53" spans="1:8" x14ac:dyDescent="0.2">
      <c r="A53" s="44"/>
      <c r="B53" s="44"/>
      <c r="C53" s="48"/>
      <c r="D53" s="44"/>
      <c r="E53" s="44"/>
      <c r="F53" s="49"/>
      <c r="G53" s="49"/>
      <c r="H53" s="33" t="s">
        <v>141</v>
      </c>
    </row>
    <row r="54" spans="1:8" x14ac:dyDescent="0.2">
      <c r="A54" s="44"/>
      <c r="B54" s="44"/>
      <c r="C54" s="45" t="s">
        <v>147</v>
      </c>
      <c r="D54" s="44"/>
      <c r="E54" s="44"/>
      <c r="F54" s="49"/>
      <c r="G54" s="49"/>
      <c r="H54" s="33" t="s">
        <v>141</v>
      </c>
    </row>
    <row r="55" spans="1:8" x14ac:dyDescent="0.2">
      <c r="A55" s="44"/>
      <c r="B55" s="44"/>
      <c r="C55" s="45" t="s">
        <v>140</v>
      </c>
      <c r="D55" s="44"/>
      <c r="E55" s="44" t="s">
        <v>141</v>
      </c>
      <c r="F55" s="50" t="s">
        <v>143</v>
      </c>
      <c r="G55" s="47">
        <v>0</v>
      </c>
      <c r="H55" s="33" t="s">
        <v>141</v>
      </c>
    </row>
    <row r="56" spans="1:8" x14ac:dyDescent="0.2">
      <c r="A56" s="44"/>
      <c r="B56" s="44"/>
      <c r="C56" s="48"/>
      <c r="D56" s="44"/>
      <c r="E56" s="44"/>
      <c r="F56" s="49"/>
      <c r="G56" s="49"/>
      <c r="H56" s="33" t="s">
        <v>141</v>
      </c>
    </row>
    <row r="57" spans="1:8" x14ac:dyDescent="0.2">
      <c r="A57" s="44"/>
      <c r="B57" s="44"/>
      <c r="C57" s="45" t="s">
        <v>148</v>
      </c>
      <c r="D57" s="44"/>
      <c r="E57" s="44"/>
      <c r="F57" s="46">
        <v>161591.88365450001</v>
      </c>
      <c r="G57" s="47">
        <v>0.97188255999999995</v>
      </c>
      <c r="H57" s="33" t="s">
        <v>141</v>
      </c>
    </row>
    <row r="58" spans="1:8" x14ac:dyDescent="0.2">
      <c r="A58" s="44"/>
      <c r="B58" s="44"/>
      <c r="C58" s="48"/>
      <c r="D58" s="44"/>
      <c r="E58" s="44"/>
      <c r="F58" s="49"/>
      <c r="G58" s="49"/>
      <c r="H58" s="33" t="s">
        <v>141</v>
      </c>
    </row>
    <row r="59" spans="1:8" x14ac:dyDescent="0.2">
      <c r="A59" s="44"/>
      <c r="B59" s="44"/>
      <c r="C59" s="45" t="s">
        <v>149</v>
      </c>
      <c r="D59" s="44"/>
      <c r="E59" s="44"/>
      <c r="F59" s="49"/>
      <c r="G59" s="49"/>
      <c r="H59" s="33" t="s">
        <v>141</v>
      </c>
    </row>
    <row r="60" spans="1:8" x14ac:dyDescent="0.2">
      <c r="A60" s="44"/>
      <c r="B60" s="44"/>
      <c r="C60" s="45" t="s">
        <v>11</v>
      </c>
      <c r="D60" s="44"/>
      <c r="E60" s="44"/>
      <c r="F60" s="49"/>
      <c r="G60" s="49"/>
      <c r="H60" s="33" t="s">
        <v>141</v>
      </c>
    </row>
    <row r="61" spans="1:8" x14ac:dyDescent="0.2">
      <c r="A61" s="44"/>
      <c r="B61" s="44"/>
      <c r="C61" s="45" t="s">
        <v>140</v>
      </c>
      <c r="D61" s="44"/>
      <c r="E61" s="44" t="s">
        <v>141</v>
      </c>
      <c r="F61" s="50" t="s">
        <v>143</v>
      </c>
      <c r="G61" s="47">
        <v>0</v>
      </c>
      <c r="H61" s="33" t="s">
        <v>141</v>
      </c>
    </row>
    <row r="62" spans="1:8" x14ac:dyDescent="0.2">
      <c r="A62" s="44"/>
      <c r="B62" s="44"/>
      <c r="C62" s="48"/>
      <c r="D62" s="44"/>
      <c r="E62" s="44"/>
      <c r="F62" s="49"/>
      <c r="G62" s="49"/>
      <c r="H62" s="33" t="s">
        <v>141</v>
      </c>
    </row>
    <row r="63" spans="1:8" x14ac:dyDescent="0.2">
      <c r="A63" s="44"/>
      <c r="B63" s="44"/>
      <c r="C63" s="45" t="s">
        <v>150</v>
      </c>
      <c r="D63" s="44"/>
      <c r="E63" s="44"/>
      <c r="F63" s="44"/>
      <c r="G63" s="44"/>
      <c r="H63" s="33" t="s">
        <v>141</v>
      </c>
    </row>
    <row r="64" spans="1:8" x14ac:dyDescent="0.2">
      <c r="A64" s="44"/>
      <c r="B64" s="44"/>
      <c r="C64" s="45" t="s">
        <v>140</v>
      </c>
      <c r="D64" s="44"/>
      <c r="E64" s="44" t="s">
        <v>141</v>
      </c>
      <c r="F64" s="50" t="s">
        <v>143</v>
      </c>
      <c r="G64" s="47">
        <v>0</v>
      </c>
      <c r="H64" s="33" t="s">
        <v>141</v>
      </c>
    </row>
    <row r="65" spans="1:8" x14ac:dyDescent="0.2">
      <c r="A65" s="44"/>
      <c r="B65" s="44"/>
      <c r="C65" s="48"/>
      <c r="D65" s="44"/>
      <c r="E65" s="44"/>
      <c r="F65" s="49"/>
      <c r="G65" s="49"/>
      <c r="H65" s="33" t="s">
        <v>141</v>
      </c>
    </row>
    <row r="66" spans="1:8" x14ac:dyDescent="0.2">
      <c r="A66" s="44"/>
      <c r="B66" s="44"/>
      <c r="C66" s="45" t="s">
        <v>151</v>
      </c>
      <c r="D66" s="44"/>
      <c r="E66" s="44"/>
      <c r="F66" s="44"/>
      <c r="G66" s="44"/>
      <c r="H66" s="33" t="s">
        <v>141</v>
      </c>
    </row>
    <row r="67" spans="1:8" x14ac:dyDescent="0.2">
      <c r="A67" s="44"/>
      <c r="B67" s="44"/>
      <c r="C67" s="45" t="s">
        <v>140</v>
      </c>
      <c r="D67" s="44"/>
      <c r="E67" s="44" t="s">
        <v>141</v>
      </c>
      <c r="F67" s="50" t="s">
        <v>143</v>
      </c>
      <c r="G67" s="47">
        <v>0</v>
      </c>
      <c r="H67" s="33" t="s">
        <v>141</v>
      </c>
    </row>
    <row r="68" spans="1:8" x14ac:dyDescent="0.2">
      <c r="A68" s="44"/>
      <c r="B68" s="44"/>
      <c r="C68" s="48"/>
      <c r="D68" s="44"/>
      <c r="E68" s="44"/>
      <c r="F68" s="49"/>
      <c r="G68" s="49"/>
      <c r="H68" s="33" t="s">
        <v>141</v>
      </c>
    </row>
    <row r="69" spans="1:8" x14ac:dyDescent="0.2">
      <c r="A69" s="44"/>
      <c r="B69" s="44"/>
      <c r="C69" s="45" t="s">
        <v>152</v>
      </c>
      <c r="D69" s="44"/>
      <c r="E69" s="44"/>
      <c r="F69" s="49"/>
      <c r="G69" s="49"/>
      <c r="H69" s="33" t="s">
        <v>141</v>
      </c>
    </row>
    <row r="70" spans="1:8" x14ac:dyDescent="0.2">
      <c r="A70" s="44"/>
      <c r="B70" s="44"/>
      <c r="C70" s="45" t="s">
        <v>140</v>
      </c>
      <c r="D70" s="44"/>
      <c r="E70" s="44" t="s">
        <v>141</v>
      </c>
      <c r="F70" s="50" t="s">
        <v>143</v>
      </c>
      <c r="G70" s="47">
        <v>0</v>
      </c>
      <c r="H70" s="33" t="s">
        <v>141</v>
      </c>
    </row>
    <row r="71" spans="1:8" x14ac:dyDescent="0.2">
      <c r="A71" s="44"/>
      <c r="B71" s="44"/>
      <c r="C71" s="48"/>
      <c r="D71" s="44"/>
      <c r="E71" s="44"/>
      <c r="F71" s="49"/>
      <c r="G71" s="49"/>
      <c r="H71" s="33" t="s">
        <v>141</v>
      </c>
    </row>
    <row r="72" spans="1:8" x14ac:dyDescent="0.2">
      <c r="A72" s="44"/>
      <c r="B72" s="44"/>
      <c r="C72" s="45" t="s">
        <v>153</v>
      </c>
      <c r="D72" s="44"/>
      <c r="E72" s="44"/>
      <c r="F72" s="46">
        <v>0</v>
      </c>
      <c r="G72" s="47">
        <v>0</v>
      </c>
      <c r="H72" s="33" t="s">
        <v>141</v>
      </c>
    </row>
    <row r="73" spans="1:8" x14ac:dyDescent="0.2">
      <c r="A73" s="44"/>
      <c r="B73" s="44"/>
      <c r="C73" s="48"/>
      <c r="D73" s="44"/>
      <c r="E73" s="44"/>
      <c r="F73" s="49"/>
      <c r="G73" s="49"/>
      <c r="H73" s="33" t="s">
        <v>141</v>
      </c>
    </row>
    <row r="74" spans="1:8" x14ac:dyDescent="0.2">
      <c r="A74" s="44"/>
      <c r="B74" s="44"/>
      <c r="C74" s="45" t="s">
        <v>154</v>
      </c>
      <c r="D74" s="44"/>
      <c r="E74" s="44"/>
      <c r="F74" s="49"/>
      <c r="G74" s="49"/>
      <c r="H74" s="33" t="s">
        <v>141</v>
      </c>
    </row>
    <row r="75" spans="1:8" x14ac:dyDescent="0.2">
      <c r="A75" s="44"/>
      <c r="B75" s="44"/>
      <c r="C75" s="45" t="s">
        <v>155</v>
      </c>
      <c r="D75" s="44"/>
      <c r="E75" s="44"/>
      <c r="F75" s="49"/>
      <c r="G75" s="49"/>
      <c r="H75" s="33" t="s">
        <v>141</v>
      </c>
    </row>
    <row r="76" spans="1:8" x14ac:dyDescent="0.2">
      <c r="A76" s="44"/>
      <c r="B76" s="44"/>
      <c r="C76" s="45" t="s">
        <v>140</v>
      </c>
      <c r="D76" s="44"/>
      <c r="E76" s="44" t="s">
        <v>141</v>
      </c>
      <c r="F76" s="50" t="s">
        <v>143</v>
      </c>
      <c r="G76" s="47">
        <v>0</v>
      </c>
      <c r="H76" s="33" t="s">
        <v>141</v>
      </c>
    </row>
    <row r="77" spans="1:8" x14ac:dyDescent="0.2">
      <c r="A77" s="44"/>
      <c r="B77" s="44"/>
      <c r="C77" s="48"/>
      <c r="D77" s="44"/>
      <c r="E77" s="44"/>
      <c r="F77" s="49"/>
      <c r="G77" s="49"/>
      <c r="H77" s="33" t="s">
        <v>141</v>
      </c>
    </row>
    <row r="78" spans="1:8" x14ac:dyDescent="0.2">
      <c r="A78" s="44"/>
      <c r="B78" s="44"/>
      <c r="C78" s="45" t="s">
        <v>156</v>
      </c>
      <c r="D78" s="44"/>
      <c r="E78" s="44"/>
      <c r="F78" s="49"/>
      <c r="G78" s="49"/>
      <c r="H78" s="33" t="s">
        <v>141</v>
      </c>
    </row>
    <row r="79" spans="1:8" x14ac:dyDescent="0.2">
      <c r="A79" s="44"/>
      <c r="B79" s="44"/>
      <c r="C79" s="45" t="s">
        <v>140</v>
      </c>
      <c r="D79" s="44"/>
      <c r="E79" s="44" t="s">
        <v>141</v>
      </c>
      <c r="F79" s="50" t="s">
        <v>143</v>
      </c>
      <c r="G79" s="47">
        <v>0</v>
      </c>
      <c r="H79" s="33" t="s">
        <v>141</v>
      </c>
    </row>
    <row r="80" spans="1:8" x14ac:dyDescent="0.2">
      <c r="A80" s="44"/>
      <c r="B80" s="44"/>
      <c r="C80" s="48"/>
      <c r="D80" s="44"/>
      <c r="E80" s="44"/>
      <c r="F80" s="49"/>
      <c r="G80" s="49"/>
      <c r="H80" s="33" t="s">
        <v>141</v>
      </c>
    </row>
    <row r="81" spans="1:8" x14ac:dyDescent="0.2">
      <c r="A81" s="44"/>
      <c r="B81" s="44"/>
      <c r="C81" s="45" t="s">
        <v>157</v>
      </c>
      <c r="D81" s="44"/>
      <c r="E81" s="44"/>
      <c r="F81" s="49"/>
      <c r="G81" s="49"/>
      <c r="H81" s="33" t="s">
        <v>141</v>
      </c>
    </row>
    <row r="82" spans="1:8" x14ac:dyDescent="0.2">
      <c r="A82" s="44"/>
      <c r="B82" s="44"/>
      <c r="C82" s="45" t="s">
        <v>140</v>
      </c>
      <c r="D82" s="44"/>
      <c r="E82" s="44" t="s">
        <v>141</v>
      </c>
      <c r="F82" s="50" t="s">
        <v>143</v>
      </c>
      <c r="G82" s="47">
        <v>0</v>
      </c>
      <c r="H82" s="33" t="s">
        <v>141</v>
      </c>
    </row>
    <row r="83" spans="1:8" x14ac:dyDescent="0.2">
      <c r="A83" s="44"/>
      <c r="B83" s="44"/>
      <c r="C83" s="48"/>
      <c r="D83" s="44"/>
      <c r="E83" s="44"/>
      <c r="F83" s="49"/>
      <c r="G83" s="49"/>
      <c r="H83" s="33" t="s">
        <v>141</v>
      </c>
    </row>
    <row r="84" spans="1:8" x14ac:dyDescent="0.2">
      <c r="A84" s="44"/>
      <c r="B84" s="44"/>
      <c r="C84" s="45" t="s">
        <v>158</v>
      </c>
      <c r="D84" s="44"/>
      <c r="E84" s="44"/>
      <c r="F84" s="49"/>
      <c r="G84" s="49"/>
      <c r="H84" s="33" t="s">
        <v>141</v>
      </c>
    </row>
    <row r="85" spans="1:8" x14ac:dyDescent="0.2">
      <c r="A85" s="39">
        <v>1</v>
      </c>
      <c r="B85" s="40"/>
      <c r="C85" s="40" t="s">
        <v>159</v>
      </c>
      <c r="D85" s="40"/>
      <c r="E85" s="52"/>
      <c r="F85" s="42">
        <v>6765.8024191129998</v>
      </c>
      <c r="G85" s="43">
        <v>4.069242E-2</v>
      </c>
      <c r="H85" s="33">
        <v>5.25</v>
      </c>
    </row>
    <row r="86" spans="1:8" x14ac:dyDescent="0.2">
      <c r="A86" s="44"/>
      <c r="B86" s="44"/>
      <c r="C86" s="45" t="s">
        <v>140</v>
      </c>
      <c r="D86" s="44"/>
      <c r="E86" s="44" t="s">
        <v>141</v>
      </c>
      <c r="F86" s="46">
        <v>6765.8024191129998</v>
      </c>
      <c r="G86" s="47">
        <v>4.069242E-2</v>
      </c>
      <c r="H86" s="33" t="s">
        <v>141</v>
      </c>
    </row>
    <row r="87" spans="1:8" x14ac:dyDescent="0.2">
      <c r="A87" s="44"/>
      <c r="B87" s="44"/>
      <c r="C87" s="48"/>
      <c r="D87" s="44"/>
      <c r="E87" s="44"/>
      <c r="F87" s="49"/>
      <c r="G87" s="49"/>
      <c r="H87" s="33" t="s">
        <v>141</v>
      </c>
    </row>
    <row r="88" spans="1:8" x14ac:dyDescent="0.2">
      <c r="A88" s="44"/>
      <c r="B88" s="44"/>
      <c r="C88" s="45" t="s">
        <v>160</v>
      </c>
      <c r="D88" s="44"/>
      <c r="E88" s="44"/>
      <c r="F88" s="46">
        <v>6765.8024191129998</v>
      </c>
      <c r="G88" s="47">
        <v>4.069242E-2</v>
      </c>
      <c r="H88" s="33" t="s">
        <v>141</v>
      </c>
    </row>
    <row r="89" spans="1:8" x14ac:dyDescent="0.2">
      <c r="A89" s="44"/>
      <c r="B89" s="44"/>
      <c r="C89" s="49"/>
      <c r="D89" s="44"/>
      <c r="E89" s="44"/>
      <c r="F89" s="44"/>
      <c r="G89" s="44"/>
      <c r="H89" s="33" t="s">
        <v>141</v>
      </c>
    </row>
    <row r="90" spans="1:8" x14ac:dyDescent="0.2">
      <c r="A90" s="44"/>
      <c r="B90" s="44"/>
      <c r="C90" s="45" t="s">
        <v>161</v>
      </c>
      <c r="D90" s="44"/>
      <c r="E90" s="44"/>
      <c r="F90" s="44"/>
      <c r="G90" s="44"/>
      <c r="H90" s="33" t="s">
        <v>141</v>
      </c>
    </row>
    <row r="91" spans="1:8" x14ac:dyDescent="0.2">
      <c r="A91" s="44"/>
      <c r="B91" s="44"/>
      <c r="C91" s="45" t="s">
        <v>162</v>
      </c>
      <c r="D91" s="44"/>
      <c r="E91" s="44"/>
      <c r="F91" s="44"/>
      <c r="G91" s="44"/>
      <c r="H91" s="33" t="s">
        <v>141</v>
      </c>
    </row>
    <row r="92" spans="1:8" x14ac:dyDescent="0.2">
      <c r="A92" s="44"/>
      <c r="B92" s="44"/>
      <c r="C92" s="45" t="s">
        <v>140</v>
      </c>
      <c r="D92" s="44"/>
      <c r="E92" s="44" t="s">
        <v>141</v>
      </c>
      <c r="F92" s="50" t="s">
        <v>143</v>
      </c>
      <c r="G92" s="47">
        <v>0</v>
      </c>
      <c r="H92" s="33" t="s">
        <v>141</v>
      </c>
    </row>
    <row r="93" spans="1:8" x14ac:dyDescent="0.2">
      <c r="A93" s="44"/>
      <c r="B93" s="44"/>
      <c r="C93" s="48"/>
      <c r="D93" s="44"/>
      <c r="E93" s="44"/>
      <c r="F93" s="49"/>
      <c r="G93" s="49"/>
      <c r="H93" s="33" t="s">
        <v>141</v>
      </c>
    </row>
    <row r="94" spans="1:8" x14ac:dyDescent="0.2">
      <c r="A94" s="44"/>
      <c r="B94" s="44"/>
      <c r="C94" s="45" t="s">
        <v>163</v>
      </c>
      <c r="D94" s="44"/>
      <c r="E94" s="44"/>
      <c r="F94" s="44"/>
      <c r="G94" s="44"/>
      <c r="H94" s="33" t="s">
        <v>141</v>
      </c>
    </row>
    <row r="95" spans="1:8" x14ac:dyDescent="0.2">
      <c r="A95" s="44"/>
      <c r="B95" s="44"/>
      <c r="C95" s="45" t="s">
        <v>164</v>
      </c>
      <c r="D95" s="44"/>
      <c r="E95" s="44"/>
      <c r="F95" s="44"/>
      <c r="G95" s="44"/>
      <c r="H95" s="33" t="s">
        <v>141</v>
      </c>
    </row>
    <row r="96" spans="1:8" x14ac:dyDescent="0.2">
      <c r="A96" s="44"/>
      <c r="B96" s="44"/>
      <c r="C96" s="45" t="s">
        <v>140</v>
      </c>
      <c r="D96" s="44"/>
      <c r="E96" s="44" t="s">
        <v>141</v>
      </c>
      <c r="F96" s="50" t="s">
        <v>143</v>
      </c>
      <c r="G96" s="47">
        <v>0</v>
      </c>
      <c r="H96" s="33" t="s">
        <v>141</v>
      </c>
    </row>
    <row r="97" spans="1:17" x14ac:dyDescent="0.2">
      <c r="A97" s="44"/>
      <c r="B97" s="44"/>
      <c r="C97" s="48"/>
      <c r="D97" s="44"/>
      <c r="E97" s="44"/>
      <c r="F97" s="49"/>
      <c r="G97" s="49"/>
      <c r="H97" s="33" t="s">
        <v>141</v>
      </c>
    </row>
    <row r="98" spans="1:17" x14ac:dyDescent="0.2">
      <c r="A98" s="44"/>
      <c r="B98" s="44"/>
      <c r="C98" s="45" t="s">
        <v>165</v>
      </c>
      <c r="D98" s="44"/>
      <c r="E98" s="44"/>
      <c r="F98" s="49"/>
      <c r="G98" s="49"/>
      <c r="H98" s="33" t="s">
        <v>141</v>
      </c>
    </row>
    <row r="99" spans="1:17" x14ac:dyDescent="0.2">
      <c r="A99" s="44"/>
      <c r="B99" s="44"/>
      <c r="C99" s="45" t="s">
        <v>140</v>
      </c>
      <c r="D99" s="44"/>
      <c r="E99" s="44" t="s">
        <v>141</v>
      </c>
      <c r="F99" s="50" t="s">
        <v>143</v>
      </c>
      <c r="G99" s="47">
        <v>0</v>
      </c>
      <c r="H99" s="33" t="s">
        <v>141</v>
      </c>
    </row>
    <row r="100" spans="1:17" x14ac:dyDescent="0.2">
      <c r="A100" s="44"/>
      <c r="B100" s="40"/>
      <c r="C100" s="40"/>
      <c r="D100" s="45"/>
      <c r="E100" s="44"/>
      <c r="F100" s="40"/>
      <c r="G100" s="52"/>
      <c r="H100" s="33" t="s">
        <v>141</v>
      </c>
    </row>
    <row r="101" spans="1:17" x14ac:dyDescent="0.2">
      <c r="A101" s="52"/>
      <c r="B101" s="40"/>
      <c r="C101" s="40" t="s">
        <v>166</v>
      </c>
      <c r="D101" s="40"/>
      <c r="E101" s="52"/>
      <c r="F101" s="42">
        <v>-2090.8059927499999</v>
      </c>
      <c r="G101" s="43">
        <v>-1.2574999999999999E-2</v>
      </c>
      <c r="H101" s="33" t="s">
        <v>141</v>
      </c>
    </row>
    <row r="102" spans="1:17" x14ac:dyDescent="0.2">
      <c r="A102" s="48"/>
      <c r="B102" s="48"/>
      <c r="C102" s="45" t="s">
        <v>167</v>
      </c>
      <c r="D102" s="49"/>
      <c r="E102" s="49"/>
      <c r="F102" s="46">
        <v>166266.88008086299</v>
      </c>
      <c r="G102" s="53">
        <v>0.99999998000000001</v>
      </c>
      <c r="H102" s="33" t="s">
        <v>141</v>
      </c>
    </row>
    <row r="103" spans="1:17" x14ac:dyDescent="0.2">
      <c r="A103" s="54"/>
      <c r="B103" s="54"/>
      <c r="C103" s="55"/>
      <c r="D103" s="56"/>
      <c r="E103" s="56"/>
      <c r="F103" s="57"/>
      <c r="G103" s="58"/>
      <c r="H103" s="59"/>
    </row>
    <row r="104" spans="1:17" x14ac:dyDescent="0.2">
      <c r="A104" s="54"/>
      <c r="B104" s="187" t="s">
        <v>989</v>
      </c>
      <c r="C104" s="187"/>
      <c r="D104" s="187"/>
      <c r="E104" s="187"/>
      <c r="F104" s="187"/>
      <c r="G104" s="187"/>
      <c r="H104" s="187"/>
      <c r="J104" s="61"/>
    </row>
    <row r="105" spans="1:17" x14ac:dyDescent="0.2">
      <c r="A105" s="54"/>
      <c r="B105" s="187" t="s">
        <v>990</v>
      </c>
      <c r="C105" s="187"/>
      <c r="D105" s="187"/>
      <c r="E105" s="187"/>
      <c r="F105" s="187"/>
      <c r="G105" s="187"/>
      <c r="H105" s="187"/>
      <c r="J105" s="61"/>
    </row>
    <row r="106" spans="1:17" x14ac:dyDescent="0.2">
      <c r="A106" s="54"/>
      <c r="B106" s="187" t="s">
        <v>991</v>
      </c>
      <c r="C106" s="187"/>
      <c r="D106" s="187"/>
      <c r="E106" s="187"/>
      <c r="F106" s="187"/>
      <c r="G106" s="187"/>
      <c r="H106" s="187"/>
      <c r="J106" s="61"/>
    </row>
    <row r="107" spans="1:17" s="63" customFormat="1" ht="52.5" customHeight="1" x14ac:dyDescent="0.25">
      <c r="A107" s="62"/>
      <c r="B107" s="188" t="s">
        <v>992</v>
      </c>
      <c r="C107" s="188"/>
      <c r="D107" s="188"/>
      <c r="E107" s="188"/>
      <c r="F107" s="188"/>
      <c r="G107" s="188"/>
      <c r="H107" s="188"/>
      <c r="I107"/>
      <c r="J107" s="61"/>
      <c r="K107"/>
      <c r="L107"/>
      <c r="M107"/>
      <c r="N107"/>
      <c r="O107"/>
      <c r="P107"/>
      <c r="Q107"/>
    </row>
    <row r="108" spans="1:17" x14ac:dyDescent="0.2">
      <c r="A108" s="54"/>
      <c r="B108" s="187" t="s">
        <v>993</v>
      </c>
      <c r="C108" s="187"/>
      <c r="D108" s="187"/>
      <c r="E108" s="187"/>
      <c r="F108" s="187"/>
      <c r="G108" s="187"/>
      <c r="H108" s="187"/>
      <c r="J108" s="61"/>
    </row>
    <row r="109" spans="1:17" x14ac:dyDescent="0.2">
      <c r="A109" s="54"/>
      <c r="B109" s="54"/>
      <c r="C109" s="54"/>
      <c r="D109" s="56"/>
      <c r="E109" s="56"/>
      <c r="F109" s="56"/>
      <c r="G109" s="56"/>
    </row>
    <row r="110" spans="1:17" x14ac:dyDescent="0.2">
      <c r="A110" s="54"/>
      <c r="B110" s="189" t="s">
        <v>168</v>
      </c>
      <c r="C110" s="190"/>
      <c r="D110" s="191"/>
      <c r="E110" s="64"/>
      <c r="F110" s="56"/>
      <c r="G110" s="56"/>
    </row>
    <row r="111" spans="1:17" ht="27.75" customHeight="1" x14ac:dyDescent="0.2">
      <c r="A111" s="54"/>
      <c r="B111" s="192" t="s">
        <v>169</v>
      </c>
      <c r="C111" s="193"/>
      <c r="D111" s="32" t="s">
        <v>170</v>
      </c>
      <c r="E111" s="64"/>
      <c r="F111" s="56"/>
      <c r="G111" s="56"/>
    </row>
    <row r="112" spans="1:17" x14ac:dyDescent="0.2">
      <c r="A112" s="54"/>
      <c r="B112" s="192" t="s">
        <v>995</v>
      </c>
      <c r="C112" s="193"/>
      <c r="D112" s="32" t="s">
        <v>170</v>
      </c>
      <c r="E112" s="64"/>
      <c r="F112" s="56"/>
      <c r="G112" s="56"/>
    </row>
    <row r="113" spans="1:10" x14ac:dyDescent="0.2">
      <c r="A113" s="54"/>
      <c r="B113" s="192" t="s">
        <v>171</v>
      </c>
      <c r="C113" s="193"/>
      <c r="D113" s="65" t="s">
        <v>141</v>
      </c>
      <c r="E113" s="64"/>
      <c r="F113" s="56"/>
      <c r="G113" s="56"/>
    </row>
    <row r="114" spans="1:10" x14ac:dyDescent="0.2">
      <c r="A114" s="66"/>
      <c r="B114" s="67" t="s">
        <v>141</v>
      </c>
      <c r="C114" s="67" t="s">
        <v>996</v>
      </c>
      <c r="D114" s="67" t="s">
        <v>172</v>
      </c>
      <c r="E114" s="66"/>
      <c r="F114" s="66"/>
      <c r="G114" s="66"/>
      <c r="H114" s="66"/>
      <c r="J114" s="61"/>
    </row>
    <row r="115" spans="1:10" x14ac:dyDescent="0.2">
      <c r="A115" s="66"/>
      <c r="B115" s="68" t="s">
        <v>173</v>
      </c>
      <c r="C115" s="69">
        <v>46203</v>
      </c>
      <c r="D115" s="69">
        <v>46234</v>
      </c>
      <c r="E115" s="66"/>
      <c r="F115" s="66"/>
      <c r="G115" s="66"/>
      <c r="J115" s="61"/>
    </row>
    <row r="116" spans="1:10" x14ac:dyDescent="0.2">
      <c r="A116" s="66"/>
      <c r="B116" s="35" t="s">
        <v>174</v>
      </c>
      <c r="C116" s="70">
        <v>11.294600000000001</v>
      </c>
      <c r="D116" s="70">
        <v>11.4948</v>
      </c>
      <c r="E116" s="66"/>
      <c r="F116" s="60"/>
      <c r="G116" s="71"/>
    </row>
    <row r="117" spans="1:10" x14ac:dyDescent="0.2">
      <c r="A117" s="66"/>
      <c r="B117" s="35" t="s">
        <v>997</v>
      </c>
      <c r="C117" s="70">
        <v>11.294600000000001</v>
      </c>
      <c r="D117" s="70">
        <v>11.4948</v>
      </c>
      <c r="E117" s="66"/>
      <c r="F117" s="60"/>
      <c r="G117" s="71"/>
    </row>
    <row r="118" spans="1:10" x14ac:dyDescent="0.2">
      <c r="A118" s="66"/>
      <c r="B118" s="35" t="s">
        <v>175</v>
      </c>
      <c r="C118" s="70">
        <v>10.945399999999999</v>
      </c>
      <c r="D118" s="70">
        <v>11.1257</v>
      </c>
      <c r="E118" s="66"/>
      <c r="F118" s="60"/>
      <c r="G118" s="71"/>
    </row>
    <row r="119" spans="1:10" x14ac:dyDescent="0.2">
      <c r="A119" s="66"/>
      <c r="B119" s="35" t="s">
        <v>998</v>
      </c>
      <c r="C119" s="70">
        <v>10.945399999999999</v>
      </c>
      <c r="D119" s="70">
        <v>11.1257</v>
      </c>
      <c r="E119" s="66"/>
      <c r="F119" s="60"/>
      <c r="G119" s="71"/>
    </row>
    <row r="120" spans="1:10" x14ac:dyDescent="0.2">
      <c r="A120" s="66"/>
      <c r="B120" s="66"/>
      <c r="C120" s="66"/>
      <c r="D120" s="66"/>
      <c r="E120" s="66"/>
      <c r="F120" s="66"/>
      <c r="G120" s="66"/>
    </row>
    <row r="121" spans="1:10" x14ac:dyDescent="0.2">
      <c r="A121" s="66"/>
      <c r="B121" s="192" t="s">
        <v>999</v>
      </c>
      <c r="C121" s="193"/>
      <c r="D121" s="32" t="s">
        <v>170</v>
      </c>
      <c r="E121" s="66"/>
      <c r="F121" s="66"/>
      <c r="G121" s="66"/>
    </row>
    <row r="122" spans="1:10" x14ac:dyDescent="0.2">
      <c r="A122" s="66"/>
      <c r="B122" s="78"/>
      <c r="C122" s="78"/>
      <c r="D122" s="78"/>
      <c r="E122" s="66"/>
      <c r="F122" s="66"/>
      <c r="G122" s="66"/>
    </row>
    <row r="123" spans="1:10" x14ac:dyDescent="0.2">
      <c r="A123" s="66"/>
      <c r="B123" s="192" t="s">
        <v>177</v>
      </c>
      <c r="C123" s="193"/>
      <c r="D123" s="32" t="s">
        <v>170</v>
      </c>
      <c r="E123" s="74"/>
      <c r="F123" s="66"/>
      <c r="G123" s="66"/>
    </row>
    <row r="124" spans="1:10" x14ac:dyDescent="0.2">
      <c r="A124" s="66"/>
      <c r="B124" s="192" t="s">
        <v>178</v>
      </c>
      <c r="C124" s="193"/>
      <c r="D124" s="32" t="s">
        <v>170</v>
      </c>
      <c r="E124" s="74"/>
      <c r="F124" s="66"/>
      <c r="G124" s="66"/>
    </row>
    <row r="125" spans="1:10" ht="12.75" customHeight="1" x14ac:dyDescent="0.2">
      <c r="A125" s="66"/>
      <c r="B125" s="192" t="s">
        <v>179</v>
      </c>
      <c r="C125" s="193"/>
      <c r="D125" s="32" t="s">
        <v>170</v>
      </c>
      <c r="E125" s="74"/>
      <c r="F125" s="66"/>
      <c r="G125" s="66"/>
    </row>
    <row r="126" spans="1:10" x14ac:dyDescent="0.2">
      <c r="A126" s="66"/>
      <c r="B126" s="192" t="s">
        <v>180</v>
      </c>
      <c r="C126" s="193"/>
      <c r="D126" s="75">
        <v>1.1063409397878867</v>
      </c>
      <c r="E126" s="66"/>
      <c r="F126" s="60"/>
      <c r="G126" s="71"/>
    </row>
    <row r="128" spans="1:10" x14ac:dyDescent="0.2">
      <c r="B128" s="194" t="s">
        <v>1000</v>
      </c>
      <c r="C128" s="194"/>
    </row>
    <row r="130" spans="2:4" ht="153.75" customHeight="1" x14ac:dyDescent="0.2"/>
    <row r="133" spans="2:4" x14ac:dyDescent="0.2">
      <c r="B133" s="76" t="s">
        <v>1001</v>
      </c>
      <c r="C133" s="77"/>
      <c r="D133" s="76"/>
    </row>
    <row r="134" spans="2:4" x14ac:dyDescent="0.2">
      <c r="B134" s="76" t="s">
        <v>1171</v>
      </c>
      <c r="D134" s="76"/>
    </row>
    <row r="135" spans="2:4" ht="165" customHeight="1" x14ac:dyDescent="0.2"/>
    <row r="136" spans="2:4" ht="12.75" customHeight="1" x14ac:dyDescent="0.2"/>
  </sheetData>
  <mergeCells count="18">
    <mergeCell ref="B125:C125"/>
    <mergeCell ref="B126:C126"/>
    <mergeCell ref="B128:C128"/>
    <mergeCell ref="B112:C112"/>
    <mergeCell ref="B113:C113"/>
    <mergeCell ref="B121:C121"/>
    <mergeCell ref="B123:C123"/>
    <mergeCell ref="B124:C124"/>
    <mergeCell ref="B106:H106"/>
    <mergeCell ref="B107:H107"/>
    <mergeCell ref="B108:H108"/>
    <mergeCell ref="B110:D110"/>
    <mergeCell ref="B111:C111"/>
    <mergeCell ref="A1:H1"/>
    <mergeCell ref="A2:H2"/>
    <mergeCell ref="A3:H3"/>
    <mergeCell ref="B104:H104"/>
    <mergeCell ref="B105:H105"/>
  </mergeCells>
  <hyperlinks>
    <hyperlink ref="I1" location="Index!B2" display="Index" xr:uid="{6D070A4F-286C-40AA-896E-42CED9E79549}"/>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45513-4D4E-49DB-BECE-2F2620751BCA}">
  <sheetPr>
    <outlinePr summaryBelow="0" summaryRight="0"/>
  </sheetPr>
  <dimension ref="A1:Q156"/>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887</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463</v>
      </c>
      <c r="C7" s="40" t="s">
        <v>464</v>
      </c>
      <c r="D7" s="40" t="s">
        <v>45</v>
      </c>
      <c r="E7" s="41">
        <v>1842500</v>
      </c>
      <c r="F7" s="42">
        <v>13784.66375</v>
      </c>
      <c r="G7" s="43">
        <v>6.8965129999999999E-2</v>
      </c>
      <c r="H7" s="33" t="s">
        <v>141</v>
      </c>
    </row>
    <row r="8" spans="1:9" x14ac:dyDescent="0.2">
      <c r="A8" s="39">
        <v>2</v>
      </c>
      <c r="B8" s="40" t="s">
        <v>43</v>
      </c>
      <c r="C8" s="40" t="s">
        <v>44</v>
      </c>
      <c r="D8" s="40" t="s">
        <v>45</v>
      </c>
      <c r="E8" s="41">
        <v>897500</v>
      </c>
      <c r="F8" s="42">
        <v>12882.715</v>
      </c>
      <c r="G8" s="43">
        <v>6.445265E-2</v>
      </c>
      <c r="H8" s="33" t="s">
        <v>141</v>
      </c>
    </row>
    <row r="9" spans="1:9" x14ac:dyDescent="0.2">
      <c r="A9" s="39">
        <v>3</v>
      </c>
      <c r="B9" s="40" t="s">
        <v>417</v>
      </c>
      <c r="C9" s="40" t="s">
        <v>418</v>
      </c>
      <c r="D9" s="40" t="s">
        <v>45</v>
      </c>
      <c r="E9" s="41">
        <v>665000</v>
      </c>
      <c r="F9" s="42">
        <v>8176.1750000000002</v>
      </c>
      <c r="G9" s="43">
        <v>4.0905669999999998E-2</v>
      </c>
      <c r="H9" s="33" t="s">
        <v>141</v>
      </c>
    </row>
    <row r="10" spans="1:9" x14ac:dyDescent="0.2">
      <c r="A10" s="39">
        <v>4</v>
      </c>
      <c r="B10" s="40" t="s">
        <v>12</v>
      </c>
      <c r="C10" s="40" t="s">
        <v>13</v>
      </c>
      <c r="D10" s="40" t="s">
        <v>14</v>
      </c>
      <c r="E10" s="41">
        <v>414000</v>
      </c>
      <c r="F10" s="42">
        <v>8164.08</v>
      </c>
      <c r="G10" s="43">
        <v>4.0845159999999998E-2</v>
      </c>
      <c r="H10" s="33" t="s">
        <v>141</v>
      </c>
    </row>
    <row r="11" spans="1:9" x14ac:dyDescent="0.2">
      <c r="A11" s="39">
        <v>5</v>
      </c>
      <c r="B11" s="40" t="s">
        <v>46</v>
      </c>
      <c r="C11" s="40" t="s">
        <v>47</v>
      </c>
      <c r="D11" s="40" t="s">
        <v>45</v>
      </c>
      <c r="E11" s="41">
        <v>715000</v>
      </c>
      <c r="F11" s="42">
        <v>7345.91</v>
      </c>
      <c r="G11" s="43">
        <v>3.6751829999999999E-2</v>
      </c>
      <c r="H11" s="33" t="s">
        <v>141</v>
      </c>
    </row>
    <row r="12" spans="1:9" x14ac:dyDescent="0.2">
      <c r="A12" s="39">
        <v>6</v>
      </c>
      <c r="B12" s="40" t="s">
        <v>18</v>
      </c>
      <c r="C12" s="40" t="s">
        <v>19</v>
      </c>
      <c r="D12" s="40" t="s">
        <v>20</v>
      </c>
      <c r="E12" s="41">
        <v>538000</v>
      </c>
      <c r="F12" s="42">
        <v>7035.9639999999999</v>
      </c>
      <c r="G12" s="43">
        <v>3.5201160000000002E-2</v>
      </c>
      <c r="H12" s="33" t="s">
        <v>141</v>
      </c>
    </row>
    <row r="13" spans="1:9" x14ac:dyDescent="0.2">
      <c r="A13" s="39">
        <v>7</v>
      </c>
      <c r="B13" s="40" t="s">
        <v>15</v>
      </c>
      <c r="C13" s="40" t="s">
        <v>16</v>
      </c>
      <c r="D13" s="40" t="s">
        <v>17</v>
      </c>
      <c r="E13" s="41">
        <v>172288</v>
      </c>
      <c r="F13" s="42">
        <v>6786.2520320000003</v>
      </c>
      <c r="G13" s="43">
        <v>3.3951839999999997E-2</v>
      </c>
      <c r="H13" s="33" t="s">
        <v>141</v>
      </c>
    </row>
    <row r="14" spans="1:9" x14ac:dyDescent="0.2">
      <c r="A14" s="39">
        <v>8</v>
      </c>
      <c r="B14" s="40" t="s">
        <v>687</v>
      </c>
      <c r="C14" s="40" t="s">
        <v>688</v>
      </c>
      <c r="D14" s="40" t="s">
        <v>199</v>
      </c>
      <c r="E14" s="41">
        <v>581419</v>
      </c>
      <c r="F14" s="42">
        <v>6570.6161190000003</v>
      </c>
      <c r="G14" s="43">
        <v>3.2873010000000001E-2</v>
      </c>
      <c r="H14" s="33" t="s">
        <v>141</v>
      </c>
    </row>
    <row r="15" spans="1:9" x14ac:dyDescent="0.2">
      <c r="A15" s="39">
        <v>9</v>
      </c>
      <c r="B15" s="40" t="s">
        <v>30</v>
      </c>
      <c r="C15" s="40" t="s">
        <v>31</v>
      </c>
      <c r="D15" s="40" t="s">
        <v>32</v>
      </c>
      <c r="E15" s="41">
        <v>298419</v>
      </c>
      <c r="F15" s="42">
        <v>6534.779262</v>
      </c>
      <c r="G15" s="43">
        <v>3.2693720000000003E-2</v>
      </c>
      <c r="H15" s="33" t="s">
        <v>141</v>
      </c>
    </row>
    <row r="16" spans="1:9" x14ac:dyDescent="0.2">
      <c r="A16" s="39">
        <v>10</v>
      </c>
      <c r="B16" s="40" t="s">
        <v>465</v>
      </c>
      <c r="C16" s="40" t="s">
        <v>466</v>
      </c>
      <c r="D16" s="40" t="s">
        <v>45</v>
      </c>
      <c r="E16" s="41">
        <v>1500000</v>
      </c>
      <c r="F16" s="42">
        <v>5854.5</v>
      </c>
      <c r="G16" s="43">
        <v>2.9290259999999999E-2</v>
      </c>
      <c r="H16" s="33" t="s">
        <v>141</v>
      </c>
    </row>
    <row r="17" spans="1:8" ht="25.5" x14ac:dyDescent="0.2">
      <c r="A17" s="39">
        <v>11</v>
      </c>
      <c r="B17" s="40" t="s">
        <v>24</v>
      </c>
      <c r="C17" s="40" t="s">
        <v>25</v>
      </c>
      <c r="D17" s="40" t="s">
        <v>26</v>
      </c>
      <c r="E17" s="41">
        <v>42000</v>
      </c>
      <c r="F17" s="42">
        <v>4999.26</v>
      </c>
      <c r="G17" s="43">
        <v>2.5011459999999999E-2</v>
      </c>
      <c r="H17" s="33" t="s">
        <v>141</v>
      </c>
    </row>
    <row r="18" spans="1:8" x14ac:dyDescent="0.2">
      <c r="A18" s="39">
        <v>12</v>
      </c>
      <c r="B18" s="40" t="s">
        <v>336</v>
      </c>
      <c r="C18" s="40" t="s">
        <v>337</v>
      </c>
      <c r="D18" s="40" t="s">
        <v>223</v>
      </c>
      <c r="E18" s="41">
        <v>139976</v>
      </c>
      <c r="F18" s="42">
        <v>4757.0843599999998</v>
      </c>
      <c r="G18" s="43">
        <v>2.3799850000000001E-2</v>
      </c>
      <c r="H18" s="33" t="s">
        <v>141</v>
      </c>
    </row>
    <row r="19" spans="1:8" x14ac:dyDescent="0.2">
      <c r="A19" s="39">
        <v>13</v>
      </c>
      <c r="B19" s="40" t="s">
        <v>491</v>
      </c>
      <c r="C19" s="40" t="s">
        <v>492</v>
      </c>
      <c r="D19" s="40" t="s">
        <v>223</v>
      </c>
      <c r="E19" s="41">
        <v>21500</v>
      </c>
      <c r="F19" s="42">
        <v>3848.93</v>
      </c>
      <c r="G19" s="43">
        <v>1.925632E-2</v>
      </c>
      <c r="H19" s="33" t="s">
        <v>141</v>
      </c>
    </row>
    <row r="20" spans="1:8" x14ac:dyDescent="0.2">
      <c r="A20" s="39">
        <v>14</v>
      </c>
      <c r="B20" s="40" t="s">
        <v>211</v>
      </c>
      <c r="C20" s="40" t="s">
        <v>212</v>
      </c>
      <c r="D20" s="40" t="s">
        <v>45</v>
      </c>
      <c r="E20" s="41">
        <v>367000</v>
      </c>
      <c r="F20" s="42">
        <v>3715.6914999999999</v>
      </c>
      <c r="G20" s="43">
        <v>1.8589729999999999E-2</v>
      </c>
      <c r="H20" s="33" t="s">
        <v>141</v>
      </c>
    </row>
    <row r="21" spans="1:8" x14ac:dyDescent="0.2">
      <c r="A21" s="39">
        <v>15</v>
      </c>
      <c r="B21" s="40" t="s">
        <v>630</v>
      </c>
      <c r="C21" s="40" t="s">
        <v>631</v>
      </c>
      <c r="D21" s="40" t="s">
        <v>632</v>
      </c>
      <c r="E21" s="41">
        <v>1315000</v>
      </c>
      <c r="F21" s="42">
        <v>3695.15</v>
      </c>
      <c r="G21" s="43">
        <v>1.848696E-2</v>
      </c>
      <c r="H21" s="33" t="s">
        <v>141</v>
      </c>
    </row>
    <row r="22" spans="1:8" x14ac:dyDescent="0.2">
      <c r="A22" s="39">
        <v>16</v>
      </c>
      <c r="B22" s="40" t="s">
        <v>320</v>
      </c>
      <c r="C22" s="40" t="s">
        <v>321</v>
      </c>
      <c r="D22" s="40" t="s">
        <v>228</v>
      </c>
      <c r="E22" s="41">
        <v>1190000</v>
      </c>
      <c r="F22" s="42">
        <v>3599.1550000000002</v>
      </c>
      <c r="G22" s="43">
        <v>1.8006689999999999E-2</v>
      </c>
      <c r="H22" s="33" t="s">
        <v>141</v>
      </c>
    </row>
    <row r="23" spans="1:8" x14ac:dyDescent="0.2">
      <c r="A23" s="39">
        <v>17</v>
      </c>
      <c r="B23" s="40" t="s">
        <v>79</v>
      </c>
      <c r="C23" s="40" t="s">
        <v>80</v>
      </c>
      <c r="D23" s="40" t="s">
        <v>32</v>
      </c>
      <c r="E23" s="41">
        <v>65000</v>
      </c>
      <c r="F23" s="42">
        <v>3587.35</v>
      </c>
      <c r="G23" s="43">
        <v>1.7947629999999999E-2</v>
      </c>
      <c r="H23" s="33" t="s">
        <v>141</v>
      </c>
    </row>
    <row r="24" spans="1:8" ht="25.5" x14ac:dyDescent="0.2">
      <c r="A24" s="39">
        <v>18</v>
      </c>
      <c r="B24" s="40" t="s">
        <v>649</v>
      </c>
      <c r="C24" s="40" t="s">
        <v>650</v>
      </c>
      <c r="D24" s="40" t="s">
        <v>205</v>
      </c>
      <c r="E24" s="41">
        <v>238000</v>
      </c>
      <c r="F24" s="42">
        <v>3506.2159999999999</v>
      </c>
      <c r="G24" s="43">
        <v>1.754172E-2</v>
      </c>
      <c r="H24" s="33" t="s">
        <v>141</v>
      </c>
    </row>
    <row r="25" spans="1:8" x14ac:dyDescent="0.2">
      <c r="A25" s="39">
        <v>19</v>
      </c>
      <c r="B25" s="40" t="s">
        <v>21</v>
      </c>
      <c r="C25" s="40" t="s">
        <v>22</v>
      </c>
      <c r="D25" s="40" t="s">
        <v>23</v>
      </c>
      <c r="E25" s="41">
        <v>959000</v>
      </c>
      <c r="F25" s="42">
        <v>3330.1275000000001</v>
      </c>
      <c r="G25" s="43">
        <v>1.666074E-2</v>
      </c>
      <c r="H25" s="33" t="s">
        <v>141</v>
      </c>
    </row>
    <row r="26" spans="1:8" x14ac:dyDescent="0.2">
      <c r="A26" s="39">
        <v>20</v>
      </c>
      <c r="B26" s="40" t="s">
        <v>98</v>
      </c>
      <c r="C26" s="40" t="s">
        <v>99</v>
      </c>
      <c r="D26" s="40" t="s">
        <v>100</v>
      </c>
      <c r="E26" s="41">
        <v>1745500</v>
      </c>
      <c r="F26" s="42">
        <v>3167.0351999999998</v>
      </c>
      <c r="G26" s="43">
        <v>1.5844779999999999E-2</v>
      </c>
      <c r="H26" s="33" t="s">
        <v>141</v>
      </c>
    </row>
    <row r="27" spans="1:8" ht="25.5" x14ac:dyDescent="0.2">
      <c r="A27" s="39">
        <v>21</v>
      </c>
      <c r="B27" s="40" t="s">
        <v>242</v>
      </c>
      <c r="C27" s="40" t="s">
        <v>243</v>
      </c>
      <c r="D27" s="40" t="s">
        <v>205</v>
      </c>
      <c r="E27" s="41">
        <v>53000</v>
      </c>
      <c r="F27" s="42">
        <v>3048.2950000000001</v>
      </c>
      <c r="G27" s="43">
        <v>1.5250720000000001E-2</v>
      </c>
      <c r="H27" s="33" t="s">
        <v>141</v>
      </c>
    </row>
    <row r="28" spans="1:8" ht="25.5" x14ac:dyDescent="0.2">
      <c r="A28" s="39">
        <v>22</v>
      </c>
      <c r="B28" s="40" t="s">
        <v>768</v>
      </c>
      <c r="C28" s="40" t="s">
        <v>769</v>
      </c>
      <c r="D28" s="40" t="s">
        <v>205</v>
      </c>
      <c r="E28" s="41">
        <v>270000</v>
      </c>
      <c r="F28" s="42">
        <v>3042.36</v>
      </c>
      <c r="G28" s="43">
        <v>1.522103E-2</v>
      </c>
      <c r="H28" s="33" t="s">
        <v>141</v>
      </c>
    </row>
    <row r="29" spans="1:8" x14ac:dyDescent="0.2">
      <c r="A29" s="39">
        <v>23</v>
      </c>
      <c r="B29" s="40" t="s">
        <v>794</v>
      </c>
      <c r="C29" s="40" t="s">
        <v>795</v>
      </c>
      <c r="D29" s="40" t="s">
        <v>289</v>
      </c>
      <c r="E29" s="41">
        <v>200000</v>
      </c>
      <c r="F29" s="42">
        <v>3031.8</v>
      </c>
      <c r="G29" s="43">
        <v>1.51682E-2</v>
      </c>
      <c r="H29" s="33" t="s">
        <v>141</v>
      </c>
    </row>
    <row r="30" spans="1:8" x14ac:dyDescent="0.2">
      <c r="A30" s="39">
        <v>24</v>
      </c>
      <c r="B30" s="40" t="s">
        <v>221</v>
      </c>
      <c r="C30" s="40" t="s">
        <v>222</v>
      </c>
      <c r="D30" s="40" t="s">
        <v>223</v>
      </c>
      <c r="E30" s="41">
        <v>66000</v>
      </c>
      <c r="F30" s="42">
        <v>2846.6460000000002</v>
      </c>
      <c r="G30" s="43">
        <v>1.424186E-2</v>
      </c>
      <c r="H30" s="33" t="s">
        <v>141</v>
      </c>
    </row>
    <row r="31" spans="1:8" ht="38.25" x14ac:dyDescent="0.2">
      <c r="A31" s="39">
        <v>25</v>
      </c>
      <c r="B31" s="40" t="s">
        <v>406</v>
      </c>
      <c r="C31" s="40" t="s">
        <v>407</v>
      </c>
      <c r="D31" s="40" t="s">
        <v>129</v>
      </c>
      <c r="E31" s="41">
        <v>637000</v>
      </c>
      <c r="F31" s="42">
        <v>2782.4160000000002</v>
      </c>
      <c r="G31" s="43">
        <v>1.392052E-2</v>
      </c>
      <c r="H31" s="33" t="s">
        <v>141</v>
      </c>
    </row>
    <row r="32" spans="1:8" x14ac:dyDescent="0.2">
      <c r="A32" s="39">
        <v>26</v>
      </c>
      <c r="B32" s="40" t="s">
        <v>332</v>
      </c>
      <c r="C32" s="40" t="s">
        <v>333</v>
      </c>
      <c r="D32" s="40" t="s">
        <v>250</v>
      </c>
      <c r="E32" s="41">
        <v>174686</v>
      </c>
      <c r="F32" s="42">
        <v>2770.5199600000001</v>
      </c>
      <c r="G32" s="43">
        <v>1.3861E-2</v>
      </c>
      <c r="H32" s="33" t="s">
        <v>141</v>
      </c>
    </row>
    <row r="33" spans="1:8" x14ac:dyDescent="0.2">
      <c r="A33" s="39">
        <v>27</v>
      </c>
      <c r="B33" s="40" t="s">
        <v>699</v>
      </c>
      <c r="C33" s="40" t="s">
        <v>700</v>
      </c>
      <c r="D33" s="40" t="s">
        <v>199</v>
      </c>
      <c r="E33" s="41">
        <v>201000</v>
      </c>
      <c r="F33" s="42">
        <v>2707.2689999999998</v>
      </c>
      <c r="G33" s="43">
        <v>1.3544560000000001E-2</v>
      </c>
      <c r="H33" s="33" t="s">
        <v>141</v>
      </c>
    </row>
    <row r="34" spans="1:8" x14ac:dyDescent="0.2">
      <c r="A34" s="39">
        <v>28</v>
      </c>
      <c r="B34" s="40" t="s">
        <v>83</v>
      </c>
      <c r="C34" s="40" t="s">
        <v>84</v>
      </c>
      <c r="D34" s="40" t="s">
        <v>85</v>
      </c>
      <c r="E34" s="41">
        <v>52000</v>
      </c>
      <c r="F34" s="42">
        <v>2688.92</v>
      </c>
      <c r="G34" s="43">
        <v>1.3452759999999999E-2</v>
      </c>
      <c r="H34" s="33" t="s">
        <v>141</v>
      </c>
    </row>
    <row r="35" spans="1:8" x14ac:dyDescent="0.2">
      <c r="A35" s="39">
        <v>29</v>
      </c>
      <c r="B35" s="40" t="s">
        <v>88</v>
      </c>
      <c r="C35" s="40" t="s">
        <v>89</v>
      </c>
      <c r="D35" s="40" t="s">
        <v>85</v>
      </c>
      <c r="E35" s="41">
        <v>526500</v>
      </c>
      <c r="F35" s="42">
        <v>2537.46675</v>
      </c>
      <c r="G35" s="43">
        <v>1.269503E-2</v>
      </c>
      <c r="H35" s="33" t="s">
        <v>141</v>
      </c>
    </row>
    <row r="36" spans="1:8" ht="25.5" x14ac:dyDescent="0.2">
      <c r="A36" s="39">
        <v>30</v>
      </c>
      <c r="B36" s="40" t="s">
        <v>224</v>
      </c>
      <c r="C36" s="40" t="s">
        <v>225</v>
      </c>
      <c r="D36" s="40" t="s">
        <v>194</v>
      </c>
      <c r="E36" s="41">
        <v>220652</v>
      </c>
      <c r="F36" s="42">
        <v>2505.062156</v>
      </c>
      <c r="G36" s="43">
        <v>1.253291E-2</v>
      </c>
      <c r="H36" s="33" t="s">
        <v>141</v>
      </c>
    </row>
    <row r="37" spans="1:8" x14ac:dyDescent="0.2">
      <c r="A37" s="39">
        <v>31</v>
      </c>
      <c r="B37" s="40" t="s">
        <v>182</v>
      </c>
      <c r="C37" s="40" t="s">
        <v>183</v>
      </c>
      <c r="D37" s="40" t="s">
        <v>184</v>
      </c>
      <c r="E37" s="41">
        <v>629000</v>
      </c>
      <c r="F37" s="42">
        <v>2426.3674999999998</v>
      </c>
      <c r="G37" s="43">
        <v>1.2139199999999999E-2</v>
      </c>
      <c r="H37" s="33" t="s">
        <v>141</v>
      </c>
    </row>
    <row r="38" spans="1:8" x14ac:dyDescent="0.2">
      <c r="A38" s="39">
        <v>32</v>
      </c>
      <c r="B38" s="40" t="s">
        <v>713</v>
      </c>
      <c r="C38" s="40" t="s">
        <v>714</v>
      </c>
      <c r="D38" s="40" t="s">
        <v>199</v>
      </c>
      <c r="E38" s="41">
        <v>102000</v>
      </c>
      <c r="F38" s="42">
        <v>2412.9119999999998</v>
      </c>
      <c r="G38" s="43">
        <v>1.207188E-2</v>
      </c>
      <c r="H38" s="33" t="s">
        <v>141</v>
      </c>
    </row>
    <row r="39" spans="1:8" x14ac:dyDescent="0.2">
      <c r="A39" s="39">
        <v>33</v>
      </c>
      <c r="B39" s="40" t="s">
        <v>120</v>
      </c>
      <c r="C39" s="40" t="s">
        <v>121</v>
      </c>
      <c r="D39" s="40" t="s">
        <v>40</v>
      </c>
      <c r="E39" s="41">
        <v>572977</v>
      </c>
      <c r="F39" s="42">
        <v>2401.0601185</v>
      </c>
      <c r="G39" s="43">
        <v>1.201258E-2</v>
      </c>
      <c r="H39" s="33" t="s">
        <v>141</v>
      </c>
    </row>
    <row r="40" spans="1:8" x14ac:dyDescent="0.2">
      <c r="A40" s="39">
        <v>34</v>
      </c>
      <c r="B40" s="40" t="s">
        <v>679</v>
      </c>
      <c r="C40" s="40" t="s">
        <v>680</v>
      </c>
      <c r="D40" s="40" t="s">
        <v>29</v>
      </c>
      <c r="E40" s="41">
        <v>51500</v>
      </c>
      <c r="F40" s="42">
        <v>2392.9475000000002</v>
      </c>
      <c r="G40" s="43">
        <v>1.1972E-2</v>
      </c>
      <c r="H40" s="33" t="s">
        <v>141</v>
      </c>
    </row>
    <row r="41" spans="1:8" x14ac:dyDescent="0.2">
      <c r="A41" s="39">
        <v>35</v>
      </c>
      <c r="B41" s="40" t="s">
        <v>442</v>
      </c>
      <c r="C41" s="40" t="s">
        <v>443</v>
      </c>
      <c r="D41" s="40" t="s">
        <v>35</v>
      </c>
      <c r="E41" s="41">
        <v>68700</v>
      </c>
      <c r="F41" s="42">
        <v>2356.3413</v>
      </c>
      <c r="G41" s="43">
        <v>1.178885E-2</v>
      </c>
      <c r="H41" s="33" t="s">
        <v>141</v>
      </c>
    </row>
    <row r="42" spans="1:8" x14ac:dyDescent="0.2">
      <c r="A42" s="39">
        <v>36</v>
      </c>
      <c r="B42" s="40" t="s">
        <v>55</v>
      </c>
      <c r="C42" s="40" t="s">
        <v>56</v>
      </c>
      <c r="D42" s="40" t="s">
        <v>40</v>
      </c>
      <c r="E42" s="41">
        <v>54521</v>
      </c>
      <c r="F42" s="42">
        <v>2347.6742599999998</v>
      </c>
      <c r="G42" s="43">
        <v>1.1745490000000001E-2</v>
      </c>
      <c r="H42" s="33" t="s">
        <v>141</v>
      </c>
    </row>
    <row r="43" spans="1:8" x14ac:dyDescent="0.2">
      <c r="A43" s="39">
        <v>37</v>
      </c>
      <c r="B43" s="40" t="s">
        <v>265</v>
      </c>
      <c r="C43" s="40" t="s">
        <v>266</v>
      </c>
      <c r="D43" s="40" t="s">
        <v>228</v>
      </c>
      <c r="E43" s="41">
        <v>820000</v>
      </c>
      <c r="F43" s="42">
        <v>2335.8519999999999</v>
      </c>
      <c r="G43" s="43">
        <v>1.168635E-2</v>
      </c>
      <c r="H43" s="33" t="s">
        <v>141</v>
      </c>
    </row>
    <row r="44" spans="1:8" ht="25.5" x14ac:dyDescent="0.2">
      <c r="A44" s="39">
        <v>38</v>
      </c>
      <c r="B44" s="40" t="s">
        <v>639</v>
      </c>
      <c r="C44" s="40" t="s">
        <v>640</v>
      </c>
      <c r="D44" s="40" t="s">
        <v>26</v>
      </c>
      <c r="E44" s="41">
        <v>515000</v>
      </c>
      <c r="F44" s="42">
        <v>2225.83</v>
      </c>
      <c r="G44" s="43">
        <v>1.1135900000000001E-2</v>
      </c>
      <c r="H44" s="33" t="s">
        <v>141</v>
      </c>
    </row>
    <row r="45" spans="1:8" x14ac:dyDescent="0.2">
      <c r="A45" s="39">
        <v>39</v>
      </c>
      <c r="B45" s="40" t="s">
        <v>294</v>
      </c>
      <c r="C45" s="40" t="s">
        <v>295</v>
      </c>
      <c r="D45" s="40" t="s">
        <v>119</v>
      </c>
      <c r="E45" s="41">
        <v>1944000</v>
      </c>
      <c r="F45" s="42">
        <v>2219.6592000000001</v>
      </c>
      <c r="G45" s="43">
        <v>1.110503E-2</v>
      </c>
      <c r="H45" s="33" t="s">
        <v>141</v>
      </c>
    </row>
    <row r="46" spans="1:8" ht="25.5" x14ac:dyDescent="0.2">
      <c r="A46" s="39">
        <v>40</v>
      </c>
      <c r="B46" s="40" t="s">
        <v>852</v>
      </c>
      <c r="C46" s="40" t="s">
        <v>853</v>
      </c>
      <c r="D46" s="40" t="s">
        <v>26</v>
      </c>
      <c r="E46" s="41">
        <v>387000</v>
      </c>
      <c r="F46" s="42">
        <v>2185.1954999999998</v>
      </c>
      <c r="G46" s="43">
        <v>1.0932610000000001E-2</v>
      </c>
      <c r="H46" s="33" t="s">
        <v>141</v>
      </c>
    </row>
    <row r="47" spans="1:8" x14ac:dyDescent="0.2">
      <c r="A47" s="39">
        <v>41</v>
      </c>
      <c r="B47" s="40" t="s">
        <v>240</v>
      </c>
      <c r="C47" s="40" t="s">
        <v>241</v>
      </c>
      <c r="D47" s="40" t="s">
        <v>119</v>
      </c>
      <c r="E47" s="41">
        <v>486500</v>
      </c>
      <c r="F47" s="42">
        <v>2132.0862499999998</v>
      </c>
      <c r="G47" s="43">
        <v>1.06669E-2</v>
      </c>
      <c r="H47" s="33" t="s">
        <v>141</v>
      </c>
    </row>
    <row r="48" spans="1:8" x14ac:dyDescent="0.2">
      <c r="A48" s="39">
        <v>42</v>
      </c>
      <c r="B48" s="40" t="s">
        <v>298</v>
      </c>
      <c r="C48" s="40" t="s">
        <v>299</v>
      </c>
      <c r="D48" s="40" t="s">
        <v>52</v>
      </c>
      <c r="E48" s="41">
        <v>404761</v>
      </c>
      <c r="F48" s="42">
        <v>2085.1262915000002</v>
      </c>
      <c r="G48" s="43">
        <v>1.0431960000000001E-2</v>
      </c>
      <c r="H48" s="33" t="s">
        <v>141</v>
      </c>
    </row>
    <row r="49" spans="1:8" x14ac:dyDescent="0.2">
      <c r="A49" s="39">
        <v>43</v>
      </c>
      <c r="B49" s="40" t="s">
        <v>408</v>
      </c>
      <c r="C49" s="40" t="s">
        <v>409</v>
      </c>
      <c r="D49" s="40" t="s">
        <v>45</v>
      </c>
      <c r="E49" s="41">
        <v>1206148</v>
      </c>
      <c r="F49" s="42">
        <v>2065.4078352000001</v>
      </c>
      <c r="G49" s="43">
        <v>1.03333E-2</v>
      </c>
      <c r="H49" s="33" t="s">
        <v>141</v>
      </c>
    </row>
    <row r="50" spans="1:8" x14ac:dyDescent="0.2">
      <c r="A50" s="39">
        <v>44</v>
      </c>
      <c r="B50" s="40" t="s">
        <v>132</v>
      </c>
      <c r="C50" s="40" t="s">
        <v>133</v>
      </c>
      <c r="D50" s="40" t="s">
        <v>134</v>
      </c>
      <c r="E50" s="41">
        <v>1077000</v>
      </c>
      <c r="F50" s="42">
        <v>2042.9612999999999</v>
      </c>
      <c r="G50" s="43">
        <v>1.0220999999999999E-2</v>
      </c>
      <c r="H50" s="33" t="s">
        <v>141</v>
      </c>
    </row>
    <row r="51" spans="1:8" x14ac:dyDescent="0.2">
      <c r="A51" s="39">
        <v>45</v>
      </c>
      <c r="B51" s="40" t="s">
        <v>282</v>
      </c>
      <c r="C51" s="40" t="s">
        <v>283</v>
      </c>
      <c r="D51" s="40" t="s">
        <v>284</v>
      </c>
      <c r="E51" s="41">
        <v>512642</v>
      </c>
      <c r="F51" s="42">
        <v>2040.5714809999999</v>
      </c>
      <c r="G51" s="43">
        <v>1.0209050000000001E-2</v>
      </c>
      <c r="H51" s="33" t="s">
        <v>141</v>
      </c>
    </row>
    <row r="52" spans="1:8" x14ac:dyDescent="0.2">
      <c r="A52" s="39">
        <v>46</v>
      </c>
      <c r="B52" s="40" t="s">
        <v>114</v>
      </c>
      <c r="C52" s="40" t="s">
        <v>115</v>
      </c>
      <c r="D52" s="40" t="s">
        <v>116</v>
      </c>
      <c r="E52" s="41">
        <v>25700</v>
      </c>
      <c r="F52" s="42">
        <v>1912.2085</v>
      </c>
      <c r="G52" s="43">
        <v>9.5668400000000001E-3</v>
      </c>
      <c r="H52" s="33" t="s">
        <v>141</v>
      </c>
    </row>
    <row r="53" spans="1:8" x14ac:dyDescent="0.2">
      <c r="A53" s="39">
        <v>47</v>
      </c>
      <c r="B53" s="40" t="s">
        <v>206</v>
      </c>
      <c r="C53" s="40" t="s">
        <v>207</v>
      </c>
      <c r="D53" s="40" t="s">
        <v>208</v>
      </c>
      <c r="E53" s="41">
        <v>126500</v>
      </c>
      <c r="F53" s="42">
        <v>1896.2349999999999</v>
      </c>
      <c r="G53" s="43">
        <v>9.4869299999999993E-3</v>
      </c>
      <c r="H53" s="33" t="s">
        <v>141</v>
      </c>
    </row>
    <row r="54" spans="1:8" x14ac:dyDescent="0.2">
      <c r="A54" s="39">
        <v>48</v>
      </c>
      <c r="B54" s="40" t="s">
        <v>854</v>
      </c>
      <c r="C54" s="40" t="s">
        <v>855</v>
      </c>
      <c r="D54" s="40" t="s">
        <v>116</v>
      </c>
      <c r="E54" s="41">
        <v>233000</v>
      </c>
      <c r="F54" s="42">
        <v>1870.7570000000001</v>
      </c>
      <c r="G54" s="43">
        <v>9.35946E-3</v>
      </c>
      <c r="H54" s="33" t="s">
        <v>141</v>
      </c>
    </row>
    <row r="55" spans="1:8" x14ac:dyDescent="0.2">
      <c r="A55" s="39">
        <v>49</v>
      </c>
      <c r="B55" s="40" t="s">
        <v>90</v>
      </c>
      <c r="C55" s="40" t="s">
        <v>91</v>
      </c>
      <c r="D55" s="40" t="s">
        <v>23</v>
      </c>
      <c r="E55" s="41">
        <v>120000</v>
      </c>
      <c r="F55" s="42">
        <v>1695.96</v>
      </c>
      <c r="G55" s="43">
        <v>8.4849399999999998E-3</v>
      </c>
      <c r="H55" s="33" t="s">
        <v>141</v>
      </c>
    </row>
    <row r="56" spans="1:8" x14ac:dyDescent="0.2">
      <c r="A56" s="39">
        <v>50</v>
      </c>
      <c r="B56" s="40" t="s">
        <v>275</v>
      </c>
      <c r="C56" s="40" t="s">
        <v>276</v>
      </c>
      <c r="D56" s="40" t="s">
        <v>194</v>
      </c>
      <c r="E56" s="41">
        <v>872000</v>
      </c>
      <c r="F56" s="42">
        <v>1694.9064000000001</v>
      </c>
      <c r="G56" s="43">
        <v>8.4796699999999999E-3</v>
      </c>
      <c r="H56" s="33" t="s">
        <v>141</v>
      </c>
    </row>
    <row r="57" spans="1:8" x14ac:dyDescent="0.2">
      <c r="A57" s="39">
        <v>51</v>
      </c>
      <c r="B57" s="40" t="s">
        <v>786</v>
      </c>
      <c r="C57" s="40" t="s">
        <v>787</v>
      </c>
      <c r="D57" s="40" t="s">
        <v>199</v>
      </c>
      <c r="E57" s="41">
        <v>35900</v>
      </c>
      <c r="F57" s="42">
        <v>1565.9938999999999</v>
      </c>
      <c r="G57" s="43">
        <v>7.8347199999999999E-3</v>
      </c>
      <c r="H57" s="33" t="s">
        <v>141</v>
      </c>
    </row>
    <row r="58" spans="1:8" x14ac:dyDescent="0.2">
      <c r="A58" s="39">
        <v>52</v>
      </c>
      <c r="B58" s="40" t="s">
        <v>473</v>
      </c>
      <c r="C58" s="40" t="s">
        <v>474</v>
      </c>
      <c r="D58" s="40" t="s">
        <v>35</v>
      </c>
      <c r="E58" s="41">
        <v>171000</v>
      </c>
      <c r="F58" s="42">
        <v>1556.8695</v>
      </c>
      <c r="G58" s="43">
        <v>7.7890700000000004E-3</v>
      </c>
      <c r="H58" s="33" t="s">
        <v>141</v>
      </c>
    </row>
    <row r="59" spans="1:8" x14ac:dyDescent="0.2">
      <c r="A59" s="39">
        <v>53</v>
      </c>
      <c r="B59" s="40" t="s">
        <v>48</v>
      </c>
      <c r="C59" s="40" t="s">
        <v>49</v>
      </c>
      <c r="D59" s="40" t="s">
        <v>17</v>
      </c>
      <c r="E59" s="41">
        <v>117000</v>
      </c>
      <c r="F59" s="42">
        <v>1508.8320000000001</v>
      </c>
      <c r="G59" s="43">
        <v>7.54874E-3</v>
      </c>
      <c r="H59" s="33" t="s">
        <v>141</v>
      </c>
    </row>
    <row r="60" spans="1:8" x14ac:dyDescent="0.2">
      <c r="A60" s="39">
        <v>54</v>
      </c>
      <c r="B60" s="40" t="s">
        <v>353</v>
      </c>
      <c r="C60" s="40" t="s">
        <v>354</v>
      </c>
      <c r="D60" s="40" t="s">
        <v>109</v>
      </c>
      <c r="E60" s="41">
        <v>180981</v>
      </c>
      <c r="F60" s="42">
        <v>1050.0517620000001</v>
      </c>
      <c r="G60" s="43">
        <v>5.2534399999999998E-3</v>
      </c>
      <c r="H60" s="33" t="s">
        <v>141</v>
      </c>
    </row>
    <row r="61" spans="1:8" x14ac:dyDescent="0.2">
      <c r="A61" s="44"/>
      <c r="B61" s="44"/>
      <c r="C61" s="45" t="s">
        <v>140</v>
      </c>
      <c r="D61" s="44"/>
      <c r="E61" s="44" t="s">
        <v>141</v>
      </c>
      <c r="F61" s="46">
        <v>197724.21618720001</v>
      </c>
      <c r="G61" s="47">
        <v>0.98922080999999995</v>
      </c>
      <c r="H61" s="33" t="s">
        <v>141</v>
      </c>
    </row>
    <row r="62" spans="1:8" x14ac:dyDescent="0.2">
      <c r="A62" s="44"/>
      <c r="B62" s="44"/>
      <c r="C62" s="48"/>
      <c r="D62" s="44"/>
      <c r="E62" s="44"/>
      <c r="F62" s="49"/>
      <c r="G62" s="49"/>
      <c r="H62" s="33" t="s">
        <v>141</v>
      </c>
    </row>
    <row r="63" spans="1:8" x14ac:dyDescent="0.2">
      <c r="A63" s="44"/>
      <c r="B63" s="44"/>
      <c r="C63" s="45" t="s">
        <v>142</v>
      </c>
      <c r="D63" s="44"/>
      <c r="E63" s="44"/>
      <c r="F63" s="44"/>
      <c r="G63" s="44"/>
      <c r="H63" s="33" t="s">
        <v>141</v>
      </c>
    </row>
    <row r="64" spans="1:8" x14ac:dyDescent="0.2">
      <c r="A64" s="44"/>
      <c r="B64" s="44"/>
      <c r="C64" s="45" t="s">
        <v>140</v>
      </c>
      <c r="D64" s="44"/>
      <c r="E64" s="44" t="s">
        <v>141</v>
      </c>
      <c r="F64" s="50" t="s">
        <v>143</v>
      </c>
      <c r="G64" s="47">
        <v>0</v>
      </c>
      <c r="H64" s="33" t="s">
        <v>141</v>
      </c>
    </row>
    <row r="65" spans="1:8" x14ac:dyDescent="0.2">
      <c r="A65" s="44"/>
      <c r="B65" s="44"/>
      <c r="C65" s="48"/>
      <c r="D65" s="44"/>
      <c r="E65" s="44"/>
      <c r="F65" s="49"/>
      <c r="G65" s="49"/>
      <c r="H65" s="33" t="s">
        <v>141</v>
      </c>
    </row>
    <row r="66" spans="1:8" x14ac:dyDescent="0.2">
      <c r="A66" s="44"/>
      <c r="B66" s="44"/>
      <c r="C66" s="45" t="s">
        <v>144</v>
      </c>
      <c r="D66" s="44"/>
      <c r="E66" s="44"/>
      <c r="F66" s="44"/>
      <c r="G66" s="44"/>
      <c r="H66" s="33" t="s">
        <v>141</v>
      </c>
    </row>
    <row r="67" spans="1:8" x14ac:dyDescent="0.2">
      <c r="A67" s="44"/>
      <c r="B67" s="44"/>
      <c r="C67" s="45" t="s">
        <v>140</v>
      </c>
      <c r="D67" s="44"/>
      <c r="E67" s="44" t="s">
        <v>141</v>
      </c>
      <c r="F67" s="50" t="s">
        <v>143</v>
      </c>
      <c r="G67" s="47">
        <v>0</v>
      </c>
      <c r="H67" s="33" t="s">
        <v>141</v>
      </c>
    </row>
    <row r="68" spans="1:8" x14ac:dyDescent="0.2">
      <c r="A68" s="44"/>
      <c r="B68" s="44"/>
      <c r="C68" s="48"/>
      <c r="D68" s="44"/>
      <c r="E68" s="44"/>
      <c r="F68" s="49"/>
      <c r="G68" s="49"/>
      <c r="H68" s="33" t="s">
        <v>141</v>
      </c>
    </row>
    <row r="69" spans="1:8" x14ac:dyDescent="0.2">
      <c r="A69" s="44"/>
      <c r="B69" s="44"/>
      <c r="C69" s="45" t="s">
        <v>145</v>
      </c>
      <c r="D69" s="44"/>
      <c r="E69" s="44"/>
      <c r="F69" s="44"/>
      <c r="G69" s="44"/>
      <c r="H69" s="33" t="s">
        <v>141</v>
      </c>
    </row>
    <row r="70" spans="1:8" x14ac:dyDescent="0.2">
      <c r="A70" s="44"/>
      <c r="B70" s="44"/>
      <c r="C70" s="45" t="s">
        <v>140</v>
      </c>
      <c r="D70" s="44"/>
      <c r="E70" s="44" t="s">
        <v>141</v>
      </c>
      <c r="F70" s="50" t="s">
        <v>143</v>
      </c>
      <c r="G70" s="47">
        <v>0</v>
      </c>
      <c r="H70" s="33" t="s">
        <v>141</v>
      </c>
    </row>
    <row r="71" spans="1:8" x14ac:dyDescent="0.2">
      <c r="A71" s="44"/>
      <c r="B71" s="44"/>
      <c r="C71" s="48"/>
      <c r="D71" s="44"/>
      <c r="E71" s="44"/>
      <c r="F71" s="49"/>
      <c r="G71" s="49"/>
      <c r="H71" s="33" t="s">
        <v>141</v>
      </c>
    </row>
    <row r="72" spans="1:8" x14ac:dyDescent="0.2">
      <c r="A72" s="44"/>
      <c r="B72" s="44"/>
      <c r="C72" s="45" t="s">
        <v>146</v>
      </c>
      <c r="D72" s="44"/>
      <c r="E72" s="44"/>
      <c r="F72" s="49"/>
      <c r="G72" s="49"/>
      <c r="H72" s="33" t="s">
        <v>141</v>
      </c>
    </row>
    <row r="73" spans="1:8" x14ac:dyDescent="0.2">
      <c r="A73" s="44"/>
      <c r="B73" s="44"/>
      <c r="C73" s="45" t="s">
        <v>140</v>
      </c>
      <c r="D73" s="44"/>
      <c r="E73" s="44" t="s">
        <v>141</v>
      </c>
      <c r="F73" s="50" t="s">
        <v>143</v>
      </c>
      <c r="G73" s="47">
        <v>0</v>
      </c>
      <c r="H73" s="33" t="s">
        <v>141</v>
      </c>
    </row>
    <row r="74" spans="1:8" x14ac:dyDescent="0.2">
      <c r="A74" s="44"/>
      <c r="B74" s="44"/>
      <c r="C74" s="48"/>
      <c r="D74" s="44"/>
      <c r="E74" s="44"/>
      <c r="F74" s="49"/>
      <c r="G74" s="49"/>
      <c r="H74" s="33" t="s">
        <v>141</v>
      </c>
    </row>
    <row r="75" spans="1:8" x14ac:dyDescent="0.2">
      <c r="A75" s="44"/>
      <c r="B75" s="44"/>
      <c r="C75" s="45" t="s">
        <v>147</v>
      </c>
      <c r="D75" s="44"/>
      <c r="E75" s="44"/>
      <c r="F75" s="49"/>
      <c r="G75" s="49"/>
      <c r="H75" s="33" t="s">
        <v>141</v>
      </c>
    </row>
    <row r="76" spans="1:8" x14ac:dyDescent="0.2">
      <c r="A76" s="44"/>
      <c r="B76" s="44"/>
      <c r="C76" s="45" t="s">
        <v>140</v>
      </c>
      <c r="D76" s="44"/>
      <c r="E76" s="44" t="s">
        <v>141</v>
      </c>
      <c r="F76" s="50" t="s">
        <v>143</v>
      </c>
      <c r="G76" s="47">
        <v>0</v>
      </c>
      <c r="H76" s="33" t="s">
        <v>141</v>
      </c>
    </row>
    <row r="77" spans="1:8" x14ac:dyDescent="0.2">
      <c r="A77" s="44"/>
      <c r="B77" s="44"/>
      <c r="C77" s="48"/>
      <c r="D77" s="44"/>
      <c r="E77" s="44"/>
      <c r="F77" s="49"/>
      <c r="G77" s="49"/>
      <c r="H77" s="33" t="s">
        <v>141</v>
      </c>
    </row>
    <row r="78" spans="1:8" x14ac:dyDescent="0.2">
      <c r="A78" s="44"/>
      <c r="B78" s="44"/>
      <c r="C78" s="45" t="s">
        <v>148</v>
      </c>
      <c r="D78" s="44"/>
      <c r="E78" s="44"/>
      <c r="F78" s="46">
        <v>197724.21618720001</v>
      </c>
      <c r="G78" s="47">
        <v>0.98922080999999995</v>
      </c>
      <c r="H78" s="33" t="s">
        <v>141</v>
      </c>
    </row>
    <row r="79" spans="1:8" x14ac:dyDescent="0.2">
      <c r="A79" s="44"/>
      <c r="B79" s="44"/>
      <c r="C79" s="48"/>
      <c r="D79" s="44"/>
      <c r="E79" s="44"/>
      <c r="F79" s="49"/>
      <c r="G79" s="49"/>
      <c r="H79" s="33" t="s">
        <v>141</v>
      </c>
    </row>
    <row r="80" spans="1:8" x14ac:dyDescent="0.2">
      <c r="A80" s="44"/>
      <c r="B80" s="44"/>
      <c r="C80" s="45" t="s">
        <v>149</v>
      </c>
      <c r="D80" s="44"/>
      <c r="E80" s="44"/>
      <c r="F80" s="49"/>
      <c r="G80" s="49"/>
      <c r="H80" s="33" t="s">
        <v>141</v>
      </c>
    </row>
    <row r="81" spans="1:8" x14ac:dyDescent="0.2">
      <c r="A81" s="44"/>
      <c r="B81" s="44"/>
      <c r="C81" s="45" t="s">
        <v>11</v>
      </c>
      <c r="D81" s="44"/>
      <c r="E81" s="44"/>
      <c r="F81" s="49"/>
      <c r="G81" s="49"/>
      <c r="H81" s="33" t="s">
        <v>141</v>
      </c>
    </row>
    <row r="82" spans="1:8" x14ac:dyDescent="0.2">
      <c r="A82" s="44"/>
      <c r="B82" s="44"/>
      <c r="C82" s="45" t="s">
        <v>140</v>
      </c>
      <c r="D82" s="44"/>
      <c r="E82" s="44" t="s">
        <v>141</v>
      </c>
      <c r="F82" s="50" t="s">
        <v>143</v>
      </c>
      <c r="G82" s="47">
        <v>0</v>
      </c>
      <c r="H82" s="33" t="s">
        <v>141</v>
      </c>
    </row>
    <row r="83" spans="1:8" x14ac:dyDescent="0.2">
      <c r="A83" s="44"/>
      <c r="B83" s="44"/>
      <c r="C83" s="48"/>
      <c r="D83" s="44"/>
      <c r="E83" s="44"/>
      <c r="F83" s="49"/>
      <c r="G83" s="49"/>
      <c r="H83" s="33" t="s">
        <v>141</v>
      </c>
    </row>
    <row r="84" spans="1:8" x14ac:dyDescent="0.2">
      <c r="A84" s="44"/>
      <c r="B84" s="44"/>
      <c r="C84" s="45" t="s">
        <v>150</v>
      </c>
      <c r="D84" s="44"/>
      <c r="E84" s="44"/>
      <c r="F84" s="44"/>
      <c r="G84" s="44"/>
      <c r="H84" s="33" t="s">
        <v>141</v>
      </c>
    </row>
    <row r="85" spans="1:8" x14ac:dyDescent="0.2">
      <c r="A85" s="44"/>
      <c r="B85" s="44"/>
      <c r="C85" s="45" t="s">
        <v>140</v>
      </c>
      <c r="D85" s="44"/>
      <c r="E85" s="44" t="s">
        <v>141</v>
      </c>
      <c r="F85" s="50" t="s">
        <v>143</v>
      </c>
      <c r="G85" s="47">
        <v>0</v>
      </c>
      <c r="H85" s="33" t="s">
        <v>141</v>
      </c>
    </row>
    <row r="86" spans="1:8" x14ac:dyDescent="0.2">
      <c r="A86" s="44"/>
      <c r="B86" s="44"/>
      <c r="C86" s="48"/>
      <c r="D86" s="44"/>
      <c r="E86" s="44"/>
      <c r="F86" s="49"/>
      <c r="G86" s="49"/>
      <c r="H86" s="33" t="s">
        <v>141</v>
      </c>
    </row>
    <row r="87" spans="1:8" x14ac:dyDescent="0.2">
      <c r="A87" s="44"/>
      <c r="B87" s="44"/>
      <c r="C87" s="45" t="s">
        <v>151</v>
      </c>
      <c r="D87" s="44"/>
      <c r="E87" s="44"/>
      <c r="F87" s="44"/>
      <c r="G87" s="44"/>
      <c r="H87" s="33" t="s">
        <v>141</v>
      </c>
    </row>
    <row r="88" spans="1:8" x14ac:dyDescent="0.2">
      <c r="A88" s="44"/>
      <c r="B88" s="44"/>
      <c r="C88" s="45" t="s">
        <v>140</v>
      </c>
      <c r="D88" s="44"/>
      <c r="E88" s="44" t="s">
        <v>141</v>
      </c>
      <c r="F88" s="50" t="s">
        <v>143</v>
      </c>
      <c r="G88" s="47">
        <v>0</v>
      </c>
      <c r="H88" s="33" t="s">
        <v>141</v>
      </c>
    </row>
    <row r="89" spans="1:8" x14ac:dyDescent="0.2">
      <c r="A89" s="44"/>
      <c r="B89" s="44"/>
      <c r="C89" s="48"/>
      <c r="D89" s="44"/>
      <c r="E89" s="44"/>
      <c r="F89" s="49"/>
      <c r="G89" s="49"/>
      <c r="H89" s="33" t="s">
        <v>141</v>
      </c>
    </row>
    <row r="90" spans="1:8" x14ac:dyDescent="0.2">
      <c r="A90" s="44"/>
      <c r="B90" s="44"/>
      <c r="C90" s="45" t="s">
        <v>152</v>
      </c>
      <c r="D90" s="44"/>
      <c r="E90" s="44"/>
      <c r="F90" s="49"/>
      <c r="G90" s="49"/>
      <c r="H90" s="33" t="s">
        <v>141</v>
      </c>
    </row>
    <row r="91" spans="1:8" x14ac:dyDescent="0.2">
      <c r="A91" s="44"/>
      <c r="B91" s="44"/>
      <c r="C91" s="45" t="s">
        <v>140</v>
      </c>
      <c r="D91" s="44"/>
      <c r="E91" s="44" t="s">
        <v>141</v>
      </c>
      <c r="F91" s="50" t="s">
        <v>143</v>
      </c>
      <c r="G91" s="47">
        <v>0</v>
      </c>
      <c r="H91" s="33" t="s">
        <v>141</v>
      </c>
    </row>
    <row r="92" spans="1:8" x14ac:dyDescent="0.2">
      <c r="A92" s="44"/>
      <c r="B92" s="44"/>
      <c r="C92" s="48"/>
      <c r="D92" s="44"/>
      <c r="E92" s="44"/>
      <c r="F92" s="49"/>
      <c r="G92" s="49"/>
      <c r="H92" s="33" t="s">
        <v>141</v>
      </c>
    </row>
    <row r="93" spans="1:8" x14ac:dyDescent="0.2">
      <c r="A93" s="44"/>
      <c r="B93" s="44"/>
      <c r="C93" s="45" t="s">
        <v>153</v>
      </c>
      <c r="D93" s="44"/>
      <c r="E93" s="44"/>
      <c r="F93" s="46">
        <v>0</v>
      </c>
      <c r="G93" s="47">
        <v>0</v>
      </c>
      <c r="H93" s="33" t="s">
        <v>141</v>
      </c>
    </row>
    <row r="94" spans="1:8" x14ac:dyDescent="0.2">
      <c r="A94" s="44"/>
      <c r="B94" s="44"/>
      <c r="C94" s="48"/>
      <c r="D94" s="44"/>
      <c r="E94" s="44"/>
      <c r="F94" s="49"/>
      <c r="G94" s="49"/>
      <c r="H94" s="33" t="s">
        <v>141</v>
      </c>
    </row>
    <row r="95" spans="1:8" x14ac:dyDescent="0.2">
      <c r="A95" s="44"/>
      <c r="B95" s="44"/>
      <c r="C95" s="45" t="s">
        <v>154</v>
      </c>
      <c r="D95" s="44"/>
      <c r="E95" s="44"/>
      <c r="F95" s="49"/>
      <c r="G95" s="49"/>
      <c r="H95" s="33" t="s">
        <v>141</v>
      </c>
    </row>
    <row r="96" spans="1:8" x14ac:dyDescent="0.2">
      <c r="A96" s="44"/>
      <c r="B96" s="44"/>
      <c r="C96" s="45" t="s">
        <v>155</v>
      </c>
      <c r="D96" s="44"/>
      <c r="E96" s="44"/>
      <c r="F96" s="49"/>
      <c r="G96" s="49"/>
      <c r="H96" s="33" t="s">
        <v>141</v>
      </c>
    </row>
    <row r="97" spans="1:8" x14ac:dyDescent="0.2">
      <c r="A97" s="44"/>
      <c r="B97" s="44"/>
      <c r="C97" s="45" t="s">
        <v>140</v>
      </c>
      <c r="D97" s="44"/>
      <c r="E97" s="44" t="s">
        <v>141</v>
      </c>
      <c r="F97" s="50" t="s">
        <v>143</v>
      </c>
      <c r="G97" s="47">
        <v>0</v>
      </c>
      <c r="H97" s="33" t="s">
        <v>141</v>
      </c>
    </row>
    <row r="98" spans="1:8" x14ac:dyDescent="0.2">
      <c r="A98" s="44"/>
      <c r="B98" s="44"/>
      <c r="C98" s="48"/>
      <c r="D98" s="44"/>
      <c r="E98" s="44"/>
      <c r="F98" s="49"/>
      <c r="G98" s="49"/>
      <c r="H98" s="33" t="s">
        <v>141</v>
      </c>
    </row>
    <row r="99" spans="1:8" x14ac:dyDescent="0.2">
      <c r="A99" s="44"/>
      <c r="B99" s="44"/>
      <c r="C99" s="45" t="s">
        <v>156</v>
      </c>
      <c r="D99" s="44"/>
      <c r="E99" s="44"/>
      <c r="F99" s="49"/>
      <c r="G99" s="49"/>
      <c r="H99" s="33" t="s">
        <v>141</v>
      </c>
    </row>
    <row r="100" spans="1:8" x14ac:dyDescent="0.2">
      <c r="A100" s="44"/>
      <c r="B100" s="44"/>
      <c r="C100" s="45" t="s">
        <v>140</v>
      </c>
      <c r="D100" s="44"/>
      <c r="E100" s="44" t="s">
        <v>141</v>
      </c>
      <c r="F100" s="50" t="s">
        <v>143</v>
      </c>
      <c r="G100" s="47">
        <v>0</v>
      </c>
      <c r="H100" s="33" t="s">
        <v>141</v>
      </c>
    </row>
    <row r="101" spans="1:8" x14ac:dyDescent="0.2">
      <c r="A101" s="44"/>
      <c r="B101" s="44"/>
      <c r="C101" s="48"/>
      <c r="D101" s="44"/>
      <c r="E101" s="44"/>
      <c r="F101" s="49"/>
      <c r="G101" s="49"/>
      <c r="H101" s="33" t="s">
        <v>141</v>
      </c>
    </row>
    <row r="102" spans="1:8" x14ac:dyDescent="0.2">
      <c r="A102" s="44"/>
      <c r="B102" s="44"/>
      <c r="C102" s="45" t="s">
        <v>157</v>
      </c>
      <c r="D102" s="44"/>
      <c r="E102" s="44"/>
      <c r="F102" s="49"/>
      <c r="G102" s="49"/>
      <c r="H102" s="33" t="s">
        <v>141</v>
      </c>
    </row>
    <row r="103" spans="1:8" x14ac:dyDescent="0.2">
      <c r="A103" s="44"/>
      <c r="B103" s="44"/>
      <c r="C103" s="45" t="s">
        <v>140</v>
      </c>
      <c r="D103" s="44"/>
      <c r="E103" s="44" t="s">
        <v>141</v>
      </c>
      <c r="F103" s="50" t="s">
        <v>143</v>
      </c>
      <c r="G103" s="47">
        <v>0</v>
      </c>
      <c r="H103" s="33" t="s">
        <v>141</v>
      </c>
    </row>
    <row r="104" spans="1:8" x14ac:dyDescent="0.2">
      <c r="A104" s="44"/>
      <c r="B104" s="44"/>
      <c r="C104" s="48"/>
      <c r="D104" s="44"/>
      <c r="E104" s="44"/>
      <c r="F104" s="49"/>
      <c r="G104" s="49"/>
      <c r="H104" s="33" t="s">
        <v>141</v>
      </c>
    </row>
    <row r="105" spans="1:8" x14ac:dyDescent="0.2">
      <c r="A105" s="44"/>
      <c r="B105" s="44"/>
      <c r="C105" s="45" t="s">
        <v>158</v>
      </c>
      <c r="D105" s="44"/>
      <c r="E105" s="44"/>
      <c r="F105" s="49"/>
      <c r="G105" s="49"/>
      <c r="H105" s="33" t="s">
        <v>141</v>
      </c>
    </row>
    <row r="106" spans="1:8" x14ac:dyDescent="0.2">
      <c r="A106" s="39">
        <v>1</v>
      </c>
      <c r="B106" s="40"/>
      <c r="C106" s="40" t="s">
        <v>159</v>
      </c>
      <c r="D106" s="40"/>
      <c r="E106" s="52"/>
      <c r="F106" s="42">
        <v>644.21642010100004</v>
      </c>
      <c r="G106" s="43">
        <v>3.2230399999999999E-3</v>
      </c>
      <c r="H106" s="33">
        <v>5.25</v>
      </c>
    </row>
    <row r="107" spans="1:8" x14ac:dyDescent="0.2">
      <c r="A107" s="44"/>
      <c r="B107" s="44"/>
      <c r="C107" s="45" t="s">
        <v>140</v>
      </c>
      <c r="D107" s="44"/>
      <c r="E107" s="44" t="s">
        <v>141</v>
      </c>
      <c r="F107" s="46">
        <v>644.21642010100004</v>
      </c>
      <c r="G107" s="47">
        <v>3.2230399999999999E-3</v>
      </c>
      <c r="H107" s="33" t="s">
        <v>141</v>
      </c>
    </row>
    <row r="108" spans="1:8" x14ac:dyDescent="0.2">
      <c r="A108" s="44"/>
      <c r="B108" s="44"/>
      <c r="C108" s="48"/>
      <c r="D108" s="44"/>
      <c r="E108" s="44"/>
      <c r="F108" s="49"/>
      <c r="G108" s="49"/>
      <c r="H108" s="33" t="s">
        <v>141</v>
      </c>
    </row>
    <row r="109" spans="1:8" x14ac:dyDescent="0.2">
      <c r="A109" s="44"/>
      <c r="B109" s="44"/>
      <c r="C109" s="45" t="s">
        <v>160</v>
      </c>
      <c r="D109" s="44"/>
      <c r="E109" s="44"/>
      <c r="F109" s="46">
        <v>644.21642010100004</v>
      </c>
      <c r="G109" s="47">
        <v>3.2230399999999999E-3</v>
      </c>
      <c r="H109" s="33" t="s">
        <v>141</v>
      </c>
    </row>
    <row r="110" spans="1:8" x14ac:dyDescent="0.2">
      <c r="A110" s="44"/>
      <c r="B110" s="44"/>
      <c r="C110" s="49"/>
      <c r="D110" s="44"/>
      <c r="E110" s="44"/>
      <c r="F110" s="44"/>
      <c r="G110" s="44"/>
      <c r="H110" s="33" t="s">
        <v>141</v>
      </c>
    </row>
    <row r="111" spans="1:8" x14ac:dyDescent="0.2">
      <c r="A111" s="44"/>
      <c r="B111" s="44"/>
      <c r="C111" s="45" t="s">
        <v>161</v>
      </c>
      <c r="D111" s="44"/>
      <c r="E111" s="44"/>
      <c r="F111" s="44"/>
      <c r="G111" s="44"/>
      <c r="H111" s="33" t="s">
        <v>141</v>
      </c>
    </row>
    <row r="112" spans="1:8" x14ac:dyDescent="0.2">
      <c r="A112" s="44"/>
      <c r="B112" s="44"/>
      <c r="C112" s="45" t="s">
        <v>162</v>
      </c>
      <c r="D112" s="44"/>
      <c r="E112" s="44"/>
      <c r="F112" s="44"/>
      <c r="G112" s="44"/>
      <c r="H112" s="33" t="s">
        <v>141</v>
      </c>
    </row>
    <row r="113" spans="1:17" x14ac:dyDescent="0.2">
      <c r="A113" s="44"/>
      <c r="B113" s="44"/>
      <c r="C113" s="45" t="s">
        <v>140</v>
      </c>
      <c r="D113" s="44"/>
      <c r="E113" s="44" t="s">
        <v>141</v>
      </c>
      <c r="F113" s="50" t="s">
        <v>143</v>
      </c>
      <c r="G113" s="47">
        <v>0</v>
      </c>
      <c r="H113" s="33" t="s">
        <v>141</v>
      </c>
    </row>
    <row r="114" spans="1:17" x14ac:dyDescent="0.2">
      <c r="A114" s="44"/>
      <c r="B114" s="44"/>
      <c r="C114" s="48"/>
      <c r="D114" s="44"/>
      <c r="E114" s="44"/>
      <c r="F114" s="49"/>
      <c r="G114" s="49"/>
      <c r="H114" s="33" t="s">
        <v>141</v>
      </c>
    </row>
    <row r="115" spans="1:17" x14ac:dyDescent="0.2">
      <c r="A115" s="44"/>
      <c r="B115" s="44"/>
      <c r="C115" s="45" t="s">
        <v>163</v>
      </c>
      <c r="D115" s="44"/>
      <c r="E115" s="44"/>
      <c r="F115" s="44"/>
      <c r="G115" s="44"/>
      <c r="H115" s="33" t="s">
        <v>141</v>
      </c>
    </row>
    <row r="116" spans="1:17" x14ac:dyDescent="0.2">
      <c r="A116" s="44"/>
      <c r="B116" s="44"/>
      <c r="C116" s="45" t="s">
        <v>164</v>
      </c>
      <c r="D116" s="44"/>
      <c r="E116" s="44"/>
      <c r="F116" s="44"/>
      <c r="G116" s="44"/>
      <c r="H116" s="33" t="s">
        <v>141</v>
      </c>
    </row>
    <row r="117" spans="1:17" x14ac:dyDescent="0.2">
      <c r="A117" s="44"/>
      <c r="B117" s="44"/>
      <c r="C117" s="45" t="s">
        <v>140</v>
      </c>
      <c r="D117" s="44"/>
      <c r="E117" s="44" t="s">
        <v>141</v>
      </c>
      <c r="F117" s="50" t="s">
        <v>143</v>
      </c>
      <c r="G117" s="47">
        <v>0</v>
      </c>
      <c r="H117" s="33" t="s">
        <v>141</v>
      </c>
    </row>
    <row r="118" spans="1:17" x14ac:dyDescent="0.2">
      <c r="A118" s="44"/>
      <c r="B118" s="44"/>
      <c r="C118" s="48"/>
      <c r="D118" s="44"/>
      <c r="E118" s="44"/>
      <c r="F118" s="49"/>
      <c r="G118" s="49"/>
      <c r="H118" s="33" t="s">
        <v>141</v>
      </c>
    </row>
    <row r="119" spans="1:17" x14ac:dyDescent="0.2">
      <c r="A119" s="44"/>
      <c r="B119" s="44"/>
      <c r="C119" s="45" t="s">
        <v>165</v>
      </c>
      <c r="D119" s="44"/>
      <c r="E119" s="44"/>
      <c r="F119" s="49"/>
      <c r="G119" s="49"/>
      <c r="H119" s="33" t="s">
        <v>141</v>
      </c>
    </row>
    <row r="120" spans="1:17" x14ac:dyDescent="0.2">
      <c r="A120" s="44"/>
      <c r="B120" s="44"/>
      <c r="C120" s="45" t="s">
        <v>140</v>
      </c>
      <c r="D120" s="44"/>
      <c r="E120" s="44" t="s">
        <v>141</v>
      </c>
      <c r="F120" s="50" t="s">
        <v>143</v>
      </c>
      <c r="G120" s="47">
        <v>0</v>
      </c>
      <c r="H120" s="33" t="s">
        <v>141</v>
      </c>
    </row>
    <row r="121" spans="1:17" x14ac:dyDescent="0.2">
      <c r="A121" s="44"/>
      <c r="B121" s="44"/>
      <c r="C121" s="48"/>
      <c r="D121" s="44"/>
      <c r="E121" s="44"/>
      <c r="F121" s="49"/>
      <c r="G121" s="49"/>
      <c r="H121" s="33" t="s">
        <v>141</v>
      </c>
    </row>
    <row r="122" spans="1:17" x14ac:dyDescent="0.2">
      <c r="A122" s="52"/>
      <c r="B122" s="40"/>
      <c r="C122" s="40" t="s">
        <v>166</v>
      </c>
      <c r="D122" s="40"/>
      <c r="E122" s="52"/>
      <c r="F122" s="42">
        <v>1510.3173694100001</v>
      </c>
      <c r="G122" s="43">
        <v>7.5561700000000001E-3</v>
      </c>
      <c r="H122" s="33" t="s">
        <v>141</v>
      </c>
    </row>
    <row r="123" spans="1:17" x14ac:dyDescent="0.2">
      <c r="A123" s="48"/>
      <c r="B123" s="48"/>
      <c r="C123" s="45" t="s">
        <v>167</v>
      </c>
      <c r="D123" s="49"/>
      <c r="E123" s="49"/>
      <c r="F123" s="46">
        <v>199878.749976711</v>
      </c>
      <c r="G123" s="53">
        <v>1.0000000200000001</v>
      </c>
      <c r="H123" s="33" t="s">
        <v>141</v>
      </c>
    </row>
    <row r="124" spans="1:17" x14ac:dyDescent="0.2">
      <c r="A124" s="54"/>
      <c r="B124" s="54"/>
      <c r="C124" s="55"/>
      <c r="D124" s="56"/>
      <c r="E124" s="56"/>
      <c r="F124" s="57"/>
      <c r="G124" s="58"/>
      <c r="H124" s="59"/>
    </row>
    <row r="125" spans="1:17" x14ac:dyDescent="0.2">
      <c r="A125" s="54"/>
      <c r="B125" s="187" t="s">
        <v>989</v>
      </c>
      <c r="C125" s="187"/>
      <c r="D125" s="187"/>
      <c r="E125" s="187"/>
      <c r="F125" s="187"/>
      <c r="G125" s="187"/>
      <c r="H125" s="187"/>
      <c r="J125" s="61"/>
    </row>
    <row r="126" spans="1:17" x14ac:dyDescent="0.2">
      <c r="A126" s="54"/>
      <c r="B126" s="187" t="s">
        <v>990</v>
      </c>
      <c r="C126" s="187"/>
      <c r="D126" s="187"/>
      <c r="E126" s="187"/>
      <c r="F126" s="187"/>
      <c r="G126" s="187"/>
      <c r="H126" s="187"/>
      <c r="J126" s="61"/>
    </row>
    <row r="127" spans="1:17" x14ac:dyDescent="0.2">
      <c r="A127" s="54"/>
      <c r="B127" s="187" t="s">
        <v>991</v>
      </c>
      <c r="C127" s="187"/>
      <c r="D127" s="187"/>
      <c r="E127" s="187"/>
      <c r="F127" s="187"/>
      <c r="G127" s="187"/>
      <c r="H127" s="187"/>
      <c r="J127" s="61"/>
    </row>
    <row r="128" spans="1:17" s="63" customFormat="1" ht="52.5" customHeight="1" x14ac:dyDescent="0.25">
      <c r="A128" s="62"/>
      <c r="B128" s="188" t="s">
        <v>992</v>
      </c>
      <c r="C128" s="188"/>
      <c r="D128" s="188"/>
      <c r="E128" s="188"/>
      <c r="F128" s="188"/>
      <c r="G128" s="188"/>
      <c r="H128" s="188"/>
      <c r="I128"/>
      <c r="J128" s="61"/>
      <c r="K128"/>
      <c r="L128"/>
      <c r="M128"/>
      <c r="N128"/>
      <c r="O128"/>
      <c r="P128"/>
      <c r="Q128"/>
    </row>
    <row r="129" spans="1:10" x14ac:dyDescent="0.2">
      <c r="A129" s="54"/>
      <c r="B129" s="187" t="s">
        <v>993</v>
      </c>
      <c r="C129" s="187"/>
      <c r="D129" s="187"/>
      <c r="E129" s="187"/>
      <c r="F129" s="187"/>
      <c r="G129" s="187"/>
      <c r="H129" s="187"/>
      <c r="J129" s="61"/>
    </row>
    <row r="130" spans="1:10" x14ac:dyDescent="0.2">
      <c r="A130" s="54"/>
      <c r="B130" s="54"/>
      <c r="C130" s="54"/>
      <c r="D130" s="56"/>
      <c r="E130" s="56"/>
      <c r="F130" s="56"/>
      <c r="G130" s="56"/>
    </row>
    <row r="131" spans="1:10" x14ac:dyDescent="0.2">
      <c r="A131" s="54"/>
      <c r="B131" s="189" t="s">
        <v>168</v>
      </c>
      <c r="C131" s="190"/>
      <c r="D131" s="191"/>
      <c r="E131" s="64"/>
      <c r="F131" s="56"/>
      <c r="G131" s="56"/>
    </row>
    <row r="132" spans="1:10" ht="27.75" customHeight="1" x14ac:dyDescent="0.2">
      <c r="A132" s="54"/>
      <c r="B132" s="192" t="s">
        <v>169</v>
      </c>
      <c r="C132" s="193"/>
      <c r="D132" s="32" t="s">
        <v>170</v>
      </c>
      <c r="E132" s="64"/>
      <c r="F132" s="56"/>
      <c r="G132" s="56"/>
    </row>
    <row r="133" spans="1:10" x14ac:dyDescent="0.2">
      <c r="A133" s="54"/>
      <c r="B133" s="192" t="s">
        <v>995</v>
      </c>
      <c r="C133" s="193"/>
      <c r="D133" s="32" t="s">
        <v>170</v>
      </c>
      <c r="E133" s="64"/>
      <c r="F133" s="56"/>
      <c r="G133" s="56"/>
    </row>
    <row r="134" spans="1:10" x14ac:dyDescent="0.2">
      <c r="A134" s="54"/>
      <c r="B134" s="192" t="s">
        <v>171</v>
      </c>
      <c r="C134" s="193"/>
      <c r="D134" s="65" t="s">
        <v>141</v>
      </c>
      <c r="E134" s="64"/>
      <c r="F134" s="56"/>
      <c r="G134" s="56"/>
    </row>
    <row r="135" spans="1:10" x14ac:dyDescent="0.2">
      <c r="A135" s="66"/>
      <c r="B135" s="67" t="s">
        <v>141</v>
      </c>
      <c r="C135" s="67" t="s">
        <v>996</v>
      </c>
      <c r="D135" s="67" t="s">
        <v>172</v>
      </c>
      <c r="E135" s="66"/>
      <c r="F135" s="66"/>
      <c r="G135" s="66"/>
      <c r="H135" s="66"/>
      <c r="J135" s="61"/>
    </row>
    <row r="136" spans="1:10" x14ac:dyDescent="0.2">
      <c r="A136" s="66"/>
      <c r="B136" s="68" t="s">
        <v>173</v>
      </c>
      <c r="C136" s="69">
        <v>46203</v>
      </c>
      <c r="D136" s="69">
        <v>46234</v>
      </c>
      <c r="E136" s="66"/>
      <c r="F136" s="66"/>
      <c r="G136" s="66"/>
      <c r="J136" s="61"/>
    </row>
    <row r="137" spans="1:10" x14ac:dyDescent="0.2">
      <c r="A137" s="66"/>
      <c r="B137" s="35" t="s">
        <v>174</v>
      </c>
      <c r="C137" s="70">
        <v>15.1089</v>
      </c>
      <c r="D137" s="70">
        <v>15.368499999999999</v>
      </c>
      <c r="E137" s="66"/>
      <c r="F137" s="60"/>
      <c r="G137" s="71"/>
    </row>
    <row r="138" spans="1:10" x14ac:dyDescent="0.2">
      <c r="A138" s="66"/>
      <c r="B138" s="35" t="s">
        <v>997</v>
      </c>
      <c r="C138" s="70">
        <v>12.501899999999999</v>
      </c>
      <c r="D138" s="70">
        <v>12.716699999999999</v>
      </c>
      <c r="E138" s="66"/>
      <c r="F138" s="60"/>
      <c r="G138" s="71"/>
    </row>
    <row r="139" spans="1:10" x14ac:dyDescent="0.2">
      <c r="A139" s="66"/>
      <c r="B139" s="35" t="s">
        <v>175</v>
      </c>
      <c r="C139" s="70">
        <v>14.259</v>
      </c>
      <c r="D139" s="70">
        <v>14.4879</v>
      </c>
      <c r="E139" s="66"/>
      <c r="F139" s="60"/>
      <c r="G139" s="71"/>
    </row>
    <row r="140" spans="1:10" x14ac:dyDescent="0.2">
      <c r="A140" s="66"/>
      <c r="B140" s="35" t="s">
        <v>998</v>
      </c>
      <c r="C140" s="70">
        <v>11.7887</v>
      </c>
      <c r="D140" s="70">
        <v>11.9779</v>
      </c>
      <c r="E140" s="66"/>
      <c r="F140" s="60"/>
      <c r="G140" s="71"/>
    </row>
    <row r="141" spans="1:10" x14ac:dyDescent="0.2">
      <c r="A141" s="66"/>
      <c r="B141" s="66"/>
      <c r="C141" s="66"/>
      <c r="D141" s="66"/>
      <c r="E141" s="66"/>
      <c r="F141" s="66"/>
      <c r="G141" s="66"/>
    </row>
    <row r="142" spans="1:10" x14ac:dyDescent="0.2">
      <c r="A142" s="66"/>
      <c r="B142" s="192" t="s">
        <v>176</v>
      </c>
      <c r="C142" s="193"/>
      <c r="D142" s="32" t="s">
        <v>170</v>
      </c>
      <c r="E142" s="66"/>
      <c r="F142" s="66"/>
      <c r="G142" s="66"/>
    </row>
    <row r="143" spans="1:10" x14ac:dyDescent="0.2">
      <c r="A143" s="66"/>
      <c r="B143" s="78"/>
      <c r="C143" s="78"/>
      <c r="D143" s="78"/>
      <c r="E143" s="66"/>
      <c r="F143" s="66"/>
      <c r="G143" s="66"/>
    </row>
    <row r="144" spans="1:10" x14ac:dyDescent="0.2">
      <c r="A144" s="66"/>
      <c r="B144" s="192" t="s">
        <v>177</v>
      </c>
      <c r="C144" s="193"/>
      <c r="D144" s="32" t="s">
        <v>170</v>
      </c>
      <c r="E144" s="74"/>
      <c r="F144" s="66"/>
      <c r="G144" s="66"/>
    </row>
    <row r="145" spans="1:7" x14ac:dyDescent="0.2">
      <c r="A145" s="66"/>
      <c r="B145" s="192" t="s">
        <v>178</v>
      </c>
      <c r="C145" s="193"/>
      <c r="D145" s="32" t="s">
        <v>170</v>
      </c>
      <c r="E145" s="74"/>
      <c r="F145" s="66"/>
      <c r="G145" s="66"/>
    </row>
    <row r="146" spans="1:7" x14ac:dyDescent="0.2">
      <c r="A146" s="66"/>
      <c r="B146" s="192" t="s">
        <v>179</v>
      </c>
      <c r="C146" s="193"/>
      <c r="D146" s="32" t="s">
        <v>170</v>
      </c>
      <c r="E146" s="74"/>
      <c r="F146" s="66"/>
      <c r="G146" s="66"/>
    </row>
    <row r="147" spans="1:7" x14ac:dyDescent="0.2">
      <c r="A147" s="66"/>
      <c r="B147" s="192" t="s">
        <v>180</v>
      </c>
      <c r="C147" s="193"/>
      <c r="D147" s="75">
        <v>0.40283238269932298</v>
      </c>
      <c r="E147" s="66"/>
      <c r="F147" s="60"/>
      <c r="G147" s="71"/>
    </row>
    <row r="149" spans="1:7" x14ac:dyDescent="0.2">
      <c r="B149" s="194" t="s">
        <v>1000</v>
      </c>
      <c r="C149" s="194"/>
    </row>
    <row r="151" spans="1:7" ht="153.75" customHeight="1" x14ac:dyDescent="0.2"/>
    <row r="154" spans="1:7" x14ac:dyDescent="0.2">
      <c r="B154" s="76" t="s">
        <v>1001</v>
      </c>
      <c r="C154" s="77"/>
      <c r="D154" s="76"/>
    </row>
    <row r="155" spans="1:7" x14ac:dyDescent="0.2">
      <c r="B155" s="76" t="s">
        <v>1172</v>
      </c>
      <c r="D155" s="76"/>
    </row>
    <row r="156" spans="1:7" ht="165" customHeight="1" x14ac:dyDescent="0.2"/>
  </sheetData>
  <mergeCells count="18">
    <mergeCell ref="B146:C146"/>
    <mergeCell ref="B147:C147"/>
    <mergeCell ref="B149:C149"/>
    <mergeCell ref="B133:C133"/>
    <mergeCell ref="B134:C134"/>
    <mergeCell ref="B142:C142"/>
    <mergeCell ref="B144:C144"/>
    <mergeCell ref="B145:C145"/>
    <mergeCell ref="B127:H127"/>
    <mergeCell ref="B128:H128"/>
    <mergeCell ref="B129:H129"/>
    <mergeCell ref="B131:D131"/>
    <mergeCell ref="B132:C132"/>
    <mergeCell ref="A1:H1"/>
    <mergeCell ref="A2:H2"/>
    <mergeCell ref="A3:H3"/>
    <mergeCell ref="B125:H125"/>
    <mergeCell ref="B126:H126"/>
  </mergeCells>
  <hyperlinks>
    <hyperlink ref="I1" location="Index!B2" display="Index" xr:uid="{97F2501B-734D-401C-89B4-C98E9315C3EC}"/>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40104-4428-4D33-A204-530587A8E00D}">
  <sheetPr>
    <outlinePr summaryBelow="0" summaryRight="0"/>
  </sheetPr>
  <dimension ref="A1:Q132"/>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888</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43</v>
      </c>
      <c r="C7" s="40" t="s">
        <v>44</v>
      </c>
      <c r="D7" s="40" t="s">
        <v>45</v>
      </c>
      <c r="E7" s="41">
        <v>1416021</v>
      </c>
      <c r="F7" s="42">
        <v>20325.565434</v>
      </c>
      <c r="G7" s="43">
        <v>0.121082</v>
      </c>
      <c r="H7" s="33" t="s">
        <v>141</v>
      </c>
    </row>
    <row r="8" spans="1:9" x14ac:dyDescent="0.2">
      <c r="A8" s="39">
        <v>2</v>
      </c>
      <c r="B8" s="40" t="s">
        <v>417</v>
      </c>
      <c r="C8" s="40" t="s">
        <v>418</v>
      </c>
      <c r="D8" s="40" t="s">
        <v>45</v>
      </c>
      <c r="E8" s="41">
        <v>1285006</v>
      </c>
      <c r="F8" s="42">
        <v>15799.14877</v>
      </c>
      <c r="G8" s="43">
        <v>9.4117549999999994E-2</v>
      </c>
      <c r="H8" s="33" t="s">
        <v>141</v>
      </c>
    </row>
    <row r="9" spans="1:9" x14ac:dyDescent="0.2">
      <c r="A9" s="39">
        <v>3</v>
      </c>
      <c r="B9" s="40" t="s">
        <v>463</v>
      </c>
      <c r="C9" s="40" t="s">
        <v>464</v>
      </c>
      <c r="D9" s="40" t="s">
        <v>45</v>
      </c>
      <c r="E9" s="41">
        <v>1914256</v>
      </c>
      <c r="F9" s="42">
        <v>14321.506264</v>
      </c>
      <c r="G9" s="43">
        <v>8.5315050000000003E-2</v>
      </c>
      <c r="H9" s="33" t="s">
        <v>141</v>
      </c>
    </row>
    <row r="10" spans="1:9" x14ac:dyDescent="0.2">
      <c r="A10" s="39">
        <v>4</v>
      </c>
      <c r="B10" s="40" t="s">
        <v>46</v>
      </c>
      <c r="C10" s="40" t="s">
        <v>47</v>
      </c>
      <c r="D10" s="40" t="s">
        <v>45</v>
      </c>
      <c r="E10" s="41">
        <v>1327777</v>
      </c>
      <c r="F10" s="42">
        <v>13641.580898</v>
      </c>
      <c r="G10" s="43">
        <v>8.1264639999999999E-2</v>
      </c>
      <c r="H10" s="33" t="s">
        <v>141</v>
      </c>
    </row>
    <row r="11" spans="1:9" x14ac:dyDescent="0.2">
      <c r="A11" s="39">
        <v>5</v>
      </c>
      <c r="B11" s="40" t="s">
        <v>467</v>
      </c>
      <c r="C11" s="40" t="s">
        <v>468</v>
      </c>
      <c r="D11" s="40" t="s">
        <v>184</v>
      </c>
      <c r="E11" s="41">
        <v>462386</v>
      </c>
      <c r="F11" s="42">
        <v>9382.2743260000007</v>
      </c>
      <c r="G11" s="43">
        <v>5.5891410000000002E-2</v>
      </c>
      <c r="H11" s="33" t="s">
        <v>141</v>
      </c>
    </row>
    <row r="12" spans="1:9" x14ac:dyDescent="0.2">
      <c r="A12" s="39">
        <v>6</v>
      </c>
      <c r="B12" s="40" t="s">
        <v>465</v>
      </c>
      <c r="C12" s="40" t="s">
        <v>466</v>
      </c>
      <c r="D12" s="40" t="s">
        <v>45</v>
      </c>
      <c r="E12" s="41">
        <v>2379924</v>
      </c>
      <c r="F12" s="42">
        <v>9288.8433719999994</v>
      </c>
      <c r="G12" s="43">
        <v>5.5334830000000002E-2</v>
      </c>
      <c r="H12" s="33" t="s">
        <v>141</v>
      </c>
    </row>
    <row r="13" spans="1:9" x14ac:dyDescent="0.2">
      <c r="A13" s="39">
        <v>7</v>
      </c>
      <c r="B13" s="40" t="s">
        <v>318</v>
      </c>
      <c r="C13" s="40" t="s">
        <v>319</v>
      </c>
      <c r="D13" s="40" t="s">
        <v>184</v>
      </c>
      <c r="E13" s="41">
        <v>672583</v>
      </c>
      <c r="F13" s="42">
        <v>7039.9262609999996</v>
      </c>
      <c r="G13" s="43">
        <v>4.1937740000000001E-2</v>
      </c>
      <c r="H13" s="33" t="s">
        <v>141</v>
      </c>
    </row>
    <row r="14" spans="1:9" x14ac:dyDescent="0.2">
      <c r="A14" s="39">
        <v>8</v>
      </c>
      <c r="B14" s="40" t="s">
        <v>411</v>
      </c>
      <c r="C14" s="40" t="s">
        <v>412</v>
      </c>
      <c r="D14" s="40" t="s">
        <v>45</v>
      </c>
      <c r="E14" s="41">
        <v>3778314</v>
      </c>
      <c r="F14" s="42">
        <v>7031.0645225999997</v>
      </c>
      <c r="G14" s="43">
        <v>4.1884949999999997E-2</v>
      </c>
      <c r="H14" s="33" t="s">
        <v>141</v>
      </c>
    </row>
    <row r="15" spans="1:9" x14ac:dyDescent="0.2">
      <c r="A15" s="39">
        <v>9</v>
      </c>
      <c r="B15" s="40" t="s">
        <v>371</v>
      </c>
      <c r="C15" s="40" t="s">
        <v>372</v>
      </c>
      <c r="D15" s="40" t="s">
        <v>184</v>
      </c>
      <c r="E15" s="41">
        <v>631329</v>
      </c>
      <c r="F15" s="42">
        <v>6648.5256989999998</v>
      </c>
      <c r="G15" s="43">
        <v>3.9606120000000002E-2</v>
      </c>
      <c r="H15" s="33" t="s">
        <v>141</v>
      </c>
    </row>
    <row r="16" spans="1:9" x14ac:dyDescent="0.2">
      <c r="A16" s="39">
        <v>10</v>
      </c>
      <c r="B16" s="40" t="s">
        <v>647</v>
      </c>
      <c r="C16" s="40" t="s">
        <v>648</v>
      </c>
      <c r="D16" s="40" t="s">
        <v>45</v>
      </c>
      <c r="E16" s="41">
        <v>2684849</v>
      </c>
      <c r="F16" s="42">
        <v>6513.4436740000001</v>
      </c>
      <c r="G16" s="43">
        <v>3.8801420000000003E-2</v>
      </c>
      <c r="H16" s="33" t="s">
        <v>141</v>
      </c>
    </row>
    <row r="17" spans="1:8" x14ac:dyDescent="0.2">
      <c r="A17" s="39">
        <v>11</v>
      </c>
      <c r="B17" s="40" t="s">
        <v>373</v>
      </c>
      <c r="C17" s="40" t="s">
        <v>374</v>
      </c>
      <c r="D17" s="40" t="s">
        <v>184</v>
      </c>
      <c r="E17" s="41">
        <v>417342</v>
      </c>
      <c r="F17" s="42">
        <v>6402.8609640000004</v>
      </c>
      <c r="G17" s="43">
        <v>3.8142660000000002E-2</v>
      </c>
      <c r="H17" s="33" t="s">
        <v>141</v>
      </c>
    </row>
    <row r="18" spans="1:8" x14ac:dyDescent="0.2">
      <c r="A18" s="39">
        <v>12</v>
      </c>
      <c r="B18" s="40" t="s">
        <v>434</v>
      </c>
      <c r="C18" s="40" t="s">
        <v>435</v>
      </c>
      <c r="D18" s="40" t="s">
        <v>45</v>
      </c>
      <c r="E18" s="41">
        <v>3029403</v>
      </c>
      <c r="F18" s="42">
        <v>5275.0994438999996</v>
      </c>
      <c r="G18" s="43">
        <v>3.1424439999999998E-2</v>
      </c>
      <c r="H18" s="33" t="s">
        <v>141</v>
      </c>
    </row>
    <row r="19" spans="1:8" x14ac:dyDescent="0.2">
      <c r="A19" s="39">
        <v>13</v>
      </c>
      <c r="B19" s="40" t="s">
        <v>393</v>
      </c>
      <c r="C19" s="40" t="s">
        <v>394</v>
      </c>
      <c r="D19" s="40" t="s">
        <v>184</v>
      </c>
      <c r="E19" s="41">
        <v>371206</v>
      </c>
      <c r="F19" s="42">
        <v>5047.6591879999996</v>
      </c>
      <c r="G19" s="43">
        <v>3.006955E-2</v>
      </c>
      <c r="H19" s="33" t="s">
        <v>141</v>
      </c>
    </row>
    <row r="20" spans="1:8" x14ac:dyDescent="0.2">
      <c r="A20" s="39">
        <v>14</v>
      </c>
      <c r="B20" s="40" t="s">
        <v>330</v>
      </c>
      <c r="C20" s="40" t="s">
        <v>331</v>
      </c>
      <c r="D20" s="40" t="s">
        <v>45</v>
      </c>
      <c r="E20" s="41">
        <v>6223412</v>
      </c>
      <c r="F20" s="42">
        <v>4465.2981099999997</v>
      </c>
      <c r="G20" s="43">
        <v>2.6600349999999998E-2</v>
      </c>
      <c r="H20" s="33" t="s">
        <v>141</v>
      </c>
    </row>
    <row r="21" spans="1:8" x14ac:dyDescent="0.2">
      <c r="A21" s="39">
        <v>15</v>
      </c>
      <c r="B21" s="40" t="s">
        <v>345</v>
      </c>
      <c r="C21" s="40" t="s">
        <v>346</v>
      </c>
      <c r="D21" s="40" t="s">
        <v>45</v>
      </c>
      <c r="E21" s="41">
        <v>5725071</v>
      </c>
      <c r="F21" s="42">
        <v>4305.8258991000002</v>
      </c>
      <c r="G21" s="43">
        <v>2.5650360000000001E-2</v>
      </c>
      <c r="H21" s="33" t="s">
        <v>141</v>
      </c>
    </row>
    <row r="22" spans="1:8" x14ac:dyDescent="0.2">
      <c r="A22" s="39">
        <v>16</v>
      </c>
      <c r="B22" s="40" t="s">
        <v>347</v>
      </c>
      <c r="C22" s="40" t="s">
        <v>348</v>
      </c>
      <c r="D22" s="40" t="s">
        <v>45</v>
      </c>
      <c r="E22" s="41">
        <v>1279691</v>
      </c>
      <c r="F22" s="42">
        <v>4221.7006090000004</v>
      </c>
      <c r="G22" s="43">
        <v>2.5149210000000002E-2</v>
      </c>
      <c r="H22" s="33" t="s">
        <v>141</v>
      </c>
    </row>
    <row r="23" spans="1:8" x14ac:dyDescent="0.2">
      <c r="A23" s="39">
        <v>17</v>
      </c>
      <c r="B23" s="40" t="s">
        <v>322</v>
      </c>
      <c r="C23" s="40" t="s">
        <v>323</v>
      </c>
      <c r="D23" s="40" t="s">
        <v>184</v>
      </c>
      <c r="E23" s="41">
        <v>706000</v>
      </c>
      <c r="F23" s="42">
        <v>3868.527</v>
      </c>
      <c r="G23" s="43">
        <v>2.3045309999999999E-2</v>
      </c>
      <c r="H23" s="33" t="s">
        <v>141</v>
      </c>
    </row>
    <row r="24" spans="1:8" ht="25.5" x14ac:dyDescent="0.2">
      <c r="A24" s="39">
        <v>18</v>
      </c>
      <c r="B24" s="40" t="s">
        <v>257</v>
      </c>
      <c r="C24" s="40" t="s">
        <v>258</v>
      </c>
      <c r="D24" s="40" t="s">
        <v>237</v>
      </c>
      <c r="E24" s="41">
        <v>255979</v>
      </c>
      <c r="F24" s="42">
        <v>3437.7979700000001</v>
      </c>
      <c r="G24" s="43">
        <v>2.0479399999999998E-2</v>
      </c>
      <c r="H24" s="33" t="s">
        <v>141</v>
      </c>
    </row>
    <row r="25" spans="1:8" ht="25.5" x14ac:dyDescent="0.2">
      <c r="A25" s="39">
        <v>19</v>
      </c>
      <c r="B25" s="40" t="s">
        <v>235</v>
      </c>
      <c r="C25" s="40" t="s">
        <v>236</v>
      </c>
      <c r="D25" s="40" t="s">
        <v>237</v>
      </c>
      <c r="E25" s="41">
        <v>197616</v>
      </c>
      <c r="F25" s="42">
        <v>3164.82024</v>
      </c>
      <c r="G25" s="43">
        <v>1.885324E-2</v>
      </c>
      <c r="H25" s="33" t="s">
        <v>141</v>
      </c>
    </row>
    <row r="26" spans="1:8" x14ac:dyDescent="0.2">
      <c r="A26" s="39">
        <v>20</v>
      </c>
      <c r="B26" s="40" t="s">
        <v>423</v>
      </c>
      <c r="C26" s="40" t="s">
        <v>424</v>
      </c>
      <c r="D26" s="40" t="s">
        <v>184</v>
      </c>
      <c r="E26" s="41">
        <v>637447</v>
      </c>
      <c r="F26" s="42">
        <v>2025.806566</v>
      </c>
      <c r="G26" s="43">
        <v>1.2067990000000001E-2</v>
      </c>
      <c r="H26" s="33" t="s">
        <v>141</v>
      </c>
    </row>
    <row r="27" spans="1:8" x14ac:dyDescent="0.2">
      <c r="A27" s="39">
        <v>21</v>
      </c>
      <c r="B27" s="40" t="s">
        <v>637</v>
      </c>
      <c r="C27" s="40" t="s">
        <v>638</v>
      </c>
      <c r="D27" s="40" t="s">
        <v>184</v>
      </c>
      <c r="E27" s="41">
        <v>486840</v>
      </c>
      <c r="F27" s="42">
        <v>1815.6697799999999</v>
      </c>
      <c r="G27" s="43">
        <v>1.081618E-2</v>
      </c>
      <c r="H27" s="33" t="s">
        <v>141</v>
      </c>
    </row>
    <row r="28" spans="1:8" x14ac:dyDescent="0.2">
      <c r="A28" s="39">
        <v>22</v>
      </c>
      <c r="B28" s="40" t="s">
        <v>641</v>
      </c>
      <c r="C28" s="40" t="s">
        <v>642</v>
      </c>
      <c r="D28" s="40" t="s">
        <v>184</v>
      </c>
      <c r="E28" s="41">
        <v>424119</v>
      </c>
      <c r="F28" s="42">
        <v>1799.7489765</v>
      </c>
      <c r="G28" s="43">
        <v>1.0721339999999999E-2</v>
      </c>
      <c r="H28" s="33" t="s">
        <v>141</v>
      </c>
    </row>
    <row r="29" spans="1:8" x14ac:dyDescent="0.2">
      <c r="A29" s="39">
        <v>23</v>
      </c>
      <c r="B29" s="40" t="s">
        <v>253</v>
      </c>
      <c r="C29" s="40" t="s">
        <v>254</v>
      </c>
      <c r="D29" s="40" t="s">
        <v>194</v>
      </c>
      <c r="E29" s="41">
        <v>200000</v>
      </c>
      <c r="F29" s="42">
        <v>1703.9</v>
      </c>
      <c r="G29" s="43">
        <v>1.0150350000000001E-2</v>
      </c>
      <c r="H29" s="33" t="s">
        <v>141</v>
      </c>
    </row>
    <row r="30" spans="1:8" x14ac:dyDescent="0.2">
      <c r="A30" s="39">
        <v>24</v>
      </c>
      <c r="B30" s="40" t="s">
        <v>864</v>
      </c>
      <c r="C30" s="40" t="s">
        <v>865</v>
      </c>
      <c r="D30" s="40" t="s">
        <v>208</v>
      </c>
      <c r="E30" s="41">
        <v>315840</v>
      </c>
      <c r="F30" s="42">
        <v>1627.8393599999999</v>
      </c>
      <c r="G30" s="43">
        <v>9.6972499999999993E-3</v>
      </c>
      <c r="H30" s="33" t="s">
        <v>141</v>
      </c>
    </row>
    <row r="31" spans="1:8" x14ac:dyDescent="0.2">
      <c r="A31" s="39">
        <v>25</v>
      </c>
      <c r="B31" s="40" t="s">
        <v>349</v>
      </c>
      <c r="C31" s="40" t="s">
        <v>350</v>
      </c>
      <c r="D31" s="40" t="s">
        <v>194</v>
      </c>
      <c r="E31" s="41">
        <v>542280</v>
      </c>
      <c r="F31" s="42">
        <v>1615.72326</v>
      </c>
      <c r="G31" s="43">
        <v>9.6250699999999995E-3</v>
      </c>
      <c r="H31" s="33" t="s">
        <v>141</v>
      </c>
    </row>
    <row r="32" spans="1:8" x14ac:dyDescent="0.2">
      <c r="A32" s="39">
        <v>26</v>
      </c>
      <c r="B32" s="40" t="s">
        <v>182</v>
      </c>
      <c r="C32" s="40" t="s">
        <v>183</v>
      </c>
      <c r="D32" s="40" t="s">
        <v>184</v>
      </c>
      <c r="E32" s="41">
        <v>268783</v>
      </c>
      <c r="F32" s="42">
        <v>1036.8304224999999</v>
      </c>
      <c r="G32" s="43">
        <v>6.1765300000000004E-3</v>
      </c>
      <c r="H32" s="33" t="s">
        <v>141</v>
      </c>
    </row>
    <row r="33" spans="1:8" x14ac:dyDescent="0.2">
      <c r="A33" s="39">
        <v>27</v>
      </c>
      <c r="B33" s="40" t="s">
        <v>421</v>
      </c>
      <c r="C33" s="40" t="s">
        <v>422</v>
      </c>
      <c r="D33" s="40" t="s">
        <v>194</v>
      </c>
      <c r="E33" s="41">
        <v>20372</v>
      </c>
      <c r="F33" s="42">
        <v>670.64624000000003</v>
      </c>
      <c r="G33" s="43">
        <v>3.9951300000000004E-3</v>
      </c>
      <c r="H33" s="33" t="s">
        <v>141</v>
      </c>
    </row>
    <row r="34" spans="1:8" x14ac:dyDescent="0.2">
      <c r="A34" s="39">
        <v>28</v>
      </c>
      <c r="B34" s="40" t="s">
        <v>454</v>
      </c>
      <c r="C34" s="40" t="s">
        <v>455</v>
      </c>
      <c r="D34" s="40" t="s">
        <v>194</v>
      </c>
      <c r="E34" s="41">
        <v>6717</v>
      </c>
      <c r="F34" s="42">
        <v>60.661226999999997</v>
      </c>
      <c r="G34" s="43">
        <v>3.6137000000000002E-4</v>
      </c>
      <c r="H34" s="33" t="s">
        <v>141</v>
      </c>
    </row>
    <row r="35" spans="1:8" x14ac:dyDescent="0.2">
      <c r="A35" s="44"/>
      <c r="B35" s="44"/>
      <c r="C35" s="45" t="s">
        <v>140</v>
      </c>
      <c r="D35" s="44"/>
      <c r="E35" s="44" t="s">
        <v>141</v>
      </c>
      <c r="F35" s="46">
        <v>162538.29447659999</v>
      </c>
      <c r="G35" s="47">
        <v>0.96826144000000003</v>
      </c>
      <c r="H35" s="33" t="s">
        <v>141</v>
      </c>
    </row>
    <row r="36" spans="1:8" x14ac:dyDescent="0.2">
      <c r="A36" s="44"/>
      <c r="B36" s="44"/>
      <c r="C36" s="48"/>
      <c r="D36" s="44"/>
      <c r="E36" s="44"/>
      <c r="F36" s="49"/>
      <c r="G36" s="49"/>
      <c r="H36" s="33" t="s">
        <v>141</v>
      </c>
    </row>
    <row r="37" spans="1:8" x14ac:dyDescent="0.2">
      <c r="A37" s="44"/>
      <c r="B37" s="44"/>
      <c r="C37" s="45" t="s">
        <v>142</v>
      </c>
      <c r="D37" s="44"/>
      <c r="E37" s="44"/>
      <c r="F37" s="44"/>
      <c r="G37" s="44"/>
      <c r="H37" s="33" t="s">
        <v>141</v>
      </c>
    </row>
    <row r="38" spans="1:8" x14ac:dyDescent="0.2">
      <c r="A38" s="44"/>
      <c r="B38" s="44"/>
      <c r="C38" s="45" t="s">
        <v>140</v>
      </c>
      <c r="D38" s="44"/>
      <c r="E38" s="44" t="s">
        <v>141</v>
      </c>
      <c r="F38" s="50" t="s">
        <v>143</v>
      </c>
      <c r="G38" s="47">
        <v>0</v>
      </c>
      <c r="H38" s="33" t="s">
        <v>141</v>
      </c>
    </row>
    <row r="39" spans="1:8" x14ac:dyDescent="0.2">
      <c r="A39" s="44"/>
      <c r="B39" s="44"/>
      <c r="C39" s="48"/>
      <c r="D39" s="44"/>
      <c r="E39" s="44"/>
      <c r="F39" s="49"/>
      <c r="G39" s="49"/>
      <c r="H39" s="33" t="s">
        <v>141</v>
      </c>
    </row>
    <row r="40" spans="1:8" x14ac:dyDescent="0.2">
      <c r="A40" s="44"/>
      <c r="B40" s="44"/>
      <c r="C40" s="45" t="s">
        <v>144</v>
      </c>
      <c r="D40" s="44"/>
      <c r="E40" s="44"/>
      <c r="F40" s="44"/>
      <c r="G40" s="44"/>
      <c r="H40" s="33" t="s">
        <v>141</v>
      </c>
    </row>
    <row r="41" spans="1:8" x14ac:dyDescent="0.2">
      <c r="A41" s="44"/>
      <c r="B41" s="44"/>
      <c r="C41" s="45" t="s">
        <v>140</v>
      </c>
      <c r="D41" s="44"/>
      <c r="E41" s="44" t="s">
        <v>141</v>
      </c>
      <c r="F41" s="50" t="s">
        <v>143</v>
      </c>
      <c r="G41" s="47">
        <v>0</v>
      </c>
      <c r="H41" s="33" t="s">
        <v>141</v>
      </c>
    </row>
    <row r="42" spans="1:8" x14ac:dyDescent="0.2">
      <c r="A42" s="44"/>
      <c r="B42" s="44"/>
      <c r="C42" s="48"/>
      <c r="D42" s="44"/>
      <c r="E42" s="44"/>
      <c r="F42" s="49"/>
      <c r="G42" s="49"/>
      <c r="H42" s="33" t="s">
        <v>141</v>
      </c>
    </row>
    <row r="43" spans="1:8" x14ac:dyDescent="0.2">
      <c r="A43" s="44"/>
      <c r="B43" s="44"/>
      <c r="C43" s="45" t="s">
        <v>145</v>
      </c>
      <c r="D43" s="44"/>
      <c r="E43" s="44"/>
      <c r="F43" s="44"/>
      <c r="G43" s="44"/>
      <c r="H43" s="33" t="s">
        <v>141</v>
      </c>
    </row>
    <row r="44" spans="1:8" x14ac:dyDescent="0.2">
      <c r="A44" s="44"/>
      <c r="B44" s="44"/>
      <c r="C44" s="45" t="s">
        <v>140</v>
      </c>
      <c r="D44" s="44"/>
      <c r="E44" s="44" t="s">
        <v>141</v>
      </c>
      <c r="F44" s="50" t="s">
        <v>143</v>
      </c>
      <c r="G44" s="47">
        <v>0</v>
      </c>
      <c r="H44" s="33" t="s">
        <v>141</v>
      </c>
    </row>
    <row r="45" spans="1:8" x14ac:dyDescent="0.2">
      <c r="A45" s="44"/>
      <c r="B45" s="44"/>
      <c r="C45" s="48"/>
      <c r="D45" s="44"/>
      <c r="E45" s="44"/>
      <c r="F45" s="49"/>
      <c r="G45" s="49"/>
      <c r="H45" s="33" t="s">
        <v>141</v>
      </c>
    </row>
    <row r="46" spans="1:8" x14ac:dyDescent="0.2">
      <c r="A46" s="44"/>
      <c r="B46" s="44"/>
      <c r="C46" s="45" t="s">
        <v>146</v>
      </c>
      <c r="D46" s="44"/>
      <c r="E46" s="44"/>
      <c r="F46" s="49"/>
      <c r="G46" s="49"/>
      <c r="H46" s="33" t="s">
        <v>141</v>
      </c>
    </row>
    <row r="47" spans="1:8" x14ac:dyDescent="0.2">
      <c r="A47" s="44"/>
      <c r="B47" s="44"/>
      <c r="C47" s="45" t="s">
        <v>140</v>
      </c>
      <c r="D47" s="44"/>
      <c r="E47" s="44" t="s">
        <v>141</v>
      </c>
      <c r="F47" s="50" t="s">
        <v>143</v>
      </c>
      <c r="G47" s="47">
        <v>0</v>
      </c>
      <c r="H47" s="33" t="s">
        <v>141</v>
      </c>
    </row>
    <row r="48" spans="1:8" x14ac:dyDescent="0.2">
      <c r="A48" s="44"/>
      <c r="B48" s="44"/>
      <c r="C48" s="48"/>
      <c r="D48" s="44"/>
      <c r="E48" s="44"/>
      <c r="F48" s="49"/>
      <c r="G48" s="49"/>
      <c r="H48" s="33" t="s">
        <v>141</v>
      </c>
    </row>
    <row r="49" spans="1:8" x14ac:dyDescent="0.2">
      <c r="A49" s="44"/>
      <c r="B49" s="44"/>
      <c r="C49" s="45" t="s">
        <v>147</v>
      </c>
      <c r="D49" s="44"/>
      <c r="E49" s="44"/>
      <c r="F49" s="49"/>
      <c r="G49" s="49"/>
      <c r="H49" s="33" t="s">
        <v>141</v>
      </c>
    </row>
    <row r="50" spans="1:8" x14ac:dyDescent="0.2">
      <c r="A50" s="44"/>
      <c r="B50" s="44"/>
      <c r="C50" s="45" t="s">
        <v>140</v>
      </c>
      <c r="D50" s="44"/>
      <c r="E50" s="44" t="s">
        <v>141</v>
      </c>
      <c r="F50" s="50" t="s">
        <v>143</v>
      </c>
      <c r="G50" s="47">
        <v>0</v>
      </c>
      <c r="H50" s="33" t="s">
        <v>141</v>
      </c>
    </row>
    <row r="51" spans="1:8" x14ac:dyDescent="0.2">
      <c r="A51" s="44"/>
      <c r="B51" s="44"/>
      <c r="C51" s="48"/>
      <c r="D51" s="44"/>
      <c r="E51" s="44"/>
      <c r="F51" s="49"/>
      <c r="G51" s="49"/>
      <c r="H51" s="33" t="s">
        <v>141</v>
      </c>
    </row>
    <row r="52" spans="1:8" x14ac:dyDescent="0.2">
      <c r="A52" s="44"/>
      <c r="B52" s="44"/>
      <c r="C52" s="45" t="s">
        <v>148</v>
      </c>
      <c r="D52" s="44"/>
      <c r="E52" s="44"/>
      <c r="F52" s="46">
        <v>162538.29447659999</v>
      </c>
      <c r="G52" s="47">
        <v>0.96826144000000003</v>
      </c>
      <c r="H52" s="33" t="s">
        <v>141</v>
      </c>
    </row>
    <row r="53" spans="1:8" x14ac:dyDescent="0.2">
      <c r="A53" s="44"/>
      <c r="B53" s="44"/>
      <c r="C53" s="48"/>
      <c r="D53" s="44"/>
      <c r="E53" s="44"/>
      <c r="F53" s="49"/>
      <c r="G53" s="49"/>
      <c r="H53" s="33" t="s">
        <v>141</v>
      </c>
    </row>
    <row r="54" spans="1:8" x14ac:dyDescent="0.2">
      <c r="A54" s="44"/>
      <c r="B54" s="44"/>
      <c r="C54" s="45" t="s">
        <v>149</v>
      </c>
      <c r="D54" s="44"/>
      <c r="E54" s="44"/>
      <c r="F54" s="49"/>
      <c r="G54" s="49"/>
      <c r="H54" s="33" t="s">
        <v>141</v>
      </c>
    </row>
    <row r="55" spans="1:8" x14ac:dyDescent="0.2">
      <c r="A55" s="44"/>
      <c r="B55" s="44"/>
      <c r="C55" s="45" t="s">
        <v>11</v>
      </c>
      <c r="D55" s="44"/>
      <c r="E55" s="44"/>
      <c r="F55" s="49"/>
      <c r="G55" s="49"/>
      <c r="H55" s="33" t="s">
        <v>141</v>
      </c>
    </row>
    <row r="56" spans="1:8" x14ac:dyDescent="0.2">
      <c r="A56" s="44"/>
      <c r="B56" s="44"/>
      <c r="C56" s="45" t="s">
        <v>140</v>
      </c>
      <c r="D56" s="44"/>
      <c r="E56" s="44" t="s">
        <v>141</v>
      </c>
      <c r="F56" s="50" t="s">
        <v>143</v>
      </c>
      <c r="G56" s="47">
        <v>0</v>
      </c>
      <c r="H56" s="33" t="s">
        <v>141</v>
      </c>
    </row>
    <row r="57" spans="1:8" x14ac:dyDescent="0.2">
      <c r="A57" s="44"/>
      <c r="B57" s="44"/>
      <c r="C57" s="48"/>
      <c r="D57" s="44"/>
      <c r="E57" s="44"/>
      <c r="F57" s="49"/>
      <c r="G57" s="49"/>
      <c r="H57" s="33" t="s">
        <v>141</v>
      </c>
    </row>
    <row r="58" spans="1:8" x14ac:dyDescent="0.2">
      <c r="A58" s="44"/>
      <c r="B58" s="44"/>
      <c r="C58" s="45" t="s">
        <v>150</v>
      </c>
      <c r="D58" s="44"/>
      <c r="E58" s="44"/>
      <c r="F58" s="44"/>
      <c r="G58" s="44"/>
      <c r="H58" s="33" t="s">
        <v>141</v>
      </c>
    </row>
    <row r="59" spans="1:8" x14ac:dyDescent="0.2">
      <c r="A59" s="44"/>
      <c r="B59" s="44"/>
      <c r="C59" s="45" t="s">
        <v>140</v>
      </c>
      <c r="D59" s="44"/>
      <c r="E59" s="44" t="s">
        <v>141</v>
      </c>
      <c r="F59" s="50" t="s">
        <v>143</v>
      </c>
      <c r="G59" s="47">
        <v>0</v>
      </c>
      <c r="H59" s="33" t="s">
        <v>141</v>
      </c>
    </row>
    <row r="60" spans="1:8" x14ac:dyDescent="0.2">
      <c r="A60" s="44"/>
      <c r="B60" s="44"/>
      <c r="C60" s="48"/>
      <c r="D60" s="44"/>
      <c r="E60" s="44"/>
      <c r="F60" s="49"/>
      <c r="G60" s="49"/>
      <c r="H60" s="33" t="s">
        <v>141</v>
      </c>
    </row>
    <row r="61" spans="1:8" x14ac:dyDescent="0.2">
      <c r="A61" s="44"/>
      <c r="B61" s="44"/>
      <c r="C61" s="45" t="s">
        <v>151</v>
      </c>
      <c r="D61" s="44"/>
      <c r="E61" s="44"/>
      <c r="F61" s="44"/>
      <c r="G61" s="44"/>
      <c r="H61" s="33" t="s">
        <v>141</v>
      </c>
    </row>
    <row r="62" spans="1:8" x14ac:dyDescent="0.2">
      <c r="A62" s="44"/>
      <c r="B62" s="44"/>
      <c r="C62" s="45" t="s">
        <v>140</v>
      </c>
      <c r="D62" s="44"/>
      <c r="E62" s="44" t="s">
        <v>141</v>
      </c>
      <c r="F62" s="50" t="s">
        <v>143</v>
      </c>
      <c r="G62" s="47">
        <v>0</v>
      </c>
      <c r="H62" s="33" t="s">
        <v>141</v>
      </c>
    </row>
    <row r="63" spans="1:8" x14ac:dyDescent="0.2">
      <c r="A63" s="44"/>
      <c r="B63" s="44"/>
      <c r="C63" s="48"/>
      <c r="D63" s="44"/>
      <c r="E63" s="44"/>
      <c r="F63" s="49"/>
      <c r="G63" s="49"/>
      <c r="H63" s="33" t="s">
        <v>141</v>
      </c>
    </row>
    <row r="64" spans="1:8" x14ac:dyDescent="0.2">
      <c r="A64" s="44"/>
      <c r="B64" s="44"/>
      <c r="C64" s="45" t="s">
        <v>152</v>
      </c>
      <c r="D64" s="44"/>
      <c r="E64" s="44"/>
      <c r="F64" s="49"/>
      <c r="G64" s="49"/>
      <c r="H64" s="33" t="s">
        <v>141</v>
      </c>
    </row>
    <row r="65" spans="1:8" x14ac:dyDescent="0.2">
      <c r="A65" s="44"/>
      <c r="B65" s="44"/>
      <c r="C65" s="45" t="s">
        <v>140</v>
      </c>
      <c r="D65" s="44"/>
      <c r="E65" s="44" t="s">
        <v>141</v>
      </c>
      <c r="F65" s="50" t="s">
        <v>143</v>
      </c>
      <c r="G65" s="47">
        <v>0</v>
      </c>
      <c r="H65" s="33" t="s">
        <v>141</v>
      </c>
    </row>
    <row r="66" spans="1:8" x14ac:dyDescent="0.2">
      <c r="A66" s="44"/>
      <c r="B66" s="44"/>
      <c r="C66" s="48"/>
      <c r="D66" s="44"/>
      <c r="E66" s="44"/>
      <c r="F66" s="49"/>
      <c r="G66" s="49"/>
      <c r="H66" s="33" t="s">
        <v>141</v>
      </c>
    </row>
    <row r="67" spans="1:8" x14ac:dyDescent="0.2">
      <c r="A67" s="44"/>
      <c r="B67" s="44"/>
      <c r="C67" s="45" t="s">
        <v>153</v>
      </c>
      <c r="D67" s="44"/>
      <c r="E67" s="44"/>
      <c r="F67" s="46">
        <v>0</v>
      </c>
      <c r="G67" s="47">
        <v>0</v>
      </c>
      <c r="H67" s="33" t="s">
        <v>141</v>
      </c>
    </row>
    <row r="68" spans="1:8" x14ac:dyDescent="0.2">
      <c r="A68" s="44"/>
      <c r="B68" s="44"/>
      <c r="C68" s="48"/>
      <c r="D68" s="44"/>
      <c r="E68" s="44"/>
      <c r="F68" s="49"/>
      <c r="G68" s="49"/>
      <c r="H68" s="33" t="s">
        <v>141</v>
      </c>
    </row>
    <row r="69" spans="1:8" x14ac:dyDescent="0.2">
      <c r="A69" s="44"/>
      <c r="B69" s="44"/>
      <c r="C69" s="45" t="s">
        <v>154</v>
      </c>
      <c r="D69" s="44"/>
      <c r="E69" s="44"/>
      <c r="F69" s="49"/>
      <c r="G69" s="49"/>
      <c r="H69" s="33" t="s">
        <v>141</v>
      </c>
    </row>
    <row r="70" spans="1:8" x14ac:dyDescent="0.2">
      <c r="A70" s="44"/>
      <c r="B70" s="44"/>
      <c r="C70" s="45" t="s">
        <v>155</v>
      </c>
      <c r="D70" s="44"/>
      <c r="E70" s="44"/>
      <c r="F70" s="49"/>
      <c r="G70" s="49"/>
      <c r="H70" s="33" t="s">
        <v>141</v>
      </c>
    </row>
    <row r="71" spans="1:8" x14ac:dyDescent="0.2">
      <c r="A71" s="44"/>
      <c r="B71" s="44"/>
      <c r="C71" s="45" t="s">
        <v>140</v>
      </c>
      <c r="D71" s="44"/>
      <c r="E71" s="44" t="s">
        <v>141</v>
      </c>
      <c r="F71" s="50" t="s">
        <v>143</v>
      </c>
      <c r="G71" s="47">
        <v>0</v>
      </c>
      <c r="H71" s="33" t="s">
        <v>141</v>
      </c>
    </row>
    <row r="72" spans="1:8" x14ac:dyDescent="0.2">
      <c r="A72" s="44"/>
      <c r="B72" s="44"/>
      <c r="C72" s="48"/>
      <c r="D72" s="44"/>
      <c r="E72" s="44"/>
      <c r="F72" s="49"/>
      <c r="G72" s="49"/>
      <c r="H72" s="33" t="s">
        <v>141</v>
      </c>
    </row>
    <row r="73" spans="1:8" x14ac:dyDescent="0.2">
      <c r="A73" s="44"/>
      <c r="B73" s="44"/>
      <c r="C73" s="45" t="s">
        <v>156</v>
      </c>
      <c r="D73" s="44"/>
      <c r="E73" s="44"/>
      <c r="F73" s="49"/>
      <c r="G73" s="49"/>
      <c r="H73" s="33" t="s">
        <v>141</v>
      </c>
    </row>
    <row r="74" spans="1:8" x14ac:dyDescent="0.2">
      <c r="A74" s="44"/>
      <c r="B74" s="44"/>
      <c r="C74" s="45" t="s">
        <v>140</v>
      </c>
      <c r="D74" s="44"/>
      <c r="E74" s="44" t="s">
        <v>141</v>
      </c>
      <c r="F74" s="50" t="s">
        <v>143</v>
      </c>
      <c r="G74" s="47">
        <v>0</v>
      </c>
      <c r="H74" s="33" t="s">
        <v>141</v>
      </c>
    </row>
    <row r="75" spans="1:8" x14ac:dyDescent="0.2">
      <c r="A75" s="44"/>
      <c r="B75" s="44"/>
      <c r="C75" s="48"/>
      <c r="D75" s="44"/>
      <c r="E75" s="44"/>
      <c r="F75" s="49"/>
      <c r="G75" s="49"/>
      <c r="H75" s="33" t="s">
        <v>141</v>
      </c>
    </row>
    <row r="76" spans="1:8" x14ac:dyDescent="0.2">
      <c r="A76" s="44"/>
      <c r="B76" s="44"/>
      <c r="C76" s="45" t="s">
        <v>157</v>
      </c>
      <c r="D76" s="44"/>
      <c r="E76" s="44"/>
      <c r="F76" s="49"/>
      <c r="G76" s="49"/>
      <c r="H76" s="33" t="s">
        <v>141</v>
      </c>
    </row>
    <row r="77" spans="1:8" x14ac:dyDescent="0.2">
      <c r="A77" s="39">
        <v>1</v>
      </c>
      <c r="B77" s="40" t="s">
        <v>459</v>
      </c>
      <c r="C77" s="40" t="s">
        <v>1188</v>
      </c>
      <c r="D77" s="40" t="s">
        <v>460</v>
      </c>
      <c r="E77" s="41">
        <v>1800000</v>
      </c>
      <c r="F77" s="42">
        <v>1722.546</v>
      </c>
      <c r="G77" s="43">
        <v>1.026143E-2</v>
      </c>
      <c r="H77" s="33">
        <v>5.6207000000000003</v>
      </c>
    </row>
    <row r="78" spans="1:8" x14ac:dyDescent="0.2">
      <c r="A78" s="44"/>
      <c r="B78" s="44"/>
      <c r="C78" s="45" t="s">
        <v>140</v>
      </c>
      <c r="D78" s="44"/>
      <c r="E78" s="44" t="s">
        <v>141</v>
      </c>
      <c r="F78" s="46">
        <v>1722.546</v>
      </c>
      <c r="G78" s="47">
        <v>1.026143E-2</v>
      </c>
      <c r="H78" s="33" t="s">
        <v>141</v>
      </c>
    </row>
    <row r="79" spans="1:8" x14ac:dyDescent="0.2">
      <c r="A79" s="44"/>
      <c r="B79" s="44"/>
      <c r="C79" s="48"/>
      <c r="D79" s="44"/>
      <c r="E79" s="44"/>
      <c r="F79" s="49"/>
      <c r="G79" s="49"/>
      <c r="H79" s="33" t="s">
        <v>141</v>
      </c>
    </row>
    <row r="80" spans="1:8" x14ac:dyDescent="0.2">
      <c r="A80" s="44"/>
      <c r="B80" s="44"/>
      <c r="C80" s="45" t="s">
        <v>158</v>
      </c>
      <c r="D80" s="44"/>
      <c r="E80" s="44"/>
      <c r="F80" s="49"/>
      <c r="G80" s="49"/>
      <c r="H80" s="33" t="s">
        <v>141</v>
      </c>
    </row>
    <row r="81" spans="1:8" x14ac:dyDescent="0.2">
      <c r="A81" s="39">
        <v>1</v>
      </c>
      <c r="B81" s="40"/>
      <c r="C81" s="40" t="s">
        <v>159</v>
      </c>
      <c r="D81" s="40"/>
      <c r="E81" s="52"/>
      <c r="F81" s="42">
        <v>2881.0111386960002</v>
      </c>
      <c r="G81" s="43">
        <v>1.7162549999999999E-2</v>
      </c>
      <c r="H81" s="33">
        <v>5.25</v>
      </c>
    </row>
    <row r="82" spans="1:8" x14ac:dyDescent="0.2">
      <c r="A82" s="44"/>
      <c r="B82" s="44"/>
      <c r="C82" s="45" t="s">
        <v>140</v>
      </c>
      <c r="D82" s="44"/>
      <c r="E82" s="44" t="s">
        <v>141</v>
      </c>
      <c r="F82" s="46">
        <v>2881.0111386960002</v>
      </c>
      <c r="G82" s="47">
        <v>1.7162549999999999E-2</v>
      </c>
      <c r="H82" s="33" t="s">
        <v>141</v>
      </c>
    </row>
    <row r="83" spans="1:8" x14ac:dyDescent="0.2">
      <c r="A83" s="44"/>
      <c r="B83" s="44"/>
      <c r="C83" s="48"/>
      <c r="D83" s="44"/>
      <c r="E83" s="44"/>
      <c r="F83" s="49"/>
      <c r="G83" s="49"/>
      <c r="H83" s="33" t="s">
        <v>141</v>
      </c>
    </row>
    <row r="84" spans="1:8" x14ac:dyDescent="0.2">
      <c r="A84" s="44"/>
      <c r="B84" s="44"/>
      <c r="C84" s="45" t="s">
        <v>160</v>
      </c>
      <c r="D84" s="44"/>
      <c r="E84" s="44"/>
      <c r="F84" s="46">
        <v>4603.557138696</v>
      </c>
      <c r="G84" s="47">
        <v>2.7423980000000001E-2</v>
      </c>
      <c r="H84" s="33" t="s">
        <v>141</v>
      </c>
    </row>
    <row r="85" spans="1:8" x14ac:dyDescent="0.2">
      <c r="A85" s="44"/>
      <c r="B85" s="44"/>
      <c r="C85" s="49"/>
      <c r="D85" s="44"/>
      <c r="E85" s="44"/>
      <c r="F85" s="44"/>
      <c r="G85" s="44"/>
      <c r="H85" s="33" t="s">
        <v>141</v>
      </c>
    </row>
    <row r="86" spans="1:8" x14ac:dyDescent="0.2">
      <c r="A86" s="44"/>
      <c r="B86" s="44"/>
      <c r="C86" s="45" t="s">
        <v>161</v>
      </c>
      <c r="D86" s="44"/>
      <c r="E86" s="44"/>
      <c r="F86" s="44"/>
      <c r="G86" s="44"/>
      <c r="H86" s="33" t="s">
        <v>141</v>
      </c>
    </row>
    <row r="87" spans="1:8" x14ac:dyDescent="0.2">
      <c r="A87" s="44"/>
      <c r="B87" s="44"/>
      <c r="C87" s="45" t="s">
        <v>162</v>
      </c>
      <c r="D87" s="44"/>
      <c r="E87" s="44"/>
      <c r="F87" s="44"/>
      <c r="G87" s="44"/>
      <c r="H87" s="33" t="s">
        <v>141</v>
      </c>
    </row>
    <row r="88" spans="1:8" x14ac:dyDescent="0.2">
      <c r="A88" s="44"/>
      <c r="B88" s="44"/>
      <c r="C88" s="45" t="s">
        <v>140</v>
      </c>
      <c r="D88" s="44"/>
      <c r="E88" s="44" t="s">
        <v>141</v>
      </c>
      <c r="F88" s="50" t="s">
        <v>143</v>
      </c>
      <c r="G88" s="47">
        <v>0</v>
      </c>
      <c r="H88" s="33" t="s">
        <v>141</v>
      </c>
    </row>
    <row r="89" spans="1:8" x14ac:dyDescent="0.2">
      <c r="A89" s="44"/>
      <c r="B89" s="44"/>
      <c r="C89" s="48"/>
      <c r="D89" s="44"/>
      <c r="E89" s="44"/>
      <c r="F89" s="49"/>
      <c r="G89" s="49"/>
      <c r="H89" s="33" t="s">
        <v>141</v>
      </c>
    </row>
    <row r="90" spans="1:8" x14ac:dyDescent="0.2">
      <c r="A90" s="44"/>
      <c r="B90" s="44"/>
      <c r="C90" s="45" t="s">
        <v>163</v>
      </c>
      <c r="D90" s="44"/>
      <c r="E90" s="44"/>
      <c r="F90" s="44"/>
      <c r="G90" s="44"/>
      <c r="H90" s="33" t="s">
        <v>141</v>
      </c>
    </row>
    <row r="91" spans="1:8" x14ac:dyDescent="0.2">
      <c r="A91" s="44"/>
      <c r="B91" s="44"/>
      <c r="C91" s="45" t="s">
        <v>164</v>
      </c>
      <c r="D91" s="44"/>
      <c r="E91" s="44"/>
      <c r="F91" s="44"/>
      <c r="G91" s="44"/>
      <c r="H91" s="33" t="s">
        <v>141</v>
      </c>
    </row>
    <row r="92" spans="1:8" x14ac:dyDescent="0.2">
      <c r="A92" s="44"/>
      <c r="B92" s="44"/>
      <c r="C92" s="45" t="s">
        <v>140</v>
      </c>
      <c r="D92" s="44"/>
      <c r="E92" s="44" t="s">
        <v>141</v>
      </c>
      <c r="F92" s="50" t="s">
        <v>143</v>
      </c>
      <c r="G92" s="47">
        <v>0</v>
      </c>
      <c r="H92" s="33" t="s">
        <v>141</v>
      </c>
    </row>
    <row r="93" spans="1:8" x14ac:dyDescent="0.2">
      <c r="A93" s="44"/>
      <c r="B93" s="44"/>
      <c r="C93" s="48"/>
      <c r="D93" s="44"/>
      <c r="E93" s="44"/>
      <c r="F93" s="49"/>
      <c r="G93" s="49"/>
      <c r="H93" s="33" t="s">
        <v>141</v>
      </c>
    </row>
    <row r="94" spans="1:8" x14ac:dyDescent="0.2">
      <c r="A94" s="44"/>
      <c r="B94" s="44"/>
      <c r="C94" s="45" t="s">
        <v>165</v>
      </c>
      <c r="D94" s="44"/>
      <c r="E94" s="44"/>
      <c r="F94" s="49"/>
      <c r="G94" s="49"/>
      <c r="H94" s="33" t="s">
        <v>141</v>
      </c>
    </row>
    <row r="95" spans="1:8" x14ac:dyDescent="0.2">
      <c r="A95" s="44"/>
      <c r="B95" s="44"/>
      <c r="C95" s="45" t="s">
        <v>140</v>
      </c>
      <c r="D95" s="44"/>
      <c r="E95" s="44" t="s">
        <v>141</v>
      </c>
      <c r="F95" s="50" t="s">
        <v>143</v>
      </c>
      <c r="G95" s="47">
        <v>0</v>
      </c>
      <c r="H95" s="33" t="s">
        <v>141</v>
      </c>
    </row>
    <row r="96" spans="1:8" x14ac:dyDescent="0.2">
      <c r="A96" s="44"/>
      <c r="B96" s="40"/>
      <c r="C96" s="40"/>
      <c r="D96" s="45"/>
      <c r="E96" s="44"/>
      <c r="F96" s="40"/>
      <c r="G96" s="52"/>
      <c r="H96" s="33" t="s">
        <v>141</v>
      </c>
    </row>
    <row r="97" spans="1:17" x14ac:dyDescent="0.2">
      <c r="A97" s="52"/>
      <c r="B97" s="40"/>
      <c r="C97" s="40" t="s">
        <v>1204</v>
      </c>
      <c r="D97" s="40"/>
      <c r="E97" s="52"/>
      <c r="F97" s="42">
        <v>724.27334714999995</v>
      </c>
      <c r="G97" s="43">
        <v>4.3145900000000001E-3</v>
      </c>
      <c r="H97" s="33" t="s">
        <v>141</v>
      </c>
    </row>
    <row r="98" spans="1:17" x14ac:dyDescent="0.2">
      <c r="A98" s="48"/>
      <c r="B98" s="48"/>
      <c r="C98" s="45" t="s">
        <v>167</v>
      </c>
      <c r="D98" s="49"/>
      <c r="E98" s="49"/>
      <c r="F98" s="46">
        <v>167866.12496244599</v>
      </c>
      <c r="G98" s="53">
        <v>1.0000000099999999</v>
      </c>
      <c r="H98" s="33" t="s">
        <v>141</v>
      </c>
    </row>
    <row r="99" spans="1:17" x14ac:dyDescent="0.2">
      <c r="A99" s="54"/>
      <c r="B99" s="54"/>
      <c r="C99" s="55"/>
      <c r="D99" s="56"/>
      <c r="E99" s="56"/>
      <c r="F99" s="57"/>
      <c r="G99" s="58"/>
      <c r="H99" s="59"/>
    </row>
    <row r="100" spans="1:17" x14ac:dyDescent="0.2">
      <c r="A100" s="54"/>
      <c r="B100" s="187" t="s">
        <v>989</v>
      </c>
      <c r="C100" s="187"/>
      <c r="D100" s="187"/>
      <c r="E100" s="187"/>
      <c r="F100" s="187"/>
      <c r="G100" s="187"/>
      <c r="H100" s="187"/>
      <c r="J100" s="61"/>
    </row>
    <row r="101" spans="1:17" x14ac:dyDescent="0.2">
      <c r="A101" s="54"/>
      <c r="B101" s="187" t="s">
        <v>990</v>
      </c>
      <c r="C101" s="187"/>
      <c r="D101" s="187"/>
      <c r="E101" s="187"/>
      <c r="F101" s="187"/>
      <c r="G101" s="187"/>
      <c r="H101" s="187"/>
      <c r="J101" s="61"/>
    </row>
    <row r="102" spans="1:17" x14ac:dyDescent="0.2">
      <c r="A102" s="54"/>
      <c r="B102" s="187" t="s">
        <v>991</v>
      </c>
      <c r="C102" s="187"/>
      <c r="D102" s="187"/>
      <c r="E102" s="187"/>
      <c r="F102" s="187"/>
      <c r="G102" s="187"/>
      <c r="H102" s="187"/>
      <c r="J102" s="61"/>
    </row>
    <row r="103" spans="1:17" s="63" customFormat="1" ht="52.5" customHeight="1" x14ac:dyDescent="0.25">
      <c r="A103" s="62"/>
      <c r="B103" s="188" t="s">
        <v>992</v>
      </c>
      <c r="C103" s="188"/>
      <c r="D103" s="188"/>
      <c r="E103" s="188"/>
      <c r="F103" s="188"/>
      <c r="G103" s="188"/>
      <c r="H103" s="188"/>
      <c r="I103"/>
      <c r="J103" s="61"/>
      <c r="K103"/>
      <c r="L103"/>
      <c r="M103"/>
      <c r="N103"/>
      <c r="O103"/>
      <c r="P103"/>
      <c r="Q103"/>
    </row>
    <row r="104" spans="1:17" x14ac:dyDescent="0.2">
      <c r="A104" s="54"/>
      <c r="B104" s="187" t="s">
        <v>993</v>
      </c>
      <c r="C104" s="187"/>
      <c r="D104" s="187"/>
      <c r="E104" s="187"/>
      <c r="F104" s="187"/>
      <c r="G104" s="187"/>
      <c r="H104" s="187"/>
      <c r="J104" s="61"/>
    </row>
    <row r="105" spans="1:17" x14ac:dyDescent="0.2">
      <c r="A105" s="54"/>
      <c r="B105" s="54"/>
      <c r="C105" s="54"/>
      <c r="D105" s="56"/>
      <c r="E105" s="56"/>
      <c r="F105" s="56"/>
      <c r="G105" s="56"/>
    </row>
    <row r="106" spans="1:17" x14ac:dyDescent="0.2">
      <c r="A106" s="54"/>
      <c r="B106" s="189" t="s">
        <v>168</v>
      </c>
      <c r="C106" s="190"/>
      <c r="D106" s="191"/>
      <c r="E106" s="64"/>
      <c r="F106" s="56"/>
      <c r="G106" s="56"/>
    </row>
    <row r="107" spans="1:17" ht="27.75" customHeight="1" x14ac:dyDescent="0.2">
      <c r="A107" s="54"/>
      <c r="B107" s="192" t="s">
        <v>169</v>
      </c>
      <c r="C107" s="193"/>
      <c r="D107" s="32" t="s">
        <v>170</v>
      </c>
      <c r="E107" s="64"/>
      <c r="F107" s="56"/>
      <c r="G107" s="56"/>
    </row>
    <row r="108" spans="1:17" x14ac:dyDescent="0.2">
      <c r="A108" s="54"/>
      <c r="B108" s="192" t="s">
        <v>995</v>
      </c>
      <c r="C108" s="193"/>
      <c r="D108" s="32" t="s">
        <v>170</v>
      </c>
      <c r="E108" s="64"/>
      <c r="F108" s="56"/>
      <c r="G108" s="56"/>
    </row>
    <row r="109" spans="1:17" x14ac:dyDescent="0.2">
      <c r="A109" s="54"/>
      <c r="B109" s="192" t="s">
        <v>171</v>
      </c>
      <c r="C109" s="193"/>
      <c r="D109" s="65" t="s">
        <v>141</v>
      </c>
      <c r="E109" s="64"/>
      <c r="F109" s="56"/>
      <c r="G109" s="56"/>
    </row>
    <row r="110" spans="1:17" x14ac:dyDescent="0.2">
      <c r="A110" s="66"/>
      <c r="B110" s="67" t="s">
        <v>141</v>
      </c>
      <c r="C110" s="67" t="s">
        <v>996</v>
      </c>
      <c r="D110" s="67" t="s">
        <v>172</v>
      </c>
      <c r="E110" s="66"/>
      <c r="F110" s="66"/>
      <c r="G110" s="66"/>
      <c r="H110" s="66"/>
      <c r="J110" s="61"/>
    </row>
    <row r="111" spans="1:17" x14ac:dyDescent="0.2">
      <c r="A111" s="66"/>
      <c r="B111" s="68" t="s">
        <v>173</v>
      </c>
      <c r="C111" s="69">
        <v>46203</v>
      </c>
      <c r="D111" s="69">
        <v>46234</v>
      </c>
      <c r="E111" s="66"/>
      <c r="F111" s="66"/>
      <c r="G111" s="66"/>
      <c r="J111" s="61"/>
    </row>
    <row r="112" spans="1:17" x14ac:dyDescent="0.2">
      <c r="A112" s="66"/>
      <c r="B112" s="35" t="s">
        <v>174</v>
      </c>
      <c r="C112" s="70">
        <v>123.9447</v>
      </c>
      <c r="D112" s="70">
        <v>123.4263</v>
      </c>
      <c r="E112" s="66"/>
      <c r="F112" s="60"/>
      <c r="G112" s="71"/>
    </row>
    <row r="113" spans="1:7" x14ac:dyDescent="0.2">
      <c r="A113" s="66"/>
      <c r="B113" s="35" t="s">
        <v>997</v>
      </c>
      <c r="C113" s="70">
        <v>33.799700000000001</v>
      </c>
      <c r="D113" s="70">
        <v>33.658299999999997</v>
      </c>
      <c r="E113" s="66"/>
      <c r="F113" s="60"/>
      <c r="G113" s="71"/>
    </row>
    <row r="114" spans="1:7" x14ac:dyDescent="0.2">
      <c r="A114" s="66"/>
      <c r="B114" s="35" t="s">
        <v>175</v>
      </c>
      <c r="C114" s="70">
        <v>108.47190000000001</v>
      </c>
      <c r="D114" s="70">
        <v>107.901</v>
      </c>
      <c r="E114" s="66"/>
      <c r="F114" s="60"/>
      <c r="G114" s="71"/>
    </row>
    <row r="115" spans="1:7" x14ac:dyDescent="0.2">
      <c r="A115" s="66"/>
      <c r="B115" s="35" t="s">
        <v>998</v>
      </c>
      <c r="C115" s="70">
        <v>29.0701</v>
      </c>
      <c r="D115" s="70">
        <v>28.917100000000001</v>
      </c>
      <c r="E115" s="66"/>
      <c r="F115" s="60"/>
      <c r="G115" s="71"/>
    </row>
    <row r="116" spans="1:7" x14ac:dyDescent="0.2">
      <c r="A116" s="66"/>
      <c r="B116" s="66"/>
      <c r="C116" s="66"/>
      <c r="D116" s="66"/>
      <c r="E116" s="66"/>
      <c r="F116" s="66"/>
      <c r="G116" s="66"/>
    </row>
    <row r="117" spans="1:7" x14ac:dyDescent="0.2">
      <c r="A117" s="66"/>
      <c r="B117" s="192" t="s">
        <v>176</v>
      </c>
      <c r="C117" s="193"/>
      <c r="D117" s="32" t="s">
        <v>170</v>
      </c>
      <c r="E117" s="66"/>
      <c r="F117" s="66"/>
      <c r="G117" s="66"/>
    </row>
    <row r="118" spans="1:7" x14ac:dyDescent="0.2">
      <c r="A118" s="66"/>
      <c r="B118" s="78"/>
      <c r="C118" s="78"/>
      <c r="D118" s="78"/>
      <c r="E118" s="66"/>
      <c r="F118" s="66"/>
      <c r="G118" s="66"/>
    </row>
    <row r="119" spans="1:7" x14ac:dyDescent="0.2">
      <c r="A119" s="66"/>
      <c r="B119" s="192" t="s">
        <v>177</v>
      </c>
      <c r="C119" s="193"/>
      <c r="D119" s="32" t="s">
        <v>170</v>
      </c>
      <c r="E119" s="74"/>
      <c r="F119" s="66"/>
      <c r="G119" s="66"/>
    </row>
    <row r="120" spans="1:7" x14ac:dyDescent="0.2">
      <c r="A120" s="66"/>
      <c r="B120" s="192" t="s">
        <v>178</v>
      </c>
      <c r="C120" s="193"/>
      <c r="D120" s="32" t="s">
        <v>170</v>
      </c>
      <c r="E120" s="74"/>
      <c r="F120" s="66"/>
      <c r="G120" s="66"/>
    </row>
    <row r="121" spans="1:7" x14ac:dyDescent="0.2">
      <c r="A121" s="66"/>
      <c r="B121" s="192" t="s">
        <v>179</v>
      </c>
      <c r="C121" s="193"/>
      <c r="D121" s="32" t="s">
        <v>170</v>
      </c>
      <c r="E121" s="74"/>
      <c r="F121" s="66"/>
      <c r="G121" s="66"/>
    </row>
    <row r="122" spans="1:7" x14ac:dyDescent="0.2">
      <c r="A122" s="66"/>
      <c r="B122" s="192" t="s">
        <v>180</v>
      </c>
      <c r="C122" s="193"/>
      <c r="D122" s="75">
        <v>0.31830579921134461</v>
      </c>
      <c r="E122" s="66"/>
      <c r="F122" s="60"/>
      <c r="G122" s="71"/>
    </row>
    <row r="124" spans="1:7" x14ac:dyDescent="0.2">
      <c r="B124" s="194" t="s">
        <v>1000</v>
      </c>
      <c r="C124" s="194"/>
    </row>
    <row r="126" spans="1:7" ht="153.75" customHeight="1" x14ac:dyDescent="0.2"/>
    <row r="129" spans="2:4" x14ac:dyDescent="0.2">
      <c r="B129" s="76" t="s">
        <v>1001</v>
      </c>
      <c r="C129" s="77"/>
      <c r="D129" s="76"/>
    </row>
    <row r="130" spans="2:4" x14ac:dyDescent="0.2">
      <c r="B130" s="76" t="s">
        <v>1173</v>
      </c>
      <c r="D130" s="76"/>
    </row>
    <row r="131" spans="2:4" ht="165" customHeight="1" x14ac:dyDescent="0.2"/>
    <row r="132" spans="2:4" ht="12.75" customHeight="1" x14ac:dyDescent="0.2"/>
  </sheetData>
  <mergeCells count="18">
    <mergeCell ref="B121:C121"/>
    <mergeCell ref="B122:C122"/>
    <mergeCell ref="B124:C124"/>
    <mergeCell ref="B108:C108"/>
    <mergeCell ref="B109:C109"/>
    <mergeCell ref="B117:C117"/>
    <mergeCell ref="B119:C119"/>
    <mergeCell ref="B120:C120"/>
    <mergeCell ref="B102:H102"/>
    <mergeCell ref="B103:H103"/>
    <mergeCell ref="B104:H104"/>
    <mergeCell ref="B106:D106"/>
    <mergeCell ref="B107:C107"/>
    <mergeCell ref="A1:H1"/>
    <mergeCell ref="A2:H2"/>
    <mergeCell ref="A3:H3"/>
    <mergeCell ref="B100:H100"/>
    <mergeCell ref="B101:H101"/>
  </mergeCells>
  <hyperlinks>
    <hyperlink ref="I1" location="Index!B2" display="Index" xr:uid="{D3BFFECC-9880-4A20-9100-B23776D5A363}"/>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5EB2-A6AD-4C15-9BDE-9A870A76EE8A}">
  <sheetPr>
    <outlinePr summaryBelow="0" summaryRight="0"/>
  </sheetPr>
  <dimension ref="A1:Q113"/>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228" t="s">
        <v>0</v>
      </c>
      <c r="B1" s="228"/>
      <c r="C1" s="228"/>
      <c r="D1" s="228"/>
      <c r="E1" s="228"/>
      <c r="F1" s="228"/>
      <c r="G1" s="228"/>
      <c r="H1" s="228"/>
      <c r="I1" s="1" t="s">
        <v>946</v>
      </c>
    </row>
    <row r="2" spans="1:9" ht="15" x14ac:dyDescent="0.2">
      <c r="A2" s="228" t="s">
        <v>987</v>
      </c>
      <c r="B2" s="228"/>
      <c r="C2" s="228"/>
      <c r="D2" s="228"/>
      <c r="E2" s="228"/>
      <c r="F2" s="228"/>
      <c r="G2" s="228"/>
      <c r="H2" s="228"/>
    </row>
    <row r="3" spans="1:9" ht="15" x14ac:dyDescent="0.2">
      <c r="A3" s="228" t="s">
        <v>1205</v>
      </c>
      <c r="B3" s="228"/>
      <c r="C3" s="228"/>
      <c r="D3" s="228"/>
      <c r="E3" s="228"/>
      <c r="F3" s="228"/>
      <c r="G3" s="228"/>
      <c r="H3" s="228"/>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44"/>
      <c r="B7" s="44"/>
      <c r="C7" s="45" t="s">
        <v>140</v>
      </c>
      <c r="D7" s="44"/>
      <c r="E7" s="44" t="s">
        <v>141</v>
      </c>
      <c r="F7" s="50" t="s">
        <v>143</v>
      </c>
      <c r="G7" s="47">
        <v>0</v>
      </c>
      <c r="H7" s="33" t="s">
        <v>141</v>
      </c>
    </row>
    <row r="8" spans="1:9" x14ac:dyDescent="0.2">
      <c r="A8" s="44"/>
      <c r="B8" s="44"/>
      <c r="C8" s="48"/>
      <c r="D8" s="44"/>
      <c r="E8" s="44"/>
      <c r="F8" s="49"/>
      <c r="G8" s="49"/>
      <c r="H8" s="33" t="s">
        <v>141</v>
      </c>
    </row>
    <row r="9" spans="1:9" x14ac:dyDescent="0.2">
      <c r="A9" s="44"/>
      <c r="B9" s="44"/>
      <c r="C9" s="45" t="s">
        <v>142</v>
      </c>
      <c r="D9" s="44"/>
      <c r="E9" s="44"/>
      <c r="F9" s="44"/>
      <c r="G9" s="44"/>
      <c r="H9" s="33" t="s">
        <v>141</v>
      </c>
    </row>
    <row r="10" spans="1:9" x14ac:dyDescent="0.2">
      <c r="A10" s="44"/>
      <c r="B10" s="44"/>
      <c r="C10" s="45" t="s">
        <v>140</v>
      </c>
      <c r="D10" s="44"/>
      <c r="E10" s="44" t="s">
        <v>141</v>
      </c>
      <c r="F10" s="50" t="s">
        <v>143</v>
      </c>
      <c r="G10" s="47">
        <v>0</v>
      </c>
      <c r="H10" s="33" t="s">
        <v>141</v>
      </c>
    </row>
    <row r="11" spans="1:9" x14ac:dyDescent="0.2">
      <c r="A11" s="44"/>
      <c r="B11" s="44"/>
      <c r="C11" s="48"/>
      <c r="D11" s="44"/>
      <c r="E11" s="44"/>
      <c r="F11" s="49"/>
      <c r="G11" s="49"/>
      <c r="H11" s="33" t="s">
        <v>141</v>
      </c>
    </row>
    <row r="12" spans="1:9" x14ac:dyDescent="0.2">
      <c r="A12" s="44"/>
      <c r="B12" s="44"/>
      <c r="C12" s="45" t="s">
        <v>144</v>
      </c>
      <c r="D12" s="44"/>
      <c r="E12" s="44"/>
      <c r="F12" s="44"/>
      <c r="G12" s="44"/>
      <c r="H12" s="33" t="s">
        <v>141</v>
      </c>
    </row>
    <row r="13" spans="1:9" x14ac:dyDescent="0.2">
      <c r="A13" s="44"/>
      <c r="B13" s="44"/>
      <c r="C13" s="45" t="s">
        <v>140</v>
      </c>
      <c r="D13" s="44"/>
      <c r="E13" s="44" t="s">
        <v>141</v>
      </c>
      <c r="F13" s="50" t="s">
        <v>143</v>
      </c>
      <c r="G13" s="47">
        <v>0</v>
      </c>
      <c r="H13" s="33" t="s">
        <v>141</v>
      </c>
    </row>
    <row r="14" spans="1:9" x14ac:dyDescent="0.2">
      <c r="A14" s="44"/>
      <c r="B14" s="44"/>
      <c r="C14" s="48"/>
      <c r="D14" s="44"/>
      <c r="E14" s="44"/>
      <c r="F14" s="49"/>
      <c r="G14" s="49"/>
      <c r="H14" s="33" t="s">
        <v>141</v>
      </c>
    </row>
    <row r="15" spans="1:9" x14ac:dyDescent="0.2">
      <c r="A15" s="44"/>
      <c r="B15" s="44"/>
      <c r="C15" s="45" t="s">
        <v>145</v>
      </c>
      <c r="D15" s="44"/>
      <c r="E15" s="44"/>
      <c r="F15" s="44"/>
      <c r="G15" s="44"/>
      <c r="H15" s="33" t="s">
        <v>141</v>
      </c>
    </row>
    <row r="16" spans="1:9" x14ac:dyDescent="0.2">
      <c r="A16" s="44"/>
      <c r="B16" s="44"/>
      <c r="C16" s="45" t="s">
        <v>140</v>
      </c>
      <c r="D16" s="44"/>
      <c r="E16" s="44" t="s">
        <v>141</v>
      </c>
      <c r="F16" s="50" t="s">
        <v>143</v>
      </c>
      <c r="G16" s="47">
        <v>0</v>
      </c>
      <c r="H16" s="33" t="s">
        <v>141</v>
      </c>
    </row>
    <row r="17" spans="1:8" x14ac:dyDescent="0.2">
      <c r="A17" s="44"/>
      <c r="B17" s="44"/>
      <c r="C17" s="48"/>
      <c r="D17" s="44"/>
      <c r="E17" s="44"/>
      <c r="F17" s="49"/>
      <c r="G17" s="49"/>
      <c r="H17" s="33" t="s">
        <v>141</v>
      </c>
    </row>
    <row r="18" spans="1:8" x14ac:dyDescent="0.2">
      <c r="A18" s="44"/>
      <c r="B18" s="44"/>
      <c r="C18" s="45" t="s">
        <v>146</v>
      </c>
      <c r="D18" s="44"/>
      <c r="E18" s="44"/>
      <c r="F18" s="49"/>
      <c r="G18" s="49"/>
      <c r="H18" s="33" t="s">
        <v>141</v>
      </c>
    </row>
    <row r="19" spans="1:8" x14ac:dyDescent="0.2">
      <c r="A19" s="44"/>
      <c r="B19" s="44"/>
      <c r="C19" s="45" t="s">
        <v>140</v>
      </c>
      <c r="D19" s="44"/>
      <c r="E19" s="44" t="s">
        <v>141</v>
      </c>
      <c r="F19" s="50" t="s">
        <v>143</v>
      </c>
      <c r="G19" s="47">
        <v>0</v>
      </c>
      <c r="H19" s="33" t="s">
        <v>141</v>
      </c>
    </row>
    <row r="20" spans="1:8" x14ac:dyDescent="0.2">
      <c r="A20" s="44"/>
      <c r="B20" s="44"/>
      <c r="C20" s="48"/>
      <c r="D20" s="44"/>
      <c r="E20" s="44"/>
      <c r="F20" s="49"/>
      <c r="G20" s="49"/>
      <c r="H20" s="33" t="s">
        <v>141</v>
      </c>
    </row>
    <row r="21" spans="1:8" x14ac:dyDescent="0.2">
      <c r="A21" s="44"/>
      <c r="B21" s="44"/>
      <c r="C21" s="45" t="s">
        <v>147</v>
      </c>
      <c r="D21" s="44"/>
      <c r="E21" s="44"/>
      <c r="F21" s="49"/>
      <c r="G21" s="49"/>
      <c r="H21" s="33" t="s">
        <v>141</v>
      </c>
    </row>
    <row r="22" spans="1:8" x14ac:dyDescent="0.2">
      <c r="A22" s="44"/>
      <c r="B22" s="44"/>
      <c r="C22" s="45" t="s">
        <v>140</v>
      </c>
      <c r="D22" s="44"/>
      <c r="E22" s="44" t="s">
        <v>141</v>
      </c>
      <c r="F22" s="50" t="s">
        <v>143</v>
      </c>
      <c r="G22" s="47">
        <v>0</v>
      </c>
      <c r="H22" s="33" t="s">
        <v>141</v>
      </c>
    </row>
    <row r="23" spans="1:8" x14ac:dyDescent="0.2">
      <c r="A23" s="44"/>
      <c r="B23" s="44"/>
      <c r="C23" s="48"/>
      <c r="D23" s="44"/>
      <c r="E23" s="44"/>
      <c r="F23" s="49"/>
      <c r="G23" s="49"/>
      <c r="H23" s="33" t="s">
        <v>141</v>
      </c>
    </row>
    <row r="24" spans="1:8" x14ac:dyDescent="0.2">
      <c r="A24" s="44"/>
      <c r="B24" s="44"/>
      <c r="C24" s="45" t="s">
        <v>148</v>
      </c>
      <c r="D24" s="44"/>
      <c r="E24" s="44"/>
      <c r="F24" s="46">
        <v>0</v>
      </c>
      <c r="G24" s="47">
        <v>0</v>
      </c>
      <c r="H24" s="33" t="s">
        <v>141</v>
      </c>
    </row>
    <row r="25" spans="1:8" x14ac:dyDescent="0.2">
      <c r="A25" s="44"/>
      <c r="B25" s="44"/>
      <c r="C25" s="48"/>
      <c r="D25" s="44"/>
      <c r="E25" s="44"/>
      <c r="F25" s="49"/>
      <c r="G25" s="49"/>
      <c r="H25" s="33" t="s">
        <v>141</v>
      </c>
    </row>
    <row r="26" spans="1:8" x14ac:dyDescent="0.2">
      <c r="A26" s="44"/>
      <c r="B26" s="44"/>
      <c r="C26" s="45" t="s">
        <v>149</v>
      </c>
      <c r="D26" s="44"/>
      <c r="E26" s="44"/>
      <c r="F26" s="49"/>
      <c r="G26" s="49"/>
      <c r="H26" s="33" t="s">
        <v>141</v>
      </c>
    </row>
    <row r="27" spans="1:8" x14ac:dyDescent="0.2">
      <c r="A27" s="44"/>
      <c r="B27" s="44"/>
      <c r="C27" s="45" t="s">
        <v>11</v>
      </c>
      <c r="D27" s="44"/>
      <c r="E27" s="44"/>
      <c r="F27" s="49"/>
      <c r="G27" s="49"/>
      <c r="H27" s="33" t="s">
        <v>141</v>
      </c>
    </row>
    <row r="28" spans="1:8" x14ac:dyDescent="0.2">
      <c r="A28" s="44"/>
      <c r="B28" s="44"/>
      <c r="C28" s="45" t="s">
        <v>140</v>
      </c>
      <c r="D28" s="44"/>
      <c r="E28" s="44" t="s">
        <v>141</v>
      </c>
      <c r="F28" s="50" t="s">
        <v>143</v>
      </c>
      <c r="G28" s="47">
        <v>0</v>
      </c>
      <c r="H28" s="33" t="s">
        <v>141</v>
      </c>
    </row>
    <row r="29" spans="1:8" x14ac:dyDescent="0.2">
      <c r="A29" s="44"/>
      <c r="B29" s="44"/>
      <c r="C29" s="48"/>
      <c r="D29" s="44"/>
      <c r="E29" s="44"/>
      <c r="F29" s="49"/>
      <c r="G29" s="49"/>
      <c r="H29" s="33" t="s">
        <v>141</v>
      </c>
    </row>
    <row r="30" spans="1:8" x14ac:dyDescent="0.2">
      <c r="A30" s="44"/>
      <c r="B30" s="44"/>
      <c r="C30" s="45" t="s">
        <v>150</v>
      </c>
      <c r="D30" s="44"/>
      <c r="E30" s="44"/>
      <c r="F30" s="44"/>
      <c r="G30" s="44"/>
      <c r="H30" s="33" t="s">
        <v>141</v>
      </c>
    </row>
    <row r="31" spans="1:8" x14ac:dyDescent="0.2">
      <c r="A31" s="44"/>
      <c r="B31" s="44"/>
      <c r="C31" s="45" t="s">
        <v>140</v>
      </c>
      <c r="D31" s="44"/>
      <c r="E31" s="44" t="s">
        <v>141</v>
      </c>
      <c r="F31" s="50" t="s">
        <v>143</v>
      </c>
      <c r="G31" s="47">
        <v>0</v>
      </c>
      <c r="H31" s="33" t="s">
        <v>141</v>
      </c>
    </row>
    <row r="32" spans="1:8" x14ac:dyDescent="0.2">
      <c r="A32" s="44"/>
      <c r="B32" s="44"/>
      <c r="C32" s="48"/>
      <c r="D32" s="44"/>
      <c r="E32" s="44"/>
      <c r="F32" s="49"/>
      <c r="G32" s="49"/>
      <c r="H32" s="33" t="s">
        <v>141</v>
      </c>
    </row>
    <row r="33" spans="1:8" x14ac:dyDescent="0.2">
      <c r="A33" s="44"/>
      <c r="B33" s="44"/>
      <c r="C33" s="45" t="s">
        <v>151</v>
      </c>
      <c r="D33" s="44"/>
      <c r="E33" s="44"/>
      <c r="F33" s="44"/>
      <c r="G33" s="44"/>
      <c r="H33" s="33" t="s">
        <v>141</v>
      </c>
    </row>
    <row r="34" spans="1:8" x14ac:dyDescent="0.2">
      <c r="A34" s="44"/>
      <c r="B34" s="44"/>
      <c r="C34" s="45" t="s">
        <v>140</v>
      </c>
      <c r="D34" s="44"/>
      <c r="E34" s="44" t="s">
        <v>141</v>
      </c>
      <c r="F34" s="50" t="s">
        <v>143</v>
      </c>
      <c r="G34" s="47">
        <v>0</v>
      </c>
      <c r="H34" s="33" t="s">
        <v>141</v>
      </c>
    </row>
    <row r="35" spans="1:8" x14ac:dyDescent="0.2">
      <c r="A35" s="44"/>
      <c r="B35" s="44"/>
      <c r="C35" s="48"/>
      <c r="D35" s="44"/>
      <c r="E35" s="44"/>
      <c r="F35" s="49"/>
      <c r="G35" s="49"/>
      <c r="H35" s="33" t="s">
        <v>141</v>
      </c>
    </row>
    <row r="36" spans="1:8" x14ac:dyDescent="0.2">
      <c r="A36" s="44"/>
      <c r="B36" s="44"/>
      <c r="C36" s="45" t="s">
        <v>152</v>
      </c>
      <c r="D36" s="44"/>
      <c r="E36" s="44"/>
      <c r="F36" s="49"/>
      <c r="G36" s="49"/>
      <c r="H36" s="33" t="s">
        <v>141</v>
      </c>
    </row>
    <row r="37" spans="1:8" x14ac:dyDescent="0.2">
      <c r="A37" s="44"/>
      <c r="B37" s="44"/>
      <c r="C37" s="45" t="s">
        <v>140</v>
      </c>
      <c r="D37" s="44"/>
      <c r="E37" s="44" t="s">
        <v>141</v>
      </c>
      <c r="F37" s="50" t="s">
        <v>143</v>
      </c>
      <c r="G37" s="47">
        <v>0</v>
      </c>
      <c r="H37" s="33" t="s">
        <v>141</v>
      </c>
    </row>
    <row r="38" spans="1:8" x14ac:dyDescent="0.2">
      <c r="A38" s="44"/>
      <c r="B38" s="44"/>
      <c r="C38" s="48"/>
      <c r="D38" s="44"/>
      <c r="E38" s="44"/>
      <c r="F38" s="49"/>
      <c r="G38" s="49"/>
      <c r="H38" s="33" t="s">
        <v>141</v>
      </c>
    </row>
    <row r="39" spans="1:8" x14ac:dyDescent="0.2">
      <c r="A39" s="44"/>
      <c r="B39" s="44"/>
      <c r="C39" s="45" t="s">
        <v>153</v>
      </c>
      <c r="D39" s="44"/>
      <c r="E39" s="44"/>
      <c r="F39" s="46">
        <v>0</v>
      </c>
      <c r="G39" s="47">
        <v>0</v>
      </c>
      <c r="H39" s="33" t="s">
        <v>141</v>
      </c>
    </row>
    <row r="40" spans="1:8" x14ac:dyDescent="0.2">
      <c r="A40" s="44"/>
      <c r="B40" s="44"/>
      <c r="C40" s="48"/>
      <c r="D40" s="44"/>
      <c r="E40" s="44"/>
      <c r="F40" s="49"/>
      <c r="G40" s="49"/>
      <c r="H40" s="33" t="s">
        <v>141</v>
      </c>
    </row>
    <row r="41" spans="1:8" x14ac:dyDescent="0.2">
      <c r="A41" s="44"/>
      <c r="B41" s="44"/>
      <c r="C41" s="45" t="s">
        <v>154</v>
      </c>
      <c r="D41" s="44"/>
      <c r="E41" s="44"/>
      <c r="F41" s="49"/>
      <c r="G41" s="49"/>
      <c r="H41" s="33" t="s">
        <v>141</v>
      </c>
    </row>
    <row r="42" spans="1:8" x14ac:dyDescent="0.2">
      <c r="A42" s="44"/>
      <c r="B42" s="44"/>
      <c r="C42" s="45" t="s">
        <v>155</v>
      </c>
      <c r="D42" s="44"/>
      <c r="E42" s="44"/>
      <c r="F42" s="49"/>
      <c r="G42" s="49"/>
      <c r="H42" s="33" t="s">
        <v>141</v>
      </c>
    </row>
    <row r="43" spans="1:8" x14ac:dyDescent="0.2">
      <c r="A43" s="44"/>
      <c r="B43" s="44"/>
      <c r="C43" s="45" t="s">
        <v>140</v>
      </c>
      <c r="D43" s="44"/>
      <c r="E43" s="44" t="s">
        <v>141</v>
      </c>
      <c r="F43" s="50" t="s">
        <v>143</v>
      </c>
      <c r="G43" s="47">
        <v>0</v>
      </c>
      <c r="H43" s="33" t="s">
        <v>141</v>
      </c>
    </row>
    <row r="44" spans="1:8" x14ac:dyDescent="0.2">
      <c r="A44" s="44"/>
      <c r="B44" s="44"/>
      <c r="C44" s="48"/>
      <c r="D44" s="44"/>
      <c r="E44" s="44"/>
      <c r="F44" s="49"/>
      <c r="G44" s="49"/>
      <c r="H44" s="33" t="s">
        <v>141</v>
      </c>
    </row>
    <row r="45" spans="1:8" x14ac:dyDescent="0.2">
      <c r="A45" s="44"/>
      <c r="B45" s="44"/>
      <c r="C45" s="45" t="s">
        <v>156</v>
      </c>
      <c r="D45" s="44"/>
      <c r="E45" s="44"/>
      <c r="F45" s="49"/>
      <c r="G45" s="49"/>
      <c r="H45" s="33" t="s">
        <v>141</v>
      </c>
    </row>
    <row r="46" spans="1:8" x14ac:dyDescent="0.2">
      <c r="A46" s="44"/>
      <c r="B46" s="44"/>
      <c r="C46" s="45" t="s">
        <v>140</v>
      </c>
      <c r="D46" s="44"/>
      <c r="E46" s="44" t="s">
        <v>141</v>
      </c>
      <c r="F46" s="50" t="s">
        <v>143</v>
      </c>
      <c r="G46" s="47">
        <v>0</v>
      </c>
      <c r="H46" s="33" t="s">
        <v>141</v>
      </c>
    </row>
    <row r="47" spans="1:8" x14ac:dyDescent="0.2">
      <c r="A47" s="44"/>
      <c r="B47" s="44"/>
      <c r="C47" s="48"/>
      <c r="D47" s="44"/>
      <c r="E47" s="44"/>
      <c r="F47" s="49"/>
      <c r="G47" s="49"/>
      <c r="H47" s="33" t="s">
        <v>141</v>
      </c>
    </row>
    <row r="48" spans="1:8" x14ac:dyDescent="0.2">
      <c r="A48" s="44"/>
      <c r="B48" s="44"/>
      <c r="C48" s="45" t="s">
        <v>157</v>
      </c>
      <c r="D48" s="44"/>
      <c r="E48" s="44"/>
      <c r="F48" s="49"/>
      <c r="G48" s="49"/>
      <c r="H48" s="33" t="s">
        <v>141</v>
      </c>
    </row>
    <row r="49" spans="1:8" x14ac:dyDescent="0.2">
      <c r="A49" s="44"/>
      <c r="B49" s="44"/>
      <c r="C49" s="45" t="s">
        <v>140</v>
      </c>
      <c r="D49" s="44"/>
      <c r="E49" s="44" t="s">
        <v>141</v>
      </c>
      <c r="F49" s="50" t="s">
        <v>143</v>
      </c>
      <c r="G49" s="47">
        <v>0</v>
      </c>
      <c r="H49" s="33" t="s">
        <v>141</v>
      </c>
    </row>
    <row r="50" spans="1:8" x14ac:dyDescent="0.2">
      <c r="A50" s="44"/>
      <c r="B50" s="44"/>
      <c r="C50" s="48"/>
      <c r="D50" s="44"/>
      <c r="E50" s="44"/>
      <c r="F50" s="49"/>
      <c r="G50" s="49"/>
      <c r="H50" s="33" t="s">
        <v>141</v>
      </c>
    </row>
    <row r="51" spans="1:8" x14ac:dyDescent="0.2">
      <c r="A51" s="44"/>
      <c r="B51" s="44"/>
      <c r="C51" s="45" t="s">
        <v>158</v>
      </c>
      <c r="D51" s="44"/>
      <c r="E51" s="44"/>
      <c r="F51" s="49"/>
      <c r="G51" s="49"/>
      <c r="H51" s="33" t="s">
        <v>141</v>
      </c>
    </row>
    <row r="52" spans="1:8" x14ac:dyDescent="0.2">
      <c r="A52" s="39">
        <v>1</v>
      </c>
      <c r="B52" s="40"/>
      <c r="C52" s="40" t="s">
        <v>159</v>
      </c>
      <c r="D52" s="40"/>
      <c r="E52" s="52"/>
      <c r="F52" s="42">
        <v>50.699007700000003</v>
      </c>
      <c r="G52" s="43">
        <v>7.3628799999999996E-3</v>
      </c>
      <c r="H52" s="33">
        <v>5.25</v>
      </c>
    </row>
    <row r="53" spans="1:8" x14ac:dyDescent="0.2">
      <c r="A53" s="44"/>
      <c r="B53" s="44"/>
      <c r="C53" s="45" t="s">
        <v>140</v>
      </c>
      <c r="D53" s="44"/>
      <c r="E53" s="44" t="s">
        <v>141</v>
      </c>
      <c r="F53" s="46">
        <v>50.699007700000003</v>
      </c>
      <c r="G53" s="47">
        <v>7.3628799999999996E-3</v>
      </c>
      <c r="H53" s="33" t="s">
        <v>141</v>
      </c>
    </row>
    <row r="54" spans="1:8" x14ac:dyDescent="0.2">
      <c r="A54" s="44"/>
      <c r="B54" s="44"/>
      <c r="C54" s="48"/>
      <c r="D54" s="44"/>
      <c r="E54" s="44"/>
      <c r="F54" s="49"/>
      <c r="G54" s="49"/>
      <c r="H54" s="33" t="s">
        <v>141</v>
      </c>
    </row>
    <row r="55" spans="1:8" x14ac:dyDescent="0.2">
      <c r="A55" s="44"/>
      <c r="B55" s="44"/>
      <c r="C55" s="45" t="s">
        <v>160</v>
      </c>
      <c r="D55" s="44"/>
      <c r="E55" s="44"/>
      <c r="F55" s="46">
        <v>50.699007700000003</v>
      </c>
      <c r="G55" s="47">
        <v>7.3628799999999996E-3</v>
      </c>
      <c r="H55" s="33" t="s">
        <v>141</v>
      </c>
    </row>
    <row r="56" spans="1:8" x14ac:dyDescent="0.2">
      <c r="A56" s="44"/>
      <c r="B56" s="44"/>
      <c r="C56" s="49"/>
      <c r="D56" s="44"/>
      <c r="E56" s="44"/>
      <c r="F56" s="44"/>
      <c r="G56" s="44"/>
      <c r="H56" s="33" t="s">
        <v>141</v>
      </c>
    </row>
    <row r="57" spans="1:8" x14ac:dyDescent="0.2">
      <c r="A57" s="44"/>
      <c r="B57" s="44"/>
      <c r="C57" s="45" t="s">
        <v>161</v>
      </c>
      <c r="D57" s="44"/>
      <c r="E57" s="44"/>
      <c r="F57" s="44"/>
      <c r="G57" s="44"/>
      <c r="H57" s="33" t="s">
        <v>141</v>
      </c>
    </row>
    <row r="58" spans="1:8" x14ac:dyDescent="0.2">
      <c r="A58" s="44"/>
      <c r="B58" s="44"/>
      <c r="C58" s="45" t="s">
        <v>162</v>
      </c>
      <c r="D58" s="44"/>
      <c r="E58" s="44"/>
      <c r="F58" s="44"/>
      <c r="G58" s="44"/>
      <c r="H58" s="33" t="s">
        <v>141</v>
      </c>
    </row>
    <row r="59" spans="1:8" x14ac:dyDescent="0.2">
      <c r="A59" s="39">
        <v>1</v>
      </c>
      <c r="B59" s="40" t="s">
        <v>889</v>
      </c>
      <c r="C59" s="40" t="s">
        <v>890</v>
      </c>
      <c r="D59" s="40"/>
      <c r="E59" s="110">
        <v>9949463.5449999999</v>
      </c>
      <c r="F59" s="42">
        <v>1627.005925123</v>
      </c>
      <c r="G59" s="43">
        <v>0.23628556000000001</v>
      </c>
      <c r="H59" s="33" t="s">
        <v>141</v>
      </c>
    </row>
    <row r="60" spans="1:8" ht="25.5" x14ac:dyDescent="0.2">
      <c r="A60" s="39">
        <v>2</v>
      </c>
      <c r="B60" s="40" t="s">
        <v>891</v>
      </c>
      <c r="C60" s="40" t="s">
        <v>892</v>
      </c>
      <c r="D60" s="40"/>
      <c r="E60" s="110">
        <v>1505115.4539999999</v>
      </c>
      <c r="F60" s="42">
        <v>1009.730784163</v>
      </c>
      <c r="G60" s="43">
        <v>0.1466404</v>
      </c>
      <c r="H60" s="33" t="s">
        <v>141</v>
      </c>
    </row>
    <row r="61" spans="1:8" x14ac:dyDescent="0.2">
      <c r="A61" s="39">
        <v>3</v>
      </c>
      <c r="B61" s="40" t="s">
        <v>893</v>
      </c>
      <c r="C61" s="40" t="s">
        <v>894</v>
      </c>
      <c r="D61" s="40"/>
      <c r="E61" s="110">
        <v>1743748.679</v>
      </c>
      <c r="F61" s="42">
        <v>890.15231315300002</v>
      </c>
      <c r="G61" s="43">
        <v>0.12927435000000001</v>
      </c>
      <c r="H61" s="33" t="s">
        <v>141</v>
      </c>
    </row>
    <row r="62" spans="1:8" ht="25.5" x14ac:dyDescent="0.2">
      <c r="A62" s="39">
        <v>4</v>
      </c>
      <c r="B62" s="40" t="s">
        <v>310</v>
      </c>
      <c r="C62" s="40" t="s">
        <v>311</v>
      </c>
      <c r="D62" s="40"/>
      <c r="E62" s="110">
        <v>4681614.102</v>
      </c>
      <c r="F62" s="42">
        <v>757.28385229699995</v>
      </c>
      <c r="G62" s="43">
        <v>0.10997823</v>
      </c>
      <c r="H62" s="33" t="s">
        <v>141</v>
      </c>
    </row>
    <row r="63" spans="1:8" x14ac:dyDescent="0.2">
      <c r="A63" s="39">
        <v>5</v>
      </c>
      <c r="B63" s="40" t="s">
        <v>895</v>
      </c>
      <c r="C63" s="40" t="s">
        <v>896</v>
      </c>
      <c r="D63" s="40"/>
      <c r="E63" s="110">
        <v>1099564.527</v>
      </c>
      <c r="F63" s="42">
        <v>720.252150379</v>
      </c>
      <c r="G63" s="43">
        <v>0.10460021999999999</v>
      </c>
      <c r="H63" s="33" t="s">
        <v>141</v>
      </c>
    </row>
    <row r="64" spans="1:8" x14ac:dyDescent="0.2">
      <c r="A64" s="39">
        <v>6</v>
      </c>
      <c r="B64" s="40" t="s">
        <v>897</v>
      </c>
      <c r="C64" s="40" t="s">
        <v>898</v>
      </c>
      <c r="D64" s="40"/>
      <c r="E64" s="110">
        <v>3657048.2949999999</v>
      </c>
      <c r="F64" s="42">
        <v>706.70264071899999</v>
      </c>
      <c r="G64" s="43">
        <v>0.10263247</v>
      </c>
      <c r="H64" s="33" t="s">
        <v>141</v>
      </c>
    </row>
    <row r="65" spans="1:8" x14ac:dyDescent="0.2">
      <c r="A65" s="39">
        <v>7</v>
      </c>
      <c r="B65" s="40" t="s">
        <v>899</v>
      </c>
      <c r="C65" s="40" t="s">
        <v>900</v>
      </c>
      <c r="D65" s="40"/>
      <c r="E65" s="110">
        <v>1405280.689</v>
      </c>
      <c r="F65" s="42">
        <v>520.47521406600004</v>
      </c>
      <c r="G65" s="43">
        <v>7.5587169999999995E-2</v>
      </c>
      <c r="H65" s="33" t="s">
        <v>141</v>
      </c>
    </row>
    <row r="66" spans="1:8" x14ac:dyDescent="0.2">
      <c r="A66" s="39">
        <v>8</v>
      </c>
      <c r="B66" s="40" t="s">
        <v>901</v>
      </c>
      <c r="C66" s="40" t="s">
        <v>902</v>
      </c>
      <c r="D66" s="40"/>
      <c r="E66" s="110">
        <v>2899859.1189999999</v>
      </c>
      <c r="F66" s="42">
        <v>470.30205177900001</v>
      </c>
      <c r="G66" s="43">
        <v>6.8300659999999999E-2</v>
      </c>
      <c r="H66" s="33" t="s">
        <v>141</v>
      </c>
    </row>
    <row r="67" spans="1:8" ht="25.5" x14ac:dyDescent="0.2">
      <c r="A67" s="39">
        <v>9</v>
      </c>
      <c r="B67" s="40" t="s">
        <v>903</v>
      </c>
      <c r="C67" s="40" t="s">
        <v>904</v>
      </c>
      <c r="D67" s="40"/>
      <c r="E67" s="110">
        <v>247032.37599999999</v>
      </c>
      <c r="F67" s="42">
        <v>98.778859932000003</v>
      </c>
      <c r="G67" s="43">
        <v>1.434538E-2</v>
      </c>
      <c r="H67" s="33" t="s">
        <v>141</v>
      </c>
    </row>
    <row r="68" spans="1:8" ht="25.5" x14ac:dyDescent="0.2">
      <c r="A68" s="39">
        <v>10</v>
      </c>
      <c r="B68" s="40" t="s">
        <v>905</v>
      </c>
      <c r="C68" s="40" t="s">
        <v>906</v>
      </c>
      <c r="D68" s="40"/>
      <c r="E68" s="110">
        <v>1021.013</v>
      </c>
      <c r="F68" s="42">
        <v>32.033420118999999</v>
      </c>
      <c r="G68" s="43">
        <v>4.65213E-3</v>
      </c>
      <c r="H68" s="33" t="s">
        <v>141</v>
      </c>
    </row>
    <row r="69" spans="1:8" x14ac:dyDescent="0.2">
      <c r="A69" s="44"/>
      <c r="B69" s="44"/>
      <c r="C69" s="45" t="s">
        <v>140</v>
      </c>
      <c r="D69" s="44"/>
      <c r="E69" s="44" t="s">
        <v>141</v>
      </c>
      <c r="F69" s="46">
        <v>6832.7172117299997</v>
      </c>
      <c r="G69" s="47">
        <v>0.99229657000000004</v>
      </c>
      <c r="H69" s="33" t="s">
        <v>141</v>
      </c>
    </row>
    <row r="70" spans="1:8" x14ac:dyDescent="0.2">
      <c r="A70" s="44"/>
      <c r="B70" s="44"/>
      <c r="C70" s="48"/>
      <c r="D70" s="44"/>
      <c r="E70" s="44"/>
      <c r="F70" s="49"/>
      <c r="G70" s="49"/>
      <c r="H70" s="33" t="s">
        <v>141</v>
      </c>
    </row>
    <row r="71" spans="1:8" x14ac:dyDescent="0.2">
      <c r="A71" s="44"/>
      <c r="B71" s="44"/>
      <c r="C71" s="45" t="s">
        <v>163</v>
      </c>
      <c r="D71" s="44"/>
      <c r="E71" s="44"/>
      <c r="F71" s="44"/>
      <c r="G71" s="44"/>
      <c r="H71" s="33" t="s">
        <v>141</v>
      </c>
    </row>
    <row r="72" spans="1:8" x14ac:dyDescent="0.2">
      <c r="A72" s="44"/>
      <c r="B72" s="44"/>
      <c r="C72" s="45" t="s">
        <v>164</v>
      </c>
      <c r="D72" s="44"/>
      <c r="E72" s="44"/>
      <c r="F72" s="44"/>
      <c r="G72" s="44"/>
      <c r="H72" s="33" t="s">
        <v>141</v>
      </c>
    </row>
    <row r="73" spans="1:8" x14ac:dyDescent="0.2">
      <c r="A73" s="44"/>
      <c r="B73" s="44"/>
      <c r="C73" s="45" t="s">
        <v>140</v>
      </c>
      <c r="D73" s="44"/>
      <c r="E73" s="44" t="s">
        <v>141</v>
      </c>
      <c r="F73" s="50" t="s">
        <v>143</v>
      </c>
      <c r="G73" s="47">
        <v>0</v>
      </c>
      <c r="H73" s="33" t="s">
        <v>141</v>
      </c>
    </row>
    <row r="74" spans="1:8" x14ac:dyDescent="0.2">
      <c r="A74" s="44"/>
      <c r="B74" s="44"/>
      <c r="C74" s="48"/>
      <c r="D74" s="44"/>
      <c r="E74" s="44"/>
      <c r="F74" s="49"/>
      <c r="G74" s="49"/>
      <c r="H74" s="33" t="s">
        <v>141</v>
      </c>
    </row>
    <row r="75" spans="1:8" x14ac:dyDescent="0.2">
      <c r="A75" s="44"/>
      <c r="B75" s="44"/>
      <c r="C75" s="45" t="s">
        <v>165</v>
      </c>
      <c r="D75" s="44"/>
      <c r="E75" s="44"/>
      <c r="F75" s="49"/>
      <c r="G75" s="49"/>
      <c r="H75" s="33" t="s">
        <v>141</v>
      </c>
    </row>
    <row r="76" spans="1:8" x14ac:dyDescent="0.2">
      <c r="A76" s="44"/>
      <c r="B76" s="44"/>
      <c r="C76" s="45" t="s">
        <v>140</v>
      </c>
      <c r="D76" s="44"/>
      <c r="E76" s="44" t="s">
        <v>141</v>
      </c>
      <c r="F76" s="50" t="s">
        <v>143</v>
      </c>
      <c r="G76" s="47">
        <v>0</v>
      </c>
      <c r="H76" s="33" t="s">
        <v>141</v>
      </c>
    </row>
    <row r="77" spans="1:8" x14ac:dyDescent="0.2">
      <c r="A77" s="44"/>
      <c r="B77" s="40"/>
      <c r="C77" s="40"/>
      <c r="D77" s="45"/>
      <c r="E77" s="44"/>
      <c r="F77" s="40"/>
      <c r="G77" s="52"/>
      <c r="H77" s="33" t="s">
        <v>141</v>
      </c>
    </row>
    <row r="78" spans="1:8" x14ac:dyDescent="0.2">
      <c r="A78" s="52"/>
      <c r="B78" s="40"/>
      <c r="C78" s="40" t="s">
        <v>166</v>
      </c>
      <c r="D78" s="40"/>
      <c r="E78" s="52"/>
      <c r="F78" s="42">
        <v>2.3449635</v>
      </c>
      <c r="G78" s="43">
        <v>3.4055000000000001E-4</v>
      </c>
      <c r="H78" s="33" t="s">
        <v>141</v>
      </c>
    </row>
    <row r="79" spans="1:8" x14ac:dyDescent="0.2">
      <c r="A79" s="48"/>
      <c r="B79" s="48"/>
      <c r="C79" s="45" t="s">
        <v>167</v>
      </c>
      <c r="D79" s="49"/>
      <c r="E79" s="49"/>
      <c r="F79" s="46">
        <v>6885.7611829300004</v>
      </c>
      <c r="G79" s="53">
        <v>1</v>
      </c>
      <c r="H79" s="33" t="s">
        <v>141</v>
      </c>
    </row>
    <row r="80" spans="1:8" x14ac:dyDescent="0.2">
      <c r="A80" s="54"/>
      <c r="B80" s="54"/>
      <c r="C80" s="55"/>
      <c r="D80" s="56"/>
      <c r="E80" s="56"/>
      <c r="F80" s="57"/>
      <c r="G80" s="58"/>
      <c r="H80" s="59"/>
    </row>
    <row r="81" spans="1:17" x14ac:dyDescent="0.2">
      <c r="A81" s="54"/>
      <c r="B81" s="187" t="s">
        <v>989</v>
      </c>
      <c r="C81" s="187"/>
      <c r="D81" s="187"/>
      <c r="E81" s="187"/>
      <c r="F81" s="187"/>
      <c r="G81" s="187"/>
      <c r="H81" s="187"/>
      <c r="J81" s="61"/>
    </row>
    <row r="82" spans="1:17" x14ac:dyDescent="0.2">
      <c r="A82" s="54"/>
      <c r="B82" s="187" t="s">
        <v>990</v>
      </c>
      <c r="C82" s="187"/>
      <c r="D82" s="187"/>
      <c r="E82" s="187"/>
      <c r="F82" s="187"/>
      <c r="G82" s="187"/>
      <c r="H82" s="187"/>
      <c r="J82" s="61"/>
    </row>
    <row r="83" spans="1:17" x14ac:dyDescent="0.2">
      <c r="A83" s="54"/>
      <c r="B83" s="187" t="s">
        <v>991</v>
      </c>
      <c r="C83" s="187"/>
      <c r="D83" s="187"/>
      <c r="E83" s="187"/>
      <c r="F83" s="187"/>
      <c r="G83" s="187"/>
      <c r="H83" s="187"/>
      <c r="J83" s="61"/>
    </row>
    <row r="84" spans="1:17" s="63" customFormat="1" ht="52.5" customHeight="1" x14ac:dyDescent="0.25">
      <c r="A84" s="62"/>
      <c r="B84" s="188" t="s">
        <v>992</v>
      </c>
      <c r="C84" s="188"/>
      <c r="D84" s="188"/>
      <c r="E84" s="188"/>
      <c r="F84" s="188"/>
      <c r="G84" s="188"/>
      <c r="H84" s="188"/>
      <c r="I84"/>
      <c r="J84" s="61"/>
      <c r="K84"/>
      <c r="L84"/>
      <c r="M84"/>
      <c r="N84"/>
      <c r="O84"/>
      <c r="P84"/>
      <c r="Q84"/>
    </row>
    <row r="85" spans="1:17" x14ac:dyDescent="0.2">
      <c r="A85" s="54"/>
      <c r="B85" s="187" t="s">
        <v>993</v>
      </c>
      <c r="C85" s="187"/>
      <c r="D85" s="187"/>
      <c r="E85" s="187"/>
      <c r="F85" s="187"/>
      <c r="G85" s="187"/>
      <c r="H85" s="187"/>
      <c r="J85" s="61"/>
    </row>
    <row r="86" spans="1:17" x14ac:dyDescent="0.2">
      <c r="A86" s="54"/>
      <c r="B86" s="54"/>
      <c r="C86" s="54"/>
      <c r="D86" s="56"/>
      <c r="E86" s="56"/>
      <c r="F86" s="56"/>
      <c r="G86" s="56"/>
    </row>
    <row r="87" spans="1:17" x14ac:dyDescent="0.2">
      <c r="A87" s="54"/>
      <c r="B87" s="189" t="s">
        <v>168</v>
      </c>
      <c r="C87" s="190"/>
      <c r="D87" s="191"/>
      <c r="E87" s="64"/>
      <c r="F87" s="56"/>
      <c r="G87" s="56"/>
    </row>
    <row r="88" spans="1:17" ht="27.75" customHeight="1" x14ac:dyDescent="0.2">
      <c r="A88" s="54"/>
      <c r="B88" s="192" t="s">
        <v>169</v>
      </c>
      <c r="C88" s="193"/>
      <c r="D88" s="32" t="s">
        <v>170</v>
      </c>
      <c r="E88" s="64"/>
      <c r="F88" s="56"/>
      <c r="G88" s="56"/>
    </row>
    <row r="89" spans="1:17" x14ac:dyDescent="0.2">
      <c r="A89" s="54"/>
      <c r="B89" s="192" t="s">
        <v>995</v>
      </c>
      <c r="C89" s="193"/>
      <c r="D89" s="32" t="s">
        <v>170</v>
      </c>
      <c r="E89" s="64"/>
      <c r="F89" s="56"/>
      <c r="G89" s="56"/>
    </row>
    <row r="90" spans="1:17" x14ac:dyDescent="0.2">
      <c r="A90" s="54"/>
      <c r="B90" s="192" t="s">
        <v>171</v>
      </c>
      <c r="C90" s="193"/>
      <c r="D90" s="65" t="s">
        <v>141</v>
      </c>
      <c r="E90" s="64"/>
      <c r="F90" s="56"/>
      <c r="G90" s="56"/>
    </row>
    <row r="91" spans="1:17" x14ac:dyDescent="0.2">
      <c r="A91" s="66"/>
      <c r="B91" s="67" t="s">
        <v>141</v>
      </c>
      <c r="C91" s="67" t="s">
        <v>996</v>
      </c>
      <c r="D91" s="67" t="s">
        <v>172</v>
      </c>
      <c r="E91" s="66"/>
      <c r="F91" s="66"/>
      <c r="G91" s="66"/>
      <c r="H91" s="66"/>
      <c r="J91" s="61"/>
    </row>
    <row r="92" spans="1:17" x14ac:dyDescent="0.2">
      <c r="A92" s="66"/>
      <c r="B92" s="68" t="s">
        <v>173</v>
      </c>
      <c r="C92" s="69">
        <v>46203</v>
      </c>
      <c r="D92" s="69">
        <v>46234</v>
      </c>
      <c r="E92" s="66"/>
      <c r="F92" s="66"/>
      <c r="G92" s="66"/>
      <c r="J92" s="61"/>
    </row>
    <row r="93" spans="1:17" x14ac:dyDescent="0.2">
      <c r="A93" s="66"/>
      <c r="B93" s="35" t="s">
        <v>174</v>
      </c>
      <c r="C93" s="70">
        <v>10.303000000000001</v>
      </c>
      <c r="D93" s="70">
        <v>10.347099999999999</v>
      </c>
      <c r="E93" s="66"/>
      <c r="F93" s="60"/>
      <c r="G93" s="71"/>
    </row>
    <row r="94" spans="1:17" x14ac:dyDescent="0.2">
      <c r="A94" s="66"/>
      <c r="B94" s="35" t="s">
        <v>997</v>
      </c>
      <c r="C94" s="70">
        <v>10.303000000000001</v>
      </c>
      <c r="D94" s="70">
        <v>10.347099999999999</v>
      </c>
      <c r="E94" s="66"/>
      <c r="F94" s="60"/>
      <c r="G94" s="71"/>
    </row>
    <row r="95" spans="1:17" x14ac:dyDescent="0.2">
      <c r="A95" s="66"/>
      <c r="B95" s="35" t="s">
        <v>175</v>
      </c>
      <c r="C95" s="70">
        <v>10.2902</v>
      </c>
      <c r="D95" s="70">
        <v>10.332000000000001</v>
      </c>
      <c r="E95" s="66"/>
      <c r="F95" s="60"/>
      <c r="G95" s="71"/>
    </row>
    <row r="96" spans="1:17" x14ac:dyDescent="0.2">
      <c r="A96" s="66"/>
      <c r="B96" s="35" t="s">
        <v>998</v>
      </c>
      <c r="C96" s="70">
        <v>10.2902</v>
      </c>
      <c r="D96" s="70">
        <v>10.332000000000001</v>
      </c>
      <c r="E96" s="66"/>
      <c r="F96" s="60"/>
      <c r="G96" s="71"/>
    </row>
    <row r="97" spans="1:12" x14ac:dyDescent="0.2">
      <c r="A97" s="66"/>
      <c r="B97" s="66"/>
      <c r="C97" s="66"/>
      <c r="D97" s="66"/>
      <c r="E97" s="66"/>
      <c r="F97" s="66"/>
      <c r="G97" s="66"/>
    </row>
    <row r="98" spans="1:12" x14ac:dyDescent="0.2">
      <c r="A98" s="66"/>
      <c r="B98" s="192" t="s">
        <v>999</v>
      </c>
      <c r="C98" s="193"/>
      <c r="D98" s="32" t="s">
        <v>170</v>
      </c>
      <c r="E98" s="66"/>
      <c r="F98" s="66"/>
      <c r="G98" s="66"/>
      <c r="J98" s="118"/>
      <c r="L98" s="118"/>
    </row>
    <row r="99" spans="1:12" x14ac:dyDescent="0.2">
      <c r="A99" s="66"/>
      <c r="B99" s="78"/>
      <c r="C99" s="78"/>
      <c r="D99" s="78"/>
      <c r="E99" s="66"/>
      <c r="F99" s="66"/>
      <c r="G99" s="66"/>
      <c r="J99" s="118"/>
      <c r="L99" s="118"/>
    </row>
    <row r="100" spans="1:12" x14ac:dyDescent="0.2">
      <c r="A100" s="66"/>
      <c r="B100" s="192" t="s">
        <v>177</v>
      </c>
      <c r="C100" s="193"/>
      <c r="D100" s="32" t="s">
        <v>170</v>
      </c>
      <c r="E100" s="74"/>
      <c r="F100" s="66"/>
      <c r="G100" s="66"/>
      <c r="J100" s="118"/>
      <c r="L100" s="118"/>
    </row>
    <row r="101" spans="1:12" x14ac:dyDescent="0.2">
      <c r="A101" s="66"/>
      <c r="B101" s="192" t="s">
        <v>178</v>
      </c>
      <c r="C101" s="193"/>
      <c r="D101" s="32" t="s">
        <v>170</v>
      </c>
      <c r="E101" s="74"/>
      <c r="F101" s="66"/>
      <c r="G101" s="66"/>
      <c r="J101" s="118"/>
      <c r="L101" s="118"/>
    </row>
    <row r="102" spans="1:12" x14ac:dyDescent="0.2">
      <c r="A102" s="66"/>
      <c r="B102" s="192" t="s">
        <v>179</v>
      </c>
      <c r="C102" s="193"/>
      <c r="D102" s="32" t="s">
        <v>170</v>
      </c>
      <c r="E102" s="74"/>
      <c r="F102" s="66"/>
      <c r="G102" s="66"/>
      <c r="J102" s="118"/>
      <c r="L102" s="118"/>
    </row>
    <row r="103" spans="1:12" x14ac:dyDescent="0.2">
      <c r="A103" s="66"/>
      <c r="B103" s="192" t="s">
        <v>180</v>
      </c>
      <c r="C103" s="193"/>
      <c r="D103" s="75" t="s">
        <v>170</v>
      </c>
      <c r="E103" s="66"/>
      <c r="F103" s="60"/>
      <c r="G103" s="71"/>
      <c r="J103" s="118"/>
      <c r="L103" s="118"/>
    </row>
    <row r="104" spans="1:12" x14ac:dyDescent="0.2">
      <c r="J104" s="118"/>
      <c r="L104" s="118"/>
    </row>
    <row r="105" spans="1:12" x14ac:dyDescent="0.2">
      <c r="B105" s="194" t="s">
        <v>1000</v>
      </c>
      <c r="C105" s="194"/>
      <c r="J105" s="118"/>
      <c r="L105" s="118"/>
    </row>
    <row r="106" spans="1:12" x14ac:dyDescent="0.2">
      <c r="J106" s="118"/>
      <c r="L106" s="118"/>
    </row>
    <row r="107" spans="1:12" ht="153.75" customHeight="1" x14ac:dyDescent="0.2">
      <c r="J107" s="118"/>
      <c r="L107" s="118"/>
    </row>
    <row r="108" spans="1:12" x14ac:dyDescent="0.2">
      <c r="J108" s="118"/>
      <c r="L108" s="118"/>
    </row>
    <row r="109" spans="1:12" x14ac:dyDescent="0.2">
      <c r="J109" s="118"/>
      <c r="L109" s="118"/>
    </row>
    <row r="110" spans="1:12" x14ac:dyDescent="0.2">
      <c r="B110" s="76" t="s">
        <v>1001</v>
      </c>
      <c r="C110" s="77"/>
      <c r="D110" s="76"/>
      <c r="J110" s="118"/>
      <c r="L110" s="118"/>
    </row>
    <row r="111" spans="1:12" x14ac:dyDescent="0.2">
      <c r="B111" s="76" t="s">
        <v>1174</v>
      </c>
      <c r="D111" s="76"/>
      <c r="J111" s="118"/>
      <c r="L111" s="118"/>
    </row>
    <row r="112" spans="1:12" ht="165" customHeight="1" x14ac:dyDescent="0.2">
      <c r="J112" s="118"/>
      <c r="L112" s="118"/>
    </row>
    <row r="113" spans="10:12" x14ac:dyDescent="0.2">
      <c r="J113" s="118"/>
      <c r="L113" s="118"/>
    </row>
  </sheetData>
  <mergeCells count="18">
    <mergeCell ref="B102:C102"/>
    <mergeCell ref="B103:C103"/>
    <mergeCell ref="B105:C105"/>
    <mergeCell ref="B89:C89"/>
    <mergeCell ref="B90:C90"/>
    <mergeCell ref="B98:C98"/>
    <mergeCell ref="B100:C100"/>
    <mergeCell ref="B101:C101"/>
    <mergeCell ref="B83:H83"/>
    <mergeCell ref="B84:H84"/>
    <mergeCell ref="B85:H85"/>
    <mergeCell ref="B87:D87"/>
    <mergeCell ref="B88:C88"/>
    <mergeCell ref="A1:H1"/>
    <mergeCell ref="A2:H2"/>
    <mergeCell ref="A3:H3"/>
    <mergeCell ref="B81:H81"/>
    <mergeCell ref="B82:H82"/>
  </mergeCells>
  <hyperlinks>
    <hyperlink ref="I1" location="Index!B2" display="Index" xr:uid="{6946746B-AB82-476C-8765-AEFB6F1AC3EC}"/>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B4CBB-0D66-484A-BC4F-B7B936566E3B}">
  <sheetPr>
    <outlinePr summaryBelow="0" summaryRight="0"/>
  </sheetPr>
  <dimension ref="A1:Q103"/>
  <sheetViews>
    <sheetView showGridLines="0" workbookViewId="0">
      <selection sqref="A1:H1"/>
    </sheetView>
  </sheetViews>
  <sheetFormatPr defaultRowHeight="12.75" x14ac:dyDescent="0.2"/>
  <cols>
    <col min="1" max="1" width="6.85546875" customWidth="1"/>
    <col min="2" max="2" width="20.5703125" customWidth="1"/>
    <col min="3" max="3" width="51.28515625" customWidth="1"/>
    <col min="4" max="4" width="17.85546875" customWidth="1"/>
    <col min="5" max="6" width="19.140625" customWidth="1"/>
    <col min="7" max="7" width="16.42578125" customWidth="1"/>
    <col min="8" max="256" width="8.85546875"/>
    <col min="257" max="257" width="6.85546875" customWidth="1"/>
    <col min="258" max="258" width="20.5703125" customWidth="1"/>
    <col min="259" max="259" width="34.28515625" customWidth="1"/>
    <col min="260" max="260" width="17.85546875" customWidth="1"/>
    <col min="261" max="262" width="19.140625" customWidth="1"/>
    <col min="263" max="263" width="16.42578125" customWidth="1"/>
    <col min="264" max="512" width="8.85546875"/>
    <col min="513" max="513" width="6.85546875" customWidth="1"/>
    <col min="514" max="514" width="20.5703125" customWidth="1"/>
    <col min="515" max="515" width="34.28515625" customWidth="1"/>
    <col min="516" max="516" width="17.85546875" customWidth="1"/>
    <col min="517" max="518" width="19.140625" customWidth="1"/>
    <col min="519" max="519" width="16.42578125" customWidth="1"/>
    <col min="520" max="768" width="8.85546875"/>
    <col min="769" max="769" width="6.85546875" customWidth="1"/>
    <col min="770" max="770" width="20.5703125" customWidth="1"/>
    <col min="771" max="771" width="34.28515625" customWidth="1"/>
    <col min="772" max="772" width="17.85546875" customWidth="1"/>
    <col min="773" max="774" width="19.140625" customWidth="1"/>
    <col min="775" max="775" width="16.42578125" customWidth="1"/>
    <col min="776" max="1024" width="8.85546875"/>
    <col min="1025" max="1025" width="6.85546875" customWidth="1"/>
    <col min="1026" max="1026" width="20.5703125" customWidth="1"/>
    <col min="1027" max="1027" width="34.28515625" customWidth="1"/>
    <col min="1028" max="1028" width="17.85546875" customWidth="1"/>
    <col min="1029" max="1030" width="19.140625" customWidth="1"/>
    <col min="1031" max="1031" width="16.42578125" customWidth="1"/>
    <col min="1032" max="1280" width="8.85546875"/>
    <col min="1281" max="1281" width="6.85546875" customWidth="1"/>
    <col min="1282" max="1282" width="20.5703125" customWidth="1"/>
    <col min="1283" max="1283" width="34.28515625" customWidth="1"/>
    <col min="1284" max="1284" width="17.85546875" customWidth="1"/>
    <col min="1285" max="1286" width="19.140625" customWidth="1"/>
    <col min="1287" max="1287" width="16.42578125" customWidth="1"/>
    <col min="1288" max="1536" width="8.85546875"/>
    <col min="1537" max="1537" width="6.85546875" customWidth="1"/>
    <col min="1538" max="1538" width="20.5703125" customWidth="1"/>
    <col min="1539" max="1539" width="34.28515625" customWidth="1"/>
    <col min="1540" max="1540" width="17.85546875" customWidth="1"/>
    <col min="1541" max="1542" width="19.140625" customWidth="1"/>
    <col min="1543" max="1543" width="16.42578125" customWidth="1"/>
    <col min="1544" max="1792" width="8.85546875"/>
    <col min="1793" max="1793" width="6.85546875" customWidth="1"/>
    <col min="1794" max="1794" width="20.5703125" customWidth="1"/>
    <col min="1795" max="1795" width="34.28515625" customWidth="1"/>
    <col min="1796" max="1796" width="17.85546875" customWidth="1"/>
    <col min="1797" max="1798" width="19.140625" customWidth="1"/>
    <col min="1799" max="1799" width="16.42578125" customWidth="1"/>
    <col min="1800" max="2048" width="8.85546875"/>
    <col min="2049" max="2049" width="6.85546875" customWidth="1"/>
    <col min="2050" max="2050" width="20.5703125" customWidth="1"/>
    <col min="2051" max="2051" width="34.28515625" customWidth="1"/>
    <col min="2052" max="2052" width="17.85546875" customWidth="1"/>
    <col min="2053" max="2054" width="19.140625" customWidth="1"/>
    <col min="2055" max="2055" width="16.42578125" customWidth="1"/>
    <col min="2056" max="2304" width="8.85546875"/>
    <col min="2305" max="2305" width="6.85546875" customWidth="1"/>
    <col min="2306" max="2306" width="20.5703125" customWidth="1"/>
    <col min="2307" max="2307" width="34.28515625" customWidth="1"/>
    <col min="2308" max="2308" width="17.85546875" customWidth="1"/>
    <col min="2309" max="2310" width="19.140625" customWidth="1"/>
    <col min="2311" max="2311" width="16.42578125" customWidth="1"/>
    <col min="2312" max="2560" width="8.85546875"/>
    <col min="2561" max="2561" width="6.85546875" customWidth="1"/>
    <col min="2562" max="2562" width="20.5703125" customWidth="1"/>
    <col min="2563" max="2563" width="34.28515625" customWidth="1"/>
    <col min="2564" max="2564" width="17.85546875" customWidth="1"/>
    <col min="2565" max="2566" width="19.140625" customWidth="1"/>
    <col min="2567" max="2567" width="16.42578125" customWidth="1"/>
    <col min="2568" max="2816" width="8.85546875"/>
    <col min="2817" max="2817" width="6.85546875" customWidth="1"/>
    <col min="2818" max="2818" width="20.5703125" customWidth="1"/>
    <col min="2819" max="2819" width="34.28515625" customWidth="1"/>
    <col min="2820" max="2820" width="17.85546875" customWidth="1"/>
    <col min="2821" max="2822" width="19.140625" customWidth="1"/>
    <col min="2823" max="2823" width="16.42578125" customWidth="1"/>
    <col min="2824" max="3072" width="8.85546875"/>
    <col min="3073" max="3073" width="6.85546875" customWidth="1"/>
    <col min="3074" max="3074" width="20.5703125" customWidth="1"/>
    <col min="3075" max="3075" width="34.28515625" customWidth="1"/>
    <col min="3076" max="3076" width="17.85546875" customWidth="1"/>
    <col min="3077" max="3078" width="19.140625" customWidth="1"/>
    <col min="3079" max="3079" width="16.42578125" customWidth="1"/>
    <col min="3080" max="3328" width="8.85546875"/>
    <col min="3329" max="3329" width="6.85546875" customWidth="1"/>
    <col min="3330" max="3330" width="20.5703125" customWidth="1"/>
    <col min="3331" max="3331" width="34.28515625" customWidth="1"/>
    <col min="3332" max="3332" width="17.85546875" customWidth="1"/>
    <col min="3333" max="3334" width="19.140625" customWidth="1"/>
    <col min="3335" max="3335" width="16.42578125" customWidth="1"/>
    <col min="3336" max="3584" width="8.85546875"/>
    <col min="3585" max="3585" width="6.85546875" customWidth="1"/>
    <col min="3586" max="3586" width="20.5703125" customWidth="1"/>
    <col min="3587" max="3587" width="34.28515625" customWidth="1"/>
    <col min="3588" max="3588" width="17.85546875" customWidth="1"/>
    <col min="3589" max="3590" width="19.140625" customWidth="1"/>
    <col min="3591" max="3591" width="16.42578125" customWidth="1"/>
    <col min="3592" max="3840" width="8.85546875"/>
    <col min="3841" max="3841" width="6.85546875" customWidth="1"/>
    <col min="3842" max="3842" width="20.5703125" customWidth="1"/>
    <col min="3843" max="3843" width="34.28515625" customWidth="1"/>
    <col min="3844" max="3844" width="17.85546875" customWidth="1"/>
    <col min="3845" max="3846" width="19.140625" customWidth="1"/>
    <col min="3847" max="3847" width="16.42578125" customWidth="1"/>
    <col min="3848" max="4096" width="8.85546875"/>
    <col min="4097" max="4097" width="6.85546875" customWidth="1"/>
    <col min="4098" max="4098" width="20.5703125" customWidth="1"/>
    <col min="4099" max="4099" width="34.28515625" customWidth="1"/>
    <col min="4100" max="4100" width="17.85546875" customWidth="1"/>
    <col min="4101" max="4102" width="19.140625" customWidth="1"/>
    <col min="4103" max="4103" width="16.42578125" customWidth="1"/>
    <col min="4104" max="4352" width="8.85546875"/>
    <col min="4353" max="4353" width="6.85546875" customWidth="1"/>
    <col min="4354" max="4354" width="20.5703125" customWidth="1"/>
    <col min="4355" max="4355" width="34.28515625" customWidth="1"/>
    <col min="4356" max="4356" width="17.85546875" customWidth="1"/>
    <col min="4357" max="4358" width="19.140625" customWidth="1"/>
    <col min="4359" max="4359" width="16.42578125" customWidth="1"/>
    <col min="4360" max="4608" width="8.85546875"/>
    <col min="4609" max="4609" width="6.85546875" customWidth="1"/>
    <col min="4610" max="4610" width="20.5703125" customWidth="1"/>
    <col min="4611" max="4611" width="34.28515625" customWidth="1"/>
    <col min="4612" max="4612" width="17.85546875" customWidth="1"/>
    <col min="4613" max="4614" width="19.140625" customWidth="1"/>
    <col min="4615" max="4615" width="16.42578125" customWidth="1"/>
    <col min="4616" max="4864" width="8.85546875"/>
    <col min="4865" max="4865" width="6.85546875" customWidth="1"/>
    <col min="4866" max="4866" width="20.5703125" customWidth="1"/>
    <col min="4867" max="4867" width="34.28515625" customWidth="1"/>
    <col min="4868" max="4868" width="17.85546875" customWidth="1"/>
    <col min="4869" max="4870" width="19.140625" customWidth="1"/>
    <col min="4871" max="4871" width="16.42578125" customWidth="1"/>
    <col min="4872" max="5120" width="8.85546875"/>
    <col min="5121" max="5121" width="6.85546875" customWidth="1"/>
    <col min="5122" max="5122" width="20.5703125" customWidth="1"/>
    <col min="5123" max="5123" width="34.28515625" customWidth="1"/>
    <col min="5124" max="5124" width="17.85546875" customWidth="1"/>
    <col min="5125" max="5126" width="19.140625" customWidth="1"/>
    <col min="5127" max="5127" width="16.42578125" customWidth="1"/>
    <col min="5128" max="5376" width="8.85546875"/>
    <col min="5377" max="5377" width="6.85546875" customWidth="1"/>
    <col min="5378" max="5378" width="20.5703125" customWidth="1"/>
    <col min="5379" max="5379" width="34.28515625" customWidth="1"/>
    <col min="5380" max="5380" width="17.85546875" customWidth="1"/>
    <col min="5381" max="5382" width="19.140625" customWidth="1"/>
    <col min="5383" max="5383" width="16.42578125" customWidth="1"/>
    <col min="5384" max="5632" width="8.85546875"/>
    <col min="5633" max="5633" width="6.85546875" customWidth="1"/>
    <col min="5634" max="5634" width="20.5703125" customWidth="1"/>
    <col min="5635" max="5635" width="34.28515625" customWidth="1"/>
    <col min="5636" max="5636" width="17.85546875" customWidth="1"/>
    <col min="5637" max="5638" width="19.140625" customWidth="1"/>
    <col min="5639" max="5639" width="16.42578125" customWidth="1"/>
    <col min="5640" max="5888" width="8.85546875"/>
    <col min="5889" max="5889" width="6.85546875" customWidth="1"/>
    <col min="5890" max="5890" width="20.5703125" customWidth="1"/>
    <col min="5891" max="5891" width="34.28515625" customWidth="1"/>
    <col min="5892" max="5892" width="17.85546875" customWidth="1"/>
    <col min="5893" max="5894" width="19.140625" customWidth="1"/>
    <col min="5895" max="5895" width="16.42578125" customWidth="1"/>
    <col min="5896" max="6144" width="8.85546875"/>
    <col min="6145" max="6145" width="6.85546875" customWidth="1"/>
    <col min="6146" max="6146" width="20.5703125" customWidth="1"/>
    <col min="6147" max="6147" width="34.28515625" customWidth="1"/>
    <col min="6148" max="6148" width="17.85546875" customWidth="1"/>
    <col min="6149" max="6150" width="19.140625" customWidth="1"/>
    <col min="6151" max="6151" width="16.42578125" customWidth="1"/>
    <col min="6152" max="6400" width="8.85546875"/>
    <col min="6401" max="6401" width="6.85546875" customWidth="1"/>
    <col min="6402" max="6402" width="20.5703125" customWidth="1"/>
    <col min="6403" max="6403" width="34.28515625" customWidth="1"/>
    <col min="6404" max="6404" width="17.85546875" customWidth="1"/>
    <col min="6405" max="6406" width="19.140625" customWidth="1"/>
    <col min="6407" max="6407" width="16.42578125" customWidth="1"/>
    <col min="6408" max="6656" width="8.85546875"/>
    <col min="6657" max="6657" width="6.85546875" customWidth="1"/>
    <col min="6658" max="6658" width="20.5703125" customWidth="1"/>
    <col min="6659" max="6659" width="34.28515625" customWidth="1"/>
    <col min="6660" max="6660" width="17.85546875" customWidth="1"/>
    <col min="6661" max="6662" width="19.140625" customWidth="1"/>
    <col min="6663" max="6663" width="16.42578125" customWidth="1"/>
    <col min="6664" max="6912" width="8.85546875"/>
    <col min="6913" max="6913" width="6.85546875" customWidth="1"/>
    <col min="6914" max="6914" width="20.5703125" customWidth="1"/>
    <col min="6915" max="6915" width="34.28515625" customWidth="1"/>
    <col min="6916" max="6916" width="17.85546875" customWidth="1"/>
    <col min="6917" max="6918" width="19.140625" customWidth="1"/>
    <col min="6919" max="6919" width="16.42578125" customWidth="1"/>
    <col min="6920" max="7168" width="8.85546875"/>
    <col min="7169" max="7169" width="6.85546875" customWidth="1"/>
    <col min="7170" max="7170" width="20.5703125" customWidth="1"/>
    <col min="7171" max="7171" width="34.28515625" customWidth="1"/>
    <col min="7172" max="7172" width="17.85546875" customWidth="1"/>
    <col min="7173" max="7174" width="19.140625" customWidth="1"/>
    <col min="7175" max="7175" width="16.42578125" customWidth="1"/>
    <col min="7176" max="7424" width="8.85546875"/>
    <col min="7425" max="7425" width="6.85546875" customWidth="1"/>
    <col min="7426" max="7426" width="20.5703125" customWidth="1"/>
    <col min="7427" max="7427" width="34.28515625" customWidth="1"/>
    <col min="7428" max="7428" width="17.85546875" customWidth="1"/>
    <col min="7429" max="7430" width="19.140625" customWidth="1"/>
    <col min="7431" max="7431" width="16.42578125" customWidth="1"/>
    <col min="7432" max="7680" width="8.85546875"/>
    <col min="7681" max="7681" width="6.85546875" customWidth="1"/>
    <col min="7682" max="7682" width="20.5703125" customWidth="1"/>
    <col min="7683" max="7683" width="34.28515625" customWidth="1"/>
    <col min="7684" max="7684" width="17.85546875" customWidth="1"/>
    <col min="7685" max="7686" width="19.140625" customWidth="1"/>
    <col min="7687" max="7687" width="16.42578125" customWidth="1"/>
    <col min="7688" max="7936" width="8.85546875"/>
    <col min="7937" max="7937" width="6.85546875" customWidth="1"/>
    <col min="7938" max="7938" width="20.5703125" customWidth="1"/>
    <col min="7939" max="7939" width="34.28515625" customWidth="1"/>
    <col min="7940" max="7940" width="17.85546875" customWidth="1"/>
    <col min="7941" max="7942" width="19.140625" customWidth="1"/>
    <col min="7943" max="7943" width="16.42578125" customWidth="1"/>
    <col min="7944" max="8192" width="8.85546875"/>
    <col min="8193" max="8193" width="6.85546875" customWidth="1"/>
    <col min="8194" max="8194" width="20.5703125" customWidth="1"/>
    <col min="8195" max="8195" width="34.28515625" customWidth="1"/>
    <col min="8196" max="8196" width="17.85546875" customWidth="1"/>
    <col min="8197" max="8198" width="19.140625" customWidth="1"/>
    <col min="8199" max="8199" width="16.42578125" customWidth="1"/>
    <col min="8200" max="8448" width="8.85546875"/>
    <col min="8449" max="8449" width="6.85546875" customWidth="1"/>
    <col min="8450" max="8450" width="20.5703125" customWidth="1"/>
    <col min="8451" max="8451" width="34.28515625" customWidth="1"/>
    <col min="8452" max="8452" width="17.85546875" customWidth="1"/>
    <col min="8453" max="8454" width="19.140625" customWidth="1"/>
    <col min="8455" max="8455" width="16.42578125" customWidth="1"/>
    <col min="8456" max="8704" width="8.85546875"/>
    <col min="8705" max="8705" width="6.85546875" customWidth="1"/>
    <col min="8706" max="8706" width="20.5703125" customWidth="1"/>
    <col min="8707" max="8707" width="34.28515625" customWidth="1"/>
    <col min="8708" max="8708" width="17.85546875" customWidth="1"/>
    <col min="8709" max="8710" width="19.140625" customWidth="1"/>
    <col min="8711" max="8711" width="16.42578125" customWidth="1"/>
    <col min="8712" max="8960" width="8.85546875"/>
    <col min="8961" max="8961" width="6.85546875" customWidth="1"/>
    <col min="8962" max="8962" width="20.5703125" customWidth="1"/>
    <col min="8963" max="8963" width="34.28515625" customWidth="1"/>
    <col min="8964" max="8964" width="17.85546875" customWidth="1"/>
    <col min="8965" max="8966" width="19.140625" customWidth="1"/>
    <col min="8967" max="8967" width="16.42578125" customWidth="1"/>
    <col min="8968" max="9216" width="8.85546875"/>
    <col min="9217" max="9217" width="6.85546875" customWidth="1"/>
    <col min="9218" max="9218" width="20.5703125" customWidth="1"/>
    <col min="9219" max="9219" width="34.28515625" customWidth="1"/>
    <col min="9220" max="9220" width="17.85546875" customWidth="1"/>
    <col min="9221" max="9222" width="19.140625" customWidth="1"/>
    <col min="9223" max="9223" width="16.42578125" customWidth="1"/>
    <col min="9224" max="9472" width="8.85546875"/>
    <col min="9473" max="9473" width="6.85546875" customWidth="1"/>
    <col min="9474" max="9474" width="20.5703125" customWidth="1"/>
    <col min="9475" max="9475" width="34.28515625" customWidth="1"/>
    <col min="9476" max="9476" width="17.85546875" customWidth="1"/>
    <col min="9477" max="9478" width="19.140625" customWidth="1"/>
    <col min="9479" max="9479" width="16.42578125" customWidth="1"/>
    <col min="9480" max="9728" width="8.85546875"/>
    <col min="9729" max="9729" width="6.85546875" customWidth="1"/>
    <col min="9730" max="9730" width="20.5703125" customWidth="1"/>
    <col min="9731" max="9731" width="34.28515625" customWidth="1"/>
    <col min="9732" max="9732" width="17.85546875" customWidth="1"/>
    <col min="9733" max="9734" width="19.140625" customWidth="1"/>
    <col min="9735" max="9735" width="16.42578125" customWidth="1"/>
    <col min="9736" max="9984" width="8.85546875"/>
    <col min="9985" max="9985" width="6.85546875" customWidth="1"/>
    <col min="9986" max="9986" width="20.5703125" customWidth="1"/>
    <col min="9987" max="9987" width="34.28515625" customWidth="1"/>
    <col min="9988" max="9988" width="17.85546875" customWidth="1"/>
    <col min="9989" max="9990" width="19.140625" customWidth="1"/>
    <col min="9991" max="9991" width="16.42578125" customWidth="1"/>
    <col min="9992" max="10240" width="8.85546875"/>
    <col min="10241" max="10241" width="6.85546875" customWidth="1"/>
    <col min="10242" max="10242" width="20.5703125" customWidth="1"/>
    <col min="10243" max="10243" width="34.28515625" customWidth="1"/>
    <col min="10244" max="10244" width="17.85546875" customWidth="1"/>
    <col min="10245" max="10246" width="19.140625" customWidth="1"/>
    <col min="10247" max="10247" width="16.42578125" customWidth="1"/>
    <col min="10248" max="10496" width="8.85546875"/>
    <col min="10497" max="10497" width="6.85546875" customWidth="1"/>
    <col min="10498" max="10498" width="20.5703125" customWidth="1"/>
    <col min="10499" max="10499" width="34.28515625" customWidth="1"/>
    <col min="10500" max="10500" width="17.85546875" customWidth="1"/>
    <col min="10501" max="10502" width="19.140625" customWidth="1"/>
    <col min="10503" max="10503" width="16.42578125" customWidth="1"/>
    <col min="10504" max="10752" width="8.85546875"/>
    <col min="10753" max="10753" width="6.85546875" customWidth="1"/>
    <col min="10754" max="10754" width="20.5703125" customWidth="1"/>
    <col min="10755" max="10755" width="34.28515625" customWidth="1"/>
    <col min="10756" max="10756" width="17.85546875" customWidth="1"/>
    <col min="10757" max="10758" width="19.140625" customWidth="1"/>
    <col min="10759" max="10759" width="16.42578125" customWidth="1"/>
    <col min="10760" max="11008" width="8.85546875"/>
    <col min="11009" max="11009" width="6.85546875" customWidth="1"/>
    <col min="11010" max="11010" width="20.5703125" customWidth="1"/>
    <col min="11011" max="11011" width="34.28515625" customWidth="1"/>
    <col min="11012" max="11012" width="17.85546875" customWidth="1"/>
    <col min="11013" max="11014" width="19.140625" customWidth="1"/>
    <col min="11015" max="11015" width="16.42578125" customWidth="1"/>
    <col min="11016" max="11264" width="8.85546875"/>
    <col min="11265" max="11265" width="6.85546875" customWidth="1"/>
    <col min="11266" max="11266" width="20.5703125" customWidth="1"/>
    <col min="11267" max="11267" width="34.28515625" customWidth="1"/>
    <col min="11268" max="11268" width="17.85546875" customWidth="1"/>
    <col min="11269" max="11270" width="19.140625" customWidth="1"/>
    <col min="11271" max="11271" width="16.42578125" customWidth="1"/>
    <col min="11272" max="11520" width="8.85546875"/>
    <col min="11521" max="11521" width="6.85546875" customWidth="1"/>
    <col min="11522" max="11522" width="20.5703125" customWidth="1"/>
    <col min="11523" max="11523" width="34.28515625" customWidth="1"/>
    <col min="11524" max="11524" width="17.85546875" customWidth="1"/>
    <col min="11525" max="11526" width="19.140625" customWidth="1"/>
    <col min="11527" max="11527" width="16.42578125" customWidth="1"/>
    <col min="11528" max="11776" width="8.85546875"/>
    <col min="11777" max="11777" width="6.85546875" customWidth="1"/>
    <col min="11778" max="11778" width="20.5703125" customWidth="1"/>
    <col min="11779" max="11779" width="34.28515625" customWidth="1"/>
    <col min="11780" max="11780" width="17.85546875" customWidth="1"/>
    <col min="11781" max="11782" width="19.140625" customWidth="1"/>
    <col min="11783" max="11783" width="16.42578125" customWidth="1"/>
    <col min="11784" max="12032" width="8.85546875"/>
    <col min="12033" max="12033" width="6.85546875" customWidth="1"/>
    <col min="12034" max="12034" width="20.5703125" customWidth="1"/>
    <col min="12035" max="12035" width="34.28515625" customWidth="1"/>
    <col min="12036" max="12036" width="17.85546875" customWidth="1"/>
    <col min="12037" max="12038" width="19.140625" customWidth="1"/>
    <col min="12039" max="12039" width="16.42578125" customWidth="1"/>
    <col min="12040" max="12288" width="8.85546875"/>
    <col min="12289" max="12289" width="6.85546875" customWidth="1"/>
    <col min="12290" max="12290" width="20.5703125" customWidth="1"/>
    <col min="12291" max="12291" width="34.28515625" customWidth="1"/>
    <col min="12292" max="12292" width="17.85546875" customWidth="1"/>
    <col min="12293" max="12294" width="19.140625" customWidth="1"/>
    <col min="12295" max="12295" width="16.42578125" customWidth="1"/>
    <col min="12296" max="12544" width="8.85546875"/>
    <col min="12545" max="12545" width="6.85546875" customWidth="1"/>
    <col min="12546" max="12546" width="20.5703125" customWidth="1"/>
    <col min="12547" max="12547" width="34.28515625" customWidth="1"/>
    <col min="12548" max="12548" width="17.85546875" customWidth="1"/>
    <col min="12549" max="12550" width="19.140625" customWidth="1"/>
    <col min="12551" max="12551" width="16.42578125" customWidth="1"/>
    <col min="12552" max="12800" width="8.85546875"/>
    <col min="12801" max="12801" width="6.85546875" customWidth="1"/>
    <col min="12802" max="12802" width="20.5703125" customWidth="1"/>
    <col min="12803" max="12803" width="34.28515625" customWidth="1"/>
    <col min="12804" max="12804" width="17.85546875" customWidth="1"/>
    <col min="12805" max="12806" width="19.140625" customWidth="1"/>
    <col min="12807" max="12807" width="16.42578125" customWidth="1"/>
    <col min="12808" max="13056" width="8.85546875"/>
    <col min="13057" max="13057" width="6.85546875" customWidth="1"/>
    <col min="13058" max="13058" width="20.5703125" customWidth="1"/>
    <col min="13059" max="13059" width="34.28515625" customWidth="1"/>
    <col min="13060" max="13060" width="17.85546875" customWidth="1"/>
    <col min="13061" max="13062" width="19.140625" customWidth="1"/>
    <col min="13063" max="13063" width="16.42578125" customWidth="1"/>
    <col min="13064" max="13312" width="8.85546875"/>
    <col min="13313" max="13313" width="6.85546875" customWidth="1"/>
    <col min="13314" max="13314" width="20.5703125" customWidth="1"/>
    <col min="13315" max="13315" width="34.28515625" customWidth="1"/>
    <col min="13316" max="13316" width="17.85546875" customWidth="1"/>
    <col min="13317" max="13318" width="19.140625" customWidth="1"/>
    <col min="13319" max="13319" width="16.42578125" customWidth="1"/>
    <col min="13320" max="13568" width="8.85546875"/>
    <col min="13569" max="13569" width="6.85546875" customWidth="1"/>
    <col min="13570" max="13570" width="20.5703125" customWidth="1"/>
    <col min="13571" max="13571" width="34.28515625" customWidth="1"/>
    <col min="13572" max="13572" width="17.85546875" customWidth="1"/>
    <col min="13573" max="13574" width="19.140625" customWidth="1"/>
    <col min="13575" max="13575" width="16.42578125" customWidth="1"/>
    <col min="13576" max="13824" width="8.85546875"/>
    <col min="13825" max="13825" width="6.85546875" customWidth="1"/>
    <col min="13826" max="13826" width="20.5703125" customWidth="1"/>
    <col min="13827" max="13827" width="34.28515625" customWidth="1"/>
    <col min="13828" max="13828" width="17.85546875" customWidth="1"/>
    <col min="13829" max="13830" width="19.140625" customWidth="1"/>
    <col min="13831" max="13831" width="16.42578125" customWidth="1"/>
    <col min="13832" max="14080" width="8.85546875"/>
    <col min="14081" max="14081" width="6.85546875" customWidth="1"/>
    <col min="14082" max="14082" width="20.5703125" customWidth="1"/>
    <col min="14083" max="14083" width="34.28515625" customWidth="1"/>
    <col min="14084" max="14084" width="17.85546875" customWidth="1"/>
    <col min="14085" max="14086" width="19.140625" customWidth="1"/>
    <col min="14087" max="14087" width="16.42578125" customWidth="1"/>
    <col min="14088" max="14336" width="8.85546875"/>
    <col min="14337" max="14337" width="6.85546875" customWidth="1"/>
    <col min="14338" max="14338" width="20.5703125" customWidth="1"/>
    <col min="14339" max="14339" width="34.28515625" customWidth="1"/>
    <col min="14340" max="14340" width="17.85546875" customWidth="1"/>
    <col min="14341" max="14342" width="19.140625" customWidth="1"/>
    <col min="14343" max="14343" width="16.42578125" customWidth="1"/>
    <col min="14344" max="14592" width="8.85546875"/>
    <col min="14593" max="14593" width="6.85546875" customWidth="1"/>
    <col min="14594" max="14594" width="20.5703125" customWidth="1"/>
    <col min="14595" max="14595" width="34.28515625" customWidth="1"/>
    <col min="14596" max="14596" width="17.85546875" customWidth="1"/>
    <col min="14597" max="14598" width="19.140625" customWidth="1"/>
    <col min="14599" max="14599" width="16.42578125" customWidth="1"/>
    <col min="14600" max="14848" width="8.85546875"/>
    <col min="14849" max="14849" width="6.85546875" customWidth="1"/>
    <col min="14850" max="14850" width="20.5703125" customWidth="1"/>
    <col min="14851" max="14851" width="34.28515625" customWidth="1"/>
    <col min="14852" max="14852" width="17.85546875" customWidth="1"/>
    <col min="14853" max="14854" width="19.140625" customWidth="1"/>
    <col min="14855" max="14855" width="16.42578125" customWidth="1"/>
    <col min="14856" max="15104" width="8.85546875"/>
    <col min="15105" max="15105" width="6.85546875" customWidth="1"/>
    <col min="15106" max="15106" width="20.5703125" customWidth="1"/>
    <col min="15107" max="15107" width="34.28515625" customWidth="1"/>
    <col min="15108" max="15108" width="17.85546875" customWidth="1"/>
    <col min="15109" max="15110" width="19.140625" customWidth="1"/>
    <col min="15111" max="15111" width="16.42578125" customWidth="1"/>
    <col min="15112" max="15360" width="8.85546875"/>
    <col min="15361" max="15361" width="6.85546875" customWidth="1"/>
    <col min="15362" max="15362" width="20.5703125" customWidth="1"/>
    <col min="15363" max="15363" width="34.28515625" customWidth="1"/>
    <col min="15364" max="15364" width="17.85546875" customWidth="1"/>
    <col min="15365" max="15366" width="19.140625" customWidth="1"/>
    <col min="15367" max="15367" width="16.42578125" customWidth="1"/>
    <col min="15368" max="15616" width="8.85546875"/>
    <col min="15617" max="15617" width="6.85546875" customWidth="1"/>
    <col min="15618" max="15618" width="20.5703125" customWidth="1"/>
    <col min="15619" max="15619" width="34.28515625" customWidth="1"/>
    <col min="15620" max="15620" width="17.85546875" customWidth="1"/>
    <col min="15621" max="15622" width="19.140625" customWidth="1"/>
    <col min="15623" max="15623" width="16.42578125" customWidth="1"/>
    <col min="15624" max="15872" width="8.85546875"/>
    <col min="15873" max="15873" width="6.85546875" customWidth="1"/>
    <col min="15874" max="15874" width="20.5703125" customWidth="1"/>
    <col min="15875" max="15875" width="34.28515625" customWidth="1"/>
    <col min="15876" max="15876" width="17.85546875" customWidth="1"/>
    <col min="15877" max="15878" width="19.140625" customWidth="1"/>
    <col min="15879" max="15879" width="16.42578125" customWidth="1"/>
    <col min="15880" max="16128" width="8.85546875"/>
    <col min="16129" max="16129" width="6.85546875" customWidth="1"/>
    <col min="16130" max="16130" width="20.5703125" customWidth="1"/>
    <col min="16131" max="16131" width="34.28515625" customWidth="1"/>
    <col min="16132" max="16132" width="17.85546875" customWidth="1"/>
    <col min="16133" max="16134" width="19.140625" customWidth="1"/>
    <col min="16135" max="16135" width="16.42578125" customWidth="1"/>
    <col min="16136" max="16384" width="8.85546875"/>
  </cols>
  <sheetData>
    <row r="1" spans="1:9" ht="15" x14ac:dyDescent="0.2">
      <c r="A1" s="186" t="s">
        <v>0</v>
      </c>
      <c r="B1" s="186"/>
      <c r="C1" s="186"/>
      <c r="D1" s="186"/>
      <c r="E1" s="186"/>
      <c r="F1" s="186"/>
      <c r="G1" s="186"/>
      <c r="H1" s="186"/>
      <c r="I1" s="1" t="s">
        <v>946</v>
      </c>
    </row>
    <row r="2" spans="1:9" ht="15" x14ac:dyDescent="0.2">
      <c r="A2" s="186" t="s">
        <v>952</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row>
    <row r="6" spans="1:9" x14ac:dyDescent="0.2">
      <c r="A6" s="34"/>
      <c r="B6" s="35"/>
      <c r="C6" s="35" t="s">
        <v>11</v>
      </c>
      <c r="D6" s="35"/>
      <c r="E6" s="36"/>
      <c r="F6" s="37"/>
      <c r="G6" s="38"/>
      <c r="H6" s="33"/>
    </row>
    <row r="7" spans="1:9" x14ac:dyDescent="0.2">
      <c r="A7" s="44"/>
      <c r="B7" s="44"/>
      <c r="C7" s="45" t="s">
        <v>140</v>
      </c>
      <c r="D7" s="44"/>
      <c r="E7" s="44" t="s">
        <v>141</v>
      </c>
      <c r="F7" s="50" t="s">
        <v>143</v>
      </c>
      <c r="G7" s="47">
        <v>0</v>
      </c>
      <c r="H7" s="33"/>
    </row>
    <row r="8" spans="1:9" x14ac:dyDescent="0.2">
      <c r="A8" s="44"/>
      <c r="B8" s="44"/>
      <c r="C8" s="48"/>
      <c r="D8" s="44"/>
      <c r="E8" s="44"/>
      <c r="F8" s="49"/>
      <c r="G8" s="49"/>
      <c r="H8" s="33"/>
    </row>
    <row r="9" spans="1:9" x14ac:dyDescent="0.2">
      <c r="A9" s="44"/>
      <c r="B9" s="44"/>
      <c r="C9" s="45" t="s">
        <v>142</v>
      </c>
      <c r="D9" s="44"/>
      <c r="E9" s="44"/>
      <c r="F9" s="44"/>
      <c r="G9" s="44"/>
      <c r="H9" s="33"/>
    </row>
    <row r="10" spans="1:9" x14ac:dyDescent="0.2">
      <c r="A10" s="44"/>
      <c r="B10" s="44"/>
      <c r="C10" s="45" t="s">
        <v>140</v>
      </c>
      <c r="D10" s="44"/>
      <c r="E10" s="44" t="s">
        <v>141</v>
      </c>
      <c r="F10" s="50" t="s">
        <v>143</v>
      </c>
      <c r="G10" s="47">
        <v>0</v>
      </c>
      <c r="H10" s="33"/>
    </row>
    <row r="11" spans="1:9" x14ac:dyDescent="0.2">
      <c r="A11" s="44"/>
      <c r="B11" s="44"/>
      <c r="C11" s="48"/>
      <c r="D11" s="44"/>
      <c r="E11" s="44"/>
      <c r="F11" s="49"/>
      <c r="G11" s="49"/>
      <c r="H11" s="33"/>
    </row>
    <row r="12" spans="1:9" x14ac:dyDescent="0.2">
      <c r="A12" s="44"/>
      <c r="B12" s="44"/>
      <c r="C12" s="45" t="s">
        <v>144</v>
      </c>
      <c r="D12" s="44"/>
      <c r="E12" s="44"/>
      <c r="F12" s="44"/>
      <c r="G12" s="44"/>
      <c r="H12" s="33"/>
    </row>
    <row r="13" spans="1:9" x14ac:dyDescent="0.2">
      <c r="A13" s="44"/>
      <c r="B13" s="44"/>
      <c r="C13" s="45" t="s">
        <v>140</v>
      </c>
      <c r="D13" s="44"/>
      <c r="E13" s="44" t="s">
        <v>141</v>
      </c>
      <c r="F13" s="50" t="s">
        <v>143</v>
      </c>
      <c r="G13" s="47">
        <v>0</v>
      </c>
      <c r="H13" s="33"/>
    </row>
    <row r="14" spans="1:9" x14ac:dyDescent="0.2">
      <c r="A14" s="44"/>
      <c r="B14" s="44"/>
      <c r="C14" s="48"/>
      <c r="D14" s="44"/>
      <c r="E14" s="44"/>
      <c r="F14" s="49"/>
      <c r="G14" s="49"/>
      <c r="H14" s="33"/>
    </row>
    <row r="15" spans="1:9" x14ac:dyDescent="0.2">
      <c r="A15" s="44"/>
      <c r="B15" s="44"/>
      <c r="C15" s="45" t="s">
        <v>145</v>
      </c>
      <c r="D15" s="44"/>
      <c r="E15" s="44"/>
      <c r="F15" s="44"/>
      <c r="G15" s="44"/>
      <c r="H15" s="33"/>
    </row>
    <row r="16" spans="1:9" x14ac:dyDescent="0.2">
      <c r="A16" s="44"/>
      <c r="B16" s="44"/>
      <c r="C16" s="45" t="s">
        <v>140</v>
      </c>
      <c r="D16" s="44"/>
      <c r="E16" s="44" t="s">
        <v>141</v>
      </c>
      <c r="F16" s="50" t="s">
        <v>143</v>
      </c>
      <c r="G16" s="47">
        <v>0</v>
      </c>
      <c r="H16" s="33"/>
    </row>
    <row r="17" spans="1:8" x14ac:dyDescent="0.2">
      <c r="A17" s="44"/>
      <c r="B17" s="44"/>
      <c r="C17" s="48"/>
      <c r="D17" s="44"/>
      <c r="E17" s="44"/>
      <c r="F17" s="49"/>
      <c r="G17" s="49"/>
      <c r="H17" s="33"/>
    </row>
    <row r="18" spans="1:8" x14ac:dyDescent="0.2">
      <c r="A18" s="44"/>
      <c r="B18" s="44"/>
      <c r="C18" s="45" t="s">
        <v>146</v>
      </c>
      <c r="D18" s="44"/>
      <c r="E18" s="44"/>
      <c r="F18" s="49"/>
      <c r="G18" s="49"/>
      <c r="H18" s="33"/>
    </row>
    <row r="19" spans="1:8" x14ac:dyDescent="0.2">
      <c r="A19" s="44"/>
      <c r="B19" s="44"/>
      <c r="C19" s="45" t="s">
        <v>140</v>
      </c>
      <c r="D19" s="44"/>
      <c r="E19" s="44" t="s">
        <v>141</v>
      </c>
      <c r="F19" s="50" t="s">
        <v>143</v>
      </c>
      <c r="G19" s="47">
        <v>0</v>
      </c>
      <c r="H19" s="33"/>
    </row>
    <row r="20" spans="1:8" x14ac:dyDescent="0.2">
      <c r="A20" s="44"/>
      <c r="B20" s="44"/>
      <c r="C20" s="48"/>
      <c r="D20" s="44"/>
      <c r="E20" s="44"/>
      <c r="F20" s="49"/>
      <c r="G20" s="49"/>
      <c r="H20" s="33"/>
    </row>
    <row r="21" spans="1:8" x14ac:dyDescent="0.2">
      <c r="A21" s="44"/>
      <c r="B21" s="44"/>
      <c r="C21" s="45" t="s">
        <v>147</v>
      </c>
      <c r="D21" s="44"/>
      <c r="E21" s="44"/>
      <c r="F21" s="49"/>
      <c r="G21" s="49"/>
      <c r="H21" s="33"/>
    </row>
    <row r="22" spans="1:8" x14ac:dyDescent="0.2">
      <c r="A22" s="44"/>
      <c r="B22" s="44"/>
      <c r="C22" s="45" t="s">
        <v>140</v>
      </c>
      <c r="D22" s="44"/>
      <c r="E22" s="44" t="s">
        <v>141</v>
      </c>
      <c r="F22" s="50" t="s">
        <v>143</v>
      </c>
      <c r="G22" s="47">
        <v>0</v>
      </c>
      <c r="H22" s="33"/>
    </row>
    <row r="23" spans="1:8" x14ac:dyDescent="0.2">
      <c r="A23" s="44"/>
      <c r="B23" s="44"/>
      <c r="C23" s="48"/>
      <c r="D23" s="44"/>
      <c r="E23" s="44"/>
      <c r="F23" s="49"/>
      <c r="G23" s="49"/>
      <c r="H23" s="33"/>
    </row>
    <row r="24" spans="1:8" x14ac:dyDescent="0.2">
      <c r="A24" s="44"/>
      <c r="B24" s="44"/>
      <c r="C24" s="45" t="s">
        <v>148</v>
      </c>
      <c r="D24" s="44"/>
      <c r="E24" s="44"/>
      <c r="F24" s="46">
        <v>0</v>
      </c>
      <c r="G24" s="47">
        <v>0</v>
      </c>
      <c r="H24" s="33"/>
    </row>
    <row r="25" spans="1:8" x14ac:dyDescent="0.2">
      <c r="A25" s="44"/>
      <c r="B25" s="44"/>
      <c r="C25" s="48"/>
      <c r="D25" s="44"/>
      <c r="E25" s="44"/>
      <c r="F25" s="49"/>
      <c r="G25" s="49"/>
      <c r="H25" s="33"/>
    </row>
    <row r="26" spans="1:8" x14ac:dyDescent="0.2">
      <c r="A26" s="44"/>
      <c r="B26" s="44"/>
      <c r="C26" s="45" t="s">
        <v>149</v>
      </c>
      <c r="D26" s="44"/>
      <c r="E26" s="44"/>
      <c r="F26" s="49"/>
      <c r="G26" s="49"/>
      <c r="H26" s="33"/>
    </row>
    <row r="27" spans="1:8" x14ac:dyDescent="0.2">
      <c r="A27" s="44"/>
      <c r="B27" s="44"/>
      <c r="C27" s="45" t="s">
        <v>11</v>
      </c>
      <c r="D27" s="44"/>
      <c r="E27" s="44"/>
      <c r="F27" s="49"/>
      <c r="G27" s="49"/>
      <c r="H27" s="33"/>
    </row>
    <row r="28" spans="1:8" x14ac:dyDescent="0.2">
      <c r="A28" s="44"/>
      <c r="B28" s="44"/>
      <c r="C28" s="45" t="s">
        <v>140</v>
      </c>
      <c r="D28" s="44"/>
      <c r="E28" s="44" t="s">
        <v>141</v>
      </c>
      <c r="F28" s="50" t="s">
        <v>143</v>
      </c>
      <c r="G28" s="47">
        <v>0</v>
      </c>
      <c r="H28" s="33"/>
    </row>
    <row r="29" spans="1:8" x14ac:dyDescent="0.2">
      <c r="A29" s="44"/>
      <c r="B29" s="44"/>
      <c r="C29" s="48"/>
      <c r="D29" s="44"/>
      <c r="E29" s="44"/>
      <c r="F29" s="49"/>
      <c r="G29" s="49"/>
      <c r="H29" s="33"/>
    </row>
    <row r="30" spans="1:8" x14ac:dyDescent="0.2">
      <c r="A30" s="44"/>
      <c r="B30" s="44"/>
      <c r="C30" s="45" t="s">
        <v>150</v>
      </c>
      <c r="D30" s="44"/>
      <c r="E30" s="44"/>
      <c r="F30" s="44"/>
      <c r="G30" s="44"/>
      <c r="H30" s="33"/>
    </row>
    <row r="31" spans="1:8" x14ac:dyDescent="0.2">
      <c r="A31" s="44"/>
      <c r="B31" s="44"/>
      <c r="C31" s="45" t="s">
        <v>140</v>
      </c>
      <c r="D31" s="44"/>
      <c r="E31" s="44" t="s">
        <v>141</v>
      </c>
      <c r="F31" s="50" t="s">
        <v>143</v>
      </c>
      <c r="G31" s="47">
        <v>0</v>
      </c>
      <c r="H31" s="33"/>
    </row>
    <row r="32" spans="1:8" x14ac:dyDescent="0.2">
      <c r="A32" s="44"/>
      <c r="B32" s="44"/>
      <c r="C32" s="48"/>
      <c r="D32" s="44"/>
      <c r="E32" s="44"/>
      <c r="F32" s="49"/>
      <c r="G32" s="49"/>
      <c r="H32" s="33"/>
    </row>
    <row r="33" spans="1:8" x14ac:dyDescent="0.2">
      <c r="A33" s="44"/>
      <c r="B33" s="44"/>
      <c r="C33" s="45" t="s">
        <v>151</v>
      </c>
      <c r="D33" s="44"/>
      <c r="E33" s="44"/>
      <c r="F33" s="44"/>
      <c r="G33" s="44"/>
      <c r="H33" s="33"/>
    </row>
    <row r="34" spans="1:8" x14ac:dyDescent="0.2">
      <c r="A34" s="44"/>
      <c r="B34" s="44"/>
      <c r="C34" s="45" t="s">
        <v>140</v>
      </c>
      <c r="D34" s="44"/>
      <c r="E34" s="44" t="s">
        <v>141</v>
      </c>
      <c r="F34" s="50" t="s">
        <v>143</v>
      </c>
      <c r="G34" s="47">
        <v>0</v>
      </c>
      <c r="H34" s="33"/>
    </row>
    <row r="35" spans="1:8" x14ac:dyDescent="0.2">
      <c r="A35" s="44"/>
      <c r="B35" s="44"/>
      <c r="C35" s="48"/>
      <c r="D35" s="44"/>
      <c r="E35" s="44"/>
      <c r="F35" s="49"/>
      <c r="G35" s="49"/>
      <c r="H35" s="33"/>
    </row>
    <row r="36" spans="1:8" x14ac:dyDescent="0.2">
      <c r="A36" s="44"/>
      <c r="B36" s="44"/>
      <c r="C36" s="45" t="s">
        <v>152</v>
      </c>
      <c r="D36" s="44"/>
      <c r="E36" s="44"/>
      <c r="F36" s="49"/>
      <c r="G36" s="49"/>
      <c r="H36" s="33"/>
    </row>
    <row r="37" spans="1:8" x14ac:dyDescent="0.2">
      <c r="A37" s="44"/>
      <c r="B37" s="44"/>
      <c r="C37" s="45" t="s">
        <v>140</v>
      </c>
      <c r="D37" s="44"/>
      <c r="E37" s="44" t="s">
        <v>141</v>
      </c>
      <c r="F37" s="50" t="s">
        <v>143</v>
      </c>
      <c r="G37" s="47">
        <v>0</v>
      </c>
      <c r="H37" s="33"/>
    </row>
    <row r="38" spans="1:8" x14ac:dyDescent="0.2">
      <c r="A38" s="44"/>
      <c r="B38" s="44"/>
      <c r="C38" s="48"/>
      <c r="D38" s="44"/>
      <c r="E38" s="44"/>
      <c r="F38" s="49"/>
      <c r="G38" s="49"/>
      <c r="H38" s="33"/>
    </row>
    <row r="39" spans="1:8" x14ac:dyDescent="0.2">
      <c r="A39" s="44"/>
      <c r="B39" s="44"/>
      <c r="C39" s="45" t="s">
        <v>153</v>
      </c>
      <c r="D39" s="44"/>
      <c r="E39" s="44"/>
      <c r="F39" s="46">
        <v>0</v>
      </c>
      <c r="G39" s="47">
        <v>0</v>
      </c>
      <c r="H39" s="33"/>
    </row>
    <row r="40" spans="1:8" x14ac:dyDescent="0.2">
      <c r="A40" s="44"/>
      <c r="B40" s="44"/>
      <c r="C40" s="48"/>
      <c r="D40" s="44"/>
      <c r="E40" s="44"/>
      <c r="F40" s="49"/>
      <c r="G40" s="49"/>
      <c r="H40" s="33"/>
    </row>
    <row r="41" spans="1:8" x14ac:dyDescent="0.2">
      <c r="A41" s="44"/>
      <c r="B41" s="44"/>
      <c r="C41" s="45" t="s">
        <v>154</v>
      </c>
      <c r="D41" s="44"/>
      <c r="E41" s="44"/>
      <c r="F41" s="49"/>
      <c r="G41" s="49"/>
      <c r="H41" s="33"/>
    </row>
    <row r="42" spans="1:8" x14ac:dyDescent="0.2">
      <c r="A42" s="44"/>
      <c r="B42" s="44"/>
      <c r="C42" s="45" t="s">
        <v>155</v>
      </c>
      <c r="D42" s="44"/>
      <c r="E42" s="44"/>
      <c r="F42" s="49"/>
      <c r="G42" s="49"/>
      <c r="H42" s="33"/>
    </row>
    <row r="43" spans="1:8" x14ac:dyDescent="0.2">
      <c r="A43" s="44"/>
      <c r="B43" s="44"/>
      <c r="C43" s="45" t="s">
        <v>140</v>
      </c>
      <c r="D43" s="44"/>
      <c r="E43" s="44" t="s">
        <v>141</v>
      </c>
      <c r="F43" s="50" t="s">
        <v>143</v>
      </c>
      <c r="G43" s="47">
        <v>0</v>
      </c>
      <c r="H43" s="33"/>
    </row>
    <row r="44" spans="1:8" x14ac:dyDescent="0.2">
      <c r="A44" s="44"/>
      <c r="B44" s="44"/>
      <c r="C44" s="48"/>
      <c r="D44" s="44"/>
      <c r="E44" s="44"/>
      <c r="F44" s="49"/>
      <c r="G44" s="49"/>
      <c r="H44" s="33"/>
    </row>
    <row r="45" spans="1:8" x14ac:dyDescent="0.2">
      <c r="A45" s="44"/>
      <c r="B45" s="44"/>
      <c r="C45" s="45" t="s">
        <v>156</v>
      </c>
      <c r="D45" s="44"/>
      <c r="E45" s="44"/>
      <c r="F45" s="49"/>
      <c r="G45" s="49"/>
      <c r="H45" s="33"/>
    </row>
    <row r="46" spans="1:8" x14ac:dyDescent="0.2">
      <c r="A46" s="44"/>
      <c r="B46" s="44"/>
      <c r="C46" s="45" t="s">
        <v>140</v>
      </c>
      <c r="D46" s="44"/>
      <c r="E46" s="44" t="s">
        <v>141</v>
      </c>
      <c r="F46" s="50" t="s">
        <v>143</v>
      </c>
      <c r="G46" s="47">
        <v>0</v>
      </c>
      <c r="H46" s="33"/>
    </row>
    <row r="47" spans="1:8" x14ac:dyDescent="0.2">
      <c r="A47" s="44"/>
      <c r="B47" s="44"/>
      <c r="C47" s="48"/>
      <c r="D47" s="44"/>
      <c r="E47" s="44"/>
      <c r="F47" s="49"/>
      <c r="G47" s="49"/>
      <c r="H47" s="33"/>
    </row>
    <row r="48" spans="1:8" x14ac:dyDescent="0.2">
      <c r="A48" s="44"/>
      <c r="B48" s="44"/>
      <c r="C48" s="45" t="s">
        <v>157</v>
      </c>
      <c r="D48" s="44"/>
      <c r="E48" s="44"/>
      <c r="F48" s="49"/>
      <c r="G48" s="49"/>
      <c r="H48" s="33"/>
    </row>
    <row r="49" spans="1:8" x14ac:dyDescent="0.2">
      <c r="A49" s="44"/>
      <c r="B49" s="44"/>
      <c r="C49" s="45" t="s">
        <v>140</v>
      </c>
      <c r="D49" s="44"/>
      <c r="E49" s="44" t="s">
        <v>141</v>
      </c>
      <c r="F49" s="50" t="s">
        <v>143</v>
      </c>
      <c r="G49" s="47">
        <v>0</v>
      </c>
      <c r="H49" s="33"/>
    </row>
    <row r="50" spans="1:8" x14ac:dyDescent="0.2">
      <c r="A50" s="44"/>
      <c r="B50" s="44"/>
      <c r="C50" s="48"/>
      <c r="D50" s="44"/>
      <c r="E50" s="44"/>
      <c r="F50" s="49"/>
      <c r="G50" s="49"/>
      <c r="H50" s="33"/>
    </row>
    <row r="51" spans="1:8" x14ac:dyDescent="0.2">
      <c r="A51" s="44"/>
      <c r="B51" s="44"/>
      <c r="C51" s="45" t="s">
        <v>158</v>
      </c>
      <c r="D51" s="44"/>
      <c r="E51" s="44"/>
      <c r="F51" s="49"/>
      <c r="G51" s="49"/>
      <c r="H51" s="33"/>
    </row>
    <row r="52" spans="1:8" x14ac:dyDescent="0.2">
      <c r="A52" s="39">
        <v>1</v>
      </c>
      <c r="B52" s="40"/>
      <c r="C52" s="40" t="s">
        <v>159</v>
      </c>
      <c r="D52" s="40"/>
      <c r="E52" s="52"/>
      <c r="F52" s="42">
        <v>449.18358200099999</v>
      </c>
      <c r="G52" s="43">
        <v>2.642827E-2</v>
      </c>
      <c r="H52" s="33">
        <v>5.25</v>
      </c>
    </row>
    <row r="53" spans="1:8" x14ac:dyDescent="0.2">
      <c r="A53" s="44"/>
      <c r="B53" s="44"/>
      <c r="C53" s="45" t="s">
        <v>140</v>
      </c>
      <c r="D53" s="44"/>
      <c r="E53" s="44" t="s">
        <v>141</v>
      </c>
      <c r="F53" s="46">
        <v>449.18358200099999</v>
      </c>
      <c r="G53" s="47">
        <v>2.642827E-2</v>
      </c>
      <c r="H53" s="33"/>
    </row>
    <row r="54" spans="1:8" x14ac:dyDescent="0.2">
      <c r="A54" s="44"/>
      <c r="B54" s="44"/>
      <c r="C54" s="48"/>
      <c r="D54" s="44"/>
      <c r="E54" s="44"/>
      <c r="F54" s="49"/>
      <c r="G54" s="49"/>
      <c r="H54" s="33"/>
    </row>
    <row r="55" spans="1:8" x14ac:dyDescent="0.2">
      <c r="A55" s="44"/>
      <c r="B55" s="44"/>
      <c r="C55" s="45" t="s">
        <v>160</v>
      </c>
      <c r="D55" s="44"/>
      <c r="E55" s="44"/>
      <c r="F55" s="46">
        <v>449.18358200099999</v>
      </c>
      <c r="G55" s="47">
        <v>2.642827E-2</v>
      </c>
      <c r="H55" s="33"/>
    </row>
    <row r="56" spans="1:8" x14ac:dyDescent="0.2">
      <c r="A56" s="44"/>
      <c r="B56" s="44"/>
      <c r="C56" s="49"/>
      <c r="D56" s="44"/>
      <c r="E56" s="44"/>
      <c r="F56" s="44"/>
      <c r="G56" s="44"/>
      <c r="H56" s="33"/>
    </row>
    <row r="57" spans="1:8" x14ac:dyDescent="0.2">
      <c r="A57" s="44"/>
      <c r="B57" s="44"/>
      <c r="C57" s="45" t="s">
        <v>161</v>
      </c>
      <c r="D57" s="44"/>
      <c r="E57" s="44"/>
      <c r="F57" s="44"/>
      <c r="G57" s="44"/>
      <c r="H57" s="33"/>
    </row>
    <row r="58" spans="1:8" x14ac:dyDescent="0.2">
      <c r="A58" s="44"/>
      <c r="B58" s="44"/>
      <c r="C58" s="32" t="s">
        <v>1182</v>
      </c>
      <c r="D58" s="44"/>
      <c r="E58" s="44"/>
      <c r="F58" s="44"/>
      <c r="G58" s="44"/>
      <c r="H58" s="33"/>
    </row>
    <row r="59" spans="1:8" x14ac:dyDescent="0.2">
      <c r="A59" s="39">
        <v>1</v>
      </c>
      <c r="B59" s="40" t="s">
        <v>1180</v>
      </c>
      <c r="C59" s="40" t="s">
        <v>1181</v>
      </c>
      <c r="D59" s="40"/>
      <c r="E59" s="110">
        <v>9147275.5120000001</v>
      </c>
      <c r="F59" s="42">
        <v>16583.965736490001</v>
      </c>
      <c r="G59" s="43">
        <v>0.97573799999999999</v>
      </c>
      <c r="H59" s="33"/>
    </row>
    <row r="60" spans="1:8" x14ac:dyDescent="0.2">
      <c r="A60" s="44"/>
      <c r="B60" s="44"/>
      <c r="C60" s="45" t="s">
        <v>140</v>
      </c>
      <c r="D60" s="44"/>
      <c r="E60" s="44" t="s">
        <v>141</v>
      </c>
      <c r="F60" s="46">
        <v>16583.965736490001</v>
      </c>
      <c r="G60" s="47">
        <v>0.97573799999999999</v>
      </c>
      <c r="H60" s="33"/>
    </row>
    <row r="61" spans="1:8" x14ac:dyDescent="0.2">
      <c r="A61" s="44"/>
      <c r="B61" s="44"/>
      <c r="C61" s="48"/>
      <c r="D61" s="44"/>
      <c r="E61" s="44"/>
      <c r="F61" s="49"/>
      <c r="G61" s="49"/>
      <c r="H61" s="33"/>
    </row>
    <row r="62" spans="1:8" x14ac:dyDescent="0.2">
      <c r="A62" s="44"/>
      <c r="B62" s="44"/>
      <c r="C62" s="45" t="s">
        <v>163</v>
      </c>
      <c r="D62" s="44"/>
      <c r="E62" s="44"/>
      <c r="F62" s="44"/>
      <c r="G62" s="44"/>
      <c r="H62" s="33"/>
    </row>
    <row r="63" spans="1:8" x14ac:dyDescent="0.2">
      <c r="A63" s="44"/>
      <c r="B63" s="44"/>
      <c r="C63" s="45" t="s">
        <v>164</v>
      </c>
      <c r="D63" s="44"/>
      <c r="E63" s="44"/>
      <c r="F63" s="44"/>
      <c r="G63" s="44"/>
      <c r="H63" s="33"/>
    </row>
    <row r="64" spans="1:8" x14ac:dyDescent="0.2">
      <c r="A64" s="44"/>
      <c r="B64" s="44"/>
      <c r="C64" s="45" t="s">
        <v>140</v>
      </c>
      <c r="D64" s="44"/>
      <c r="E64" s="44" t="s">
        <v>141</v>
      </c>
      <c r="F64" s="50" t="s">
        <v>143</v>
      </c>
      <c r="G64" s="47">
        <v>0</v>
      </c>
      <c r="H64" s="33"/>
    </row>
    <row r="65" spans="1:17" x14ac:dyDescent="0.2">
      <c r="A65" s="44"/>
      <c r="B65" s="44"/>
      <c r="C65" s="48"/>
      <c r="D65" s="44"/>
      <c r="E65" s="44"/>
      <c r="F65" s="49"/>
      <c r="G65" s="49"/>
      <c r="H65" s="33"/>
    </row>
    <row r="66" spans="1:17" x14ac:dyDescent="0.2">
      <c r="A66" s="44"/>
      <c r="B66" s="44"/>
      <c r="C66" s="45" t="s">
        <v>165</v>
      </c>
      <c r="D66" s="44"/>
      <c r="E66" s="44"/>
      <c r="F66" s="49"/>
      <c r="G66" s="49"/>
      <c r="H66" s="33"/>
    </row>
    <row r="67" spans="1:17" x14ac:dyDescent="0.2">
      <c r="A67" s="44"/>
      <c r="B67" s="44"/>
      <c r="C67" s="45" t="s">
        <v>140</v>
      </c>
      <c r="D67" s="44"/>
      <c r="E67" s="44" t="s">
        <v>141</v>
      </c>
      <c r="F67" s="50" t="s">
        <v>143</v>
      </c>
      <c r="G67" s="47">
        <v>0</v>
      </c>
      <c r="H67" s="33"/>
    </row>
    <row r="68" spans="1:17" x14ac:dyDescent="0.2">
      <c r="A68" s="44"/>
      <c r="B68" s="44"/>
      <c r="C68" s="48"/>
      <c r="D68" s="44"/>
      <c r="E68" s="44"/>
      <c r="F68" s="49"/>
      <c r="G68" s="49"/>
      <c r="H68" s="33"/>
    </row>
    <row r="69" spans="1:17" x14ac:dyDescent="0.2">
      <c r="A69" s="52"/>
      <c r="B69" s="40"/>
      <c r="C69" s="40" t="s">
        <v>166</v>
      </c>
      <c r="D69" s="40"/>
      <c r="E69" s="52"/>
      <c r="F69" s="42">
        <v>-36.818567360000003</v>
      </c>
      <c r="G69" s="43">
        <v>-2.1662700000000001E-3</v>
      </c>
      <c r="H69" s="33"/>
    </row>
    <row r="70" spans="1:17" x14ac:dyDescent="0.2">
      <c r="A70" s="48"/>
      <c r="B70" s="48"/>
      <c r="C70" s="45" t="s">
        <v>167</v>
      </c>
      <c r="D70" s="49"/>
      <c r="E70" s="49"/>
      <c r="F70" s="46">
        <v>16996.330751131001</v>
      </c>
      <c r="G70" s="53">
        <v>1</v>
      </c>
      <c r="H70" s="33"/>
    </row>
    <row r="71" spans="1:17" x14ac:dyDescent="0.2">
      <c r="A71" s="54"/>
      <c r="B71" s="54"/>
      <c r="C71" s="55"/>
      <c r="D71" s="56"/>
      <c r="E71" s="56"/>
      <c r="F71" s="57"/>
      <c r="G71" s="58"/>
      <c r="H71" s="59"/>
    </row>
    <row r="72" spans="1:17" x14ac:dyDescent="0.2">
      <c r="A72" s="54"/>
      <c r="B72" s="187" t="s">
        <v>989</v>
      </c>
      <c r="C72" s="187"/>
      <c r="D72" s="187"/>
      <c r="E72" s="187"/>
      <c r="F72" s="187"/>
      <c r="G72" s="187"/>
      <c r="H72" s="187"/>
      <c r="J72" s="61"/>
    </row>
    <row r="73" spans="1:17" x14ac:dyDescent="0.2">
      <c r="A73" s="54"/>
      <c r="B73" s="187" t="s">
        <v>990</v>
      </c>
      <c r="C73" s="187"/>
      <c r="D73" s="187"/>
      <c r="E73" s="187"/>
      <c r="F73" s="187"/>
      <c r="G73" s="187"/>
      <c r="H73" s="187"/>
      <c r="J73" s="61"/>
    </row>
    <row r="74" spans="1:17" x14ac:dyDescent="0.2">
      <c r="A74" s="54"/>
      <c r="B74" s="187" t="s">
        <v>991</v>
      </c>
      <c r="C74" s="187"/>
      <c r="D74" s="187"/>
      <c r="E74" s="187"/>
      <c r="F74" s="187"/>
      <c r="G74" s="187"/>
      <c r="H74" s="187"/>
      <c r="J74" s="61"/>
    </row>
    <row r="75" spans="1:17" s="63" customFormat="1" ht="64.5" customHeight="1" x14ac:dyDescent="0.25">
      <c r="A75" s="62"/>
      <c r="B75" s="188" t="s">
        <v>992</v>
      </c>
      <c r="C75" s="188"/>
      <c r="D75" s="188"/>
      <c r="E75" s="188"/>
      <c r="F75" s="188"/>
      <c r="G75" s="188"/>
      <c r="H75" s="188"/>
      <c r="I75"/>
      <c r="J75" s="61"/>
      <c r="K75"/>
      <c r="L75"/>
      <c r="M75"/>
      <c r="N75"/>
      <c r="O75"/>
      <c r="P75"/>
      <c r="Q75"/>
    </row>
    <row r="76" spans="1:17" x14ac:dyDescent="0.2">
      <c r="A76" s="54"/>
      <c r="B76" s="187" t="s">
        <v>993</v>
      </c>
      <c r="C76" s="187"/>
      <c r="D76" s="187"/>
      <c r="E76" s="187"/>
      <c r="F76" s="187"/>
      <c r="G76" s="187"/>
      <c r="H76" s="187"/>
      <c r="J76" s="61"/>
    </row>
    <row r="77" spans="1:17" x14ac:dyDescent="0.2">
      <c r="A77" s="54"/>
      <c r="B77" s="54"/>
      <c r="C77" s="54"/>
      <c r="D77" s="56"/>
      <c r="E77" s="56"/>
      <c r="F77" s="56"/>
      <c r="G77" s="56"/>
    </row>
    <row r="78" spans="1:17" x14ac:dyDescent="0.2">
      <c r="A78" s="54"/>
      <c r="B78" s="189" t="s">
        <v>168</v>
      </c>
      <c r="C78" s="190"/>
      <c r="D78" s="191"/>
      <c r="E78" s="64"/>
      <c r="F78" s="56"/>
      <c r="G78" s="56"/>
    </row>
    <row r="79" spans="1:17" ht="24.75" customHeight="1" x14ac:dyDescent="0.2">
      <c r="A79" s="54"/>
      <c r="B79" s="192" t="s">
        <v>169</v>
      </c>
      <c r="C79" s="193"/>
      <c r="D79" s="32" t="s">
        <v>170</v>
      </c>
      <c r="E79" s="64"/>
      <c r="F79" s="56"/>
      <c r="G79" s="56"/>
    </row>
    <row r="80" spans="1:17" x14ac:dyDescent="0.2">
      <c r="A80" s="54"/>
      <c r="B80" s="192" t="s">
        <v>995</v>
      </c>
      <c r="C80" s="193"/>
      <c r="D80" s="32" t="s">
        <v>170</v>
      </c>
      <c r="E80" s="64"/>
      <c r="F80" s="56"/>
      <c r="G80" s="56"/>
    </row>
    <row r="81" spans="1:10" x14ac:dyDescent="0.2">
      <c r="A81" s="54"/>
      <c r="B81" s="192" t="s">
        <v>171</v>
      </c>
      <c r="C81" s="193"/>
      <c r="D81" s="65" t="s">
        <v>141</v>
      </c>
      <c r="E81" s="64"/>
      <c r="F81" s="56"/>
      <c r="G81" s="56"/>
    </row>
    <row r="82" spans="1:10" x14ac:dyDescent="0.2">
      <c r="A82" s="66"/>
      <c r="B82" s="67" t="s">
        <v>141</v>
      </c>
      <c r="C82" s="67" t="s">
        <v>996</v>
      </c>
      <c r="D82" s="67" t="s">
        <v>172</v>
      </c>
      <c r="E82" s="66"/>
      <c r="F82" s="66"/>
      <c r="G82" s="66"/>
      <c r="H82" s="66"/>
      <c r="J82" s="61"/>
    </row>
    <row r="83" spans="1:10" x14ac:dyDescent="0.2">
      <c r="A83" s="66"/>
      <c r="B83" s="68" t="s">
        <v>173</v>
      </c>
      <c r="C83" s="69">
        <v>46203</v>
      </c>
      <c r="D83" s="69">
        <v>46234</v>
      </c>
      <c r="E83" s="66"/>
      <c r="F83" s="66"/>
      <c r="G83" s="66"/>
      <c r="J83" s="61"/>
    </row>
    <row r="84" spans="1:10" ht="13.5" customHeight="1" x14ac:dyDescent="0.2">
      <c r="A84" s="66"/>
      <c r="B84" s="35" t="s">
        <v>174</v>
      </c>
      <c r="C84" s="70">
        <v>45.927900000000001</v>
      </c>
      <c r="D84" s="70">
        <v>47.720700000000001</v>
      </c>
      <c r="E84" s="66"/>
      <c r="F84" s="60"/>
      <c r="G84" s="71"/>
    </row>
    <row r="85" spans="1:10" ht="13.5" customHeight="1" x14ac:dyDescent="0.2">
      <c r="A85" s="66"/>
      <c r="B85" s="35" t="s">
        <v>997</v>
      </c>
      <c r="C85" s="70">
        <v>38.544600000000003</v>
      </c>
      <c r="D85" s="70">
        <v>40.049100000000003</v>
      </c>
      <c r="E85" s="66"/>
      <c r="F85" s="60"/>
      <c r="G85" s="71"/>
    </row>
    <row r="86" spans="1:10" ht="13.5" customHeight="1" x14ac:dyDescent="0.2">
      <c r="A86" s="66"/>
      <c r="B86" s="35" t="s">
        <v>175</v>
      </c>
      <c r="C86" s="70">
        <v>41.5715</v>
      </c>
      <c r="D86" s="70">
        <v>43.160699999999999</v>
      </c>
      <c r="E86" s="66"/>
      <c r="F86" s="60"/>
      <c r="G86" s="71"/>
    </row>
    <row r="87" spans="1:10" ht="13.5" customHeight="1" x14ac:dyDescent="0.2">
      <c r="A87" s="66"/>
      <c r="B87" s="35" t="s">
        <v>998</v>
      </c>
      <c r="C87" s="70">
        <v>33.605699999999999</v>
      </c>
      <c r="D87" s="70">
        <v>34.8904</v>
      </c>
      <c r="E87" s="66"/>
      <c r="F87" s="60"/>
      <c r="G87" s="71"/>
    </row>
    <row r="88" spans="1:10" ht="13.5" customHeight="1" x14ac:dyDescent="0.2">
      <c r="A88" s="66"/>
      <c r="B88" s="66"/>
      <c r="C88" s="66"/>
      <c r="D88" s="66"/>
      <c r="E88" s="66"/>
      <c r="F88" s="66"/>
      <c r="G88" s="66"/>
    </row>
    <row r="89" spans="1:10" x14ac:dyDescent="0.2">
      <c r="A89" s="66"/>
      <c r="B89" s="192" t="s">
        <v>999</v>
      </c>
      <c r="C89" s="193"/>
      <c r="D89" s="32" t="s">
        <v>170</v>
      </c>
      <c r="E89" s="66"/>
      <c r="F89" s="66"/>
      <c r="G89" s="66"/>
    </row>
    <row r="90" spans="1:10" x14ac:dyDescent="0.2">
      <c r="A90" s="66"/>
      <c r="B90" s="78"/>
      <c r="C90" s="78"/>
      <c r="D90" s="78"/>
      <c r="E90" s="66"/>
      <c r="F90" s="66"/>
      <c r="G90" s="66"/>
    </row>
    <row r="91" spans="1:10" x14ac:dyDescent="0.2">
      <c r="A91" s="66"/>
      <c r="B91" s="192" t="s">
        <v>177</v>
      </c>
      <c r="C91" s="193"/>
      <c r="D91" s="32" t="s">
        <v>170</v>
      </c>
      <c r="E91" s="74"/>
      <c r="F91" s="66"/>
      <c r="G91" s="66"/>
      <c r="I91" s="184"/>
    </row>
    <row r="92" spans="1:10" x14ac:dyDescent="0.2">
      <c r="A92" s="66"/>
      <c r="B92" s="192" t="s">
        <v>178</v>
      </c>
      <c r="C92" s="193"/>
      <c r="D92" s="32" t="str">
        <f>"Rs. "&amp;TEXT(F60,"0,000.00")&amp;" Lacs"</f>
        <v>Rs. 16,583.97 Lacs</v>
      </c>
      <c r="E92" s="74"/>
      <c r="F92" s="66"/>
      <c r="G92" s="66"/>
      <c r="I92" s="184"/>
    </row>
    <row r="93" spans="1:10" x14ac:dyDescent="0.2">
      <c r="A93" s="66"/>
      <c r="B93" s="192" t="s">
        <v>179</v>
      </c>
      <c r="C93" s="193"/>
      <c r="D93" s="32" t="s">
        <v>170</v>
      </c>
      <c r="E93" s="74"/>
      <c r="F93" s="66"/>
      <c r="G93" s="66"/>
      <c r="I93" s="184"/>
    </row>
    <row r="94" spans="1:10" x14ac:dyDescent="0.2">
      <c r="A94" s="66"/>
      <c r="B94" s="192" t="s">
        <v>180</v>
      </c>
      <c r="C94" s="193"/>
      <c r="D94" s="75" t="s">
        <v>461</v>
      </c>
      <c r="E94" s="66"/>
      <c r="F94" s="60"/>
      <c r="G94" s="71"/>
      <c r="I94" s="184"/>
    </row>
    <row r="95" spans="1:10" x14ac:dyDescent="0.2">
      <c r="I95" s="184"/>
    </row>
    <row r="96" spans="1:10" x14ac:dyDescent="0.2">
      <c r="B96" s="194" t="s">
        <v>1000</v>
      </c>
      <c r="C96" s="194"/>
    </row>
    <row r="98" spans="2:4" ht="153.75" customHeight="1" x14ac:dyDescent="0.2"/>
    <row r="101" spans="2:4" x14ac:dyDescent="0.2">
      <c r="B101" s="76" t="s">
        <v>1001</v>
      </c>
      <c r="C101" s="77"/>
      <c r="D101" s="76"/>
    </row>
    <row r="102" spans="2:4" x14ac:dyDescent="0.2">
      <c r="B102" s="76" t="s">
        <v>1183</v>
      </c>
      <c r="D102" s="76"/>
    </row>
    <row r="103" spans="2:4" ht="165" customHeight="1" x14ac:dyDescent="0.2"/>
  </sheetData>
  <mergeCells count="18">
    <mergeCell ref="B80:C80"/>
    <mergeCell ref="B81:C81"/>
    <mergeCell ref="B89:C89"/>
    <mergeCell ref="B74:H74"/>
    <mergeCell ref="B75:H75"/>
    <mergeCell ref="B76:H76"/>
    <mergeCell ref="B78:D78"/>
    <mergeCell ref="B79:C79"/>
    <mergeCell ref="A1:H1"/>
    <mergeCell ref="A2:H2"/>
    <mergeCell ref="A3:H3"/>
    <mergeCell ref="B72:H72"/>
    <mergeCell ref="B73:H73"/>
    <mergeCell ref="B91:C91"/>
    <mergeCell ref="B92:C92"/>
    <mergeCell ref="B93:C93"/>
    <mergeCell ref="B94:C94"/>
    <mergeCell ref="B96:C96"/>
  </mergeCells>
  <hyperlinks>
    <hyperlink ref="I1" location="Index!B2" display="Index" xr:uid="{DB5AC09B-7EA7-4CA4-9DFF-5131E492872E}"/>
  </hyperlinks>
  <pageMargins left="5.000000074505806E-2" right="5.000000074505806E-2" top="0.30000001192092896" bottom="0.20000000298023224" header="0" footer="0"/>
  <pageSetup paperSize="9" orientation="landscape" horizontalDpi="0" verticalDpi="0"/>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7E422-A956-4ABB-A661-9732E34D9DDD}">
  <sheetPr>
    <outlinePr summaryBelow="0" summaryRight="0"/>
  </sheetPr>
  <dimension ref="A1:Q259"/>
  <sheetViews>
    <sheetView showGridLines="0" workbookViewId="0">
      <selection activeCell="D181" sqref="D18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907</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43</v>
      </c>
      <c r="C7" s="40" t="s">
        <v>44</v>
      </c>
      <c r="D7" s="40" t="s">
        <v>45</v>
      </c>
      <c r="E7" s="41">
        <v>1141868</v>
      </c>
      <c r="F7" s="42">
        <v>16390.373272000001</v>
      </c>
      <c r="G7" s="43">
        <v>4.9452259999999998E-2</v>
      </c>
      <c r="H7" s="33" t="s">
        <v>141</v>
      </c>
    </row>
    <row r="8" spans="1:9" x14ac:dyDescent="0.2">
      <c r="A8" s="39">
        <v>2</v>
      </c>
      <c r="B8" s="40" t="s">
        <v>463</v>
      </c>
      <c r="C8" s="40" t="s">
        <v>464</v>
      </c>
      <c r="D8" s="40" t="s">
        <v>45</v>
      </c>
      <c r="E8" s="41">
        <v>2119468</v>
      </c>
      <c r="F8" s="42">
        <v>15856.799842</v>
      </c>
      <c r="G8" s="43">
        <v>4.7842389999999999E-2</v>
      </c>
      <c r="H8" s="33" t="s">
        <v>141</v>
      </c>
    </row>
    <row r="9" spans="1:9" x14ac:dyDescent="0.2">
      <c r="A9" s="39">
        <v>3</v>
      </c>
      <c r="B9" s="40" t="s">
        <v>12</v>
      </c>
      <c r="C9" s="40" t="s">
        <v>13</v>
      </c>
      <c r="D9" s="40" t="s">
        <v>14</v>
      </c>
      <c r="E9" s="41">
        <v>623261</v>
      </c>
      <c r="F9" s="42">
        <v>12290.706920000001</v>
      </c>
      <c r="G9" s="43">
        <v>3.7082940000000002E-2</v>
      </c>
      <c r="H9" s="33" t="s">
        <v>141</v>
      </c>
    </row>
    <row r="10" spans="1:9" x14ac:dyDescent="0.2">
      <c r="A10" s="39">
        <v>4</v>
      </c>
      <c r="B10" s="40" t="s">
        <v>15</v>
      </c>
      <c r="C10" s="40" t="s">
        <v>16</v>
      </c>
      <c r="D10" s="40" t="s">
        <v>17</v>
      </c>
      <c r="E10" s="41">
        <v>311594</v>
      </c>
      <c r="F10" s="42">
        <v>12273.376066000001</v>
      </c>
      <c r="G10" s="43">
        <v>3.7030649999999998E-2</v>
      </c>
      <c r="H10" s="33" t="s">
        <v>141</v>
      </c>
    </row>
    <row r="11" spans="1:9" x14ac:dyDescent="0.2">
      <c r="A11" s="39">
        <v>5</v>
      </c>
      <c r="B11" s="40" t="s">
        <v>18</v>
      </c>
      <c r="C11" s="40" t="s">
        <v>19</v>
      </c>
      <c r="D11" s="40" t="s">
        <v>20</v>
      </c>
      <c r="E11" s="41">
        <v>938052</v>
      </c>
      <c r="F11" s="42">
        <v>12267.844056</v>
      </c>
      <c r="G11" s="43">
        <v>3.7013959999999999E-2</v>
      </c>
      <c r="H11" s="33" t="s">
        <v>141</v>
      </c>
    </row>
    <row r="12" spans="1:9" x14ac:dyDescent="0.2">
      <c r="A12" s="39">
        <v>6</v>
      </c>
      <c r="B12" s="40" t="s">
        <v>336</v>
      </c>
      <c r="C12" s="40" t="s">
        <v>337</v>
      </c>
      <c r="D12" s="40" t="s">
        <v>223</v>
      </c>
      <c r="E12" s="41">
        <v>304789</v>
      </c>
      <c r="F12" s="42">
        <v>10358.254165</v>
      </c>
      <c r="G12" s="43">
        <v>3.1252439999999999E-2</v>
      </c>
      <c r="H12" s="33" t="s">
        <v>141</v>
      </c>
    </row>
    <row r="13" spans="1:9" x14ac:dyDescent="0.2">
      <c r="A13" s="39">
        <v>7</v>
      </c>
      <c r="B13" s="40" t="s">
        <v>320</v>
      </c>
      <c r="C13" s="40" t="s">
        <v>321</v>
      </c>
      <c r="D13" s="40" t="s">
        <v>228</v>
      </c>
      <c r="E13" s="41">
        <v>2476950</v>
      </c>
      <c r="F13" s="42">
        <v>7491.5352750000002</v>
      </c>
      <c r="G13" s="43">
        <v>2.2603109999999999E-2</v>
      </c>
      <c r="H13" s="33" t="s">
        <v>141</v>
      </c>
    </row>
    <row r="14" spans="1:9" x14ac:dyDescent="0.2">
      <c r="A14" s="39">
        <v>8</v>
      </c>
      <c r="B14" s="40" t="s">
        <v>465</v>
      </c>
      <c r="C14" s="40" t="s">
        <v>466</v>
      </c>
      <c r="D14" s="40" t="s">
        <v>45</v>
      </c>
      <c r="E14" s="41">
        <v>1829270</v>
      </c>
      <c r="F14" s="42">
        <v>7139.6408099999999</v>
      </c>
      <c r="G14" s="43">
        <v>2.1541390000000001E-2</v>
      </c>
      <c r="H14" s="33" t="s">
        <v>141</v>
      </c>
    </row>
    <row r="15" spans="1:9" x14ac:dyDescent="0.2">
      <c r="A15" s="39">
        <v>9</v>
      </c>
      <c r="B15" s="40" t="s">
        <v>197</v>
      </c>
      <c r="C15" s="40" t="s">
        <v>198</v>
      </c>
      <c r="D15" s="40" t="s">
        <v>199</v>
      </c>
      <c r="E15" s="41">
        <v>337530</v>
      </c>
      <c r="F15" s="42">
        <v>5808.8913000000002</v>
      </c>
      <c r="G15" s="43">
        <v>1.752631E-2</v>
      </c>
      <c r="H15" s="33" t="s">
        <v>141</v>
      </c>
    </row>
    <row r="16" spans="1:9" ht="25.5" x14ac:dyDescent="0.2">
      <c r="A16" s="39">
        <v>10</v>
      </c>
      <c r="B16" s="40" t="s">
        <v>324</v>
      </c>
      <c r="C16" s="40" t="s">
        <v>325</v>
      </c>
      <c r="D16" s="40" t="s">
        <v>184</v>
      </c>
      <c r="E16" s="41">
        <v>297810</v>
      </c>
      <c r="F16" s="42">
        <v>5509.1871899999996</v>
      </c>
      <c r="G16" s="43">
        <v>1.6622060000000001E-2</v>
      </c>
      <c r="H16" s="33" t="s">
        <v>141</v>
      </c>
    </row>
    <row r="17" spans="1:8" x14ac:dyDescent="0.2">
      <c r="A17" s="39">
        <v>11</v>
      </c>
      <c r="B17" s="40" t="s">
        <v>467</v>
      </c>
      <c r="C17" s="40" t="s">
        <v>468</v>
      </c>
      <c r="D17" s="40" t="s">
        <v>184</v>
      </c>
      <c r="E17" s="41">
        <v>258660</v>
      </c>
      <c r="F17" s="42">
        <v>5248.4700599999996</v>
      </c>
      <c r="G17" s="43">
        <v>1.5835439999999999E-2</v>
      </c>
      <c r="H17" s="33" t="s">
        <v>141</v>
      </c>
    </row>
    <row r="18" spans="1:8" x14ac:dyDescent="0.2">
      <c r="A18" s="39">
        <v>12</v>
      </c>
      <c r="B18" s="40" t="s">
        <v>316</v>
      </c>
      <c r="C18" s="40" t="s">
        <v>317</v>
      </c>
      <c r="D18" s="40" t="s">
        <v>199</v>
      </c>
      <c r="E18" s="41">
        <v>44969</v>
      </c>
      <c r="F18" s="42">
        <v>5030.2323399999996</v>
      </c>
      <c r="G18" s="43">
        <v>1.517698E-2</v>
      </c>
      <c r="H18" s="33" t="s">
        <v>141</v>
      </c>
    </row>
    <row r="19" spans="1:8" ht="25.5" x14ac:dyDescent="0.2">
      <c r="A19" s="39">
        <v>13</v>
      </c>
      <c r="B19" s="40" t="s">
        <v>235</v>
      </c>
      <c r="C19" s="40" t="s">
        <v>236</v>
      </c>
      <c r="D19" s="40" t="s">
        <v>237</v>
      </c>
      <c r="E19" s="41">
        <v>310991</v>
      </c>
      <c r="F19" s="42">
        <v>4980.5208650000004</v>
      </c>
      <c r="G19" s="43">
        <v>1.502699E-2</v>
      </c>
      <c r="H19" s="33" t="s">
        <v>141</v>
      </c>
    </row>
    <row r="20" spans="1:8" x14ac:dyDescent="0.2">
      <c r="A20" s="39">
        <v>14</v>
      </c>
      <c r="B20" s="40" t="s">
        <v>132</v>
      </c>
      <c r="C20" s="40" t="s">
        <v>133</v>
      </c>
      <c r="D20" s="40" t="s">
        <v>134</v>
      </c>
      <c r="E20" s="41">
        <v>2528986</v>
      </c>
      <c r="F20" s="42">
        <v>4797.2335433999997</v>
      </c>
      <c r="G20" s="43">
        <v>1.4473990000000001E-2</v>
      </c>
      <c r="H20" s="33" t="s">
        <v>141</v>
      </c>
    </row>
    <row r="21" spans="1:8" x14ac:dyDescent="0.2">
      <c r="A21" s="39">
        <v>15</v>
      </c>
      <c r="B21" s="40" t="s">
        <v>221</v>
      </c>
      <c r="C21" s="40" t="s">
        <v>222</v>
      </c>
      <c r="D21" s="40" t="s">
        <v>223</v>
      </c>
      <c r="E21" s="41">
        <v>103920</v>
      </c>
      <c r="F21" s="42">
        <v>4482.1735200000003</v>
      </c>
      <c r="G21" s="43">
        <v>1.35234E-2</v>
      </c>
      <c r="H21" s="33" t="s">
        <v>141</v>
      </c>
    </row>
    <row r="22" spans="1:8" x14ac:dyDescent="0.2">
      <c r="A22" s="39">
        <v>16</v>
      </c>
      <c r="B22" s="40" t="s">
        <v>469</v>
      </c>
      <c r="C22" s="40" t="s">
        <v>470</v>
      </c>
      <c r="D22" s="40" t="s">
        <v>124</v>
      </c>
      <c r="E22" s="41">
        <v>986163</v>
      </c>
      <c r="F22" s="42">
        <v>4479.1523459999999</v>
      </c>
      <c r="G22" s="43">
        <v>1.351429E-2</v>
      </c>
      <c r="H22" s="33" t="s">
        <v>141</v>
      </c>
    </row>
    <row r="23" spans="1:8" x14ac:dyDescent="0.2">
      <c r="A23" s="39">
        <v>17</v>
      </c>
      <c r="B23" s="40" t="s">
        <v>300</v>
      </c>
      <c r="C23" s="40" t="s">
        <v>301</v>
      </c>
      <c r="D23" s="40" t="s">
        <v>199</v>
      </c>
      <c r="E23" s="41">
        <v>540281</v>
      </c>
      <c r="F23" s="42">
        <v>4387.3518604999999</v>
      </c>
      <c r="G23" s="43">
        <v>1.323731E-2</v>
      </c>
      <c r="H23" s="33" t="s">
        <v>141</v>
      </c>
    </row>
    <row r="24" spans="1:8" x14ac:dyDescent="0.2">
      <c r="A24" s="39">
        <v>18</v>
      </c>
      <c r="B24" s="40" t="s">
        <v>79</v>
      </c>
      <c r="C24" s="40" t="s">
        <v>80</v>
      </c>
      <c r="D24" s="40" t="s">
        <v>32</v>
      </c>
      <c r="E24" s="41">
        <v>78186</v>
      </c>
      <c r="F24" s="42">
        <v>4315.0853399999996</v>
      </c>
      <c r="G24" s="43">
        <v>1.3019269999999999E-2</v>
      </c>
      <c r="H24" s="33" t="s">
        <v>141</v>
      </c>
    </row>
    <row r="25" spans="1:8" x14ac:dyDescent="0.2">
      <c r="A25" s="39">
        <v>19</v>
      </c>
      <c r="B25" s="40" t="s">
        <v>114</v>
      </c>
      <c r="C25" s="40" t="s">
        <v>115</v>
      </c>
      <c r="D25" s="40" t="s">
        <v>116</v>
      </c>
      <c r="E25" s="41">
        <v>57115</v>
      </c>
      <c r="F25" s="42">
        <v>4249.6415749999996</v>
      </c>
      <c r="G25" s="43">
        <v>1.2821819999999999E-2</v>
      </c>
      <c r="H25" s="33" t="s">
        <v>141</v>
      </c>
    </row>
    <row r="26" spans="1:8" ht="25.5" x14ac:dyDescent="0.2">
      <c r="A26" s="39">
        <v>20</v>
      </c>
      <c r="B26" s="40" t="s">
        <v>189</v>
      </c>
      <c r="C26" s="40" t="s">
        <v>190</v>
      </c>
      <c r="D26" s="40" t="s">
        <v>191</v>
      </c>
      <c r="E26" s="41">
        <v>200625</v>
      </c>
      <c r="F26" s="42">
        <v>4160.16</v>
      </c>
      <c r="G26" s="43">
        <v>1.255184E-2</v>
      </c>
      <c r="H26" s="33" t="s">
        <v>141</v>
      </c>
    </row>
    <row r="27" spans="1:8" ht="25.5" x14ac:dyDescent="0.2">
      <c r="A27" s="39">
        <v>21</v>
      </c>
      <c r="B27" s="40" t="s">
        <v>257</v>
      </c>
      <c r="C27" s="40" t="s">
        <v>258</v>
      </c>
      <c r="D27" s="40" t="s">
        <v>237</v>
      </c>
      <c r="E27" s="41">
        <v>304055</v>
      </c>
      <c r="F27" s="42">
        <v>4083.45865</v>
      </c>
      <c r="G27" s="43">
        <v>1.232042E-2</v>
      </c>
      <c r="H27" s="33" t="s">
        <v>141</v>
      </c>
    </row>
    <row r="28" spans="1:8" x14ac:dyDescent="0.2">
      <c r="A28" s="39">
        <v>22</v>
      </c>
      <c r="B28" s="40" t="s">
        <v>275</v>
      </c>
      <c r="C28" s="40" t="s">
        <v>276</v>
      </c>
      <c r="D28" s="40" t="s">
        <v>194</v>
      </c>
      <c r="E28" s="41">
        <v>1934306</v>
      </c>
      <c r="F28" s="42">
        <v>3759.7105722000001</v>
      </c>
      <c r="G28" s="43">
        <v>1.134362E-2</v>
      </c>
      <c r="H28" s="33" t="s">
        <v>141</v>
      </c>
    </row>
    <row r="29" spans="1:8" ht="25.5" x14ac:dyDescent="0.2">
      <c r="A29" s="39">
        <v>23</v>
      </c>
      <c r="B29" s="40" t="s">
        <v>471</v>
      </c>
      <c r="C29" s="40" t="s">
        <v>472</v>
      </c>
      <c r="D29" s="40" t="s">
        <v>205</v>
      </c>
      <c r="E29" s="41">
        <v>184096</v>
      </c>
      <c r="F29" s="42">
        <v>3664.4308799999999</v>
      </c>
      <c r="G29" s="43">
        <v>1.1056150000000001E-2</v>
      </c>
      <c r="H29" s="33" t="s">
        <v>141</v>
      </c>
    </row>
    <row r="30" spans="1:8" x14ac:dyDescent="0.2">
      <c r="A30" s="39">
        <v>24</v>
      </c>
      <c r="B30" s="40" t="s">
        <v>27</v>
      </c>
      <c r="C30" s="40" t="s">
        <v>28</v>
      </c>
      <c r="D30" s="40" t="s">
        <v>29</v>
      </c>
      <c r="E30" s="41">
        <v>912315</v>
      </c>
      <c r="F30" s="42">
        <v>3538.4137274999998</v>
      </c>
      <c r="G30" s="43">
        <v>1.067594E-2</v>
      </c>
      <c r="H30" s="33" t="s">
        <v>141</v>
      </c>
    </row>
    <row r="31" spans="1:8" x14ac:dyDescent="0.2">
      <c r="A31" s="39">
        <v>25</v>
      </c>
      <c r="B31" s="40" t="s">
        <v>341</v>
      </c>
      <c r="C31" s="40" t="s">
        <v>342</v>
      </c>
      <c r="D31" s="40" t="s">
        <v>52</v>
      </c>
      <c r="E31" s="41">
        <v>390726</v>
      </c>
      <c r="F31" s="42">
        <v>3212.3538090000002</v>
      </c>
      <c r="G31" s="43">
        <v>9.69216E-3</v>
      </c>
      <c r="H31" s="33" t="s">
        <v>141</v>
      </c>
    </row>
    <row r="32" spans="1:8" x14ac:dyDescent="0.2">
      <c r="A32" s="39">
        <v>26</v>
      </c>
      <c r="B32" s="40" t="s">
        <v>277</v>
      </c>
      <c r="C32" s="40" t="s">
        <v>278</v>
      </c>
      <c r="D32" s="40" t="s">
        <v>35</v>
      </c>
      <c r="E32" s="41">
        <v>259651</v>
      </c>
      <c r="F32" s="42">
        <v>3065.1800549999998</v>
      </c>
      <c r="G32" s="43">
        <v>9.2481200000000003E-3</v>
      </c>
      <c r="H32" s="33" t="s">
        <v>141</v>
      </c>
    </row>
    <row r="33" spans="1:8" ht="25.5" x14ac:dyDescent="0.2">
      <c r="A33" s="39">
        <v>27</v>
      </c>
      <c r="B33" s="40" t="s">
        <v>24</v>
      </c>
      <c r="C33" s="40" t="s">
        <v>25</v>
      </c>
      <c r="D33" s="40" t="s">
        <v>26</v>
      </c>
      <c r="E33" s="41">
        <v>25355</v>
      </c>
      <c r="F33" s="42">
        <v>3018.0056500000001</v>
      </c>
      <c r="G33" s="43">
        <v>9.1057900000000008E-3</v>
      </c>
      <c r="H33" s="33" t="s">
        <v>141</v>
      </c>
    </row>
    <row r="34" spans="1:8" x14ac:dyDescent="0.2">
      <c r="A34" s="39">
        <v>28</v>
      </c>
      <c r="B34" s="40" t="s">
        <v>473</v>
      </c>
      <c r="C34" s="40" t="s">
        <v>474</v>
      </c>
      <c r="D34" s="40" t="s">
        <v>35</v>
      </c>
      <c r="E34" s="41">
        <v>329177</v>
      </c>
      <c r="F34" s="42">
        <v>2996.9919964999999</v>
      </c>
      <c r="G34" s="43">
        <v>9.0423799999999992E-3</v>
      </c>
      <c r="H34" s="33" t="s">
        <v>141</v>
      </c>
    </row>
    <row r="35" spans="1:8" x14ac:dyDescent="0.2">
      <c r="A35" s="39">
        <v>29</v>
      </c>
      <c r="B35" s="40" t="s">
        <v>88</v>
      </c>
      <c r="C35" s="40" t="s">
        <v>89</v>
      </c>
      <c r="D35" s="40" t="s">
        <v>85</v>
      </c>
      <c r="E35" s="41">
        <v>601785</v>
      </c>
      <c r="F35" s="42">
        <v>2900.3028075000002</v>
      </c>
      <c r="G35" s="43">
        <v>8.7506600000000004E-3</v>
      </c>
      <c r="H35" s="33" t="s">
        <v>141</v>
      </c>
    </row>
    <row r="36" spans="1:8" ht="25.5" x14ac:dyDescent="0.2">
      <c r="A36" s="39">
        <v>30</v>
      </c>
      <c r="B36" s="40" t="s">
        <v>475</v>
      </c>
      <c r="C36" s="40" t="s">
        <v>476</v>
      </c>
      <c r="D36" s="40" t="s">
        <v>202</v>
      </c>
      <c r="E36" s="41">
        <v>243053</v>
      </c>
      <c r="F36" s="42">
        <v>2807.991309</v>
      </c>
      <c r="G36" s="43">
        <v>8.4721399999999995E-3</v>
      </c>
      <c r="H36" s="33" t="s">
        <v>141</v>
      </c>
    </row>
    <row r="37" spans="1:8" x14ac:dyDescent="0.2">
      <c r="A37" s="39">
        <v>31</v>
      </c>
      <c r="B37" s="40" t="s">
        <v>477</v>
      </c>
      <c r="C37" s="40" t="s">
        <v>478</v>
      </c>
      <c r="D37" s="40" t="s">
        <v>184</v>
      </c>
      <c r="E37" s="41">
        <v>233150</v>
      </c>
      <c r="F37" s="42">
        <v>2772.1534999999999</v>
      </c>
      <c r="G37" s="43">
        <v>8.3640099999999998E-3</v>
      </c>
      <c r="H37" s="33" t="s">
        <v>141</v>
      </c>
    </row>
    <row r="38" spans="1:8" ht="25.5" x14ac:dyDescent="0.2">
      <c r="A38" s="39">
        <v>32</v>
      </c>
      <c r="B38" s="40" t="s">
        <v>263</v>
      </c>
      <c r="C38" s="40" t="s">
        <v>264</v>
      </c>
      <c r="D38" s="40" t="s">
        <v>205</v>
      </c>
      <c r="E38" s="41">
        <v>109329</v>
      </c>
      <c r="F38" s="42">
        <v>2699.9889840000001</v>
      </c>
      <c r="G38" s="43">
        <v>8.1462800000000005E-3</v>
      </c>
      <c r="H38" s="33" t="s">
        <v>141</v>
      </c>
    </row>
    <row r="39" spans="1:8" x14ac:dyDescent="0.2">
      <c r="A39" s="39">
        <v>33</v>
      </c>
      <c r="B39" s="40" t="s">
        <v>481</v>
      </c>
      <c r="C39" s="40" t="s">
        <v>482</v>
      </c>
      <c r="D39" s="40" t="s">
        <v>194</v>
      </c>
      <c r="E39" s="41">
        <v>97700</v>
      </c>
      <c r="F39" s="42">
        <v>2630.2793999999999</v>
      </c>
      <c r="G39" s="43">
        <v>7.9359600000000006E-3</v>
      </c>
      <c r="H39" s="33" t="s">
        <v>141</v>
      </c>
    </row>
    <row r="40" spans="1:8" x14ac:dyDescent="0.2">
      <c r="A40" s="39">
        <v>34</v>
      </c>
      <c r="B40" s="40" t="s">
        <v>479</v>
      </c>
      <c r="C40" s="40" t="s">
        <v>480</v>
      </c>
      <c r="D40" s="40" t="s">
        <v>223</v>
      </c>
      <c r="E40" s="41">
        <v>21869</v>
      </c>
      <c r="F40" s="42">
        <v>2519.4181450000001</v>
      </c>
      <c r="G40" s="43">
        <v>7.6014699999999999E-3</v>
      </c>
      <c r="H40" s="33" t="s">
        <v>141</v>
      </c>
    </row>
    <row r="41" spans="1:8" x14ac:dyDescent="0.2">
      <c r="A41" s="39">
        <v>35</v>
      </c>
      <c r="B41" s="40" t="s">
        <v>83</v>
      </c>
      <c r="C41" s="40" t="s">
        <v>84</v>
      </c>
      <c r="D41" s="40" t="s">
        <v>85</v>
      </c>
      <c r="E41" s="41">
        <v>48438</v>
      </c>
      <c r="F41" s="42">
        <v>2504.7289799999999</v>
      </c>
      <c r="G41" s="43">
        <v>7.5571500000000003E-3</v>
      </c>
      <c r="H41" s="33" t="s">
        <v>141</v>
      </c>
    </row>
    <row r="42" spans="1:8" ht="25.5" x14ac:dyDescent="0.2">
      <c r="A42" s="39">
        <v>36</v>
      </c>
      <c r="B42" s="40" t="s">
        <v>485</v>
      </c>
      <c r="C42" s="40" t="s">
        <v>486</v>
      </c>
      <c r="D42" s="40" t="s">
        <v>205</v>
      </c>
      <c r="E42" s="41">
        <v>298853</v>
      </c>
      <c r="F42" s="42">
        <v>2464.4912644999999</v>
      </c>
      <c r="G42" s="43">
        <v>7.4357499999999997E-3</v>
      </c>
      <c r="H42" s="33" t="s">
        <v>141</v>
      </c>
    </row>
    <row r="43" spans="1:8" x14ac:dyDescent="0.2">
      <c r="A43" s="39">
        <v>37</v>
      </c>
      <c r="B43" s="40" t="s">
        <v>483</v>
      </c>
      <c r="C43" s="40" t="s">
        <v>484</v>
      </c>
      <c r="D43" s="40" t="s">
        <v>383</v>
      </c>
      <c r="E43" s="41">
        <v>1184763</v>
      </c>
      <c r="F43" s="42">
        <v>2446.0616897999998</v>
      </c>
      <c r="G43" s="43">
        <v>7.3801400000000003E-3</v>
      </c>
      <c r="H43" s="33" t="s">
        <v>141</v>
      </c>
    </row>
    <row r="44" spans="1:8" x14ac:dyDescent="0.2">
      <c r="A44" s="39">
        <v>38</v>
      </c>
      <c r="B44" s="40" t="s">
        <v>487</v>
      </c>
      <c r="C44" s="40" t="s">
        <v>488</v>
      </c>
      <c r="D44" s="40" t="s">
        <v>184</v>
      </c>
      <c r="E44" s="41">
        <v>55787</v>
      </c>
      <c r="F44" s="42">
        <v>2432.201626</v>
      </c>
      <c r="G44" s="43">
        <v>7.3383199999999997E-3</v>
      </c>
      <c r="H44" s="33" t="s">
        <v>141</v>
      </c>
    </row>
    <row r="45" spans="1:8" x14ac:dyDescent="0.2">
      <c r="A45" s="39">
        <v>39</v>
      </c>
      <c r="B45" s="40" t="s">
        <v>332</v>
      </c>
      <c r="C45" s="40" t="s">
        <v>333</v>
      </c>
      <c r="D45" s="40" t="s">
        <v>250</v>
      </c>
      <c r="E45" s="41">
        <v>144665</v>
      </c>
      <c r="F45" s="42">
        <v>2294.3869</v>
      </c>
      <c r="G45" s="43">
        <v>6.9225199999999997E-3</v>
      </c>
      <c r="H45" s="33" t="s">
        <v>141</v>
      </c>
    </row>
    <row r="46" spans="1:8" x14ac:dyDescent="0.2">
      <c r="A46" s="39">
        <v>40</v>
      </c>
      <c r="B46" s="40" t="s">
        <v>328</v>
      </c>
      <c r="C46" s="40" t="s">
        <v>329</v>
      </c>
      <c r="D46" s="40" t="s">
        <v>40</v>
      </c>
      <c r="E46" s="41">
        <v>38795</v>
      </c>
      <c r="F46" s="42">
        <v>2221.4016999999999</v>
      </c>
      <c r="G46" s="43">
        <v>6.7023100000000004E-3</v>
      </c>
      <c r="H46" s="33" t="s">
        <v>141</v>
      </c>
    </row>
    <row r="47" spans="1:8" x14ac:dyDescent="0.2">
      <c r="A47" s="39">
        <v>41</v>
      </c>
      <c r="B47" s="40" t="s">
        <v>421</v>
      </c>
      <c r="C47" s="40" t="s">
        <v>422</v>
      </c>
      <c r="D47" s="40" t="s">
        <v>194</v>
      </c>
      <c r="E47" s="41">
        <v>66847</v>
      </c>
      <c r="F47" s="42">
        <v>2200.6032399999999</v>
      </c>
      <c r="G47" s="43">
        <v>6.6395600000000001E-3</v>
      </c>
      <c r="H47" s="33" t="s">
        <v>141</v>
      </c>
    </row>
    <row r="48" spans="1:8" ht="25.5" x14ac:dyDescent="0.2">
      <c r="A48" s="39">
        <v>42</v>
      </c>
      <c r="B48" s="40" t="s">
        <v>70</v>
      </c>
      <c r="C48" s="40" t="s">
        <v>71</v>
      </c>
      <c r="D48" s="40" t="s">
        <v>26</v>
      </c>
      <c r="E48" s="41">
        <v>40381</v>
      </c>
      <c r="F48" s="42">
        <v>2198.3416400000001</v>
      </c>
      <c r="G48" s="43">
        <v>6.6327299999999999E-3</v>
      </c>
      <c r="H48" s="33" t="s">
        <v>141</v>
      </c>
    </row>
    <row r="49" spans="1:8" x14ac:dyDescent="0.2">
      <c r="A49" s="39">
        <v>43</v>
      </c>
      <c r="B49" s="40" t="s">
        <v>489</v>
      </c>
      <c r="C49" s="40" t="s">
        <v>490</v>
      </c>
      <c r="D49" s="40" t="s">
        <v>194</v>
      </c>
      <c r="E49" s="41">
        <v>83350</v>
      </c>
      <c r="F49" s="42">
        <v>2180.2692999999999</v>
      </c>
      <c r="G49" s="43">
        <v>6.5782100000000001E-3</v>
      </c>
      <c r="H49" s="33" t="s">
        <v>141</v>
      </c>
    </row>
    <row r="50" spans="1:8" x14ac:dyDescent="0.2">
      <c r="A50" s="39">
        <v>44</v>
      </c>
      <c r="B50" s="40" t="s">
        <v>491</v>
      </c>
      <c r="C50" s="40" t="s">
        <v>492</v>
      </c>
      <c r="D50" s="40" t="s">
        <v>223</v>
      </c>
      <c r="E50" s="41">
        <v>12095</v>
      </c>
      <c r="F50" s="42">
        <v>2165.2469000000001</v>
      </c>
      <c r="G50" s="43">
        <v>6.5328799999999996E-3</v>
      </c>
      <c r="H50" s="33" t="s">
        <v>141</v>
      </c>
    </row>
    <row r="51" spans="1:8" x14ac:dyDescent="0.2">
      <c r="A51" s="39">
        <v>45</v>
      </c>
      <c r="B51" s="40" t="s">
        <v>493</v>
      </c>
      <c r="C51" s="40" t="s">
        <v>494</v>
      </c>
      <c r="D51" s="40" t="s">
        <v>184</v>
      </c>
      <c r="E51" s="41">
        <v>465612</v>
      </c>
      <c r="F51" s="42">
        <v>2158.3444260000001</v>
      </c>
      <c r="G51" s="43">
        <v>6.5120600000000001E-3</v>
      </c>
      <c r="H51" s="33" t="s">
        <v>141</v>
      </c>
    </row>
    <row r="52" spans="1:8" ht="25.5" x14ac:dyDescent="0.2">
      <c r="A52" s="39">
        <v>46</v>
      </c>
      <c r="B52" s="40" t="s">
        <v>242</v>
      </c>
      <c r="C52" s="40" t="s">
        <v>243</v>
      </c>
      <c r="D52" s="40" t="s">
        <v>205</v>
      </c>
      <c r="E52" s="41">
        <v>37380</v>
      </c>
      <c r="F52" s="42">
        <v>2149.9106999999999</v>
      </c>
      <c r="G52" s="43">
        <v>6.4866100000000003E-3</v>
      </c>
      <c r="H52" s="33" t="s">
        <v>141</v>
      </c>
    </row>
    <row r="53" spans="1:8" x14ac:dyDescent="0.2">
      <c r="A53" s="39">
        <v>47</v>
      </c>
      <c r="B53" s="40" t="s">
        <v>298</v>
      </c>
      <c r="C53" s="40" t="s">
        <v>299</v>
      </c>
      <c r="D53" s="40" t="s">
        <v>52</v>
      </c>
      <c r="E53" s="41">
        <v>358705</v>
      </c>
      <c r="F53" s="42">
        <v>1847.8688075</v>
      </c>
      <c r="G53" s="43">
        <v>5.5753E-3</v>
      </c>
      <c r="H53" s="33" t="s">
        <v>141</v>
      </c>
    </row>
    <row r="54" spans="1:8" x14ac:dyDescent="0.2">
      <c r="A54" s="39">
        <v>48</v>
      </c>
      <c r="B54" s="40" t="s">
        <v>98</v>
      </c>
      <c r="C54" s="40" t="s">
        <v>99</v>
      </c>
      <c r="D54" s="40" t="s">
        <v>100</v>
      </c>
      <c r="E54" s="41">
        <v>812938</v>
      </c>
      <c r="F54" s="42">
        <v>1474.9947072</v>
      </c>
      <c r="G54" s="43">
        <v>4.45029E-3</v>
      </c>
      <c r="H54" s="33" t="s">
        <v>141</v>
      </c>
    </row>
    <row r="55" spans="1:8" ht="25.5" x14ac:dyDescent="0.2">
      <c r="A55" s="39">
        <v>49</v>
      </c>
      <c r="B55" s="40" t="s">
        <v>495</v>
      </c>
      <c r="C55" s="40" t="s">
        <v>496</v>
      </c>
      <c r="D55" s="40" t="s">
        <v>202</v>
      </c>
      <c r="E55" s="41">
        <v>112850</v>
      </c>
      <c r="F55" s="42">
        <v>1222.27835</v>
      </c>
      <c r="G55" s="43">
        <v>3.6878000000000002E-3</v>
      </c>
      <c r="H55" s="33" t="s">
        <v>141</v>
      </c>
    </row>
    <row r="56" spans="1:8" x14ac:dyDescent="0.2">
      <c r="A56" s="39">
        <v>50</v>
      </c>
      <c r="B56" s="40" t="s">
        <v>120</v>
      </c>
      <c r="C56" s="40" t="s">
        <v>121</v>
      </c>
      <c r="D56" s="40" t="s">
        <v>40</v>
      </c>
      <c r="E56" s="41">
        <v>287515</v>
      </c>
      <c r="F56" s="42">
        <v>1204.8316075</v>
      </c>
      <c r="G56" s="43">
        <v>3.6351600000000001E-3</v>
      </c>
      <c r="H56" s="33" t="s">
        <v>141</v>
      </c>
    </row>
    <row r="57" spans="1:8" x14ac:dyDescent="0.2">
      <c r="A57" s="39">
        <v>51</v>
      </c>
      <c r="B57" s="40" t="s">
        <v>72</v>
      </c>
      <c r="C57" s="40" t="s">
        <v>73</v>
      </c>
      <c r="D57" s="40" t="s">
        <v>40</v>
      </c>
      <c r="E57" s="41">
        <v>104710</v>
      </c>
      <c r="F57" s="42">
        <v>1184.2701</v>
      </c>
      <c r="G57" s="43">
        <v>3.5731199999999999E-3</v>
      </c>
      <c r="H57" s="33" t="s">
        <v>141</v>
      </c>
    </row>
    <row r="58" spans="1:8" ht="38.25" x14ac:dyDescent="0.2">
      <c r="A58" s="39">
        <v>52</v>
      </c>
      <c r="B58" s="40" t="s">
        <v>127</v>
      </c>
      <c r="C58" s="40" t="s">
        <v>128</v>
      </c>
      <c r="D58" s="40" t="s">
        <v>129</v>
      </c>
      <c r="E58" s="41">
        <v>690820</v>
      </c>
      <c r="F58" s="42">
        <v>1148.004676</v>
      </c>
      <c r="G58" s="43">
        <v>3.4637100000000001E-3</v>
      </c>
      <c r="H58" s="33" t="s">
        <v>141</v>
      </c>
    </row>
    <row r="59" spans="1:8" x14ac:dyDescent="0.2">
      <c r="A59" s="39">
        <v>53</v>
      </c>
      <c r="B59" s="40" t="s">
        <v>53</v>
      </c>
      <c r="C59" s="40" t="s">
        <v>54</v>
      </c>
      <c r="D59" s="40" t="s">
        <v>20</v>
      </c>
      <c r="E59" s="41">
        <v>252800</v>
      </c>
      <c r="F59" s="42">
        <v>808.32799999999997</v>
      </c>
      <c r="G59" s="43">
        <v>2.4388499999999998E-3</v>
      </c>
      <c r="H59" s="33" t="s">
        <v>141</v>
      </c>
    </row>
    <row r="60" spans="1:8" ht="25.5" x14ac:dyDescent="0.2">
      <c r="A60" s="39">
        <v>54</v>
      </c>
      <c r="B60" s="40" t="s">
        <v>677</v>
      </c>
      <c r="C60" s="40" t="s">
        <v>678</v>
      </c>
      <c r="D60" s="40" t="s">
        <v>202</v>
      </c>
      <c r="E60" s="41">
        <v>73100</v>
      </c>
      <c r="F60" s="42">
        <v>259.21260000000001</v>
      </c>
      <c r="G60" s="43">
        <v>7.8207999999999999E-4</v>
      </c>
      <c r="H60" s="33" t="s">
        <v>141</v>
      </c>
    </row>
    <row r="61" spans="1:8" x14ac:dyDescent="0.2">
      <c r="A61" s="39">
        <v>55</v>
      </c>
      <c r="B61" s="40" t="s">
        <v>417</v>
      </c>
      <c r="C61" s="40" t="s">
        <v>418</v>
      </c>
      <c r="D61" s="40" t="s">
        <v>45</v>
      </c>
      <c r="E61" s="41">
        <v>6250</v>
      </c>
      <c r="F61" s="42">
        <v>76.84375</v>
      </c>
      <c r="G61" s="43">
        <v>2.3185E-4</v>
      </c>
      <c r="H61" s="33" t="s">
        <v>141</v>
      </c>
    </row>
    <row r="62" spans="1:8" x14ac:dyDescent="0.2">
      <c r="A62" s="44"/>
      <c r="B62" s="44"/>
      <c r="C62" s="45" t="s">
        <v>140</v>
      </c>
      <c r="D62" s="44"/>
      <c r="E62" s="44" t="s">
        <v>141</v>
      </c>
      <c r="F62" s="46">
        <v>231827.9307961</v>
      </c>
      <c r="G62" s="47">
        <v>0.69946034000000001</v>
      </c>
      <c r="H62" s="33" t="s">
        <v>141</v>
      </c>
    </row>
    <row r="63" spans="1:8" x14ac:dyDescent="0.2">
      <c r="A63" s="44"/>
      <c r="B63" s="44"/>
      <c r="C63" s="48"/>
      <c r="D63" s="44"/>
      <c r="E63" s="44"/>
      <c r="F63" s="49"/>
      <c r="G63" s="49"/>
      <c r="H63" s="33" t="s">
        <v>141</v>
      </c>
    </row>
    <row r="64" spans="1:8" x14ac:dyDescent="0.2">
      <c r="A64" s="44"/>
      <c r="B64" s="44"/>
      <c r="C64" s="45" t="s">
        <v>142</v>
      </c>
      <c r="D64" s="44"/>
      <c r="E64" s="44"/>
      <c r="F64" s="44"/>
      <c r="G64" s="44"/>
      <c r="H64" s="33" t="s">
        <v>141</v>
      </c>
    </row>
    <row r="65" spans="1:8" x14ac:dyDescent="0.2">
      <c r="A65" s="44"/>
      <c r="B65" s="44"/>
      <c r="C65" s="45" t="s">
        <v>140</v>
      </c>
      <c r="D65" s="44"/>
      <c r="E65" s="44" t="s">
        <v>141</v>
      </c>
      <c r="F65" s="50" t="s">
        <v>143</v>
      </c>
      <c r="G65" s="47">
        <v>0</v>
      </c>
      <c r="H65" s="33" t="s">
        <v>141</v>
      </c>
    </row>
    <row r="66" spans="1:8" x14ac:dyDescent="0.2">
      <c r="A66" s="44"/>
      <c r="B66" s="44"/>
      <c r="C66" s="48"/>
      <c r="D66" s="44"/>
      <c r="E66" s="44"/>
      <c r="F66" s="49"/>
      <c r="G66" s="49"/>
      <c r="H66" s="33" t="s">
        <v>141</v>
      </c>
    </row>
    <row r="67" spans="1:8" x14ac:dyDescent="0.2">
      <c r="A67" s="44"/>
      <c r="B67" s="44"/>
      <c r="C67" s="45" t="s">
        <v>144</v>
      </c>
      <c r="D67" s="44"/>
      <c r="E67" s="44"/>
      <c r="F67" s="44"/>
      <c r="G67" s="44"/>
      <c r="H67" s="33" t="s">
        <v>141</v>
      </c>
    </row>
    <row r="68" spans="1:8" x14ac:dyDescent="0.2">
      <c r="A68" s="44"/>
      <c r="B68" s="44"/>
      <c r="C68" s="45" t="s">
        <v>140</v>
      </c>
      <c r="D68" s="44"/>
      <c r="E68" s="44" t="s">
        <v>141</v>
      </c>
      <c r="F68" s="50" t="s">
        <v>143</v>
      </c>
      <c r="G68" s="47">
        <v>0</v>
      </c>
      <c r="H68" s="33" t="s">
        <v>141</v>
      </c>
    </row>
    <row r="69" spans="1:8" x14ac:dyDescent="0.2">
      <c r="A69" s="44"/>
      <c r="B69" s="44"/>
      <c r="C69" s="48"/>
      <c r="D69" s="44"/>
      <c r="E69" s="44"/>
      <c r="F69" s="49"/>
      <c r="G69" s="49"/>
      <c r="H69" s="33" t="s">
        <v>141</v>
      </c>
    </row>
    <row r="70" spans="1:8" x14ac:dyDescent="0.2">
      <c r="A70" s="44"/>
      <c r="B70" s="44"/>
      <c r="C70" s="45" t="s">
        <v>145</v>
      </c>
      <c r="D70" s="44"/>
      <c r="E70" s="44"/>
      <c r="F70" s="44"/>
      <c r="G70" s="44"/>
      <c r="H70" s="33" t="s">
        <v>141</v>
      </c>
    </row>
    <row r="71" spans="1:8" x14ac:dyDescent="0.2">
      <c r="A71" s="44"/>
      <c r="B71" s="44"/>
      <c r="C71" s="45" t="s">
        <v>140</v>
      </c>
      <c r="D71" s="44"/>
      <c r="E71" s="44" t="s">
        <v>141</v>
      </c>
      <c r="F71" s="50" t="s">
        <v>143</v>
      </c>
      <c r="G71" s="47">
        <v>0</v>
      </c>
      <c r="H71" s="33" t="s">
        <v>141</v>
      </c>
    </row>
    <row r="72" spans="1:8" x14ac:dyDescent="0.2">
      <c r="A72" s="44"/>
      <c r="B72" s="44"/>
      <c r="C72" s="48"/>
      <c r="D72" s="44"/>
      <c r="E72" s="44"/>
      <c r="F72" s="49"/>
      <c r="G72" s="49"/>
      <c r="H72" s="33" t="s">
        <v>141</v>
      </c>
    </row>
    <row r="73" spans="1:8" x14ac:dyDescent="0.2">
      <c r="A73" s="44"/>
      <c r="B73" s="44"/>
      <c r="C73" s="45" t="s">
        <v>146</v>
      </c>
      <c r="D73" s="44"/>
      <c r="E73" s="44"/>
      <c r="F73" s="49"/>
      <c r="G73" s="49"/>
      <c r="H73" s="33" t="s">
        <v>141</v>
      </c>
    </row>
    <row r="74" spans="1:8" x14ac:dyDescent="0.2">
      <c r="A74" s="44"/>
      <c r="B74" s="44"/>
      <c r="C74" s="45" t="s">
        <v>140</v>
      </c>
      <c r="D74" s="44"/>
      <c r="E74" s="44" t="s">
        <v>141</v>
      </c>
      <c r="F74" s="50" t="s">
        <v>143</v>
      </c>
      <c r="G74" s="47">
        <v>0</v>
      </c>
      <c r="H74" s="33" t="s">
        <v>141</v>
      </c>
    </row>
    <row r="75" spans="1:8" x14ac:dyDescent="0.2">
      <c r="A75" s="44"/>
      <c r="B75" s="44"/>
      <c r="C75" s="48"/>
      <c r="D75" s="44"/>
      <c r="E75" s="44"/>
      <c r="F75" s="49"/>
      <c r="G75" s="49"/>
      <c r="H75" s="33" t="s">
        <v>141</v>
      </c>
    </row>
    <row r="76" spans="1:8" x14ac:dyDescent="0.2">
      <c r="A76" s="44"/>
      <c r="B76" s="44"/>
      <c r="C76" s="45" t="s">
        <v>147</v>
      </c>
      <c r="D76" s="44"/>
      <c r="E76" s="44"/>
      <c r="F76" s="49"/>
      <c r="G76" s="49"/>
      <c r="H76" s="33" t="s">
        <v>141</v>
      </c>
    </row>
    <row r="77" spans="1:8" x14ac:dyDescent="0.2">
      <c r="A77" s="39">
        <v>1</v>
      </c>
      <c r="B77" s="40"/>
      <c r="C77" s="40" t="s">
        <v>1098</v>
      </c>
      <c r="D77" s="40" t="s">
        <v>666</v>
      </c>
      <c r="E77" s="41">
        <v>-6250</v>
      </c>
      <c r="F77" s="42">
        <v>-77.2</v>
      </c>
      <c r="G77" s="43">
        <f t="shared" ref="G77:G84" si="0">F77/$F$151</f>
        <v>-2.3292421162867785E-4</v>
      </c>
      <c r="H77" s="33" t="s">
        <v>141</v>
      </c>
    </row>
    <row r="78" spans="1:8" ht="25.5" x14ac:dyDescent="0.2">
      <c r="A78" s="39">
        <v>2</v>
      </c>
      <c r="B78" s="40"/>
      <c r="C78" s="40" t="s">
        <v>1127</v>
      </c>
      <c r="D78" s="40" t="s">
        <v>666</v>
      </c>
      <c r="E78" s="41">
        <v>-73100</v>
      </c>
      <c r="F78" s="42">
        <v>-260.74770000000001</v>
      </c>
      <c r="G78" s="43">
        <f t="shared" si="0"/>
        <v>-7.867157053949612E-4</v>
      </c>
      <c r="H78" s="33" t="s">
        <v>141</v>
      </c>
    </row>
    <row r="79" spans="1:8" x14ac:dyDescent="0.2">
      <c r="A79" s="39">
        <v>3</v>
      </c>
      <c r="B79" s="40"/>
      <c r="C79" s="40" t="s">
        <v>1175</v>
      </c>
      <c r="D79" s="40" t="s">
        <v>666</v>
      </c>
      <c r="E79" s="41">
        <v>-252800</v>
      </c>
      <c r="F79" s="42">
        <v>-811.86720000000003</v>
      </c>
      <c r="G79" s="43">
        <f t="shared" si="0"/>
        <v>-2.4495275583831882E-3</v>
      </c>
      <c r="H79" s="33" t="s">
        <v>141</v>
      </c>
    </row>
    <row r="80" spans="1:8" x14ac:dyDescent="0.2">
      <c r="A80" s="39">
        <v>4</v>
      </c>
      <c r="B80" s="40"/>
      <c r="C80" s="40" t="s">
        <v>1117</v>
      </c>
      <c r="D80" s="40" t="s">
        <v>666</v>
      </c>
      <c r="E80" s="41">
        <v>-184600</v>
      </c>
      <c r="F80" s="42">
        <v>-1396.4067</v>
      </c>
      <c r="G80" s="43">
        <f t="shared" si="0"/>
        <v>-4.2131726646438298E-3</v>
      </c>
      <c r="H80" s="33" t="s">
        <v>141</v>
      </c>
    </row>
    <row r="81" spans="1:8" x14ac:dyDescent="0.2">
      <c r="A81" s="39">
        <v>5</v>
      </c>
      <c r="B81" s="40"/>
      <c r="C81" s="40" t="s">
        <v>1113</v>
      </c>
      <c r="D81" s="40" t="s">
        <v>666</v>
      </c>
      <c r="E81" s="41">
        <v>-79800</v>
      </c>
      <c r="F81" s="42">
        <v>-1577.2470000000001</v>
      </c>
      <c r="G81" s="43">
        <f t="shared" si="0"/>
        <v>-4.7587955183769071E-3</v>
      </c>
      <c r="H81" s="33" t="s">
        <v>141</v>
      </c>
    </row>
    <row r="82" spans="1:8" x14ac:dyDescent="0.2">
      <c r="A82" s="39">
        <v>6</v>
      </c>
      <c r="B82" s="40"/>
      <c r="C82" s="40" t="s">
        <v>1107</v>
      </c>
      <c r="D82" s="40" t="s">
        <v>666</v>
      </c>
      <c r="E82" s="41">
        <v>-41475</v>
      </c>
      <c r="F82" s="42">
        <v>-1640.0459249999999</v>
      </c>
      <c r="G82" s="43">
        <f t="shared" si="0"/>
        <v>-4.9482694833607602E-3</v>
      </c>
      <c r="H82" s="33" t="s">
        <v>141</v>
      </c>
    </row>
    <row r="83" spans="1:8" x14ac:dyDescent="0.2">
      <c r="A83" s="39">
        <v>7</v>
      </c>
      <c r="B83" s="40"/>
      <c r="C83" s="40" t="s">
        <v>1104</v>
      </c>
      <c r="D83" s="40" t="s">
        <v>666</v>
      </c>
      <c r="E83" s="41">
        <v>-53200</v>
      </c>
      <c r="F83" s="42">
        <v>-1821.7275999999999</v>
      </c>
      <c r="G83" s="43">
        <f t="shared" si="0"/>
        <v>-5.4964308941995253E-3</v>
      </c>
      <c r="H83" s="33" t="s">
        <v>141</v>
      </c>
    </row>
    <row r="84" spans="1:8" x14ac:dyDescent="0.2">
      <c r="A84" s="39">
        <v>8</v>
      </c>
      <c r="B84" s="40"/>
      <c r="C84" s="40" t="s">
        <v>1114</v>
      </c>
      <c r="D84" s="40" t="s">
        <v>666</v>
      </c>
      <c r="E84" s="41">
        <v>-156000</v>
      </c>
      <c r="F84" s="42">
        <v>-2045.6279999999999</v>
      </c>
      <c r="G84" s="43">
        <f t="shared" si="0"/>
        <v>-6.1719726578438987E-3</v>
      </c>
      <c r="H84" s="33" t="s">
        <v>141</v>
      </c>
    </row>
    <row r="85" spans="1:8" x14ac:dyDescent="0.2">
      <c r="A85" s="44"/>
      <c r="B85" s="44"/>
      <c r="C85" s="45" t="s">
        <v>140</v>
      </c>
      <c r="D85" s="44"/>
      <c r="E85" s="44" t="s">
        <v>141</v>
      </c>
      <c r="F85" s="46">
        <v>-9630.8701249999995</v>
      </c>
      <c r="G85" s="47">
        <v>-2.905781E-2</v>
      </c>
      <c r="H85" s="33" t="s">
        <v>141</v>
      </c>
    </row>
    <row r="86" spans="1:8" x14ac:dyDescent="0.2">
      <c r="A86" s="44"/>
      <c r="B86" s="44"/>
      <c r="C86" s="48"/>
      <c r="D86" s="44"/>
      <c r="E86" s="44"/>
      <c r="F86" s="49"/>
      <c r="G86" s="49"/>
      <c r="H86" s="33" t="s">
        <v>141</v>
      </c>
    </row>
    <row r="87" spans="1:8" x14ac:dyDescent="0.2">
      <c r="A87" s="44"/>
      <c r="B87" s="44"/>
      <c r="C87" s="45" t="s">
        <v>148</v>
      </c>
      <c r="D87" s="44"/>
      <c r="E87" s="44"/>
      <c r="F87" s="46">
        <f>F62</f>
        <v>231827.9307961</v>
      </c>
      <c r="G87" s="47">
        <f>G62</f>
        <v>0.69946034000000001</v>
      </c>
      <c r="H87" s="33" t="s">
        <v>141</v>
      </c>
    </row>
    <row r="88" spans="1:8" x14ac:dyDescent="0.2">
      <c r="A88" s="44"/>
      <c r="B88" s="44"/>
      <c r="C88" s="48"/>
      <c r="D88" s="44"/>
      <c r="E88" s="44"/>
      <c r="F88" s="49"/>
      <c r="G88" s="49"/>
      <c r="H88" s="33" t="s">
        <v>141</v>
      </c>
    </row>
    <row r="89" spans="1:8" x14ac:dyDescent="0.2">
      <c r="A89" s="44"/>
      <c r="B89" s="44"/>
      <c r="C89" s="45" t="s">
        <v>149</v>
      </c>
      <c r="D89" s="44"/>
      <c r="E89" s="44"/>
      <c r="F89" s="49"/>
      <c r="G89" s="49"/>
      <c r="H89" s="33" t="s">
        <v>141</v>
      </c>
    </row>
    <row r="90" spans="1:8" x14ac:dyDescent="0.2">
      <c r="A90" s="44"/>
      <c r="B90" s="44"/>
      <c r="C90" s="45" t="s">
        <v>11</v>
      </c>
      <c r="D90" s="44"/>
      <c r="E90" s="44"/>
      <c r="F90" s="49"/>
      <c r="G90" s="49"/>
      <c r="H90" s="33" t="s">
        <v>141</v>
      </c>
    </row>
    <row r="91" spans="1:8" x14ac:dyDescent="0.2">
      <c r="A91" s="44"/>
      <c r="B91" s="44"/>
      <c r="C91" s="45" t="s">
        <v>140</v>
      </c>
      <c r="D91" s="44"/>
      <c r="E91" s="44" t="s">
        <v>141</v>
      </c>
      <c r="F91" s="50" t="s">
        <v>143</v>
      </c>
      <c r="G91" s="47">
        <v>0</v>
      </c>
      <c r="H91" s="33" t="s">
        <v>141</v>
      </c>
    </row>
    <row r="92" spans="1:8" x14ac:dyDescent="0.2">
      <c r="A92" s="44"/>
      <c r="B92" s="44"/>
      <c r="C92" s="48"/>
      <c r="D92" s="44"/>
      <c r="E92" s="44"/>
      <c r="F92" s="49"/>
      <c r="G92" s="49"/>
      <c r="H92" s="33" t="s">
        <v>141</v>
      </c>
    </row>
    <row r="93" spans="1:8" x14ac:dyDescent="0.2">
      <c r="A93" s="44"/>
      <c r="B93" s="44"/>
      <c r="C93" s="45" t="s">
        <v>150</v>
      </c>
      <c r="D93" s="44"/>
      <c r="E93" s="44"/>
      <c r="F93" s="44"/>
      <c r="G93" s="44"/>
      <c r="H93" s="33" t="s">
        <v>141</v>
      </c>
    </row>
    <row r="94" spans="1:8" x14ac:dyDescent="0.2">
      <c r="A94" s="44"/>
      <c r="B94" s="44"/>
      <c r="C94" s="45" t="s">
        <v>140</v>
      </c>
      <c r="D94" s="44"/>
      <c r="E94" s="44" t="s">
        <v>141</v>
      </c>
      <c r="F94" s="50" t="s">
        <v>143</v>
      </c>
      <c r="G94" s="47">
        <v>0</v>
      </c>
      <c r="H94" s="33" t="s">
        <v>141</v>
      </c>
    </row>
    <row r="95" spans="1:8" x14ac:dyDescent="0.2">
      <c r="A95" s="44"/>
      <c r="B95" s="44"/>
      <c r="C95" s="48"/>
      <c r="D95" s="44"/>
      <c r="E95" s="44"/>
      <c r="F95" s="49"/>
      <c r="G95" s="49"/>
      <c r="H95" s="33" t="s">
        <v>141</v>
      </c>
    </row>
    <row r="96" spans="1:8" x14ac:dyDescent="0.2">
      <c r="A96" s="44"/>
      <c r="B96" s="44"/>
      <c r="C96" s="45" t="s">
        <v>151</v>
      </c>
      <c r="D96" s="44"/>
      <c r="E96" s="44"/>
      <c r="F96" s="44"/>
      <c r="G96" s="44"/>
      <c r="H96" s="33" t="s">
        <v>141</v>
      </c>
    </row>
    <row r="97" spans="1:8" x14ac:dyDescent="0.2">
      <c r="A97" s="39">
        <v>1</v>
      </c>
      <c r="B97" s="40" t="s">
        <v>667</v>
      </c>
      <c r="C97" s="40" t="s">
        <v>1192</v>
      </c>
      <c r="D97" s="40" t="s">
        <v>460</v>
      </c>
      <c r="E97" s="41">
        <v>10500000</v>
      </c>
      <c r="F97" s="42">
        <v>10644.48</v>
      </c>
      <c r="G97" s="43">
        <v>3.2116029999999997E-2</v>
      </c>
      <c r="H97" s="33">
        <v>5.8371000000000004</v>
      </c>
    </row>
    <row r="98" spans="1:8" x14ac:dyDescent="0.2">
      <c r="A98" s="39">
        <v>2</v>
      </c>
      <c r="B98" s="40" t="s">
        <v>740</v>
      </c>
      <c r="C98" s="40" t="s">
        <v>741</v>
      </c>
      <c r="D98" s="40" t="s">
        <v>460</v>
      </c>
      <c r="E98" s="41">
        <v>5500000</v>
      </c>
      <c r="F98" s="42">
        <v>5428.4395000000004</v>
      </c>
      <c r="G98" s="43">
        <v>1.6378429999999999E-2</v>
      </c>
      <c r="H98" s="33">
        <v>6.4871999999999996</v>
      </c>
    </row>
    <row r="99" spans="1:8" x14ac:dyDescent="0.2">
      <c r="A99" s="39">
        <v>3</v>
      </c>
      <c r="B99" s="40" t="s">
        <v>742</v>
      </c>
      <c r="C99" s="40" t="s">
        <v>1200</v>
      </c>
      <c r="D99" s="40" t="s">
        <v>460</v>
      </c>
      <c r="E99" s="41">
        <v>5000000</v>
      </c>
      <c r="F99" s="42">
        <v>5097.18</v>
      </c>
      <c r="G99" s="43">
        <v>1.537897E-2</v>
      </c>
      <c r="H99" s="33">
        <v>6.3757999999999999</v>
      </c>
    </row>
    <row r="100" spans="1:8" x14ac:dyDescent="0.2">
      <c r="A100" s="39">
        <v>4</v>
      </c>
      <c r="B100" s="40" t="s">
        <v>683</v>
      </c>
      <c r="C100" s="40" t="s">
        <v>1197</v>
      </c>
      <c r="D100" s="40" t="s">
        <v>460</v>
      </c>
      <c r="E100" s="41">
        <v>3000000</v>
      </c>
      <c r="F100" s="42">
        <v>3100.5329999999999</v>
      </c>
      <c r="G100" s="43">
        <v>9.35478E-3</v>
      </c>
      <c r="H100" s="33">
        <v>6.5118999999999998</v>
      </c>
    </row>
    <row r="101" spans="1:8" x14ac:dyDescent="0.2">
      <c r="A101" s="39">
        <v>5</v>
      </c>
      <c r="B101" s="40" t="s">
        <v>908</v>
      </c>
      <c r="C101" s="40" t="s">
        <v>909</v>
      </c>
      <c r="D101" s="40" t="s">
        <v>460</v>
      </c>
      <c r="E101" s="41">
        <v>3000000</v>
      </c>
      <c r="F101" s="42">
        <v>3030.864</v>
      </c>
      <c r="G101" s="43">
        <v>9.1445799999999994E-3</v>
      </c>
      <c r="H101" s="33">
        <v>6.5076999999999998</v>
      </c>
    </row>
    <row r="102" spans="1:8" x14ac:dyDescent="0.2">
      <c r="A102" s="39">
        <v>6</v>
      </c>
      <c r="B102" s="40" t="s">
        <v>586</v>
      </c>
      <c r="C102" s="40" t="s">
        <v>587</v>
      </c>
      <c r="D102" s="40" t="s">
        <v>460</v>
      </c>
      <c r="E102" s="41">
        <v>2500000</v>
      </c>
      <c r="F102" s="42">
        <v>2442.9025000000001</v>
      </c>
      <c r="G102" s="43">
        <v>7.3706099999999997E-3</v>
      </c>
      <c r="H102" s="33">
        <v>6.9330999999999996</v>
      </c>
    </row>
    <row r="103" spans="1:8" x14ac:dyDescent="0.2">
      <c r="A103" s="39">
        <v>7</v>
      </c>
      <c r="B103" s="40" t="s">
        <v>590</v>
      </c>
      <c r="C103" s="40" t="s">
        <v>591</v>
      </c>
      <c r="D103" s="40" t="s">
        <v>460</v>
      </c>
      <c r="E103" s="41">
        <v>2000000</v>
      </c>
      <c r="F103" s="42">
        <v>2015.39</v>
      </c>
      <c r="G103" s="43">
        <v>6.0807400000000003E-3</v>
      </c>
      <c r="H103" s="33">
        <v>6.9454000000000002</v>
      </c>
    </row>
    <row r="104" spans="1:8" x14ac:dyDescent="0.2">
      <c r="A104" s="39">
        <v>8</v>
      </c>
      <c r="B104" s="40" t="s">
        <v>595</v>
      </c>
      <c r="C104" s="40" t="s">
        <v>596</v>
      </c>
      <c r="D104" s="40" t="s">
        <v>460</v>
      </c>
      <c r="E104" s="41">
        <v>1000000</v>
      </c>
      <c r="F104" s="42">
        <v>1020.5309999999999</v>
      </c>
      <c r="G104" s="43">
        <v>3.0791E-3</v>
      </c>
      <c r="H104" s="33">
        <v>6.8647999999999998</v>
      </c>
    </row>
    <row r="105" spans="1:8" x14ac:dyDescent="0.2">
      <c r="A105" s="39">
        <v>9</v>
      </c>
      <c r="B105" s="40" t="s">
        <v>738</v>
      </c>
      <c r="C105" s="40" t="s">
        <v>739</v>
      </c>
      <c r="D105" s="40" t="s">
        <v>460</v>
      </c>
      <c r="E105" s="41">
        <v>500000</v>
      </c>
      <c r="F105" s="42">
        <v>512.77599999999995</v>
      </c>
      <c r="G105" s="43">
        <v>1.5471199999999999E-3</v>
      </c>
      <c r="H105" s="33">
        <v>6.2126000000000001</v>
      </c>
    </row>
    <row r="106" spans="1:8" x14ac:dyDescent="0.2">
      <c r="A106" s="44"/>
      <c r="B106" s="44"/>
      <c r="C106" s="45" t="s">
        <v>140</v>
      </c>
      <c r="D106" s="44"/>
      <c r="E106" s="44" t="s">
        <v>141</v>
      </c>
      <c r="F106" s="46">
        <v>33293.095999999998</v>
      </c>
      <c r="G106" s="47">
        <v>0.10045036</v>
      </c>
      <c r="H106" s="33" t="s">
        <v>141</v>
      </c>
    </row>
    <row r="107" spans="1:8" x14ac:dyDescent="0.2">
      <c r="A107" s="44"/>
      <c r="B107" s="44"/>
      <c r="C107" s="48"/>
      <c r="D107" s="44"/>
      <c r="E107" s="44"/>
      <c r="F107" s="49"/>
      <c r="G107" s="49"/>
      <c r="H107" s="33" t="s">
        <v>141</v>
      </c>
    </row>
    <row r="108" spans="1:8" x14ac:dyDescent="0.2">
      <c r="A108" s="44"/>
      <c r="B108" s="44"/>
      <c r="C108" s="45" t="s">
        <v>152</v>
      </c>
      <c r="D108" s="44"/>
      <c r="E108" s="44"/>
      <c r="F108" s="49"/>
      <c r="G108" s="49"/>
      <c r="H108" s="33" t="s">
        <v>141</v>
      </c>
    </row>
    <row r="109" spans="1:8" x14ac:dyDescent="0.2">
      <c r="A109" s="44"/>
      <c r="B109" s="44"/>
      <c r="C109" s="45" t="s">
        <v>140</v>
      </c>
      <c r="D109" s="44"/>
      <c r="E109" s="44" t="s">
        <v>141</v>
      </c>
      <c r="F109" s="50" t="s">
        <v>143</v>
      </c>
      <c r="G109" s="47">
        <v>0</v>
      </c>
      <c r="H109" s="33" t="s">
        <v>141</v>
      </c>
    </row>
    <row r="110" spans="1:8" x14ac:dyDescent="0.2">
      <c r="A110" s="31"/>
      <c r="B110" s="31"/>
      <c r="C110" s="32"/>
      <c r="D110" s="31"/>
      <c r="E110" s="31"/>
      <c r="F110" s="106"/>
      <c r="G110" s="107"/>
      <c r="H110" s="33" t="s">
        <v>141</v>
      </c>
    </row>
    <row r="111" spans="1:8" x14ac:dyDescent="0.2">
      <c r="A111" s="31"/>
      <c r="B111" s="31"/>
      <c r="C111" s="32" t="s">
        <v>1003</v>
      </c>
      <c r="D111" s="31"/>
      <c r="E111" s="31"/>
      <c r="F111" s="31"/>
      <c r="G111" s="31"/>
      <c r="H111" s="33" t="s">
        <v>141</v>
      </c>
    </row>
    <row r="112" spans="1:8" ht="38.25" x14ac:dyDescent="0.2">
      <c r="A112" s="34">
        <v>1</v>
      </c>
      <c r="B112" s="35" t="s">
        <v>308</v>
      </c>
      <c r="C112" s="35" t="s">
        <v>309</v>
      </c>
      <c r="D112" s="35" t="s">
        <v>223</v>
      </c>
      <c r="E112" s="36">
        <v>92400</v>
      </c>
      <c r="F112" s="37">
        <v>9.6557999999999993</v>
      </c>
      <c r="G112" s="38" t="s">
        <v>139</v>
      </c>
      <c r="H112" s="33">
        <v>16.77</v>
      </c>
    </row>
    <row r="113" spans="1:8" x14ac:dyDescent="0.2">
      <c r="A113" s="31"/>
      <c r="B113" s="31"/>
      <c r="C113" s="32" t="s">
        <v>140</v>
      </c>
      <c r="D113" s="31"/>
      <c r="E113" s="31" t="s">
        <v>141</v>
      </c>
      <c r="F113" s="108">
        <f>F112</f>
        <v>9.6557999999999993</v>
      </c>
      <c r="G113" s="107">
        <f>SUM(G112)</f>
        <v>0</v>
      </c>
      <c r="H113" s="33" t="s">
        <v>141</v>
      </c>
    </row>
    <row r="114" spans="1:8" x14ac:dyDescent="0.2">
      <c r="A114" s="31"/>
      <c r="B114" s="31"/>
      <c r="C114" s="109"/>
      <c r="D114" s="31"/>
      <c r="E114" s="31"/>
      <c r="F114" s="65"/>
      <c r="G114" s="65"/>
      <c r="H114" s="33" t="s">
        <v>141</v>
      </c>
    </row>
    <row r="115" spans="1:8" x14ac:dyDescent="0.2">
      <c r="A115" s="44"/>
      <c r="B115" s="44"/>
      <c r="C115" s="45" t="s">
        <v>153</v>
      </c>
      <c r="D115" s="44"/>
      <c r="E115" s="44"/>
      <c r="F115" s="46">
        <f>F113+F106</f>
        <v>33302.751799999998</v>
      </c>
      <c r="G115" s="47">
        <f>G113+G106</f>
        <v>0.10045036</v>
      </c>
      <c r="H115" s="33" t="s">
        <v>141</v>
      </c>
    </row>
    <row r="116" spans="1:8" x14ac:dyDescent="0.2">
      <c r="A116" s="44"/>
      <c r="B116" s="44"/>
      <c r="C116" s="48"/>
      <c r="D116" s="44"/>
      <c r="E116" s="44"/>
      <c r="F116" s="49"/>
      <c r="G116" s="49"/>
      <c r="H116" s="33" t="s">
        <v>141</v>
      </c>
    </row>
    <row r="117" spans="1:8" x14ac:dyDescent="0.2">
      <c r="A117" s="44"/>
      <c r="B117" s="44"/>
      <c r="C117" s="45" t="s">
        <v>154</v>
      </c>
      <c r="D117" s="44"/>
      <c r="E117" s="44"/>
      <c r="F117" s="49"/>
      <c r="G117" s="49"/>
      <c r="H117" s="33" t="s">
        <v>141</v>
      </c>
    </row>
    <row r="118" spans="1:8" x14ac:dyDescent="0.2">
      <c r="A118" s="44"/>
      <c r="B118" s="44"/>
      <c r="C118" s="45" t="s">
        <v>155</v>
      </c>
      <c r="D118" s="44"/>
      <c r="E118" s="44"/>
      <c r="F118" s="49"/>
      <c r="G118" s="49"/>
      <c r="H118" s="33" t="s">
        <v>141</v>
      </c>
    </row>
    <row r="119" spans="1:8" x14ac:dyDescent="0.2">
      <c r="A119" s="44"/>
      <c r="B119" s="44"/>
      <c r="C119" s="45" t="s">
        <v>140</v>
      </c>
      <c r="D119" s="44"/>
      <c r="E119" s="44" t="s">
        <v>141</v>
      </c>
      <c r="F119" s="50" t="s">
        <v>143</v>
      </c>
      <c r="G119" s="47">
        <v>0</v>
      </c>
      <c r="H119" s="33" t="s">
        <v>141</v>
      </c>
    </row>
    <row r="120" spans="1:8" x14ac:dyDescent="0.2">
      <c r="A120" s="44"/>
      <c r="B120" s="44"/>
      <c r="C120" s="48"/>
      <c r="D120" s="44"/>
      <c r="E120" s="44"/>
      <c r="F120" s="49"/>
      <c r="G120" s="49"/>
      <c r="H120" s="33" t="s">
        <v>141</v>
      </c>
    </row>
    <row r="121" spans="1:8" x14ac:dyDescent="0.2">
      <c r="A121" s="44"/>
      <c r="B121" s="44"/>
      <c r="C121" s="45" t="s">
        <v>156</v>
      </c>
      <c r="D121" s="44"/>
      <c r="E121" s="44"/>
      <c r="F121" s="49"/>
      <c r="G121" s="49"/>
      <c r="H121" s="33" t="s">
        <v>141</v>
      </c>
    </row>
    <row r="122" spans="1:8" x14ac:dyDescent="0.2">
      <c r="A122" s="44"/>
      <c r="B122" s="44"/>
      <c r="C122" s="45" t="s">
        <v>140</v>
      </c>
      <c r="D122" s="44"/>
      <c r="E122" s="44" t="s">
        <v>141</v>
      </c>
      <c r="F122" s="50" t="s">
        <v>143</v>
      </c>
      <c r="G122" s="47">
        <v>0</v>
      </c>
      <c r="H122" s="33" t="s">
        <v>141</v>
      </c>
    </row>
    <row r="123" spans="1:8" x14ac:dyDescent="0.2">
      <c r="A123" s="44"/>
      <c r="B123" s="44"/>
      <c r="C123" s="48"/>
      <c r="D123" s="44"/>
      <c r="E123" s="44"/>
      <c r="F123" s="49"/>
      <c r="G123" s="49"/>
      <c r="H123" s="33" t="s">
        <v>141</v>
      </c>
    </row>
    <row r="124" spans="1:8" x14ac:dyDescent="0.2">
      <c r="A124" s="44"/>
      <c r="B124" s="44"/>
      <c r="C124" s="45" t="s">
        <v>157</v>
      </c>
      <c r="D124" s="44"/>
      <c r="E124" s="44"/>
      <c r="F124" s="49"/>
      <c r="G124" s="49"/>
      <c r="H124" s="33" t="s">
        <v>141</v>
      </c>
    </row>
    <row r="125" spans="1:8" x14ac:dyDescent="0.2">
      <c r="A125" s="44"/>
      <c r="B125" s="44"/>
      <c r="C125" s="45" t="s">
        <v>140</v>
      </c>
      <c r="D125" s="44"/>
      <c r="E125" s="44" t="s">
        <v>141</v>
      </c>
      <c r="F125" s="50" t="s">
        <v>143</v>
      </c>
      <c r="G125" s="47">
        <v>0</v>
      </c>
      <c r="H125" s="33" t="s">
        <v>141</v>
      </c>
    </row>
    <row r="126" spans="1:8" x14ac:dyDescent="0.2">
      <c r="A126" s="44"/>
      <c r="B126" s="44"/>
      <c r="C126" s="48"/>
      <c r="D126" s="44"/>
      <c r="E126" s="44"/>
      <c r="F126" s="49"/>
      <c r="G126" s="49"/>
      <c r="H126" s="33" t="s">
        <v>141</v>
      </c>
    </row>
    <row r="127" spans="1:8" x14ac:dyDescent="0.2">
      <c r="A127" s="44"/>
      <c r="B127" s="44"/>
      <c r="C127" s="45" t="s">
        <v>158</v>
      </c>
      <c r="D127" s="44"/>
      <c r="E127" s="44"/>
      <c r="F127" s="49"/>
      <c r="G127" s="49"/>
      <c r="H127" s="33" t="s">
        <v>141</v>
      </c>
    </row>
    <row r="128" spans="1:8" x14ac:dyDescent="0.2">
      <c r="A128" s="39">
        <v>1</v>
      </c>
      <c r="B128" s="40"/>
      <c r="C128" s="40" t="s">
        <v>159</v>
      </c>
      <c r="D128" s="40"/>
      <c r="E128" s="52"/>
      <c r="F128" s="42">
        <v>2793.6886641010001</v>
      </c>
      <c r="G128" s="43">
        <v>8.4289900000000008E-3</v>
      </c>
      <c r="H128" s="33">
        <v>5.25</v>
      </c>
    </row>
    <row r="129" spans="1:8" x14ac:dyDescent="0.2">
      <c r="A129" s="44"/>
      <c r="B129" s="44"/>
      <c r="C129" s="45" t="s">
        <v>140</v>
      </c>
      <c r="D129" s="44"/>
      <c r="E129" s="44" t="s">
        <v>141</v>
      </c>
      <c r="F129" s="46">
        <v>2793.6886641010001</v>
      </c>
      <c r="G129" s="47">
        <v>8.4289900000000008E-3</v>
      </c>
      <c r="H129" s="33" t="s">
        <v>141</v>
      </c>
    </row>
    <row r="130" spans="1:8" x14ac:dyDescent="0.2">
      <c r="A130" s="44"/>
      <c r="B130" s="44"/>
      <c r="C130" s="48"/>
      <c r="D130" s="44"/>
      <c r="E130" s="44"/>
      <c r="F130" s="49"/>
      <c r="G130" s="49"/>
      <c r="H130" s="33" t="s">
        <v>141</v>
      </c>
    </row>
    <row r="131" spans="1:8" x14ac:dyDescent="0.2">
      <c r="A131" s="44"/>
      <c r="B131" s="44"/>
      <c r="C131" s="45" t="s">
        <v>160</v>
      </c>
      <c r="D131" s="44"/>
      <c r="E131" s="44"/>
      <c r="F131" s="46">
        <v>2793.6886641010001</v>
      </c>
      <c r="G131" s="47">
        <v>8.4289900000000008E-3</v>
      </c>
      <c r="H131" s="33" t="s">
        <v>141</v>
      </c>
    </row>
    <row r="132" spans="1:8" x14ac:dyDescent="0.2">
      <c r="A132" s="44"/>
      <c r="B132" s="44"/>
      <c r="C132" s="49"/>
      <c r="D132" s="44"/>
      <c r="E132" s="44"/>
      <c r="F132" s="44"/>
      <c r="G132" s="44"/>
      <c r="H132" s="33" t="s">
        <v>141</v>
      </c>
    </row>
    <row r="133" spans="1:8" x14ac:dyDescent="0.2">
      <c r="A133" s="44"/>
      <c r="B133" s="44"/>
      <c r="C133" s="45" t="s">
        <v>161</v>
      </c>
      <c r="D133" s="44"/>
      <c r="E133" s="44"/>
      <c r="F133" s="44"/>
      <c r="G133" s="44"/>
      <c r="H133" s="33" t="s">
        <v>141</v>
      </c>
    </row>
    <row r="134" spans="1:8" x14ac:dyDescent="0.2">
      <c r="A134" s="44"/>
      <c r="B134" s="44"/>
      <c r="C134" s="45" t="s">
        <v>162</v>
      </c>
      <c r="D134" s="44"/>
      <c r="E134" s="44"/>
      <c r="F134" s="44"/>
      <c r="G134" s="44"/>
      <c r="H134" s="33" t="s">
        <v>141</v>
      </c>
    </row>
    <row r="135" spans="1:8" x14ac:dyDescent="0.2">
      <c r="A135" s="39">
        <v>1</v>
      </c>
      <c r="B135" s="40" t="s">
        <v>910</v>
      </c>
      <c r="C135" s="40" t="s">
        <v>911</v>
      </c>
      <c r="D135" s="40"/>
      <c r="E135" s="110">
        <v>18305094</v>
      </c>
      <c r="F135" s="42">
        <v>22119.8755896</v>
      </c>
      <c r="G135" s="43">
        <v>6.6739049999999994E-2</v>
      </c>
      <c r="H135" s="33">
        <v>0</v>
      </c>
    </row>
    <row r="136" spans="1:8" x14ac:dyDescent="0.2">
      <c r="A136" s="39">
        <v>2</v>
      </c>
      <c r="B136" s="40" t="s">
        <v>912</v>
      </c>
      <c r="C136" s="40" t="s">
        <v>913</v>
      </c>
      <c r="D136" s="40"/>
      <c r="E136" s="110">
        <v>13008663</v>
      </c>
      <c r="F136" s="42">
        <v>15234.445239299999</v>
      </c>
      <c r="G136" s="43">
        <v>4.5964650000000003E-2</v>
      </c>
      <c r="H136" s="33">
        <v>0</v>
      </c>
    </row>
    <row r="137" spans="1:8" x14ac:dyDescent="0.2">
      <c r="A137" s="39">
        <v>3</v>
      </c>
      <c r="B137" s="40" t="s">
        <v>914</v>
      </c>
      <c r="C137" s="40" t="s">
        <v>915</v>
      </c>
      <c r="D137" s="40"/>
      <c r="E137" s="110">
        <v>9634530</v>
      </c>
      <c r="F137" s="42">
        <v>11384.160647999999</v>
      </c>
      <c r="G137" s="43">
        <v>3.4347750000000003E-2</v>
      </c>
      <c r="H137" s="33">
        <v>0</v>
      </c>
    </row>
    <row r="138" spans="1:8" x14ac:dyDescent="0.2">
      <c r="A138" s="39">
        <v>4</v>
      </c>
      <c r="B138" s="40" t="s">
        <v>916</v>
      </c>
      <c r="C138" s="40" t="s">
        <v>917</v>
      </c>
      <c r="D138" s="40"/>
      <c r="E138" s="110">
        <v>8075712</v>
      </c>
      <c r="F138" s="42">
        <v>9773.2266624000004</v>
      </c>
      <c r="G138" s="43">
        <v>2.9487320000000001E-2</v>
      </c>
      <c r="H138" s="33">
        <v>0</v>
      </c>
    </row>
    <row r="139" spans="1:8" x14ac:dyDescent="0.2">
      <c r="A139" s="39">
        <v>5</v>
      </c>
      <c r="B139" s="40" t="s">
        <v>918</v>
      </c>
      <c r="C139" s="40" t="s">
        <v>919</v>
      </c>
      <c r="D139" s="40"/>
      <c r="E139" s="110">
        <v>4448000</v>
      </c>
      <c r="F139" s="42">
        <v>6124.8959999999997</v>
      </c>
      <c r="G139" s="43">
        <v>1.847975E-2</v>
      </c>
      <c r="H139" s="33">
        <v>0</v>
      </c>
    </row>
    <row r="140" spans="1:8" x14ac:dyDescent="0.2">
      <c r="A140" s="44"/>
      <c r="B140" s="44"/>
      <c r="C140" s="45" t="s">
        <v>140</v>
      </c>
      <c r="D140" s="44"/>
      <c r="E140" s="44" t="s">
        <v>141</v>
      </c>
      <c r="F140" s="46">
        <v>64636.604139299998</v>
      </c>
      <c r="G140" s="47">
        <v>0.19501852</v>
      </c>
      <c r="H140" s="33" t="s">
        <v>141</v>
      </c>
    </row>
    <row r="141" spans="1:8" x14ac:dyDescent="0.2">
      <c r="A141" s="44"/>
      <c r="B141" s="44"/>
      <c r="C141" s="48"/>
      <c r="D141" s="44"/>
      <c r="E141" s="44"/>
      <c r="F141" s="49"/>
      <c r="G141" s="49"/>
      <c r="H141" s="33" t="s">
        <v>141</v>
      </c>
    </row>
    <row r="142" spans="1:8" x14ac:dyDescent="0.2">
      <c r="A142" s="44"/>
      <c r="B142" s="44"/>
      <c r="C142" s="45" t="s">
        <v>163</v>
      </c>
      <c r="D142" s="44"/>
      <c r="E142" s="44"/>
      <c r="F142" s="44"/>
      <c r="G142" s="44"/>
      <c r="H142" s="33" t="s">
        <v>141</v>
      </c>
    </row>
    <row r="143" spans="1:8" x14ac:dyDescent="0.2">
      <c r="A143" s="44"/>
      <c r="B143" s="44"/>
      <c r="C143" s="45" t="s">
        <v>164</v>
      </c>
      <c r="D143" s="44"/>
      <c r="E143" s="44"/>
      <c r="F143" s="44"/>
      <c r="G143" s="44"/>
      <c r="H143" s="33" t="s">
        <v>141</v>
      </c>
    </row>
    <row r="144" spans="1:8" x14ac:dyDescent="0.2">
      <c r="A144" s="44"/>
      <c r="B144" s="44"/>
      <c r="C144" s="45" t="s">
        <v>140</v>
      </c>
      <c r="D144" s="44"/>
      <c r="E144" s="44" t="s">
        <v>141</v>
      </c>
      <c r="F144" s="50" t="s">
        <v>143</v>
      </c>
      <c r="G144" s="47">
        <v>0</v>
      </c>
      <c r="H144" s="33" t="s">
        <v>141</v>
      </c>
    </row>
    <row r="145" spans="1:17" x14ac:dyDescent="0.2">
      <c r="A145" s="44"/>
      <c r="B145" s="44"/>
      <c r="C145" s="48"/>
      <c r="D145" s="44"/>
      <c r="E145" s="44"/>
      <c r="F145" s="49"/>
      <c r="G145" s="49"/>
      <c r="H145" s="33" t="s">
        <v>141</v>
      </c>
    </row>
    <row r="146" spans="1:17" x14ac:dyDescent="0.2">
      <c r="A146" s="44"/>
      <c r="B146" s="44"/>
      <c r="C146" s="45" t="s">
        <v>165</v>
      </c>
      <c r="D146" s="44"/>
      <c r="E146" s="44"/>
      <c r="F146" s="49"/>
      <c r="G146" s="49"/>
      <c r="H146" s="33" t="s">
        <v>141</v>
      </c>
    </row>
    <row r="147" spans="1:17" x14ac:dyDescent="0.2">
      <c r="A147" s="44"/>
      <c r="B147" s="44"/>
      <c r="C147" s="45" t="s">
        <v>140</v>
      </c>
      <c r="D147" s="44"/>
      <c r="E147" s="44" t="s">
        <v>141</v>
      </c>
      <c r="F147" s="50" t="s">
        <v>143</v>
      </c>
      <c r="G147" s="47">
        <v>0</v>
      </c>
      <c r="H147" s="33" t="s">
        <v>141</v>
      </c>
    </row>
    <row r="148" spans="1:17" x14ac:dyDescent="0.2">
      <c r="A148" s="44"/>
      <c r="B148" s="44"/>
      <c r="C148" s="48"/>
      <c r="D148" s="44"/>
      <c r="E148" s="44"/>
      <c r="F148" s="49"/>
      <c r="G148" s="49"/>
      <c r="H148" s="33" t="s">
        <v>141</v>
      </c>
    </row>
    <row r="149" spans="1:17" x14ac:dyDescent="0.2">
      <c r="A149" s="52"/>
      <c r="B149" s="40"/>
      <c r="C149" s="40" t="s">
        <v>675</v>
      </c>
      <c r="D149" s="40"/>
      <c r="E149" s="52"/>
      <c r="F149" s="42">
        <v>-45.079055599999997</v>
      </c>
      <c r="G149" s="43">
        <v>-1.3600999999999999E-4</v>
      </c>
      <c r="H149" s="33" t="s">
        <v>141</v>
      </c>
    </row>
    <row r="150" spans="1:17" x14ac:dyDescent="0.2">
      <c r="A150" s="52"/>
      <c r="B150" s="40"/>
      <c r="C150" s="35" t="s">
        <v>1118</v>
      </c>
      <c r="D150" s="40"/>
      <c r="E150" s="52"/>
      <c r="F150" s="42">
        <f>8553.25346956+F85</f>
        <v>-1077.6166554399988</v>
      </c>
      <c r="G150" s="43">
        <f>F150/F151</f>
        <v>-3.2513343252110658E-3</v>
      </c>
      <c r="H150" s="33" t="s">
        <v>141</v>
      </c>
    </row>
    <row r="151" spans="1:17" x14ac:dyDescent="0.2">
      <c r="A151" s="48"/>
      <c r="B151" s="48"/>
      <c r="C151" s="45" t="s">
        <v>167</v>
      </c>
      <c r="D151" s="49"/>
      <c r="E151" s="49"/>
      <c r="F151" s="46">
        <v>331438.27968846099</v>
      </c>
      <c r="G151" s="53">
        <v>0.99999998999999995</v>
      </c>
      <c r="H151" s="33" t="s">
        <v>141</v>
      </c>
    </row>
    <row r="152" spans="1:17" x14ac:dyDescent="0.2">
      <c r="A152" s="54"/>
      <c r="B152" s="54"/>
      <c r="C152" s="55"/>
      <c r="D152" s="56"/>
      <c r="E152" s="56"/>
      <c r="F152" s="57"/>
      <c r="G152" s="58"/>
      <c r="H152" s="59"/>
    </row>
    <row r="153" spans="1:17" x14ac:dyDescent="0.2">
      <c r="A153" s="54"/>
      <c r="B153" s="187" t="s">
        <v>989</v>
      </c>
      <c r="C153" s="187"/>
      <c r="D153" s="187"/>
      <c r="E153" s="187"/>
      <c r="F153" s="187"/>
      <c r="G153" s="187"/>
      <c r="H153" s="187"/>
      <c r="J153" s="61"/>
    </row>
    <row r="154" spans="1:17" x14ac:dyDescent="0.2">
      <c r="A154" s="54"/>
      <c r="B154" s="187" t="s">
        <v>990</v>
      </c>
      <c r="C154" s="187"/>
      <c r="D154" s="187"/>
      <c r="E154" s="187"/>
      <c r="F154" s="187"/>
      <c r="G154" s="187"/>
      <c r="H154" s="187"/>
      <c r="J154" s="61"/>
    </row>
    <row r="155" spans="1:17" x14ac:dyDescent="0.2">
      <c r="A155" s="54"/>
      <c r="B155" s="187" t="s">
        <v>991</v>
      </c>
      <c r="C155" s="187"/>
      <c r="D155" s="187"/>
      <c r="E155" s="187"/>
      <c r="F155" s="187"/>
      <c r="G155" s="187"/>
      <c r="H155" s="187"/>
      <c r="J155" s="61"/>
    </row>
    <row r="156" spans="1:17" s="63" customFormat="1" ht="52.5" customHeight="1" x14ac:dyDescent="0.25">
      <c r="A156" s="62"/>
      <c r="B156" s="188" t="s">
        <v>992</v>
      </c>
      <c r="C156" s="188"/>
      <c r="D156" s="188"/>
      <c r="E156" s="188"/>
      <c r="F156" s="188"/>
      <c r="G156" s="188"/>
      <c r="H156" s="188"/>
      <c r="I156"/>
      <c r="J156" s="61"/>
      <c r="K156"/>
      <c r="L156"/>
      <c r="M156"/>
      <c r="N156"/>
      <c r="O156"/>
      <c r="P156"/>
      <c r="Q156"/>
    </row>
    <row r="157" spans="1:17" x14ac:dyDescent="0.2">
      <c r="A157" s="54"/>
      <c r="B157" s="187" t="s">
        <v>993</v>
      </c>
      <c r="C157" s="187"/>
      <c r="D157" s="187"/>
      <c r="E157" s="187"/>
      <c r="F157" s="187"/>
      <c r="G157" s="187"/>
      <c r="H157" s="187"/>
      <c r="J157" s="61"/>
    </row>
    <row r="158" spans="1:17" x14ac:dyDescent="0.2">
      <c r="A158" s="54"/>
      <c r="B158" s="54"/>
      <c r="C158" s="54"/>
      <c r="D158" s="56"/>
      <c r="E158" s="56"/>
      <c r="F158" s="56"/>
      <c r="G158" s="56"/>
    </row>
    <row r="159" spans="1:17" x14ac:dyDescent="0.2">
      <c r="A159" s="54"/>
      <c r="B159" s="189" t="s">
        <v>168</v>
      </c>
      <c r="C159" s="190"/>
      <c r="D159" s="191"/>
      <c r="E159" s="64"/>
      <c r="F159" s="56"/>
      <c r="G159" s="56"/>
    </row>
    <row r="160" spans="1:17" ht="27.75" customHeight="1" x14ac:dyDescent="0.2">
      <c r="A160" s="54"/>
      <c r="B160" s="192" t="s">
        <v>169</v>
      </c>
      <c r="C160" s="193"/>
      <c r="D160" s="32" t="s">
        <v>170</v>
      </c>
      <c r="E160" s="64"/>
      <c r="F160" s="56"/>
      <c r="G160" s="56"/>
    </row>
    <row r="161" spans="1:10" ht="12.75" customHeight="1" x14ac:dyDescent="0.2">
      <c r="A161" s="54"/>
      <c r="B161" s="192" t="s">
        <v>995</v>
      </c>
      <c r="C161" s="193"/>
      <c r="D161" s="32" t="s">
        <v>170</v>
      </c>
      <c r="E161" s="64"/>
      <c r="F161" s="56"/>
      <c r="G161" s="56"/>
    </row>
    <row r="162" spans="1:10" x14ac:dyDescent="0.2">
      <c r="A162" s="54"/>
      <c r="B162" s="192" t="s">
        <v>171</v>
      </c>
      <c r="C162" s="193"/>
      <c r="D162" s="65" t="s">
        <v>141</v>
      </c>
      <c r="E162" s="64"/>
      <c r="F162" s="56"/>
      <c r="G162" s="56"/>
    </row>
    <row r="163" spans="1:10" x14ac:dyDescent="0.2">
      <c r="A163" s="66"/>
      <c r="B163" s="67" t="s">
        <v>141</v>
      </c>
      <c r="C163" s="67" t="s">
        <v>996</v>
      </c>
      <c r="D163" s="67" t="s">
        <v>172</v>
      </c>
      <c r="E163" s="66"/>
      <c r="F163" s="66"/>
      <c r="G163" s="66"/>
      <c r="H163" s="66"/>
      <c r="J163" s="61"/>
    </row>
    <row r="164" spans="1:10" x14ac:dyDescent="0.2">
      <c r="A164" s="66"/>
      <c r="B164" s="68" t="s">
        <v>173</v>
      </c>
      <c r="C164" s="69">
        <v>46203</v>
      </c>
      <c r="D164" s="69">
        <v>46234</v>
      </c>
      <c r="E164" s="66"/>
      <c r="F164" s="66"/>
      <c r="G164" s="66"/>
      <c r="J164" s="61"/>
    </row>
    <row r="165" spans="1:10" x14ac:dyDescent="0.2">
      <c r="A165" s="66"/>
      <c r="B165" s="35" t="s">
        <v>174</v>
      </c>
      <c r="C165" s="70">
        <v>13.4244</v>
      </c>
      <c r="D165" s="70">
        <v>13.6594</v>
      </c>
      <c r="E165" s="66"/>
      <c r="F165" s="60"/>
      <c r="G165" s="71"/>
    </row>
    <row r="166" spans="1:10" x14ac:dyDescent="0.2">
      <c r="A166" s="66"/>
      <c r="B166" s="35" t="s">
        <v>997</v>
      </c>
      <c r="C166" s="70">
        <v>13.4244</v>
      </c>
      <c r="D166" s="70">
        <v>13.6594</v>
      </c>
      <c r="E166" s="66"/>
      <c r="F166" s="60"/>
      <c r="G166" s="71"/>
    </row>
    <row r="167" spans="1:10" x14ac:dyDescent="0.2">
      <c r="A167" s="66"/>
      <c r="B167" s="35" t="s">
        <v>175</v>
      </c>
      <c r="C167" s="70">
        <v>12.9391</v>
      </c>
      <c r="D167" s="70">
        <v>13.150499999999999</v>
      </c>
      <c r="E167" s="66"/>
      <c r="F167" s="60"/>
      <c r="G167" s="71"/>
    </row>
    <row r="168" spans="1:10" x14ac:dyDescent="0.2">
      <c r="A168" s="66"/>
      <c r="B168" s="35" t="s">
        <v>998</v>
      </c>
      <c r="C168" s="70">
        <v>12.9391</v>
      </c>
      <c r="D168" s="70">
        <v>13.150499999999999</v>
      </c>
      <c r="E168" s="66"/>
      <c r="F168" s="60"/>
      <c r="G168" s="71"/>
    </row>
    <row r="169" spans="1:10" x14ac:dyDescent="0.2">
      <c r="A169" s="66"/>
      <c r="B169" s="66"/>
      <c r="C169" s="66"/>
      <c r="D169" s="66"/>
      <c r="E169" s="66"/>
      <c r="F169" s="66"/>
      <c r="G169" s="66"/>
    </row>
    <row r="170" spans="1:10" x14ac:dyDescent="0.2">
      <c r="A170" s="66"/>
      <c r="B170" s="192" t="s">
        <v>999</v>
      </c>
      <c r="C170" s="193"/>
      <c r="D170" s="32" t="s">
        <v>170</v>
      </c>
      <c r="E170" s="66"/>
      <c r="F170" s="66"/>
      <c r="G170" s="66"/>
    </row>
    <row r="171" spans="1:10" x14ac:dyDescent="0.2">
      <c r="A171" s="66"/>
      <c r="B171" s="78"/>
      <c r="C171" s="78"/>
      <c r="D171" s="78"/>
      <c r="E171" s="66"/>
      <c r="F171" s="66"/>
      <c r="G171" s="66"/>
    </row>
    <row r="172" spans="1:10" x14ac:dyDescent="0.2">
      <c r="A172" s="66"/>
      <c r="B172" s="192" t="s">
        <v>177</v>
      </c>
      <c r="C172" s="193"/>
      <c r="D172" s="32" t="s">
        <v>1032</v>
      </c>
      <c r="E172" s="74"/>
      <c r="F172" s="66"/>
      <c r="G172" s="66"/>
    </row>
    <row r="173" spans="1:10" x14ac:dyDescent="0.2">
      <c r="A173" s="66"/>
      <c r="B173" s="192" t="s">
        <v>178</v>
      </c>
      <c r="C173" s="193"/>
      <c r="D173" s="32" t="s">
        <v>170</v>
      </c>
      <c r="E173" s="74"/>
      <c r="F173" s="66"/>
      <c r="G173" s="66"/>
    </row>
    <row r="174" spans="1:10" x14ac:dyDescent="0.2">
      <c r="A174" s="66"/>
      <c r="B174" s="192" t="s">
        <v>179</v>
      </c>
      <c r="C174" s="193"/>
      <c r="D174" s="32" t="s">
        <v>170</v>
      </c>
      <c r="E174" s="74"/>
      <c r="F174" s="66"/>
      <c r="G174" s="66"/>
    </row>
    <row r="175" spans="1:10" x14ac:dyDescent="0.2">
      <c r="A175" s="66"/>
      <c r="B175" s="192" t="s">
        <v>180</v>
      </c>
      <c r="C175" s="193"/>
      <c r="D175" s="75">
        <v>1.0247844689695871</v>
      </c>
      <c r="E175" s="66"/>
      <c r="F175" s="60"/>
      <c r="G175" s="71"/>
    </row>
    <row r="177" spans="2:4" x14ac:dyDescent="0.2">
      <c r="B177" s="221" t="s">
        <v>1061</v>
      </c>
      <c r="C177" s="222"/>
      <c r="D177" s="223"/>
    </row>
    <row r="178" spans="2:4" ht="25.5" x14ac:dyDescent="0.2">
      <c r="B178" s="224" t="s">
        <v>1062</v>
      </c>
      <c r="C178" s="224"/>
      <c r="D178" s="111" t="s">
        <v>907</v>
      </c>
    </row>
    <row r="179" spans="2:4" x14ac:dyDescent="0.2">
      <c r="B179" s="224" t="s">
        <v>1063</v>
      </c>
      <c r="C179" s="224"/>
      <c r="D179" s="112"/>
    </row>
    <row r="180" spans="2:4" x14ac:dyDescent="0.2">
      <c r="B180" s="225"/>
      <c r="C180" s="226"/>
      <c r="D180" s="113"/>
    </row>
    <row r="181" spans="2:4" x14ac:dyDescent="0.2">
      <c r="B181" s="224" t="s">
        <v>1064</v>
      </c>
      <c r="C181" s="224"/>
      <c r="D181" s="114">
        <v>6.29</v>
      </c>
    </row>
    <row r="182" spans="2:4" x14ac:dyDescent="0.2">
      <c r="B182" s="225"/>
      <c r="C182" s="226"/>
      <c r="D182" s="113"/>
    </row>
    <row r="183" spans="2:4" x14ac:dyDescent="0.2">
      <c r="B183" s="224" t="s">
        <v>1065</v>
      </c>
      <c r="C183" s="224"/>
      <c r="D183" s="114">
        <v>2.9270525440587143</v>
      </c>
    </row>
    <row r="184" spans="2:4" x14ac:dyDescent="0.2">
      <c r="B184" s="224" t="s">
        <v>1066</v>
      </c>
      <c r="C184" s="224"/>
      <c r="D184" s="114">
        <v>3.4861736167703583</v>
      </c>
    </row>
    <row r="185" spans="2:4" x14ac:dyDescent="0.2">
      <c r="B185" s="225"/>
      <c r="C185" s="226"/>
      <c r="D185" s="113"/>
    </row>
    <row r="186" spans="2:4" x14ac:dyDescent="0.2">
      <c r="B186" s="224" t="s">
        <v>1067</v>
      </c>
      <c r="C186" s="224"/>
      <c r="D186" s="115" t="s">
        <v>1186</v>
      </c>
    </row>
    <row r="187" spans="2:4" x14ac:dyDescent="0.2">
      <c r="B187" s="225" t="s">
        <v>1068</v>
      </c>
      <c r="C187" s="227"/>
      <c r="D187" s="226"/>
    </row>
    <row r="189" spans="2:4" x14ac:dyDescent="0.2">
      <c r="B189" s="194" t="s">
        <v>1000</v>
      </c>
      <c r="C189" s="194"/>
    </row>
    <row r="191" spans="2:4" ht="153.75" customHeight="1" x14ac:dyDescent="0.2"/>
    <row r="194" spans="2:7" x14ac:dyDescent="0.2">
      <c r="B194" s="76" t="s">
        <v>1001</v>
      </c>
      <c r="C194" s="77"/>
      <c r="D194" s="76"/>
    </row>
    <row r="195" spans="2:7" x14ac:dyDescent="0.2">
      <c r="B195" s="76" t="s">
        <v>1176</v>
      </c>
      <c r="D195" s="76"/>
    </row>
    <row r="196" spans="2:7" ht="165" customHeight="1" x14ac:dyDescent="0.2"/>
    <row r="200" spans="2:7" ht="13.5" x14ac:dyDescent="0.25">
      <c r="B200" s="79"/>
      <c r="C200" s="79"/>
      <c r="D200" s="79"/>
      <c r="E200" s="79"/>
      <c r="F200" s="79"/>
      <c r="G200" s="80" t="s">
        <v>1032</v>
      </c>
    </row>
    <row r="201" spans="2:7" ht="13.5" x14ac:dyDescent="0.25">
      <c r="B201" s="185" t="s">
        <v>1206</v>
      </c>
      <c r="C201" s="185"/>
      <c r="D201" s="185"/>
      <c r="E201" s="185"/>
      <c r="F201" s="185"/>
      <c r="G201" s="185"/>
    </row>
    <row r="202" spans="2:7" ht="13.5" x14ac:dyDescent="0.25">
      <c r="B202" s="185" t="s">
        <v>1207</v>
      </c>
      <c r="C202" s="185"/>
      <c r="D202" s="185"/>
      <c r="E202" s="185"/>
      <c r="F202" s="185"/>
      <c r="G202" s="185"/>
    </row>
    <row r="203" spans="2:7" ht="13.5" x14ac:dyDescent="0.25">
      <c r="B203" s="80"/>
      <c r="C203" s="80"/>
      <c r="D203" s="80"/>
      <c r="E203" s="80"/>
      <c r="F203" s="80"/>
      <c r="G203" s="80"/>
    </row>
    <row r="204" spans="2:7" ht="13.5" x14ac:dyDescent="0.25">
      <c r="B204" s="185" t="s">
        <v>1208</v>
      </c>
      <c r="C204" s="185"/>
      <c r="D204" s="185"/>
      <c r="E204" s="185"/>
      <c r="F204" s="185"/>
      <c r="G204" s="185"/>
    </row>
    <row r="205" spans="2:7" ht="13.5" x14ac:dyDescent="0.25">
      <c r="B205" s="80" t="s">
        <v>1209</v>
      </c>
      <c r="C205" s="79"/>
      <c r="D205" s="79"/>
      <c r="E205" s="79"/>
      <c r="F205" s="79"/>
      <c r="G205" s="79"/>
    </row>
    <row r="206" spans="2:7" ht="13.5" x14ac:dyDescent="0.25">
      <c r="B206" s="79"/>
      <c r="C206" s="79"/>
      <c r="D206" s="79"/>
      <c r="E206" s="79"/>
      <c r="F206" s="79"/>
      <c r="G206" s="79"/>
    </row>
    <row r="207" spans="2:7" ht="40.5" x14ac:dyDescent="0.2">
      <c r="B207" s="86" t="s">
        <v>1210</v>
      </c>
      <c r="C207" s="86" t="s">
        <v>1211</v>
      </c>
      <c r="D207" s="86" t="s">
        <v>1212</v>
      </c>
      <c r="E207" s="87" t="s">
        <v>1213</v>
      </c>
      <c r="F207" s="87" t="s">
        <v>1214</v>
      </c>
      <c r="G207" s="87" t="s">
        <v>1215</v>
      </c>
    </row>
    <row r="208" spans="2:7" ht="13.5" x14ac:dyDescent="0.2">
      <c r="B208" s="88" t="s">
        <v>907</v>
      </c>
      <c r="C208" s="88" t="s">
        <v>1098</v>
      </c>
      <c r="D208" s="116" t="s">
        <v>1216</v>
      </c>
      <c r="E208" s="117">
        <v>1243.72</v>
      </c>
      <c r="F208" s="117">
        <v>1235.2</v>
      </c>
      <c r="G208" s="90">
        <v>13.627375000000001</v>
      </c>
    </row>
    <row r="209" spans="2:7" ht="13.5" x14ac:dyDescent="0.2">
      <c r="B209" s="88" t="s">
        <v>907</v>
      </c>
      <c r="C209" s="88" t="s">
        <v>1175</v>
      </c>
      <c r="D209" s="116" t="s">
        <v>1216</v>
      </c>
      <c r="E209" s="117">
        <v>318.62</v>
      </c>
      <c r="F209" s="117">
        <v>321.14999999999998</v>
      </c>
      <c r="G209" s="90">
        <v>159.5736832</v>
      </c>
    </row>
    <row r="210" spans="2:7" ht="13.5" x14ac:dyDescent="0.2">
      <c r="B210" s="88" t="s">
        <v>907</v>
      </c>
      <c r="C210" s="88" t="s">
        <v>1113</v>
      </c>
      <c r="D210" s="116" t="s">
        <v>1216</v>
      </c>
      <c r="E210" s="117">
        <v>1887.6</v>
      </c>
      <c r="F210" s="117">
        <v>1976.5</v>
      </c>
      <c r="G210" s="90">
        <v>276.91638239999997</v>
      </c>
    </row>
    <row r="211" spans="2:7" ht="13.5" x14ac:dyDescent="0.2">
      <c r="B211" s="88" t="s">
        <v>907</v>
      </c>
      <c r="C211" s="88" t="s">
        <v>1117</v>
      </c>
      <c r="D211" s="116" t="s">
        <v>1216</v>
      </c>
      <c r="E211" s="117">
        <v>784.89</v>
      </c>
      <c r="F211" s="117">
        <v>756.45</v>
      </c>
      <c r="G211" s="90">
        <v>248.55327840000001</v>
      </c>
    </row>
    <row r="212" spans="2:7" ht="13.5" x14ac:dyDescent="0.2">
      <c r="B212" s="88" t="s">
        <v>907</v>
      </c>
      <c r="C212" s="88" t="s">
        <v>1107</v>
      </c>
      <c r="D212" s="116" t="s">
        <v>1216</v>
      </c>
      <c r="E212" s="117">
        <v>3839.3</v>
      </c>
      <c r="F212" s="117">
        <v>3954.3</v>
      </c>
      <c r="G212" s="90">
        <v>289.68007560000001</v>
      </c>
    </row>
    <row r="213" spans="2:7" ht="13.5" x14ac:dyDescent="0.2">
      <c r="B213" s="88" t="s">
        <v>907</v>
      </c>
      <c r="C213" s="88" t="s">
        <v>1104</v>
      </c>
      <c r="D213" s="116" t="s">
        <v>1216</v>
      </c>
      <c r="E213" s="117">
        <v>3200.9</v>
      </c>
      <c r="F213" s="117">
        <v>3424.3</v>
      </c>
      <c r="G213" s="90">
        <v>333.22564800000004</v>
      </c>
    </row>
    <row r="214" spans="2:7" ht="13.5" x14ac:dyDescent="0.2">
      <c r="B214" s="88" t="s">
        <v>907</v>
      </c>
      <c r="C214" s="88" t="s">
        <v>1127</v>
      </c>
      <c r="D214" s="116" t="s">
        <v>1216</v>
      </c>
      <c r="E214" s="117">
        <v>349.06</v>
      </c>
      <c r="F214" s="117">
        <v>356.7</v>
      </c>
      <c r="G214" s="90">
        <v>90.970393200000004</v>
      </c>
    </row>
    <row r="215" spans="2:7" ht="13.5" x14ac:dyDescent="0.2">
      <c r="B215" s="88" t="s">
        <v>907</v>
      </c>
      <c r="C215" s="88" t="s">
        <v>1114</v>
      </c>
      <c r="D215" s="116" t="s">
        <v>1216</v>
      </c>
      <c r="E215" s="117">
        <v>1298.9100000000001</v>
      </c>
      <c r="F215" s="117">
        <v>1311.3</v>
      </c>
      <c r="G215" s="90">
        <v>357.77820000000003</v>
      </c>
    </row>
    <row r="216" spans="2:7" ht="13.5" x14ac:dyDescent="0.25">
      <c r="B216" s="79"/>
      <c r="C216" s="79"/>
      <c r="D216" s="79"/>
      <c r="E216" s="79"/>
      <c r="F216" s="79"/>
      <c r="G216" s="81"/>
    </row>
    <row r="217" spans="2:7" ht="13.5" x14ac:dyDescent="0.25">
      <c r="B217" s="80" t="s">
        <v>1217</v>
      </c>
      <c r="C217" s="79"/>
      <c r="D217" s="79"/>
      <c r="E217" s="82"/>
      <c r="F217" s="82"/>
      <c r="G217" s="82"/>
    </row>
    <row r="218" spans="2:7" ht="13.5" x14ac:dyDescent="0.25">
      <c r="B218" s="79"/>
      <c r="C218" s="79"/>
      <c r="D218" s="79"/>
      <c r="E218" s="79"/>
      <c r="F218" s="79"/>
      <c r="G218" s="79"/>
    </row>
    <row r="219" spans="2:7" ht="13.5" x14ac:dyDescent="0.25">
      <c r="B219" s="91" t="s">
        <v>1210</v>
      </c>
      <c r="C219" s="91" t="s">
        <v>1218</v>
      </c>
      <c r="D219" s="79"/>
      <c r="E219" s="79"/>
      <c r="F219" s="79"/>
      <c r="G219" s="79"/>
    </row>
    <row r="220" spans="2:7" ht="13.5" x14ac:dyDescent="0.25">
      <c r="B220" s="88" t="s">
        <v>907</v>
      </c>
      <c r="C220" s="93">
        <v>2.9057810000000002</v>
      </c>
      <c r="D220" s="79"/>
      <c r="E220" s="79"/>
      <c r="F220" s="79"/>
      <c r="G220" s="79"/>
    </row>
    <row r="221" spans="2:7" ht="13.5" x14ac:dyDescent="0.25">
      <c r="B221" s="79"/>
      <c r="C221" s="79"/>
      <c r="D221" s="79"/>
      <c r="E221" s="79"/>
      <c r="F221" s="79"/>
      <c r="G221" s="79"/>
    </row>
    <row r="222" spans="2:7" ht="13.5" x14ac:dyDescent="0.25">
      <c r="B222" s="80" t="s">
        <v>1219</v>
      </c>
      <c r="C222" s="79"/>
      <c r="D222" s="79"/>
      <c r="E222" s="79"/>
      <c r="F222" s="79"/>
      <c r="G222" s="79"/>
    </row>
    <row r="223" spans="2:7" ht="13.5" x14ac:dyDescent="0.25">
      <c r="B223" s="80"/>
      <c r="C223" s="79"/>
      <c r="D223" s="79"/>
      <c r="E223" s="79"/>
      <c r="F223" s="79"/>
      <c r="G223" s="79"/>
    </row>
    <row r="224" spans="2:7" ht="81" x14ac:dyDescent="0.2">
      <c r="B224" s="86" t="s">
        <v>1210</v>
      </c>
      <c r="C224" s="87" t="s">
        <v>1220</v>
      </c>
      <c r="D224" s="87" t="s">
        <v>1221</v>
      </c>
      <c r="E224" s="87" t="s">
        <v>1222</v>
      </c>
      <c r="F224" s="87" t="s">
        <v>1223</v>
      </c>
      <c r="G224" s="87" t="s">
        <v>1224</v>
      </c>
    </row>
    <row r="225" spans="2:7" ht="13.5" x14ac:dyDescent="0.25">
      <c r="B225" s="88" t="s">
        <v>907</v>
      </c>
      <c r="C225" s="22">
        <v>6113</v>
      </c>
      <c r="D225" s="22">
        <v>6113</v>
      </c>
      <c r="E225" s="23">
        <v>39266.730000000003</v>
      </c>
      <c r="F225" s="23">
        <v>39212.910000000003</v>
      </c>
      <c r="G225" s="23">
        <v>-53.819999999999709</v>
      </c>
    </row>
    <row r="226" spans="2:7" ht="13.5" x14ac:dyDescent="0.25">
      <c r="B226" s="83"/>
      <c r="C226" s="84"/>
      <c r="D226" s="84"/>
      <c r="E226" s="79"/>
      <c r="F226" s="79"/>
      <c r="G226" s="85"/>
    </row>
    <row r="227" spans="2:7" ht="13.5" x14ac:dyDescent="0.25">
      <c r="B227" s="80" t="s">
        <v>1246</v>
      </c>
      <c r="C227" s="84"/>
      <c r="D227" s="79"/>
      <c r="E227" s="79"/>
      <c r="F227" s="79"/>
      <c r="G227" s="79"/>
    </row>
    <row r="228" spans="2:7" ht="13.5" x14ac:dyDescent="0.25">
      <c r="B228" s="83"/>
      <c r="C228" s="84"/>
      <c r="D228" s="79"/>
      <c r="E228" s="79"/>
      <c r="F228" s="79"/>
      <c r="G228" s="79"/>
    </row>
    <row r="229" spans="2:7" ht="13.5" x14ac:dyDescent="0.25">
      <c r="B229" s="80" t="s">
        <v>1247</v>
      </c>
      <c r="C229" s="79"/>
      <c r="D229" s="79"/>
      <c r="E229" s="79"/>
      <c r="F229" s="79"/>
      <c r="G229" s="79"/>
    </row>
    <row r="230" spans="2:7" ht="13.5" x14ac:dyDescent="0.25">
      <c r="B230" s="83"/>
      <c r="C230" s="84"/>
      <c r="D230" s="79"/>
      <c r="E230" s="79"/>
      <c r="F230" s="79"/>
      <c r="G230" s="79"/>
    </row>
    <row r="231" spans="2:7" ht="13.5" x14ac:dyDescent="0.25">
      <c r="B231" s="80" t="s">
        <v>1229</v>
      </c>
      <c r="C231" s="79"/>
      <c r="D231" s="79"/>
      <c r="E231" s="79"/>
      <c r="F231" s="79"/>
      <c r="G231" s="79"/>
    </row>
    <row r="232" spans="2:7" ht="13.5" x14ac:dyDescent="0.25">
      <c r="B232" s="80"/>
      <c r="C232" s="79"/>
      <c r="D232" s="79"/>
      <c r="E232" s="79"/>
      <c r="F232" s="79"/>
      <c r="G232" s="79"/>
    </row>
    <row r="233" spans="2:7" ht="81" x14ac:dyDescent="0.2">
      <c r="B233" s="86" t="s">
        <v>1210</v>
      </c>
      <c r="C233" s="87" t="s">
        <v>1220</v>
      </c>
      <c r="D233" s="87" t="s">
        <v>1221</v>
      </c>
      <c r="E233" s="87" t="s">
        <v>1222</v>
      </c>
      <c r="F233" s="87" t="s">
        <v>1230</v>
      </c>
      <c r="G233" s="87" t="s">
        <v>1231</v>
      </c>
    </row>
    <row r="234" spans="2:7" ht="13.5" x14ac:dyDescent="0.2">
      <c r="B234" s="24" t="s">
        <v>907</v>
      </c>
      <c r="C234" s="94">
        <v>399</v>
      </c>
      <c r="D234" s="94">
        <v>399</v>
      </c>
      <c r="E234" s="94">
        <v>2787.91</v>
      </c>
      <c r="F234" s="94">
        <v>2773.03</v>
      </c>
      <c r="G234" s="94">
        <v>-14.879999999999654</v>
      </c>
    </row>
    <row r="235" spans="2:7" ht="13.5" x14ac:dyDescent="0.25">
      <c r="B235" s="95"/>
      <c r="C235" s="96"/>
      <c r="D235" s="96"/>
      <c r="E235" s="97"/>
      <c r="F235" s="97"/>
      <c r="G235" s="97"/>
    </row>
    <row r="236" spans="2:7" ht="13.5" x14ac:dyDescent="0.25">
      <c r="B236" s="80" t="s">
        <v>1233</v>
      </c>
      <c r="C236" s="79"/>
      <c r="D236" s="98"/>
      <c r="E236" s="79"/>
      <c r="F236" s="79"/>
      <c r="G236" s="79"/>
    </row>
    <row r="237" spans="2:7" ht="13.5" x14ac:dyDescent="0.25">
      <c r="B237" s="79"/>
      <c r="C237" s="79"/>
      <c r="D237" s="98"/>
      <c r="E237" s="98"/>
      <c r="F237" s="99"/>
      <c r="G237" s="99"/>
    </row>
    <row r="238" spans="2:7" ht="13.5" x14ac:dyDescent="0.25">
      <c r="B238" s="80" t="s">
        <v>1234</v>
      </c>
      <c r="C238" s="79"/>
      <c r="D238" s="79"/>
      <c r="E238" s="79"/>
      <c r="F238" s="79"/>
      <c r="G238" s="79" t="s">
        <v>1235</v>
      </c>
    </row>
    <row r="239" spans="2:7" ht="13.5" x14ac:dyDescent="0.25">
      <c r="B239" s="79"/>
      <c r="C239" s="100"/>
      <c r="D239" s="101"/>
      <c r="E239" s="79"/>
      <c r="F239" s="79"/>
      <c r="G239" s="79"/>
    </row>
    <row r="240" spans="2:7" ht="13.5" x14ac:dyDescent="0.25">
      <c r="B240" s="80" t="s">
        <v>1236</v>
      </c>
      <c r="C240" s="79"/>
      <c r="D240" s="79"/>
      <c r="E240" s="79"/>
      <c r="F240" s="79"/>
      <c r="G240" s="79"/>
    </row>
    <row r="241" spans="2:7" ht="13.5" x14ac:dyDescent="0.25">
      <c r="B241" s="79"/>
      <c r="C241" s="79"/>
      <c r="D241" s="79"/>
      <c r="E241" s="79"/>
      <c r="F241" s="79"/>
      <c r="G241" s="79"/>
    </row>
    <row r="242" spans="2:7" ht="13.5" x14ac:dyDescent="0.25">
      <c r="B242" s="80" t="s">
        <v>1237</v>
      </c>
      <c r="C242" s="79"/>
      <c r="D242" s="79"/>
      <c r="E242" s="79"/>
      <c r="F242" s="79"/>
      <c r="G242" s="79"/>
    </row>
    <row r="243" spans="2:7" ht="13.5" x14ac:dyDescent="0.25">
      <c r="B243" s="79"/>
      <c r="C243" s="102"/>
      <c r="D243" s="103"/>
      <c r="E243" s="25"/>
      <c r="F243" s="99"/>
      <c r="G243" s="99"/>
    </row>
    <row r="244" spans="2:7" ht="13.5" x14ac:dyDescent="0.25">
      <c r="B244" s="80" t="s">
        <v>1238</v>
      </c>
      <c r="C244" s="79"/>
      <c r="D244" s="79"/>
      <c r="E244" s="79"/>
      <c r="F244" s="79"/>
      <c r="G244" s="79"/>
    </row>
    <row r="245" spans="2:7" ht="13.5" x14ac:dyDescent="0.25">
      <c r="B245" s="83"/>
      <c r="C245" s="101"/>
      <c r="D245" s="79"/>
      <c r="E245" s="79"/>
      <c r="F245" s="79"/>
      <c r="G245" s="79"/>
    </row>
    <row r="246" spans="2:7" ht="13.5" x14ac:dyDescent="0.25">
      <c r="B246" s="80" t="s">
        <v>1239</v>
      </c>
      <c r="C246" s="79"/>
      <c r="D246" s="79"/>
      <c r="E246" s="79"/>
      <c r="F246" s="79"/>
      <c r="G246" s="79"/>
    </row>
    <row r="247" spans="2:7" ht="13.5" x14ac:dyDescent="0.25">
      <c r="B247" s="79"/>
      <c r="C247" s="79"/>
      <c r="D247" s="79"/>
      <c r="E247" s="79"/>
      <c r="F247" s="26"/>
      <c r="G247" s="104"/>
    </row>
    <row r="248" spans="2:7" ht="13.5" x14ac:dyDescent="0.25">
      <c r="B248" s="80" t="s">
        <v>1240</v>
      </c>
      <c r="C248" s="79"/>
      <c r="D248" s="79"/>
      <c r="E248" s="79"/>
      <c r="F248" s="79"/>
      <c r="G248" s="79"/>
    </row>
    <row r="249" spans="2:7" ht="13.5" x14ac:dyDescent="0.25">
      <c r="B249" s="79"/>
      <c r="C249" s="79"/>
      <c r="D249" s="79"/>
      <c r="E249" s="104"/>
      <c r="F249" s="79"/>
      <c r="G249" s="79"/>
    </row>
    <row r="250" spans="2:7" ht="13.5" x14ac:dyDescent="0.25">
      <c r="B250" s="80" t="s">
        <v>1241</v>
      </c>
      <c r="C250" s="79"/>
      <c r="D250" s="79"/>
      <c r="E250" s="104"/>
      <c r="F250" s="79"/>
      <c r="G250" s="105"/>
    </row>
    <row r="251" spans="2:7" ht="13.5" x14ac:dyDescent="0.25">
      <c r="B251" s="79"/>
      <c r="C251" s="79"/>
      <c r="D251" s="79"/>
      <c r="E251" s="104"/>
      <c r="F251" s="79"/>
      <c r="G251" s="79"/>
    </row>
    <row r="252" spans="2:7" ht="13.5" x14ac:dyDescent="0.25">
      <c r="B252" s="80" t="s">
        <v>1242</v>
      </c>
      <c r="C252" s="79"/>
      <c r="D252" s="79"/>
      <c r="E252" s="104"/>
      <c r="F252" s="79"/>
      <c r="G252" s="79"/>
    </row>
    <row r="253" spans="2:7" ht="13.5" x14ac:dyDescent="0.25">
      <c r="B253" s="79"/>
      <c r="C253" s="79"/>
      <c r="D253" s="79"/>
      <c r="E253" s="104"/>
      <c r="F253" s="79"/>
      <c r="G253" s="79"/>
    </row>
    <row r="254" spans="2:7" ht="13.5" x14ac:dyDescent="0.25">
      <c r="B254" s="80" t="s">
        <v>1243</v>
      </c>
      <c r="C254" s="79"/>
      <c r="D254" s="79"/>
      <c r="E254" s="104"/>
      <c r="F254" s="79"/>
      <c r="G254" s="79"/>
    </row>
    <row r="255" spans="2:7" ht="13.5" x14ac:dyDescent="0.25">
      <c r="B255" s="79"/>
      <c r="C255" s="79"/>
      <c r="D255" s="79"/>
      <c r="E255" s="104"/>
      <c r="F255" s="79"/>
      <c r="G255" s="79"/>
    </row>
    <row r="256" spans="2:7" ht="13.5" x14ac:dyDescent="0.25">
      <c r="B256" s="80" t="s">
        <v>1244</v>
      </c>
      <c r="C256" s="79"/>
      <c r="D256" s="79"/>
      <c r="E256" s="104"/>
      <c r="F256" s="79"/>
      <c r="G256" s="79"/>
    </row>
    <row r="257" spans="2:7" ht="13.5" x14ac:dyDescent="0.25">
      <c r="B257" s="79" t="s">
        <v>1245</v>
      </c>
      <c r="C257" s="79"/>
      <c r="D257" s="79"/>
      <c r="E257" s="79"/>
      <c r="F257" s="79"/>
      <c r="G257" s="79"/>
    </row>
    <row r="258" spans="2:7" ht="13.5" x14ac:dyDescent="0.25">
      <c r="B258" s="79"/>
      <c r="C258" s="79"/>
      <c r="D258" s="79"/>
      <c r="E258" s="79"/>
      <c r="F258" s="79"/>
      <c r="G258" s="79"/>
    </row>
    <row r="259" spans="2:7" ht="13.5" x14ac:dyDescent="0.25">
      <c r="B259" s="79"/>
      <c r="C259" s="79"/>
      <c r="D259" s="79"/>
      <c r="E259" s="79"/>
      <c r="F259" s="79"/>
      <c r="G259" s="79"/>
    </row>
  </sheetData>
  <mergeCells count="32">
    <mergeCell ref="B189:C189"/>
    <mergeCell ref="B180:C180"/>
    <mergeCell ref="B181:C181"/>
    <mergeCell ref="B182:C182"/>
    <mergeCell ref="B183:C183"/>
    <mergeCell ref="B184:C184"/>
    <mergeCell ref="B178:C178"/>
    <mergeCell ref="B179:C179"/>
    <mergeCell ref="B185:C185"/>
    <mergeCell ref="B186:C186"/>
    <mergeCell ref="B187:D187"/>
    <mergeCell ref="B172:C172"/>
    <mergeCell ref="B173:C173"/>
    <mergeCell ref="B174:C174"/>
    <mergeCell ref="B175:C175"/>
    <mergeCell ref="B177:D177"/>
    <mergeCell ref="B201:G201"/>
    <mergeCell ref="B202:G202"/>
    <mergeCell ref="B204:G204"/>
    <mergeCell ref="A1:H1"/>
    <mergeCell ref="A2:H2"/>
    <mergeCell ref="A3:H3"/>
    <mergeCell ref="B153:H153"/>
    <mergeCell ref="B154:H154"/>
    <mergeCell ref="B155:H155"/>
    <mergeCell ref="B156:H156"/>
    <mergeCell ref="B157:H157"/>
    <mergeCell ref="B159:D159"/>
    <mergeCell ref="B160:C160"/>
    <mergeCell ref="B161:C161"/>
    <mergeCell ref="B162:C162"/>
    <mergeCell ref="B170:C170"/>
  </mergeCells>
  <hyperlinks>
    <hyperlink ref="I1" location="Index!B2" display="Index" xr:uid="{2A468AFF-542C-4A39-9A7F-1225B91FD3E2}"/>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22793-1A6E-407A-8444-DC9A04DACF2C}">
  <sheetPr>
    <outlinePr summaryBelow="0" summaryRight="0"/>
  </sheetPr>
  <dimension ref="A1:Q233"/>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920</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463</v>
      </c>
      <c r="C7" s="40" t="s">
        <v>464</v>
      </c>
      <c r="D7" s="40" t="s">
        <v>45</v>
      </c>
      <c r="E7" s="41">
        <v>540656</v>
      </c>
      <c r="F7" s="42">
        <v>4044.917864</v>
      </c>
      <c r="G7" s="43">
        <v>4.4863769999999997E-2</v>
      </c>
      <c r="H7" s="33" t="s">
        <v>141</v>
      </c>
    </row>
    <row r="8" spans="1:9" x14ac:dyDescent="0.2">
      <c r="A8" s="39">
        <v>2</v>
      </c>
      <c r="B8" s="40" t="s">
        <v>43</v>
      </c>
      <c r="C8" s="40" t="s">
        <v>44</v>
      </c>
      <c r="D8" s="40" t="s">
        <v>45</v>
      </c>
      <c r="E8" s="41">
        <v>245322</v>
      </c>
      <c r="F8" s="42">
        <v>3521.3519879999999</v>
      </c>
      <c r="G8" s="43">
        <v>3.90567E-2</v>
      </c>
      <c r="H8" s="33" t="s">
        <v>141</v>
      </c>
    </row>
    <row r="9" spans="1:9" x14ac:dyDescent="0.2">
      <c r="A9" s="39">
        <v>3</v>
      </c>
      <c r="B9" s="40" t="s">
        <v>18</v>
      </c>
      <c r="C9" s="40" t="s">
        <v>19</v>
      </c>
      <c r="D9" s="40" t="s">
        <v>20</v>
      </c>
      <c r="E9" s="41">
        <v>235047</v>
      </c>
      <c r="F9" s="42">
        <v>3073.9446659999999</v>
      </c>
      <c r="G9" s="43">
        <v>3.4094329999999999E-2</v>
      </c>
      <c r="H9" s="33" t="s">
        <v>141</v>
      </c>
    </row>
    <row r="10" spans="1:9" x14ac:dyDescent="0.2">
      <c r="A10" s="39">
        <v>4</v>
      </c>
      <c r="B10" s="40" t="s">
        <v>707</v>
      </c>
      <c r="C10" s="40" t="s">
        <v>708</v>
      </c>
      <c r="D10" s="40" t="s">
        <v>223</v>
      </c>
      <c r="E10" s="41">
        <v>41832</v>
      </c>
      <c r="F10" s="42">
        <v>2253.07152</v>
      </c>
      <c r="G10" s="43">
        <v>2.49897E-2</v>
      </c>
      <c r="H10" s="33" t="s">
        <v>141</v>
      </c>
    </row>
    <row r="11" spans="1:9" x14ac:dyDescent="0.2">
      <c r="A11" s="39">
        <v>5</v>
      </c>
      <c r="B11" s="40" t="s">
        <v>637</v>
      </c>
      <c r="C11" s="40" t="s">
        <v>638</v>
      </c>
      <c r="D11" s="40" t="s">
        <v>184</v>
      </c>
      <c r="E11" s="41">
        <v>602837</v>
      </c>
      <c r="F11" s="42">
        <v>2248.2805914999999</v>
      </c>
      <c r="G11" s="43">
        <v>2.493656E-2</v>
      </c>
      <c r="H11" s="33" t="s">
        <v>141</v>
      </c>
    </row>
    <row r="12" spans="1:9" x14ac:dyDescent="0.2">
      <c r="A12" s="39">
        <v>6</v>
      </c>
      <c r="B12" s="40" t="s">
        <v>921</v>
      </c>
      <c r="C12" s="40" t="s">
        <v>922</v>
      </c>
      <c r="D12" s="40" t="s">
        <v>100</v>
      </c>
      <c r="E12" s="41">
        <v>742802</v>
      </c>
      <c r="F12" s="42">
        <v>2085.4166150000001</v>
      </c>
      <c r="G12" s="43">
        <v>2.3130169999999999E-2</v>
      </c>
      <c r="H12" s="33" t="s">
        <v>141</v>
      </c>
    </row>
    <row r="13" spans="1:9" x14ac:dyDescent="0.2">
      <c r="A13" s="39">
        <v>7</v>
      </c>
      <c r="B13" s="40" t="s">
        <v>12</v>
      </c>
      <c r="C13" s="40" t="s">
        <v>13</v>
      </c>
      <c r="D13" s="40" t="s">
        <v>14</v>
      </c>
      <c r="E13" s="41">
        <v>99270</v>
      </c>
      <c r="F13" s="42">
        <v>1957.6043999999999</v>
      </c>
      <c r="G13" s="43">
        <v>2.1712559999999999E-2</v>
      </c>
      <c r="H13" s="33" t="s">
        <v>141</v>
      </c>
    </row>
    <row r="14" spans="1:9" x14ac:dyDescent="0.2">
      <c r="A14" s="39">
        <v>8</v>
      </c>
      <c r="B14" s="40" t="s">
        <v>705</v>
      </c>
      <c r="C14" s="40" t="s">
        <v>706</v>
      </c>
      <c r="D14" s="40" t="s">
        <v>76</v>
      </c>
      <c r="E14" s="41">
        <v>424703</v>
      </c>
      <c r="F14" s="42">
        <v>1947.687958</v>
      </c>
      <c r="G14" s="43">
        <v>2.1602570000000001E-2</v>
      </c>
      <c r="H14" s="33" t="s">
        <v>141</v>
      </c>
    </row>
    <row r="15" spans="1:9" x14ac:dyDescent="0.2">
      <c r="A15" s="39">
        <v>9</v>
      </c>
      <c r="B15" s="40" t="s">
        <v>687</v>
      </c>
      <c r="C15" s="40" t="s">
        <v>688</v>
      </c>
      <c r="D15" s="40" t="s">
        <v>199</v>
      </c>
      <c r="E15" s="41">
        <v>169503</v>
      </c>
      <c r="F15" s="42">
        <v>1915.5534029999999</v>
      </c>
      <c r="G15" s="43">
        <v>2.1246149999999998E-2</v>
      </c>
      <c r="H15" s="33" t="s">
        <v>141</v>
      </c>
    </row>
    <row r="16" spans="1:9" x14ac:dyDescent="0.2">
      <c r="A16" s="39">
        <v>10</v>
      </c>
      <c r="B16" s="40" t="s">
        <v>74</v>
      </c>
      <c r="C16" s="40" t="s">
        <v>75</v>
      </c>
      <c r="D16" s="40" t="s">
        <v>76</v>
      </c>
      <c r="E16" s="41">
        <v>770992</v>
      </c>
      <c r="F16" s="42">
        <v>1869.8868976000001</v>
      </c>
      <c r="G16" s="43">
        <v>2.0739649999999998E-2</v>
      </c>
      <c r="H16" s="33" t="s">
        <v>141</v>
      </c>
    </row>
    <row r="17" spans="1:8" x14ac:dyDescent="0.2">
      <c r="A17" s="39">
        <v>11</v>
      </c>
      <c r="B17" s="40" t="s">
        <v>663</v>
      </c>
      <c r="C17" s="40" t="s">
        <v>664</v>
      </c>
      <c r="D17" s="40" t="s">
        <v>665</v>
      </c>
      <c r="E17" s="41">
        <v>437420</v>
      </c>
      <c r="F17" s="42">
        <v>1811.57493</v>
      </c>
      <c r="G17" s="43">
        <v>2.0092889999999999E-2</v>
      </c>
      <c r="H17" s="33" t="s">
        <v>141</v>
      </c>
    </row>
    <row r="18" spans="1:8" x14ac:dyDescent="0.2">
      <c r="A18" s="39">
        <v>12</v>
      </c>
      <c r="B18" s="40" t="s">
        <v>923</v>
      </c>
      <c r="C18" s="40" t="s">
        <v>924</v>
      </c>
      <c r="D18" s="40" t="s">
        <v>134</v>
      </c>
      <c r="E18" s="41">
        <v>1063032</v>
      </c>
      <c r="F18" s="42">
        <v>1796.8429896</v>
      </c>
      <c r="G18" s="43">
        <v>1.9929490000000001E-2</v>
      </c>
      <c r="H18" s="33" t="s">
        <v>141</v>
      </c>
    </row>
    <row r="19" spans="1:8" x14ac:dyDescent="0.2">
      <c r="A19" s="39">
        <v>13</v>
      </c>
      <c r="B19" s="40" t="s">
        <v>86</v>
      </c>
      <c r="C19" s="40" t="s">
        <v>87</v>
      </c>
      <c r="D19" s="40" t="s">
        <v>14</v>
      </c>
      <c r="E19" s="41">
        <v>458748</v>
      </c>
      <c r="F19" s="42">
        <v>1794.1634280000001</v>
      </c>
      <c r="G19" s="43">
        <v>1.9899770000000001E-2</v>
      </c>
      <c r="H19" s="33" t="s">
        <v>141</v>
      </c>
    </row>
    <row r="20" spans="1:8" x14ac:dyDescent="0.2">
      <c r="A20" s="39">
        <v>14</v>
      </c>
      <c r="B20" s="40" t="s">
        <v>15</v>
      </c>
      <c r="C20" s="40" t="s">
        <v>16</v>
      </c>
      <c r="D20" s="40" t="s">
        <v>17</v>
      </c>
      <c r="E20" s="41">
        <v>38367</v>
      </c>
      <c r="F20" s="42">
        <v>1511.2377630000001</v>
      </c>
      <c r="G20" s="43">
        <v>1.6761729999999999E-2</v>
      </c>
      <c r="H20" s="33" t="s">
        <v>141</v>
      </c>
    </row>
    <row r="21" spans="1:8" x14ac:dyDescent="0.2">
      <c r="A21" s="39">
        <v>15</v>
      </c>
      <c r="B21" s="40" t="s">
        <v>822</v>
      </c>
      <c r="C21" s="40" t="s">
        <v>823</v>
      </c>
      <c r="D21" s="40" t="s">
        <v>124</v>
      </c>
      <c r="E21" s="41">
        <v>267756</v>
      </c>
      <c r="F21" s="42">
        <v>1443.740352</v>
      </c>
      <c r="G21" s="43">
        <v>1.6013090000000001E-2</v>
      </c>
      <c r="H21" s="33" t="s">
        <v>141</v>
      </c>
    </row>
    <row r="22" spans="1:8" x14ac:dyDescent="0.2">
      <c r="A22" s="39">
        <v>16</v>
      </c>
      <c r="B22" s="40" t="s">
        <v>925</v>
      </c>
      <c r="C22" s="40" t="s">
        <v>926</v>
      </c>
      <c r="D22" s="40" t="s">
        <v>35</v>
      </c>
      <c r="E22" s="41">
        <v>58176</v>
      </c>
      <c r="F22" s="42">
        <v>1279.7556480000001</v>
      </c>
      <c r="G22" s="43">
        <v>1.419427E-2</v>
      </c>
      <c r="H22" s="33" t="s">
        <v>141</v>
      </c>
    </row>
    <row r="23" spans="1:8" x14ac:dyDescent="0.2">
      <c r="A23" s="39">
        <v>17</v>
      </c>
      <c r="B23" s="40" t="s">
        <v>927</v>
      </c>
      <c r="C23" s="40" t="s">
        <v>928</v>
      </c>
      <c r="D23" s="40" t="s">
        <v>40</v>
      </c>
      <c r="E23" s="41">
        <v>8624</v>
      </c>
      <c r="F23" s="42">
        <v>1237.3715199999999</v>
      </c>
      <c r="G23" s="43">
        <v>1.3724170000000001E-2</v>
      </c>
      <c r="H23" s="33" t="s">
        <v>141</v>
      </c>
    </row>
    <row r="24" spans="1:8" x14ac:dyDescent="0.2">
      <c r="A24" s="39">
        <v>18</v>
      </c>
      <c r="B24" s="40" t="s">
        <v>796</v>
      </c>
      <c r="C24" s="40" t="s">
        <v>797</v>
      </c>
      <c r="D24" s="40" t="s">
        <v>23</v>
      </c>
      <c r="E24" s="41">
        <v>74339</v>
      </c>
      <c r="F24" s="42">
        <v>1223.173906</v>
      </c>
      <c r="G24" s="43">
        <v>1.3566699999999999E-2</v>
      </c>
      <c r="H24" s="33" t="s">
        <v>141</v>
      </c>
    </row>
    <row r="25" spans="1:8" x14ac:dyDescent="0.2">
      <c r="A25" s="39">
        <v>19</v>
      </c>
      <c r="B25" s="40" t="s">
        <v>467</v>
      </c>
      <c r="C25" s="40" t="s">
        <v>468</v>
      </c>
      <c r="D25" s="40" t="s">
        <v>184</v>
      </c>
      <c r="E25" s="41">
        <v>58880</v>
      </c>
      <c r="F25" s="42">
        <v>1194.7340799999999</v>
      </c>
      <c r="G25" s="43">
        <v>1.3251260000000001E-2</v>
      </c>
      <c r="H25" s="33" t="s">
        <v>141</v>
      </c>
    </row>
    <row r="26" spans="1:8" x14ac:dyDescent="0.2">
      <c r="A26" s="39">
        <v>20</v>
      </c>
      <c r="B26" s="40" t="s">
        <v>929</v>
      </c>
      <c r="C26" s="40" t="s">
        <v>930</v>
      </c>
      <c r="D26" s="40" t="s">
        <v>184</v>
      </c>
      <c r="E26" s="41">
        <v>57956</v>
      </c>
      <c r="F26" s="42">
        <v>1191.28558</v>
      </c>
      <c r="G26" s="43">
        <v>1.3213020000000001E-2</v>
      </c>
      <c r="H26" s="33" t="s">
        <v>141</v>
      </c>
    </row>
    <row r="27" spans="1:8" x14ac:dyDescent="0.2">
      <c r="A27" s="39">
        <v>21</v>
      </c>
      <c r="B27" s="40" t="s">
        <v>275</v>
      </c>
      <c r="C27" s="40" t="s">
        <v>276</v>
      </c>
      <c r="D27" s="40" t="s">
        <v>194</v>
      </c>
      <c r="E27" s="41">
        <v>595508</v>
      </c>
      <c r="F27" s="42">
        <v>1157.4888996</v>
      </c>
      <c r="G27" s="43">
        <v>1.283816E-2</v>
      </c>
      <c r="H27" s="33" t="s">
        <v>141</v>
      </c>
    </row>
    <row r="28" spans="1:8" ht="38.25" x14ac:dyDescent="0.2">
      <c r="A28" s="39">
        <v>22</v>
      </c>
      <c r="B28" s="40" t="s">
        <v>127</v>
      </c>
      <c r="C28" s="40" t="s">
        <v>128</v>
      </c>
      <c r="D28" s="40" t="s">
        <v>129</v>
      </c>
      <c r="E28" s="41">
        <v>690590</v>
      </c>
      <c r="F28" s="42">
        <v>1147.622462</v>
      </c>
      <c r="G28" s="43">
        <v>1.2728730000000001E-2</v>
      </c>
      <c r="H28" s="33" t="s">
        <v>141</v>
      </c>
    </row>
    <row r="29" spans="1:8" x14ac:dyDescent="0.2">
      <c r="A29" s="39">
        <v>23</v>
      </c>
      <c r="B29" s="40" t="s">
        <v>931</v>
      </c>
      <c r="C29" s="40" t="s">
        <v>932</v>
      </c>
      <c r="D29" s="40" t="s">
        <v>45</v>
      </c>
      <c r="E29" s="41">
        <v>1441629</v>
      </c>
      <c r="F29" s="42">
        <v>1143.6442857</v>
      </c>
      <c r="G29" s="43">
        <v>1.2684610000000001E-2</v>
      </c>
      <c r="H29" s="33" t="s">
        <v>141</v>
      </c>
    </row>
    <row r="30" spans="1:8" x14ac:dyDescent="0.2">
      <c r="A30" s="39">
        <v>24</v>
      </c>
      <c r="B30" s="40" t="s">
        <v>96</v>
      </c>
      <c r="C30" s="40" t="s">
        <v>97</v>
      </c>
      <c r="D30" s="40" t="s">
        <v>40</v>
      </c>
      <c r="E30" s="41">
        <v>15688</v>
      </c>
      <c r="F30" s="42">
        <v>1142.7923599999999</v>
      </c>
      <c r="G30" s="43">
        <v>1.267516E-2</v>
      </c>
      <c r="H30" s="33" t="s">
        <v>141</v>
      </c>
    </row>
    <row r="31" spans="1:8" ht="25.5" x14ac:dyDescent="0.2">
      <c r="A31" s="39">
        <v>25</v>
      </c>
      <c r="B31" s="40" t="s">
        <v>203</v>
      </c>
      <c r="C31" s="40" t="s">
        <v>204</v>
      </c>
      <c r="D31" s="40" t="s">
        <v>205</v>
      </c>
      <c r="E31" s="41">
        <v>46468</v>
      </c>
      <c r="F31" s="42">
        <v>1122.2021999999999</v>
      </c>
      <c r="G31" s="43">
        <v>1.2446789999999999E-2</v>
      </c>
      <c r="H31" s="33" t="s">
        <v>141</v>
      </c>
    </row>
    <row r="32" spans="1:8" x14ac:dyDescent="0.2">
      <c r="A32" s="39">
        <v>26</v>
      </c>
      <c r="B32" s="40" t="s">
        <v>641</v>
      </c>
      <c r="C32" s="40" t="s">
        <v>642</v>
      </c>
      <c r="D32" s="40" t="s">
        <v>184</v>
      </c>
      <c r="E32" s="41">
        <v>261899</v>
      </c>
      <c r="F32" s="42">
        <v>1111.3684065</v>
      </c>
      <c r="G32" s="43">
        <v>1.232662E-2</v>
      </c>
      <c r="H32" s="33" t="s">
        <v>141</v>
      </c>
    </row>
    <row r="33" spans="1:8" x14ac:dyDescent="0.2">
      <c r="A33" s="39">
        <v>27</v>
      </c>
      <c r="B33" s="40" t="s">
        <v>98</v>
      </c>
      <c r="C33" s="40" t="s">
        <v>99</v>
      </c>
      <c r="D33" s="40" t="s">
        <v>100</v>
      </c>
      <c r="E33" s="41">
        <v>606121</v>
      </c>
      <c r="F33" s="42">
        <v>1099.7459424000001</v>
      </c>
      <c r="G33" s="43">
        <v>1.219771E-2</v>
      </c>
      <c r="H33" s="33" t="s">
        <v>141</v>
      </c>
    </row>
    <row r="34" spans="1:8" ht="25.5" x14ac:dyDescent="0.2">
      <c r="A34" s="39">
        <v>28</v>
      </c>
      <c r="B34" s="40" t="s">
        <v>933</v>
      </c>
      <c r="C34" s="40" t="s">
        <v>934</v>
      </c>
      <c r="D34" s="40" t="s">
        <v>205</v>
      </c>
      <c r="E34" s="41">
        <v>58492</v>
      </c>
      <c r="F34" s="42">
        <v>1062.3317039999999</v>
      </c>
      <c r="G34" s="43">
        <v>1.178274E-2</v>
      </c>
      <c r="H34" s="33" t="s">
        <v>141</v>
      </c>
    </row>
    <row r="35" spans="1:8" x14ac:dyDescent="0.2">
      <c r="A35" s="39">
        <v>29</v>
      </c>
      <c r="B35" s="40" t="s">
        <v>408</v>
      </c>
      <c r="C35" s="40" t="s">
        <v>409</v>
      </c>
      <c r="D35" s="40" t="s">
        <v>45</v>
      </c>
      <c r="E35" s="41">
        <v>598796</v>
      </c>
      <c r="F35" s="42">
        <v>1025.3782704</v>
      </c>
      <c r="G35" s="43">
        <v>1.137287E-2</v>
      </c>
      <c r="H35" s="33" t="s">
        <v>141</v>
      </c>
    </row>
    <row r="36" spans="1:8" x14ac:dyDescent="0.2">
      <c r="A36" s="39">
        <v>30</v>
      </c>
      <c r="B36" s="40" t="s">
        <v>713</v>
      </c>
      <c r="C36" s="40" t="s">
        <v>714</v>
      </c>
      <c r="D36" s="40" t="s">
        <v>199</v>
      </c>
      <c r="E36" s="41">
        <v>43085</v>
      </c>
      <c r="F36" s="42">
        <v>1019.21876</v>
      </c>
      <c r="G36" s="43">
        <v>1.130456E-2</v>
      </c>
      <c r="H36" s="33" t="s">
        <v>141</v>
      </c>
    </row>
    <row r="37" spans="1:8" x14ac:dyDescent="0.2">
      <c r="A37" s="39">
        <v>31</v>
      </c>
      <c r="B37" s="40" t="s">
        <v>935</v>
      </c>
      <c r="C37" s="40" t="s">
        <v>936</v>
      </c>
      <c r="D37" s="40" t="s">
        <v>184</v>
      </c>
      <c r="E37" s="41">
        <v>516432</v>
      </c>
      <c r="F37" s="42">
        <v>1007.5588320000001</v>
      </c>
      <c r="G37" s="43">
        <v>1.117523E-2</v>
      </c>
      <c r="H37" s="33" t="s">
        <v>141</v>
      </c>
    </row>
    <row r="38" spans="1:8" x14ac:dyDescent="0.2">
      <c r="A38" s="39">
        <v>32</v>
      </c>
      <c r="B38" s="40" t="s">
        <v>55</v>
      </c>
      <c r="C38" s="40" t="s">
        <v>56</v>
      </c>
      <c r="D38" s="40" t="s">
        <v>40</v>
      </c>
      <c r="E38" s="41">
        <v>23133</v>
      </c>
      <c r="F38" s="42">
        <v>996.10698000000002</v>
      </c>
      <c r="G38" s="43">
        <v>1.1048209999999999E-2</v>
      </c>
      <c r="H38" s="33" t="s">
        <v>141</v>
      </c>
    </row>
    <row r="39" spans="1:8" x14ac:dyDescent="0.2">
      <c r="A39" s="39">
        <v>33</v>
      </c>
      <c r="B39" s="40" t="s">
        <v>818</v>
      </c>
      <c r="C39" s="40" t="s">
        <v>819</v>
      </c>
      <c r="D39" s="40" t="s">
        <v>184</v>
      </c>
      <c r="E39" s="41">
        <v>31902</v>
      </c>
      <c r="F39" s="42">
        <v>995.21479199999999</v>
      </c>
      <c r="G39" s="43">
        <v>1.1038320000000001E-2</v>
      </c>
      <c r="H39" s="33" t="s">
        <v>141</v>
      </c>
    </row>
    <row r="40" spans="1:8" x14ac:dyDescent="0.2">
      <c r="A40" s="39">
        <v>34</v>
      </c>
      <c r="B40" s="40" t="s">
        <v>770</v>
      </c>
      <c r="C40" s="40" t="s">
        <v>771</v>
      </c>
      <c r="D40" s="40" t="s">
        <v>45</v>
      </c>
      <c r="E40" s="41">
        <v>719819</v>
      </c>
      <c r="F40" s="42">
        <v>992.99031049999996</v>
      </c>
      <c r="G40" s="43">
        <v>1.101365E-2</v>
      </c>
      <c r="H40" s="33" t="s">
        <v>141</v>
      </c>
    </row>
    <row r="41" spans="1:8" x14ac:dyDescent="0.2">
      <c r="A41" s="39">
        <v>35</v>
      </c>
      <c r="B41" s="40" t="s">
        <v>845</v>
      </c>
      <c r="C41" s="40" t="s">
        <v>846</v>
      </c>
      <c r="D41" s="40" t="s">
        <v>23</v>
      </c>
      <c r="E41" s="41">
        <v>468928</v>
      </c>
      <c r="F41" s="42">
        <v>990.89175680000005</v>
      </c>
      <c r="G41" s="43">
        <v>1.0990369999999999E-2</v>
      </c>
      <c r="H41" s="33" t="s">
        <v>141</v>
      </c>
    </row>
    <row r="42" spans="1:8" x14ac:dyDescent="0.2">
      <c r="A42" s="39">
        <v>36</v>
      </c>
      <c r="B42" s="40" t="s">
        <v>192</v>
      </c>
      <c r="C42" s="40" t="s">
        <v>193</v>
      </c>
      <c r="D42" s="40" t="s">
        <v>194</v>
      </c>
      <c r="E42" s="41">
        <v>27041</v>
      </c>
      <c r="F42" s="42">
        <v>985.96894199999997</v>
      </c>
      <c r="G42" s="43">
        <v>1.0935769999999999E-2</v>
      </c>
      <c r="H42" s="33" t="s">
        <v>141</v>
      </c>
    </row>
    <row r="43" spans="1:8" x14ac:dyDescent="0.2">
      <c r="A43" s="39">
        <v>37</v>
      </c>
      <c r="B43" s="40" t="s">
        <v>132</v>
      </c>
      <c r="C43" s="40" t="s">
        <v>133</v>
      </c>
      <c r="D43" s="40" t="s">
        <v>134</v>
      </c>
      <c r="E43" s="41">
        <v>519542</v>
      </c>
      <c r="F43" s="42">
        <v>985.51921979999997</v>
      </c>
      <c r="G43" s="43">
        <v>1.0930779999999999E-2</v>
      </c>
      <c r="H43" s="33" t="s">
        <v>141</v>
      </c>
    </row>
    <row r="44" spans="1:8" x14ac:dyDescent="0.2">
      <c r="A44" s="39">
        <v>38</v>
      </c>
      <c r="B44" s="40" t="s">
        <v>36</v>
      </c>
      <c r="C44" s="40" t="s">
        <v>37</v>
      </c>
      <c r="D44" s="40" t="s">
        <v>23</v>
      </c>
      <c r="E44" s="41">
        <v>344040</v>
      </c>
      <c r="F44" s="42">
        <v>977.93370000000004</v>
      </c>
      <c r="G44" s="43">
        <v>1.0846649999999999E-2</v>
      </c>
      <c r="H44" s="33" t="s">
        <v>141</v>
      </c>
    </row>
    <row r="45" spans="1:8" x14ac:dyDescent="0.2">
      <c r="A45" s="39">
        <v>39</v>
      </c>
      <c r="B45" s="40" t="s">
        <v>373</v>
      </c>
      <c r="C45" s="40" t="s">
        <v>374</v>
      </c>
      <c r="D45" s="40" t="s">
        <v>184</v>
      </c>
      <c r="E45" s="41">
        <v>63677</v>
      </c>
      <c r="F45" s="42">
        <v>976.93253400000003</v>
      </c>
      <c r="G45" s="43">
        <v>1.0835539999999999E-2</v>
      </c>
      <c r="H45" s="33" t="s">
        <v>141</v>
      </c>
    </row>
    <row r="46" spans="1:8" ht="25.5" x14ac:dyDescent="0.2">
      <c r="A46" s="39">
        <v>40</v>
      </c>
      <c r="B46" s="40" t="s">
        <v>625</v>
      </c>
      <c r="C46" s="40" t="s">
        <v>626</v>
      </c>
      <c r="D46" s="40" t="s">
        <v>191</v>
      </c>
      <c r="E46" s="41">
        <v>161052</v>
      </c>
      <c r="F46" s="42">
        <v>973.23723600000005</v>
      </c>
      <c r="G46" s="43">
        <v>1.079456E-2</v>
      </c>
      <c r="H46" s="33" t="s">
        <v>141</v>
      </c>
    </row>
    <row r="47" spans="1:8" x14ac:dyDescent="0.2">
      <c r="A47" s="39">
        <v>41</v>
      </c>
      <c r="B47" s="40" t="s">
        <v>630</v>
      </c>
      <c r="C47" s="40" t="s">
        <v>631</v>
      </c>
      <c r="D47" s="40" t="s">
        <v>632</v>
      </c>
      <c r="E47" s="41">
        <v>346265</v>
      </c>
      <c r="F47" s="42">
        <v>973.00464999999997</v>
      </c>
      <c r="G47" s="43">
        <v>1.079198E-2</v>
      </c>
      <c r="H47" s="33" t="s">
        <v>141</v>
      </c>
    </row>
    <row r="48" spans="1:8" x14ac:dyDescent="0.2">
      <c r="A48" s="39">
        <v>42</v>
      </c>
      <c r="B48" s="40" t="s">
        <v>730</v>
      </c>
      <c r="C48" s="40" t="s">
        <v>731</v>
      </c>
      <c r="D48" s="40" t="s">
        <v>134</v>
      </c>
      <c r="E48" s="41">
        <v>76586</v>
      </c>
      <c r="F48" s="42">
        <v>972.6422</v>
      </c>
      <c r="G48" s="43">
        <v>1.0787959999999999E-2</v>
      </c>
      <c r="H48" s="33" t="s">
        <v>141</v>
      </c>
    </row>
    <row r="49" spans="1:8" x14ac:dyDescent="0.2">
      <c r="A49" s="39">
        <v>43</v>
      </c>
      <c r="B49" s="40" t="s">
        <v>38</v>
      </c>
      <c r="C49" s="40" t="s">
        <v>39</v>
      </c>
      <c r="D49" s="40" t="s">
        <v>40</v>
      </c>
      <c r="E49" s="41">
        <v>3002</v>
      </c>
      <c r="F49" s="42">
        <v>965.89350000000002</v>
      </c>
      <c r="G49" s="43">
        <v>1.07131E-2</v>
      </c>
      <c r="H49" s="33" t="s">
        <v>141</v>
      </c>
    </row>
    <row r="50" spans="1:8" x14ac:dyDescent="0.2">
      <c r="A50" s="39">
        <v>44</v>
      </c>
      <c r="B50" s="40" t="s">
        <v>41</v>
      </c>
      <c r="C50" s="40" t="s">
        <v>42</v>
      </c>
      <c r="D50" s="40" t="s">
        <v>40</v>
      </c>
      <c r="E50" s="41">
        <v>22231</v>
      </c>
      <c r="F50" s="42">
        <v>961.11282300000005</v>
      </c>
      <c r="G50" s="43">
        <v>1.0660080000000001E-2</v>
      </c>
      <c r="H50" s="33" t="s">
        <v>141</v>
      </c>
    </row>
    <row r="51" spans="1:8" x14ac:dyDescent="0.2">
      <c r="A51" s="39">
        <v>45</v>
      </c>
      <c r="B51" s="40" t="s">
        <v>469</v>
      </c>
      <c r="C51" s="40" t="s">
        <v>470</v>
      </c>
      <c r="D51" s="40" t="s">
        <v>124</v>
      </c>
      <c r="E51" s="41">
        <v>211267</v>
      </c>
      <c r="F51" s="42">
        <v>959.57471399999997</v>
      </c>
      <c r="G51" s="43">
        <v>1.064302E-2</v>
      </c>
      <c r="H51" s="33" t="s">
        <v>141</v>
      </c>
    </row>
    <row r="52" spans="1:8" x14ac:dyDescent="0.2">
      <c r="A52" s="39">
        <v>46</v>
      </c>
      <c r="B52" s="40" t="s">
        <v>833</v>
      </c>
      <c r="C52" s="40" t="s">
        <v>834</v>
      </c>
      <c r="D52" s="40" t="s">
        <v>45</v>
      </c>
      <c r="E52" s="41">
        <v>765257</v>
      </c>
      <c r="F52" s="42">
        <v>956.41819859999998</v>
      </c>
      <c r="G52" s="43">
        <v>1.0608009999999999E-2</v>
      </c>
      <c r="H52" s="33" t="s">
        <v>141</v>
      </c>
    </row>
    <row r="53" spans="1:8" x14ac:dyDescent="0.2">
      <c r="A53" s="39">
        <v>47</v>
      </c>
      <c r="B53" s="40" t="s">
        <v>481</v>
      </c>
      <c r="C53" s="40" t="s">
        <v>482</v>
      </c>
      <c r="D53" s="40" t="s">
        <v>194</v>
      </c>
      <c r="E53" s="41">
        <v>35394</v>
      </c>
      <c r="F53" s="42">
        <v>952.87726799999996</v>
      </c>
      <c r="G53" s="43">
        <v>1.056874E-2</v>
      </c>
      <c r="H53" s="33" t="s">
        <v>141</v>
      </c>
    </row>
    <row r="54" spans="1:8" x14ac:dyDescent="0.2">
      <c r="A54" s="39">
        <v>48</v>
      </c>
      <c r="B54" s="40" t="s">
        <v>627</v>
      </c>
      <c r="C54" s="40" t="s">
        <v>628</v>
      </c>
      <c r="D54" s="40" t="s">
        <v>629</v>
      </c>
      <c r="E54" s="41">
        <v>1118643</v>
      </c>
      <c r="F54" s="42">
        <v>951.29400720000001</v>
      </c>
      <c r="G54" s="43">
        <v>1.055118E-2</v>
      </c>
      <c r="H54" s="33" t="s">
        <v>141</v>
      </c>
    </row>
    <row r="55" spans="1:8" x14ac:dyDescent="0.2">
      <c r="A55" s="39">
        <v>49</v>
      </c>
      <c r="B55" s="40" t="s">
        <v>647</v>
      </c>
      <c r="C55" s="40" t="s">
        <v>648</v>
      </c>
      <c r="D55" s="40" t="s">
        <v>45</v>
      </c>
      <c r="E55" s="41">
        <v>378247</v>
      </c>
      <c r="F55" s="42">
        <v>917.62722199999996</v>
      </c>
      <c r="G55" s="43">
        <v>1.0177759999999999E-2</v>
      </c>
      <c r="H55" s="33" t="s">
        <v>141</v>
      </c>
    </row>
    <row r="56" spans="1:8" x14ac:dyDescent="0.2">
      <c r="A56" s="39">
        <v>50</v>
      </c>
      <c r="B56" s="40" t="s">
        <v>316</v>
      </c>
      <c r="C56" s="40" t="s">
        <v>317</v>
      </c>
      <c r="D56" s="40" t="s">
        <v>199</v>
      </c>
      <c r="E56" s="41">
        <v>8101</v>
      </c>
      <c r="F56" s="42">
        <v>906.17786000000001</v>
      </c>
      <c r="G56" s="43">
        <v>1.0050770000000001E-2</v>
      </c>
      <c r="H56" s="33" t="s">
        <v>141</v>
      </c>
    </row>
    <row r="57" spans="1:8" x14ac:dyDescent="0.2">
      <c r="A57" s="39">
        <v>51</v>
      </c>
      <c r="B57" s="40" t="s">
        <v>21</v>
      </c>
      <c r="C57" s="40" t="s">
        <v>22</v>
      </c>
      <c r="D57" s="40" t="s">
        <v>23</v>
      </c>
      <c r="E57" s="41">
        <v>259154</v>
      </c>
      <c r="F57" s="42">
        <v>899.91226500000005</v>
      </c>
      <c r="G57" s="43">
        <v>9.9812800000000004E-3</v>
      </c>
      <c r="H57" s="33" t="s">
        <v>141</v>
      </c>
    </row>
    <row r="58" spans="1:8" x14ac:dyDescent="0.2">
      <c r="A58" s="39">
        <v>52</v>
      </c>
      <c r="B58" s="40" t="s">
        <v>221</v>
      </c>
      <c r="C58" s="40" t="s">
        <v>222</v>
      </c>
      <c r="D58" s="40" t="s">
        <v>223</v>
      </c>
      <c r="E58" s="41">
        <v>20652</v>
      </c>
      <c r="F58" s="42">
        <v>890.74141199999997</v>
      </c>
      <c r="G58" s="43">
        <v>9.8795600000000008E-3</v>
      </c>
      <c r="H58" s="33" t="s">
        <v>141</v>
      </c>
    </row>
    <row r="59" spans="1:8" ht="25.5" x14ac:dyDescent="0.2">
      <c r="A59" s="39">
        <v>53</v>
      </c>
      <c r="B59" s="40" t="s">
        <v>826</v>
      </c>
      <c r="C59" s="40" t="s">
        <v>827</v>
      </c>
      <c r="D59" s="40" t="s">
        <v>828</v>
      </c>
      <c r="E59" s="41">
        <v>29233</v>
      </c>
      <c r="F59" s="42">
        <v>879.76713500000005</v>
      </c>
      <c r="G59" s="43">
        <v>9.7578400000000003E-3</v>
      </c>
      <c r="H59" s="33" t="s">
        <v>141</v>
      </c>
    </row>
    <row r="60" spans="1:8" x14ac:dyDescent="0.2">
      <c r="A60" s="39">
        <v>54</v>
      </c>
      <c r="B60" s="40" t="s">
        <v>79</v>
      </c>
      <c r="C60" s="40" t="s">
        <v>80</v>
      </c>
      <c r="D60" s="40" t="s">
        <v>32</v>
      </c>
      <c r="E60" s="41">
        <v>15658</v>
      </c>
      <c r="F60" s="42">
        <v>864.16502000000003</v>
      </c>
      <c r="G60" s="43">
        <v>9.5847899999999993E-3</v>
      </c>
      <c r="H60" s="33" t="s">
        <v>141</v>
      </c>
    </row>
    <row r="61" spans="1:8" x14ac:dyDescent="0.2">
      <c r="A61" s="39">
        <v>55</v>
      </c>
      <c r="B61" s="40" t="s">
        <v>292</v>
      </c>
      <c r="C61" s="40" t="s">
        <v>293</v>
      </c>
      <c r="D61" s="40" t="s">
        <v>228</v>
      </c>
      <c r="E61" s="41">
        <v>69852</v>
      </c>
      <c r="F61" s="42">
        <v>856.56015000000002</v>
      </c>
      <c r="G61" s="43">
        <v>9.5004500000000006E-3</v>
      </c>
      <c r="H61" s="33" t="s">
        <v>141</v>
      </c>
    </row>
    <row r="62" spans="1:8" x14ac:dyDescent="0.2">
      <c r="A62" s="39">
        <v>56</v>
      </c>
      <c r="B62" s="40" t="s">
        <v>273</v>
      </c>
      <c r="C62" s="40" t="s">
        <v>274</v>
      </c>
      <c r="D62" s="40" t="s">
        <v>194</v>
      </c>
      <c r="E62" s="41">
        <v>71747</v>
      </c>
      <c r="F62" s="42">
        <v>833.26965800000005</v>
      </c>
      <c r="G62" s="43">
        <v>9.2421199999999995E-3</v>
      </c>
      <c r="H62" s="33" t="s">
        <v>141</v>
      </c>
    </row>
    <row r="63" spans="1:8" x14ac:dyDescent="0.2">
      <c r="A63" s="39">
        <v>57</v>
      </c>
      <c r="B63" s="40" t="s">
        <v>790</v>
      </c>
      <c r="C63" s="40" t="s">
        <v>791</v>
      </c>
      <c r="D63" s="40" t="s">
        <v>116</v>
      </c>
      <c r="E63" s="41">
        <v>17040</v>
      </c>
      <c r="F63" s="42">
        <v>830.73407999999995</v>
      </c>
      <c r="G63" s="43">
        <v>9.214E-3</v>
      </c>
      <c r="H63" s="33" t="s">
        <v>141</v>
      </c>
    </row>
    <row r="64" spans="1:8" x14ac:dyDescent="0.2">
      <c r="A64" s="39">
        <v>58</v>
      </c>
      <c r="B64" s="40" t="s">
        <v>937</v>
      </c>
      <c r="C64" s="40" t="s">
        <v>938</v>
      </c>
      <c r="D64" s="40" t="s">
        <v>109</v>
      </c>
      <c r="E64" s="41">
        <v>39327</v>
      </c>
      <c r="F64" s="42">
        <v>828.10863900000004</v>
      </c>
      <c r="G64" s="43">
        <v>9.1848799999999994E-3</v>
      </c>
      <c r="H64" s="33" t="s">
        <v>141</v>
      </c>
    </row>
    <row r="65" spans="1:8" ht="25.5" x14ac:dyDescent="0.2">
      <c r="A65" s="39">
        <v>59</v>
      </c>
      <c r="B65" s="40" t="s">
        <v>939</v>
      </c>
      <c r="C65" s="40" t="s">
        <v>940</v>
      </c>
      <c r="D65" s="40" t="s">
        <v>205</v>
      </c>
      <c r="E65" s="41">
        <v>45618</v>
      </c>
      <c r="F65" s="42">
        <v>797.31140400000004</v>
      </c>
      <c r="G65" s="43">
        <v>8.8432900000000002E-3</v>
      </c>
      <c r="H65" s="33" t="s">
        <v>141</v>
      </c>
    </row>
    <row r="66" spans="1:8" x14ac:dyDescent="0.2">
      <c r="A66" s="39">
        <v>60</v>
      </c>
      <c r="B66" s="40" t="s">
        <v>267</v>
      </c>
      <c r="C66" s="40" t="s">
        <v>268</v>
      </c>
      <c r="D66" s="40" t="s">
        <v>52</v>
      </c>
      <c r="E66" s="41">
        <v>72171</v>
      </c>
      <c r="F66" s="42">
        <v>792.79843500000004</v>
      </c>
      <c r="G66" s="43">
        <v>8.7932400000000008E-3</v>
      </c>
      <c r="H66" s="33" t="s">
        <v>141</v>
      </c>
    </row>
    <row r="67" spans="1:8" x14ac:dyDescent="0.2">
      <c r="A67" s="39">
        <v>61</v>
      </c>
      <c r="B67" s="40" t="s">
        <v>841</v>
      </c>
      <c r="C67" s="40" t="s">
        <v>842</v>
      </c>
      <c r="D67" s="40" t="s">
        <v>40</v>
      </c>
      <c r="E67" s="41">
        <v>90257</v>
      </c>
      <c r="F67" s="42">
        <v>779.27893800000004</v>
      </c>
      <c r="G67" s="43">
        <v>8.6432899999999997E-3</v>
      </c>
      <c r="H67" s="33" t="s">
        <v>141</v>
      </c>
    </row>
    <row r="68" spans="1:8" x14ac:dyDescent="0.2">
      <c r="A68" s="39">
        <v>62</v>
      </c>
      <c r="B68" s="40" t="s">
        <v>816</v>
      </c>
      <c r="C68" s="40" t="s">
        <v>817</v>
      </c>
      <c r="D68" s="40" t="s">
        <v>35</v>
      </c>
      <c r="E68" s="41">
        <v>1885</v>
      </c>
      <c r="F68" s="42">
        <v>774.45225000000005</v>
      </c>
      <c r="G68" s="43">
        <v>8.5897500000000002E-3</v>
      </c>
      <c r="H68" s="33" t="s">
        <v>141</v>
      </c>
    </row>
    <row r="69" spans="1:8" x14ac:dyDescent="0.2">
      <c r="A69" s="39">
        <v>63</v>
      </c>
      <c r="B69" s="40" t="s">
        <v>81</v>
      </c>
      <c r="C69" s="40" t="s">
        <v>82</v>
      </c>
      <c r="D69" s="40" t="s">
        <v>40</v>
      </c>
      <c r="E69" s="41">
        <v>179195</v>
      </c>
      <c r="F69" s="42">
        <v>729.32365000000004</v>
      </c>
      <c r="G69" s="43">
        <v>8.0892199999999994E-3</v>
      </c>
      <c r="H69" s="33" t="s">
        <v>141</v>
      </c>
    </row>
    <row r="70" spans="1:8" ht="25.5" x14ac:dyDescent="0.2">
      <c r="A70" s="39">
        <v>64</v>
      </c>
      <c r="B70" s="40" t="s">
        <v>24</v>
      </c>
      <c r="C70" s="40" t="s">
        <v>25</v>
      </c>
      <c r="D70" s="40" t="s">
        <v>26</v>
      </c>
      <c r="E70" s="41">
        <v>6008</v>
      </c>
      <c r="F70" s="42">
        <v>715.13224000000002</v>
      </c>
      <c r="G70" s="43">
        <v>7.9318099999999992E-3</v>
      </c>
      <c r="H70" s="33" t="s">
        <v>141</v>
      </c>
    </row>
    <row r="71" spans="1:8" x14ac:dyDescent="0.2">
      <c r="A71" s="39">
        <v>65</v>
      </c>
      <c r="B71" s="40" t="s">
        <v>255</v>
      </c>
      <c r="C71" s="40" t="s">
        <v>256</v>
      </c>
      <c r="D71" s="40" t="s">
        <v>199</v>
      </c>
      <c r="E71" s="41">
        <v>12661</v>
      </c>
      <c r="F71" s="42">
        <v>702.55889000000002</v>
      </c>
      <c r="G71" s="43">
        <v>7.7923599999999999E-3</v>
      </c>
      <c r="H71" s="33" t="s">
        <v>141</v>
      </c>
    </row>
    <row r="72" spans="1:8" x14ac:dyDescent="0.2">
      <c r="A72" s="39">
        <v>66</v>
      </c>
      <c r="B72" s="40" t="s">
        <v>92</v>
      </c>
      <c r="C72" s="40" t="s">
        <v>93</v>
      </c>
      <c r="D72" s="40" t="s">
        <v>40</v>
      </c>
      <c r="E72" s="41">
        <v>18461</v>
      </c>
      <c r="F72" s="42">
        <v>694.1336</v>
      </c>
      <c r="G72" s="43">
        <v>7.6989099999999998E-3</v>
      </c>
      <c r="H72" s="33" t="s">
        <v>141</v>
      </c>
    </row>
    <row r="73" spans="1:8" ht="25.5" x14ac:dyDescent="0.2">
      <c r="A73" s="39">
        <v>67</v>
      </c>
      <c r="B73" s="40" t="s">
        <v>810</v>
      </c>
      <c r="C73" s="40" t="s">
        <v>811</v>
      </c>
      <c r="D73" s="40" t="s">
        <v>281</v>
      </c>
      <c r="E73" s="41">
        <v>3760</v>
      </c>
      <c r="F73" s="42">
        <v>691.50160000000005</v>
      </c>
      <c r="G73" s="43">
        <v>7.6697199999999997E-3</v>
      </c>
      <c r="H73" s="33" t="s">
        <v>141</v>
      </c>
    </row>
    <row r="74" spans="1:8" ht="25.5" x14ac:dyDescent="0.2">
      <c r="A74" s="39">
        <v>68</v>
      </c>
      <c r="B74" s="40" t="s">
        <v>941</v>
      </c>
      <c r="C74" s="40" t="s">
        <v>942</v>
      </c>
      <c r="D74" s="40" t="s">
        <v>281</v>
      </c>
      <c r="E74" s="41">
        <v>25619</v>
      </c>
      <c r="F74" s="42">
        <v>671.85827500000005</v>
      </c>
      <c r="G74" s="43">
        <v>7.4518400000000004E-3</v>
      </c>
      <c r="H74" s="33" t="s">
        <v>141</v>
      </c>
    </row>
    <row r="75" spans="1:8" x14ac:dyDescent="0.2">
      <c r="A75" s="39">
        <v>69</v>
      </c>
      <c r="B75" s="40" t="s">
        <v>217</v>
      </c>
      <c r="C75" s="40" t="s">
        <v>218</v>
      </c>
      <c r="D75" s="40" t="s">
        <v>32</v>
      </c>
      <c r="E75" s="41">
        <v>7338</v>
      </c>
      <c r="F75" s="42">
        <v>668.23496999999998</v>
      </c>
      <c r="G75" s="43">
        <v>7.4116599999999996E-3</v>
      </c>
      <c r="H75" s="33" t="s">
        <v>141</v>
      </c>
    </row>
    <row r="76" spans="1:8" x14ac:dyDescent="0.2">
      <c r="A76" s="39">
        <v>70</v>
      </c>
      <c r="B76" s="40" t="s">
        <v>943</v>
      </c>
      <c r="C76" s="40" t="s">
        <v>944</v>
      </c>
      <c r="D76" s="40" t="s">
        <v>228</v>
      </c>
      <c r="E76" s="41">
        <v>572648</v>
      </c>
      <c r="F76" s="42">
        <v>613.30600800000002</v>
      </c>
      <c r="G76" s="43">
        <v>6.80242E-3</v>
      </c>
      <c r="H76" s="33" t="s">
        <v>141</v>
      </c>
    </row>
    <row r="77" spans="1:8" x14ac:dyDescent="0.2">
      <c r="A77" s="39">
        <v>71</v>
      </c>
      <c r="B77" s="40" t="s">
        <v>130</v>
      </c>
      <c r="C77" s="40" t="s">
        <v>131</v>
      </c>
      <c r="D77" s="40" t="s">
        <v>40</v>
      </c>
      <c r="E77" s="41">
        <v>18442</v>
      </c>
      <c r="F77" s="42">
        <v>595.82413599999995</v>
      </c>
      <c r="G77" s="43">
        <v>6.6085199999999997E-3</v>
      </c>
      <c r="H77" s="33" t="s">
        <v>141</v>
      </c>
    </row>
    <row r="78" spans="1:8" x14ac:dyDescent="0.2">
      <c r="A78" s="39">
        <v>72</v>
      </c>
      <c r="B78" s="40" t="s">
        <v>838</v>
      </c>
      <c r="C78" s="40" t="s">
        <v>839</v>
      </c>
      <c r="D78" s="40" t="s">
        <v>840</v>
      </c>
      <c r="E78" s="41">
        <v>211267</v>
      </c>
      <c r="F78" s="42">
        <v>558.27304749999996</v>
      </c>
      <c r="G78" s="43">
        <v>6.1920300000000003E-3</v>
      </c>
      <c r="H78" s="33" t="s">
        <v>141</v>
      </c>
    </row>
    <row r="79" spans="1:8" x14ac:dyDescent="0.2">
      <c r="A79" s="39">
        <v>73</v>
      </c>
      <c r="B79" s="40" t="s">
        <v>94</v>
      </c>
      <c r="C79" s="40" t="s">
        <v>95</v>
      </c>
      <c r="D79" s="40" t="s">
        <v>40</v>
      </c>
      <c r="E79" s="41">
        <v>1101169</v>
      </c>
      <c r="F79" s="42">
        <v>528.67123690000005</v>
      </c>
      <c r="G79" s="43">
        <v>5.8637000000000003E-3</v>
      </c>
      <c r="H79" s="33" t="s">
        <v>141</v>
      </c>
    </row>
    <row r="80" spans="1:8" x14ac:dyDescent="0.2">
      <c r="A80" s="39">
        <v>74</v>
      </c>
      <c r="B80" s="40" t="s">
        <v>804</v>
      </c>
      <c r="C80" s="40" t="s">
        <v>805</v>
      </c>
      <c r="D80" s="40" t="s">
        <v>199</v>
      </c>
      <c r="E80" s="41">
        <v>193746</v>
      </c>
      <c r="F80" s="42">
        <v>355.81452899999999</v>
      </c>
      <c r="G80" s="43">
        <v>3.9464799999999996E-3</v>
      </c>
      <c r="H80" s="33" t="s">
        <v>141</v>
      </c>
    </row>
    <row r="81" spans="1:8" x14ac:dyDescent="0.2">
      <c r="A81" s="44"/>
      <c r="B81" s="44"/>
      <c r="C81" s="45" t="s">
        <v>140</v>
      </c>
      <c r="D81" s="44"/>
      <c r="E81" s="44" t="s">
        <v>141</v>
      </c>
      <c r="F81" s="46">
        <v>87384.097704600004</v>
      </c>
      <c r="G81" s="47">
        <v>0.96921133999999998</v>
      </c>
      <c r="H81" s="33" t="s">
        <v>141</v>
      </c>
    </row>
    <row r="82" spans="1:8" x14ac:dyDescent="0.2">
      <c r="A82" s="44"/>
      <c r="B82" s="44"/>
      <c r="C82" s="48"/>
      <c r="D82" s="44"/>
      <c r="E82" s="44"/>
      <c r="F82" s="49"/>
      <c r="G82" s="49"/>
      <c r="H82" s="33" t="s">
        <v>141</v>
      </c>
    </row>
    <row r="83" spans="1:8" x14ac:dyDescent="0.2">
      <c r="A83" s="44"/>
      <c r="B83" s="44"/>
      <c r="C83" s="45" t="s">
        <v>142</v>
      </c>
      <c r="D83" s="44"/>
      <c r="E83" s="44"/>
      <c r="F83" s="44"/>
      <c r="G83" s="44"/>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144</v>
      </c>
      <c r="D86" s="44"/>
      <c r="E86" s="44"/>
      <c r="F86" s="44"/>
      <c r="G86" s="44"/>
      <c r="H86" s="33" t="s">
        <v>141</v>
      </c>
    </row>
    <row r="87" spans="1:8" x14ac:dyDescent="0.2">
      <c r="A87" s="44"/>
      <c r="B87" s="44"/>
      <c r="C87" s="45" t="s">
        <v>140</v>
      </c>
      <c r="D87" s="44"/>
      <c r="E87" s="44" t="s">
        <v>141</v>
      </c>
      <c r="F87" s="50" t="s">
        <v>143</v>
      </c>
      <c r="G87" s="47">
        <v>0</v>
      </c>
      <c r="H87" s="33" t="s">
        <v>141</v>
      </c>
    </row>
    <row r="88" spans="1:8" x14ac:dyDescent="0.2">
      <c r="A88" s="44"/>
      <c r="B88" s="44"/>
      <c r="C88" s="48"/>
      <c r="D88" s="44"/>
      <c r="E88" s="44"/>
      <c r="F88" s="49"/>
      <c r="G88" s="49"/>
      <c r="H88" s="33" t="s">
        <v>141</v>
      </c>
    </row>
    <row r="89" spans="1:8" x14ac:dyDescent="0.2">
      <c r="A89" s="44"/>
      <c r="B89" s="44"/>
      <c r="C89" s="45" t="s">
        <v>145</v>
      </c>
      <c r="D89" s="44"/>
      <c r="E89" s="44"/>
      <c r="F89" s="44"/>
      <c r="G89" s="44"/>
      <c r="H89" s="33" t="s">
        <v>141</v>
      </c>
    </row>
    <row r="90" spans="1:8" x14ac:dyDescent="0.2">
      <c r="A90" s="44"/>
      <c r="B90" s="44"/>
      <c r="C90" s="45" t="s">
        <v>140</v>
      </c>
      <c r="D90" s="44"/>
      <c r="E90" s="44" t="s">
        <v>141</v>
      </c>
      <c r="F90" s="50" t="s">
        <v>143</v>
      </c>
      <c r="G90" s="47">
        <v>0</v>
      </c>
      <c r="H90" s="33" t="s">
        <v>141</v>
      </c>
    </row>
    <row r="91" spans="1:8" x14ac:dyDescent="0.2">
      <c r="A91" s="44"/>
      <c r="B91" s="44"/>
      <c r="C91" s="48"/>
      <c r="D91" s="44"/>
      <c r="E91" s="44"/>
      <c r="F91" s="49"/>
      <c r="G91" s="49"/>
      <c r="H91" s="33" t="s">
        <v>141</v>
      </c>
    </row>
    <row r="92" spans="1:8" x14ac:dyDescent="0.2">
      <c r="A92" s="44"/>
      <c r="B92" s="44"/>
      <c r="C92" s="45" t="s">
        <v>146</v>
      </c>
      <c r="D92" s="44"/>
      <c r="E92" s="44"/>
      <c r="F92" s="49"/>
      <c r="G92" s="49"/>
      <c r="H92" s="33" t="s">
        <v>141</v>
      </c>
    </row>
    <row r="93" spans="1:8" x14ac:dyDescent="0.2">
      <c r="A93" s="44"/>
      <c r="B93" s="44"/>
      <c r="C93" s="45" t="s">
        <v>140</v>
      </c>
      <c r="D93" s="44"/>
      <c r="E93" s="44" t="s">
        <v>141</v>
      </c>
      <c r="F93" s="50" t="s">
        <v>143</v>
      </c>
      <c r="G93" s="47">
        <v>0</v>
      </c>
      <c r="H93" s="33" t="s">
        <v>141</v>
      </c>
    </row>
    <row r="94" spans="1:8" x14ac:dyDescent="0.2">
      <c r="A94" s="44"/>
      <c r="B94" s="44"/>
      <c r="C94" s="48"/>
      <c r="D94" s="44"/>
      <c r="E94" s="44"/>
      <c r="F94" s="49"/>
      <c r="G94" s="49"/>
      <c r="H94" s="33" t="s">
        <v>141</v>
      </c>
    </row>
    <row r="95" spans="1:8" x14ac:dyDescent="0.2">
      <c r="A95" s="44"/>
      <c r="B95" s="44"/>
      <c r="C95" s="45" t="s">
        <v>147</v>
      </c>
      <c r="D95" s="44"/>
      <c r="E95" s="44"/>
      <c r="F95" s="49"/>
      <c r="G95" s="49"/>
      <c r="H95" s="33" t="s">
        <v>141</v>
      </c>
    </row>
    <row r="96" spans="1:8" x14ac:dyDescent="0.2">
      <c r="A96" s="39">
        <v>1</v>
      </c>
      <c r="B96" s="40"/>
      <c r="C96" s="40" t="s">
        <v>1177</v>
      </c>
      <c r="D96" s="40" t="s">
        <v>666</v>
      </c>
      <c r="E96" s="41">
        <v>792000</v>
      </c>
      <c r="F96" s="42">
        <v>1457.5175999999999</v>
      </c>
      <c r="G96" s="43">
        <v>1.61659E-2</v>
      </c>
      <c r="H96" s="33" t="s">
        <v>141</v>
      </c>
    </row>
    <row r="97" spans="1:8" ht="25.5" x14ac:dyDescent="0.2">
      <c r="A97" s="39">
        <v>2</v>
      </c>
      <c r="B97" s="40"/>
      <c r="C97" s="40" t="s">
        <v>1178</v>
      </c>
      <c r="D97" s="40" t="s">
        <v>666</v>
      </c>
      <c r="E97" s="41">
        <v>3125</v>
      </c>
      <c r="F97" s="42">
        <v>36.21875</v>
      </c>
      <c r="G97" s="43">
        <v>4.0172E-4</v>
      </c>
      <c r="H97" s="33" t="s">
        <v>141</v>
      </c>
    </row>
    <row r="98" spans="1:8" x14ac:dyDescent="0.2">
      <c r="A98" s="44"/>
      <c r="B98" s="44"/>
      <c r="C98" s="45" t="s">
        <v>140</v>
      </c>
      <c r="D98" s="44"/>
      <c r="E98" s="44" t="s">
        <v>141</v>
      </c>
      <c r="F98" s="46">
        <v>1493.7363499999999</v>
      </c>
      <c r="G98" s="47">
        <v>1.6567620000000002E-2</v>
      </c>
      <c r="H98" s="33" t="s">
        <v>141</v>
      </c>
    </row>
    <row r="99" spans="1:8" x14ac:dyDescent="0.2">
      <c r="A99" s="44"/>
      <c r="B99" s="44"/>
      <c r="C99" s="48"/>
      <c r="D99" s="44"/>
      <c r="E99" s="44"/>
      <c r="F99" s="49"/>
      <c r="G99" s="49"/>
      <c r="H99" s="33" t="s">
        <v>141</v>
      </c>
    </row>
    <row r="100" spans="1:8" x14ac:dyDescent="0.2">
      <c r="A100" s="44"/>
      <c r="B100" s="44"/>
      <c r="C100" s="45" t="s">
        <v>148</v>
      </c>
      <c r="D100" s="44"/>
      <c r="E100" s="44"/>
      <c r="F100" s="46">
        <v>88877.834054599996</v>
      </c>
      <c r="G100" s="47">
        <v>0.98577895999999998</v>
      </c>
      <c r="H100" s="33" t="s">
        <v>141</v>
      </c>
    </row>
    <row r="101" spans="1:8" x14ac:dyDescent="0.2">
      <c r="A101" s="44"/>
      <c r="B101" s="44"/>
      <c r="C101" s="48"/>
      <c r="D101" s="44"/>
      <c r="E101" s="44"/>
      <c r="F101" s="49"/>
      <c r="G101" s="49"/>
      <c r="H101" s="33" t="s">
        <v>141</v>
      </c>
    </row>
    <row r="102" spans="1:8" x14ac:dyDescent="0.2">
      <c r="A102" s="44"/>
      <c r="B102" s="44"/>
      <c r="C102" s="45" t="s">
        <v>149</v>
      </c>
      <c r="D102" s="44"/>
      <c r="E102" s="44"/>
      <c r="F102" s="49"/>
      <c r="G102" s="49"/>
      <c r="H102" s="33" t="s">
        <v>141</v>
      </c>
    </row>
    <row r="103" spans="1:8" x14ac:dyDescent="0.2">
      <c r="A103" s="44"/>
      <c r="B103" s="44"/>
      <c r="C103" s="45" t="s">
        <v>11</v>
      </c>
      <c r="D103" s="44"/>
      <c r="E103" s="44"/>
      <c r="F103" s="49"/>
      <c r="G103" s="49"/>
      <c r="H103" s="33" t="s">
        <v>141</v>
      </c>
    </row>
    <row r="104" spans="1:8" x14ac:dyDescent="0.2">
      <c r="A104" s="44"/>
      <c r="B104" s="44"/>
      <c r="C104" s="45" t="s">
        <v>140</v>
      </c>
      <c r="D104" s="44"/>
      <c r="E104" s="44" t="s">
        <v>141</v>
      </c>
      <c r="F104" s="50" t="s">
        <v>143</v>
      </c>
      <c r="G104" s="47">
        <v>0</v>
      </c>
      <c r="H104" s="33" t="s">
        <v>141</v>
      </c>
    </row>
    <row r="105" spans="1:8" x14ac:dyDescent="0.2">
      <c r="A105" s="44"/>
      <c r="B105" s="44"/>
      <c r="C105" s="48"/>
      <c r="D105" s="44"/>
      <c r="E105" s="44"/>
      <c r="F105" s="49"/>
      <c r="G105" s="49"/>
      <c r="H105" s="33" t="s">
        <v>141</v>
      </c>
    </row>
    <row r="106" spans="1:8" x14ac:dyDescent="0.2">
      <c r="A106" s="44"/>
      <c r="B106" s="44"/>
      <c r="C106" s="45" t="s">
        <v>150</v>
      </c>
      <c r="D106" s="44"/>
      <c r="E106" s="44"/>
      <c r="F106" s="44"/>
      <c r="G106" s="44"/>
      <c r="H106" s="33" t="s">
        <v>141</v>
      </c>
    </row>
    <row r="107" spans="1:8" x14ac:dyDescent="0.2">
      <c r="A107" s="44"/>
      <c r="B107" s="44"/>
      <c r="C107" s="45" t="s">
        <v>140</v>
      </c>
      <c r="D107" s="44"/>
      <c r="E107" s="44" t="s">
        <v>141</v>
      </c>
      <c r="F107" s="50" t="s">
        <v>143</v>
      </c>
      <c r="G107" s="47">
        <v>0</v>
      </c>
      <c r="H107" s="33" t="s">
        <v>141</v>
      </c>
    </row>
    <row r="108" spans="1:8" x14ac:dyDescent="0.2">
      <c r="A108" s="44"/>
      <c r="B108" s="44"/>
      <c r="C108" s="48"/>
      <c r="D108" s="44"/>
      <c r="E108" s="44"/>
      <c r="F108" s="49"/>
      <c r="G108" s="49"/>
      <c r="H108" s="33" t="s">
        <v>141</v>
      </c>
    </row>
    <row r="109" spans="1:8" x14ac:dyDescent="0.2">
      <c r="A109" s="44"/>
      <c r="B109" s="44"/>
      <c r="C109" s="45" t="s">
        <v>151</v>
      </c>
      <c r="D109" s="44"/>
      <c r="E109" s="44"/>
      <c r="F109" s="44"/>
      <c r="G109" s="44"/>
      <c r="H109" s="33" t="s">
        <v>141</v>
      </c>
    </row>
    <row r="110" spans="1:8" x14ac:dyDescent="0.2">
      <c r="A110" s="44"/>
      <c r="B110" s="44"/>
      <c r="C110" s="45" t="s">
        <v>140</v>
      </c>
      <c r="D110" s="44"/>
      <c r="E110" s="44" t="s">
        <v>141</v>
      </c>
      <c r="F110" s="50" t="s">
        <v>143</v>
      </c>
      <c r="G110" s="47">
        <v>0</v>
      </c>
      <c r="H110" s="33" t="s">
        <v>141</v>
      </c>
    </row>
    <row r="111" spans="1:8" x14ac:dyDescent="0.2">
      <c r="A111" s="44"/>
      <c r="B111" s="44"/>
      <c r="C111" s="48"/>
      <c r="D111" s="44"/>
      <c r="E111" s="44"/>
      <c r="F111" s="49"/>
      <c r="G111" s="49"/>
      <c r="H111" s="33" t="s">
        <v>141</v>
      </c>
    </row>
    <row r="112" spans="1:8" x14ac:dyDescent="0.2">
      <c r="A112" s="44"/>
      <c r="B112" s="44"/>
      <c r="C112" s="45" t="s">
        <v>152</v>
      </c>
      <c r="D112" s="44"/>
      <c r="E112" s="44"/>
      <c r="F112" s="49"/>
      <c r="G112" s="49"/>
      <c r="H112" s="33" t="s">
        <v>141</v>
      </c>
    </row>
    <row r="113" spans="1:8" x14ac:dyDescent="0.2">
      <c r="A113" s="44"/>
      <c r="B113" s="44"/>
      <c r="C113" s="45" t="s">
        <v>140</v>
      </c>
      <c r="D113" s="44"/>
      <c r="E113" s="44" t="s">
        <v>141</v>
      </c>
      <c r="F113" s="50" t="s">
        <v>143</v>
      </c>
      <c r="G113" s="47">
        <v>0</v>
      </c>
      <c r="H113" s="33" t="s">
        <v>141</v>
      </c>
    </row>
    <row r="114" spans="1:8" x14ac:dyDescent="0.2">
      <c r="A114" s="44"/>
      <c r="B114" s="44"/>
      <c r="C114" s="48"/>
      <c r="D114" s="44"/>
      <c r="E114" s="44"/>
      <c r="F114" s="49"/>
      <c r="G114" s="49"/>
      <c r="H114" s="33" t="s">
        <v>141</v>
      </c>
    </row>
    <row r="115" spans="1:8" x14ac:dyDescent="0.2">
      <c r="A115" s="44"/>
      <c r="B115" s="44"/>
      <c r="C115" s="45" t="s">
        <v>153</v>
      </c>
      <c r="D115" s="44"/>
      <c r="E115" s="44"/>
      <c r="F115" s="46">
        <v>0</v>
      </c>
      <c r="G115" s="47">
        <v>0</v>
      </c>
      <c r="H115" s="33" t="s">
        <v>141</v>
      </c>
    </row>
    <row r="116" spans="1:8" x14ac:dyDescent="0.2">
      <c r="A116" s="44"/>
      <c r="B116" s="44"/>
      <c r="C116" s="48"/>
      <c r="D116" s="44"/>
      <c r="E116" s="44"/>
      <c r="F116" s="49"/>
      <c r="G116" s="49"/>
      <c r="H116" s="33" t="s">
        <v>141</v>
      </c>
    </row>
    <row r="117" spans="1:8" x14ac:dyDescent="0.2">
      <c r="A117" s="44"/>
      <c r="B117" s="44"/>
      <c r="C117" s="45" t="s">
        <v>154</v>
      </c>
      <c r="D117" s="44"/>
      <c r="E117" s="44"/>
      <c r="F117" s="49"/>
      <c r="G117" s="49"/>
      <c r="H117" s="33" t="s">
        <v>141</v>
      </c>
    </row>
    <row r="118" spans="1:8" x14ac:dyDescent="0.2">
      <c r="A118" s="44"/>
      <c r="B118" s="44"/>
      <c r="C118" s="45" t="s">
        <v>155</v>
      </c>
      <c r="D118" s="44"/>
      <c r="E118" s="44"/>
      <c r="F118" s="49"/>
      <c r="G118" s="49"/>
      <c r="H118" s="33" t="s">
        <v>141</v>
      </c>
    </row>
    <row r="119" spans="1:8" x14ac:dyDescent="0.2">
      <c r="A119" s="44"/>
      <c r="B119" s="44"/>
      <c r="C119" s="45" t="s">
        <v>140</v>
      </c>
      <c r="D119" s="44"/>
      <c r="E119" s="44" t="s">
        <v>141</v>
      </c>
      <c r="F119" s="50" t="s">
        <v>143</v>
      </c>
      <c r="G119" s="47">
        <v>0</v>
      </c>
      <c r="H119" s="33" t="s">
        <v>141</v>
      </c>
    </row>
    <row r="120" spans="1:8" x14ac:dyDescent="0.2">
      <c r="A120" s="44"/>
      <c r="B120" s="44"/>
      <c r="C120" s="48"/>
      <c r="D120" s="44"/>
      <c r="E120" s="44"/>
      <c r="F120" s="49"/>
      <c r="G120" s="49"/>
      <c r="H120" s="33" t="s">
        <v>141</v>
      </c>
    </row>
    <row r="121" spans="1:8" x14ac:dyDescent="0.2">
      <c r="A121" s="44"/>
      <c r="B121" s="44"/>
      <c r="C121" s="45" t="s">
        <v>156</v>
      </c>
      <c r="D121" s="44"/>
      <c r="E121" s="44"/>
      <c r="F121" s="49"/>
      <c r="G121" s="49"/>
      <c r="H121" s="33" t="s">
        <v>141</v>
      </c>
    </row>
    <row r="122" spans="1:8" x14ac:dyDescent="0.2">
      <c r="A122" s="44"/>
      <c r="B122" s="44"/>
      <c r="C122" s="45" t="s">
        <v>140</v>
      </c>
      <c r="D122" s="44"/>
      <c r="E122" s="44" t="s">
        <v>141</v>
      </c>
      <c r="F122" s="50" t="s">
        <v>143</v>
      </c>
      <c r="G122" s="47">
        <v>0</v>
      </c>
      <c r="H122" s="33" t="s">
        <v>141</v>
      </c>
    </row>
    <row r="123" spans="1:8" x14ac:dyDescent="0.2">
      <c r="A123" s="44"/>
      <c r="B123" s="44"/>
      <c r="C123" s="48"/>
      <c r="D123" s="44"/>
      <c r="E123" s="44"/>
      <c r="F123" s="49"/>
      <c r="G123" s="49"/>
      <c r="H123" s="33" t="s">
        <v>141</v>
      </c>
    </row>
    <row r="124" spans="1:8" x14ac:dyDescent="0.2">
      <c r="A124" s="44"/>
      <c r="B124" s="44"/>
      <c r="C124" s="45" t="s">
        <v>157</v>
      </c>
      <c r="D124" s="44"/>
      <c r="E124" s="44"/>
      <c r="F124" s="49"/>
      <c r="G124" s="49"/>
      <c r="H124" s="33" t="s">
        <v>141</v>
      </c>
    </row>
    <row r="125" spans="1:8" x14ac:dyDescent="0.2">
      <c r="A125" s="44"/>
      <c r="B125" s="44"/>
      <c r="C125" s="45" t="s">
        <v>140</v>
      </c>
      <c r="D125" s="44"/>
      <c r="E125" s="44" t="s">
        <v>141</v>
      </c>
      <c r="F125" s="50" t="s">
        <v>143</v>
      </c>
      <c r="G125" s="47">
        <v>0</v>
      </c>
      <c r="H125" s="33" t="s">
        <v>141</v>
      </c>
    </row>
    <row r="126" spans="1:8" x14ac:dyDescent="0.2">
      <c r="A126" s="44"/>
      <c r="B126" s="44"/>
      <c r="C126" s="48"/>
      <c r="D126" s="44"/>
      <c r="E126" s="44"/>
      <c r="F126" s="49"/>
      <c r="G126" s="49"/>
      <c r="H126" s="33" t="s">
        <v>141</v>
      </c>
    </row>
    <row r="127" spans="1:8" x14ac:dyDescent="0.2">
      <c r="A127" s="44"/>
      <c r="B127" s="44"/>
      <c r="C127" s="45" t="s">
        <v>158</v>
      </c>
      <c r="D127" s="44"/>
      <c r="E127" s="44"/>
      <c r="F127" s="49"/>
      <c r="G127" s="49"/>
      <c r="H127" s="33" t="s">
        <v>141</v>
      </c>
    </row>
    <row r="128" spans="1:8" x14ac:dyDescent="0.2">
      <c r="A128" s="39">
        <v>1</v>
      </c>
      <c r="B128" s="40"/>
      <c r="C128" s="40" t="s">
        <v>159</v>
      </c>
      <c r="D128" s="40"/>
      <c r="E128" s="52"/>
      <c r="F128" s="42">
        <v>2094.2857906939998</v>
      </c>
      <c r="G128" s="43">
        <v>2.3228550000000001E-2</v>
      </c>
      <c r="H128" s="33">
        <v>5.25</v>
      </c>
    </row>
    <row r="129" spans="1:8" x14ac:dyDescent="0.2">
      <c r="A129" s="44"/>
      <c r="B129" s="44"/>
      <c r="C129" s="45" t="s">
        <v>140</v>
      </c>
      <c r="D129" s="44"/>
      <c r="E129" s="44" t="s">
        <v>141</v>
      </c>
      <c r="F129" s="46">
        <v>2094.2857906939998</v>
      </c>
      <c r="G129" s="47">
        <v>2.3228550000000001E-2</v>
      </c>
      <c r="H129" s="33" t="s">
        <v>141</v>
      </c>
    </row>
    <row r="130" spans="1:8" x14ac:dyDescent="0.2">
      <c r="A130" s="44"/>
      <c r="B130" s="44"/>
      <c r="C130" s="48"/>
      <c r="D130" s="44"/>
      <c r="E130" s="44"/>
      <c r="F130" s="49"/>
      <c r="G130" s="49"/>
      <c r="H130" s="33" t="s">
        <v>141</v>
      </c>
    </row>
    <row r="131" spans="1:8" x14ac:dyDescent="0.2">
      <c r="A131" s="44"/>
      <c r="B131" s="44"/>
      <c r="C131" s="45" t="s">
        <v>160</v>
      </c>
      <c r="D131" s="44"/>
      <c r="E131" s="44"/>
      <c r="F131" s="46">
        <v>2094.2857906939998</v>
      </c>
      <c r="G131" s="47">
        <v>2.3228550000000001E-2</v>
      </c>
      <c r="H131" s="33" t="s">
        <v>141</v>
      </c>
    </row>
    <row r="132" spans="1:8" x14ac:dyDescent="0.2">
      <c r="A132" s="44"/>
      <c r="B132" s="44"/>
      <c r="C132" s="49"/>
      <c r="D132" s="44"/>
      <c r="E132" s="44"/>
      <c r="F132" s="44"/>
      <c r="G132" s="44"/>
      <c r="H132" s="33" t="s">
        <v>141</v>
      </c>
    </row>
    <row r="133" spans="1:8" x14ac:dyDescent="0.2">
      <c r="A133" s="44"/>
      <c r="B133" s="44"/>
      <c r="C133" s="45" t="s">
        <v>161</v>
      </c>
      <c r="D133" s="44"/>
      <c r="E133" s="44"/>
      <c r="F133" s="44"/>
      <c r="G133" s="44"/>
      <c r="H133" s="33" t="s">
        <v>141</v>
      </c>
    </row>
    <row r="134" spans="1:8" x14ac:dyDescent="0.2">
      <c r="A134" s="44"/>
      <c r="B134" s="44"/>
      <c r="C134" s="45" t="s">
        <v>162</v>
      </c>
      <c r="D134" s="44"/>
      <c r="E134" s="44"/>
      <c r="F134" s="44"/>
      <c r="G134" s="44"/>
      <c r="H134" s="33" t="s">
        <v>141</v>
      </c>
    </row>
    <row r="135" spans="1:8" x14ac:dyDescent="0.2">
      <c r="A135" s="44"/>
      <c r="B135" s="44"/>
      <c r="C135" s="45" t="s">
        <v>140</v>
      </c>
      <c r="D135" s="44"/>
      <c r="E135" s="44" t="s">
        <v>141</v>
      </c>
      <c r="F135" s="50" t="s">
        <v>143</v>
      </c>
      <c r="G135" s="47">
        <v>0</v>
      </c>
      <c r="H135" s="33" t="s">
        <v>141</v>
      </c>
    </row>
    <row r="136" spans="1:8" x14ac:dyDescent="0.2">
      <c r="A136" s="44"/>
      <c r="B136" s="44"/>
      <c r="C136" s="48"/>
      <c r="D136" s="44"/>
      <c r="E136" s="44"/>
      <c r="F136" s="49"/>
      <c r="G136" s="49"/>
      <c r="H136" s="33" t="s">
        <v>141</v>
      </c>
    </row>
    <row r="137" spans="1:8" x14ac:dyDescent="0.2">
      <c r="A137" s="44"/>
      <c r="B137" s="44"/>
      <c r="C137" s="45" t="s">
        <v>163</v>
      </c>
      <c r="D137" s="44"/>
      <c r="E137" s="44"/>
      <c r="F137" s="44"/>
      <c r="G137" s="44"/>
      <c r="H137" s="33" t="s">
        <v>141</v>
      </c>
    </row>
    <row r="138" spans="1:8" x14ac:dyDescent="0.2">
      <c r="A138" s="44"/>
      <c r="B138" s="44"/>
      <c r="C138" s="45" t="s">
        <v>164</v>
      </c>
      <c r="D138" s="44"/>
      <c r="E138" s="44"/>
      <c r="F138" s="44"/>
      <c r="G138" s="44"/>
      <c r="H138" s="33" t="s">
        <v>141</v>
      </c>
    </row>
    <row r="139" spans="1:8" x14ac:dyDescent="0.2">
      <c r="A139" s="44"/>
      <c r="B139" s="44"/>
      <c r="C139" s="45" t="s">
        <v>140</v>
      </c>
      <c r="D139" s="44"/>
      <c r="E139" s="44" t="s">
        <v>141</v>
      </c>
      <c r="F139" s="50" t="s">
        <v>143</v>
      </c>
      <c r="G139" s="47">
        <v>0</v>
      </c>
      <c r="H139" s="33" t="s">
        <v>141</v>
      </c>
    </row>
    <row r="140" spans="1:8" x14ac:dyDescent="0.2">
      <c r="A140" s="44"/>
      <c r="B140" s="44"/>
      <c r="C140" s="48"/>
      <c r="D140" s="44"/>
      <c r="E140" s="44"/>
      <c r="F140" s="49"/>
      <c r="G140" s="49"/>
      <c r="H140" s="33" t="s">
        <v>141</v>
      </c>
    </row>
    <row r="141" spans="1:8" x14ac:dyDescent="0.2">
      <c r="A141" s="44"/>
      <c r="B141" s="44"/>
      <c r="C141" s="45" t="s">
        <v>165</v>
      </c>
      <c r="D141" s="44"/>
      <c r="E141" s="44"/>
      <c r="F141" s="49"/>
      <c r="G141" s="49"/>
      <c r="H141" s="33" t="s">
        <v>141</v>
      </c>
    </row>
    <row r="142" spans="1:8" x14ac:dyDescent="0.2">
      <c r="A142" s="44"/>
      <c r="B142" s="44"/>
      <c r="C142" s="45" t="s">
        <v>140</v>
      </c>
      <c r="D142" s="44"/>
      <c r="E142" s="44" t="s">
        <v>141</v>
      </c>
      <c r="F142" s="50" t="s">
        <v>143</v>
      </c>
      <c r="G142" s="47">
        <v>0</v>
      </c>
      <c r="H142" s="33" t="s">
        <v>141</v>
      </c>
    </row>
    <row r="143" spans="1:8" x14ac:dyDescent="0.2">
      <c r="A143" s="44"/>
      <c r="B143" s="44"/>
      <c r="C143" s="48"/>
      <c r="D143" s="44"/>
      <c r="E143" s="44"/>
      <c r="F143" s="49"/>
      <c r="G143" s="49"/>
      <c r="H143" s="33" t="s">
        <v>141</v>
      </c>
    </row>
    <row r="144" spans="1:8" x14ac:dyDescent="0.2">
      <c r="A144" s="52"/>
      <c r="B144" s="40"/>
      <c r="C144" s="40" t="s">
        <v>675</v>
      </c>
      <c r="D144" s="40"/>
      <c r="E144" s="52"/>
      <c r="F144" s="42">
        <v>727.55675050000002</v>
      </c>
      <c r="G144" s="43">
        <v>8.0696199999999996E-3</v>
      </c>
      <c r="H144" s="33" t="s">
        <v>141</v>
      </c>
    </row>
    <row r="145" spans="1:17" x14ac:dyDescent="0.2">
      <c r="A145" s="52"/>
      <c r="B145" s="40"/>
      <c r="C145" s="40" t="s">
        <v>166</v>
      </c>
      <c r="D145" s="40"/>
      <c r="E145" s="52"/>
      <c r="F145" s="42">
        <v>-1539.6696754100001</v>
      </c>
      <c r="G145" s="43">
        <v>-1.7077080000000001E-2</v>
      </c>
      <c r="H145" s="33" t="s">
        <v>141</v>
      </c>
    </row>
    <row r="146" spans="1:17" x14ac:dyDescent="0.2">
      <c r="A146" s="48"/>
      <c r="B146" s="48"/>
      <c r="C146" s="45" t="s">
        <v>167</v>
      </c>
      <c r="D146" s="49"/>
      <c r="E146" s="49"/>
      <c r="F146" s="46">
        <v>90160.006920383996</v>
      </c>
      <c r="G146" s="53">
        <v>1.0000000499999999</v>
      </c>
      <c r="H146" s="33" t="s">
        <v>141</v>
      </c>
    </row>
    <row r="147" spans="1:17" x14ac:dyDescent="0.2">
      <c r="A147" s="54"/>
      <c r="B147" s="54"/>
      <c r="C147" s="55"/>
      <c r="D147" s="56"/>
      <c r="E147" s="56"/>
      <c r="F147" s="57"/>
      <c r="G147" s="58"/>
      <c r="H147" s="59"/>
    </row>
    <row r="148" spans="1:17" x14ac:dyDescent="0.2">
      <c r="A148" s="54"/>
      <c r="B148" s="187" t="s">
        <v>989</v>
      </c>
      <c r="C148" s="187"/>
      <c r="D148" s="187"/>
      <c r="E148" s="187"/>
      <c r="F148" s="187"/>
      <c r="G148" s="187"/>
      <c r="H148" s="187"/>
      <c r="J148" s="61"/>
    </row>
    <row r="149" spans="1:17" x14ac:dyDescent="0.2">
      <c r="A149" s="54"/>
      <c r="B149" s="187" t="s">
        <v>990</v>
      </c>
      <c r="C149" s="187"/>
      <c r="D149" s="187"/>
      <c r="E149" s="187"/>
      <c r="F149" s="187"/>
      <c r="G149" s="187"/>
      <c r="H149" s="187"/>
      <c r="J149" s="61"/>
    </row>
    <row r="150" spans="1:17" x14ac:dyDescent="0.2">
      <c r="A150" s="54"/>
      <c r="B150" s="187" t="s">
        <v>991</v>
      </c>
      <c r="C150" s="187"/>
      <c r="D150" s="187"/>
      <c r="E150" s="187"/>
      <c r="F150" s="187"/>
      <c r="G150" s="187"/>
      <c r="H150" s="187"/>
      <c r="J150" s="61"/>
    </row>
    <row r="151" spans="1:17" s="63" customFormat="1" ht="52.5" customHeight="1" x14ac:dyDescent="0.25">
      <c r="A151" s="62"/>
      <c r="B151" s="188" t="s">
        <v>992</v>
      </c>
      <c r="C151" s="188"/>
      <c r="D151" s="188"/>
      <c r="E151" s="188"/>
      <c r="F151" s="188"/>
      <c r="G151" s="188"/>
      <c r="H151" s="188"/>
      <c r="I151"/>
      <c r="J151" s="61"/>
      <c r="K151"/>
      <c r="L151"/>
      <c r="M151"/>
      <c r="N151"/>
      <c r="O151"/>
      <c r="P151"/>
      <c r="Q151"/>
    </row>
    <row r="152" spans="1:17" x14ac:dyDescent="0.2">
      <c r="A152" s="54"/>
      <c r="B152" s="187" t="s">
        <v>993</v>
      </c>
      <c r="C152" s="187"/>
      <c r="D152" s="187"/>
      <c r="E152" s="187"/>
      <c r="F152" s="187"/>
      <c r="G152" s="187"/>
      <c r="H152" s="187"/>
      <c r="J152" s="61"/>
    </row>
    <row r="153" spans="1:17" x14ac:dyDescent="0.2">
      <c r="A153" s="54"/>
      <c r="B153" s="54"/>
      <c r="C153" s="54"/>
      <c r="D153" s="56"/>
      <c r="E153" s="56"/>
      <c r="F153" s="56"/>
      <c r="G153" s="56"/>
    </row>
    <row r="154" spans="1:17" x14ac:dyDescent="0.2">
      <c r="A154" s="54"/>
      <c r="B154" s="189" t="s">
        <v>168</v>
      </c>
      <c r="C154" s="190"/>
      <c r="D154" s="191"/>
      <c r="E154" s="64"/>
      <c r="F154" s="56"/>
      <c r="G154" s="56"/>
    </row>
    <row r="155" spans="1:17" ht="27.75" customHeight="1" x14ac:dyDescent="0.2">
      <c r="A155" s="54"/>
      <c r="B155" s="192" t="s">
        <v>169</v>
      </c>
      <c r="C155" s="193"/>
      <c r="D155" s="32" t="s">
        <v>170</v>
      </c>
      <c r="E155" s="64"/>
      <c r="F155" s="56"/>
      <c r="G155" s="56"/>
    </row>
    <row r="156" spans="1:17" ht="12.75" customHeight="1" x14ac:dyDescent="0.2">
      <c r="A156" s="54"/>
      <c r="B156" s="192" t="s">
        <v>995</v>
      </c>
      <c r="C156" s="193"/>
      <c r="D156" s="32" t="s">
        <v>170</v>
      </c>
      <c r="E156" s="64"/>
      <c r="F156" s="56"/>
      <c r="G156" s="56"/>
    </row>
    <row r="157" spans="1:17" x14ac:dyDescent="0.2">
      <c r="A157" s="54"/>
      <c r="B157" s="192" t="s">
        <v>171</v>
      </c>
      <c r="C157" s="193"/>
      <c r="D157" s="65" t="s">
        <v>141</v>
      </c>
      <c r="E157" s="64"/>
      <c r="F157" s="56"/>
      <c r="G157" s="56"/>
    </row>
    <row r="158" spans="1:17" x14ac:dyDescent="0.2">
      <c r="A158" s="66"/>
      <c r="B158" s="67" t="s">
        <v>141</v>
      </c>
      <c r="C158" s="67" t="s">
        <v>996</v>
      </c>
      <c r="D158" s="67" t="s">
        <v>172</v>
      </c>
      <c r="E158" s="66"/>
      <c r="F158" s="66"/>
      <c r="G158" s="66"/>
      <c r="H158" s="66"/>
      <c r="J158" s="61"/>
    </row>
    <row r="159" spans="1:17" x14ac:dyDescent="0.2">
      <c r="A159" s="66"/>
      <c r="B159" s="68" t="s">
        <v>173</v>
      </c>
      <c r="C159" s="69">
        <v>46203</v>
      </c>
      <c r="D159" s="69">
        <v>46234</v>
      </c>
      <c r="E159" s="66"/>
      <c r="F159" s="66"/>
      <c r="G159" s="66"/>
      <c r="J159" s="61"/>
    </row>
    <row r="160" spans="1:17" x14ac:dyDescent="0.2">
      <c r="A160" s="66"/>
      <c r="B160" s="35" t="s">
        <v>174</v>
      </c>
      <c r="C160" s="70">
        <v>9.8546999999999993</v>
      </c>
      <c r="D160" s="70">
        <v>9.9420999999999999</v>
      </c>
      <c r="E160" s="66"/>
      <c r="F160" s="60"/>
      <c r="G160" s="71"/>
    </row>
    <row r="161" spans="1:7" x14ac:dyDescent="0.2">
      <c r="A161" s="66"/>
      <c r="B161" s="35" t="s">
        <v>997</v>
      </c>
      <c r="C161" s="70">
        <v>9.8546999999999993</v>
      </c>
      <c r="D161" s="70">
        <v>9.9420999999999999</v>
      </c>
      <c r="E161" s="66"/>
      <c r="F161" s="60"/>
      <c r="G161" s="71"/>
    </row>
    <row r="162" spans="1:7" x14ac:dyDescent="0.2">
      <c r="A162" s="66"/>
      <c r="B162" s="35" t="s">
        <v>175</v>
      </c>
      <c r="C162" s="70">
        <v>9.7060999999999993</v>
      </c>
      <c r="D162" s="70">
        <v>9.7797000000000001</v>
      </c>
      <c r="E162" s="66"/>
      <c r="F162" s="60"/>
      <c r="G162" s="71"/>
    </row>
    <row r="163" spans="1:7" x14ac:dyDescent="0.2">
      <c r="A163" s="66"/>
      <c r="B163" s="35" t="s">
        <v>998</v>
      </c>
      <c r="C163" s="70">
        <v>9.7060999999999993</v>
      </c>
      <c r="D163" s="70">
        <v>9.7797000000000001</v>
      </c>
      <c r="E163" s="66"/>
      <c r="F163" s="60"/>
      <c r="G163" s="71"/>
    </row>
    <row r="164" spans="1:7" x14ac:dyDescent="0.2">
      <c r="A164" s="66"/>
      <c r="B164" s="66"/>
      <c r="C164" s="66"/>
      <c r="D164" s="66"/>
      <c r="E164" s="66"/>
      <c r="F164" s="66"/>
      <c r="G164" s="66"/>
    </row>
    <row r="165" spans="1:7" x14ac:dyDescent="0.2">
      <c r="A165" s="66"/>
      <c r="B165" s="192" t="s">
        <v>999</v>
      </c>
      <c r="C165" s="193"/>
      <c r="D165" s="32" t="s">
        <v>170</v>
      </c>
      <c r="E165" s="66"/>
      <c r="F165" s="66"/>
      <c r="G165" s="66"/>
    </row>
    <row r="166" spans="1:7" x14ac:dyDescent="0.2">
      <c r="A166" s="66"/>
      <c r="B166" s="78"/>
      <c r="C166" s="78"/>
      <c r="D166" s="78"/>
      <c r="E166" s="66"/>
      <c r="F166" s="66"/>
      <c r="G166" s="66"/>
    </row>
    <row r="167" spans="1:7" x14ac:dyDescent="0.2">
      <c r="A167" s="66"/>
      <c r="B167" s="192" t="s">
        <v>177</v>
      </c>
      <c r="C167" s="193"/>
      <c r="D167" s="32" t="s">
        <v>1032</v>
      </c>
      <c r="E167" s="74"/>
      <c r="F167" s="66"/>
      <c r="G167" s="66"/>
    </row>
    <row r="168" spans="1:7" x14ac:dyDescent="0.2">
      <c r="A168" s="66"/>
      <c r="B168" s="192" t="s">
        <v>178</v>
      </c>
      <c r="C168" s="193"/>
      <c r="D168" s="32" t="s">
        <v>170</v>
      </c>
      <c r="E168" s="74"/>
      <c r="F168" s="66"/>
      <c r="G168" s="66"/>
    </row>
    <row r="169" spans="1:7" x14ac:dyDescent="0.2">
      <c r="A169" s="66"/>
      <c r="B169" s="192" t="s">
        <v>179</v>
      </c>
      <c r="C169" s="193"/>
      <c r="D169" s="32" t="s">
        <v>170</v>
      </c>
      <c r="E169" s="74"/>
      <c r="F169" s="66"/>
      <c r="G169" s="66"/>
    </row>
    <row r="170" spans="1:7" x14ac:dyDescent="0.2">
      <c r="A170" s="66"/>
      <c r="B170" s="192" t="s">
        <v>180</v>
      </c>
      <c r="C170" s="193"/>
      <c r="D170" s="75">
        <v>1.6843046956890984</v>
      </c>
      <c r="E170" s="66"/>
      <c r="F170" s="60"/>
      <c r="G170" s="71"/>
    </row>
    <row r="173" spans="1:7" x14ac:dyDescent="0.2">
      <c r="B173" s="194" t="s">
        <v>1000</v>
      </c>
      <c r="C173" s="194"/>
    </row>
    <row r="175" spans="1:7" ht="153.75" customHeight="1" x14ac:dyDescent="0.2"/>
    <row r="178" spans="2:7" x14ac:dyDescent="0.2">
      <c r="B178" s="76" t="s">
        <v>1001</v>
      </c>
      <c r="C178" s="77"/>
      <c r="D178" s="76"/>
    </row>
    <row r="179" spans="2:7" x14ac:dyDescent="0.2">
      <c r="B179" s="76" t="s">
        <v>1179</v>
      </c>
      <c r="D179" s="76"/>
    </row>
    <row r="180" spans="2:7" ht="165" customHeight="1" x14ac:dyDescent="0.2"/>
    <row r="183" spans="2:7" ht="13.5" x14ac:dyDescent="0.25">
      <c r="B183" s="79"/>
      <c r="C183" s="79"/>
      <c r="D183" s="79"/>
      <c r="E183" s="79"/>
      <c r="F183" s="79"/>
      <c r="G183" s="80" t="s">
        <v>1032</v>
      </c>
    </row>
    <row r="184" spans="2:7" ht="13.5" x14ac:dyDescent="0.25">
      <c r="B184" s="185" t="s">
        <v>1206</v>
      </c>
      <c r="C184" s="185"/>
      <c r="D184" s="185"/>
      <c r="E184" s="185"/>
      <c r="F184" s="185"/>
      <c r="G184" s="185"/>
    </row>
    <row r="185" spans="2:7" ht="13.5" x14ac:dyDescent="0.25">
      <c r="B185" s="185" t="s">
        <v>1207</v>
      </c>
      <c r="C185" s="185"/>
      <c r="D185" s="185"/>
      <c r="E185" s="185"/>
      <c r="F185" s="185"/>
      <c r="G185" s="185"/>
    </row>
    <row r="186" spans="2:7" ht="13.5" x14ac:dyDescent="0.25">
      <c r="B186" s="80"/>
      <c r="C186" s="80"/>
      <c r="D186" s="80"/>
      <c r="E186" s="80"/>
      <c r="F186" s="80"/>
      <c r="G186" s="80"/>
    </row>
    <row r="187" spans="2:7" ht="13.5" x14ac:dyDescent="0.25">
      <c r="B187" s="185" t="s">
        <v>1208</v>
      </c>
      <c r="C187" s="185"/>
      <c r="D187" s="185"/>
      <c r="E187" s="185"/>
      <c r="F187" s="185"/>
      <c r="G187" s="185"/>
    </row>
    <row r="188" spans="2:7" ht="13.5" x14ac:dyDescent="0.25">
      <c r="B188" s="80" t="s">
        <v>1248</v>
      </c>
      <c r="C188" s="79"/>
      <c r="D188" s="79"/>
      <c r="E188" s="79"/>
      <c r="F188" s="79"/>
      <c r="G188" s="79"/>
    </row>
    <row r="189" spans="2:7" ht="13.5" x14ac:dyDescent="0.25">
      <c r="B189" s="79"/>
      <c r="C189" s="79"/>
      <c r="D189" s="79"/>
      <c r="E189" s="79"/>
      <c r="F189" s="79"/>
      <c r="G189" s="81"/>
    </row>
    <row r="190" spans="2:7" ht="13.5" x14ac:dyDescent="0.25">
      <c r="B190" s="80" t="s">
        <v>1249</v>
      </c>
      <c r="C190" s="79"/>
      <c r="D190" s="79"/>
      <c r="E190" s="82"/>
      <c r="F190" s="82"/>
      <c r="G190" s="82"/>
    </row>
    <row r="191" spans="2:7" ht="13.5" x14ac:dyDescent="0.25">
      <c r="B191" s="79"/>
      <c r="C191" s="79"/>
      <c r="D191" s="79"/>
      <c r="E191" s="79"/>
      <c r="F191" s="79"/>
      <c r="G191" s="79"/>
    </row>
    <row r="192" spans="2:7" ht="13.5" x14ac:dyDescent="0.25">
      <c r="B192" s="80" t="s">
        <v>1250</v>
      </c>
      <c r="C192" s="79"/>
      <c r="D192" s="79"/>
      <c r="E192" s="79"/>
      <c r="F192" s="79"/>
      <c r="G192" s="79"/>
    </row>
    <row r="193" spans="2:7" ht="13.5" x14ac:dyDescent="0.25">
      <c r="B193" s="83"/>
      <c r="C193" s="84"/>
      <c r="D193" s="84"/>
      <c r="E193" s="79"/>
      <c r="F193" s="79"/>
      <c r="G193" s="85"/>
    </row>
    <row r="194" spans="2:7" ht="13.5" x14ac:dyDescent="0.25">
      <c r="B194" s="80" t="s">
        <v>1225</v>
      </c>
      <c r="C194" s="84"/>
      <c r="D194" s="79"/>
      <c r="E194" s="79"/>
      <c r="F194" s="79"/>
      <c r="G194" s="79"/>
    </row>
    <row r="195" spans="2:7" ht="13.5" x14ac:dyDescent="0.25">
      <c r="B195" s="83"/>
      <c r="C195" s="84"/>
      <c r="D195" s="79"/>
      <c r="E195" s="79"/>
      <c r="F195" s="79"/>
      <c r="G195" s="79"/>
    </row>
    <row r="196" spans="2:7" ht="40.5" x14ac:dyDescent="0.2">
      <c r="B196" s="86" t="s">
        <v>1210</v>
      </c>
      <c r="C196" s="86" t="s">
        <v>1211</v>
      </c>
      <c r="D196" s="86" t="s">
        <v>1212</v>
      </c>
      <c r="E196" s="87" t="s">
        <v>1213</v>
      </c>
      <c r="F196" s="87" t="s">
        <v>1214</v>
      </c>
      <c r="G196" s="87" t="s">
        <v>1215</v>
      </c>
    </row>
    <row r="197" spans="2:7" ht="13.5" x14ac:dyDescent="0.2">
      <c r="B197" s="88" t="s">
        <v>1227</v>
      </c>
      <c r="C197" s="88" t="s">
        <v>1178</v>
      </c>
      <c r="D197" s="89" t="s">
        <v>1226</v>
      </c>
      <c r="E197" s="90">
        <v>1152.76</v>
      </c>
      <c r="F197" s="90">
        <v>1159</v>
      </c>
      <c r="G197" s="90">
        <v>8.9751719999999988</v>
      </c>
    </row>
    <row r="198" spans="2:7" ht="13.5" x14ac:dyDescent="0.2">
      <c r="B198" s="88" t="s">
        <v>1227</v>
      </c>
      <c r="C198" s="88" t="s">
        <v>1177</v>
      </c>
      <c r="D198" s="89" t="s">
        <v>1226</v>
      </c>
      <c r="E198" s="90">
        <v>170.9</v>
      </c>
      <c r="F198" s="90">
        <v>184.03</v>
      </c>
      <c r="G198" s="90">
        <v>262.85014799999999</v>
      </c>
    </row>
    <row r="199" spans="2:7" ht="13.5" x14ac:dyDescent="0.25">
      <c r="B199" s="83"/>
      <c r="C199" s="84"/>
      <c r="D199" s="79"/>
      <c r="E199" s="79"/>
      <c r="F199" s="79"/>
      <c r="G199" s="79"/>
    </row>
    <row r="200" spans="2:7" ht="13.5" x14ac:dyDescent="0.25">
      <c r="B200" s="80" t="s">
        <v>1228</v>
      </c>
      <c r="C200" s="79"/>
      <c r="D200" s="79"/>
      <c r="E200" s="79"/>
      <c r="F200" s="79"/>
      <c r="G200" s="79"/>
    </row>
    <row r="201" spans="2:7" ht="13.5" x14ac:dyDescent="0.25">
      <c r="B201" s="79"/>
      <c r="C201" s="79"/>
      <c r="D201" s="79"/>
      <c r="E201" s="79"/>
      <c r="F201" s="79"/>
      <c r="G201" s="79"/>
    </row>
    <row r="202" spans="2:7" ht="13.5" x14ac:dyDescent="0.25">
      <c r="B202" s="91" t="s">
        <v>1210</v>
      </c>
      <c r="C202" s="91" t="s">
        <v>1218</v>
      </c>
      <c r="D202" s="79"/>
      <c r="E202" s="79"/>
      <c r="F202" s="79"/>
      <c r="G202" s="79"/>
    </row>
    <row r="203" spans="2:7" ht="13.5" x14ac:dyDescent="0.25">
      <c r="B203" s="92" t="s">
        <v>1227</v>
      </c>
      <c r="C203" s="93">
        <v>1.6567620000000001</v>
      </c>
      <c r="D203" s="79"/>
      <c r="E203" s="79"/>
      <c r="F203" s="79"/>
      <c r="G203" s="79"/>
    </row>
    <row r="204" spans="2:7" ht="13.5" x14ac:dyDescent="0.25">
      <c r="B204" s="83"/>
      <c r="C204" s="84"/>
      <c r="D204" s="79"/>
      <c r="E204" s="79"/>
      <c r="F204" s="79"/>
      <c r="G204" s="79"/>
    </row>
    <row r="205" spans="2:7" ht="13.5" x14ac:dyDescent="0.25">
      <c r="B205" s="80" t="s">
        <v>1229</v>
      </c>
      <c r="C205" s="79"/>
      <c r="D205" s="79"/>
      <c r="E205" s="79"/>
      <c r="F205" s="79"/>
      <c r="G205" s="79"/>
    </row>
    <row r="206" spans="2:7" ht="13.5" x14ac:dyDescent="0.25">
      <c r="B206" s="80"/>
      <c r="C206" s="79"/>
      <c r="D206" s="79"/>
      <c r="E206" s="79"/>
      <c r="F206" s="79"/>
      <c r="G206" s="79"/>
    </row>
    <row r="207" spans="2:7" ht="81" x14ac:dyDescent="0.2">
      <c r="B207" s="86" t="s">
        <v>1210</v>
      </c>
      <c r="C207" s="87" t="s">
        <v>1220</v>
      </c>
      <c r="D207" s="87" t="s">
        <v>1221</v>
      </c>
      <c r="E207" s="87" t="s">
        <v>1222</v>
      </c>
      <c r="F207" s="87" t="s">
        <v>1230</v>
      </c>
      <c r="G207" s="87" t="s">
        <v>1231</v>
      </c>
    </row>
    <row r="208" spans="2:7" ht="13.5" x14ac:dyDescent="0.2">
      <c r="B208" s="24" t="s">
        <v>1232</v>
      </c>
      <c r="C208" s="94">
        <v>1833</v>
      </c>
      <c r="D208" s="94">
        <v>1833</v>
      </c>
      <c r="E208" s="94">
        <v>10299.200000000001</v>
      </c>
      <c r="F208" s="94">
        <v>10049.02</v>
      </c>
      <c r="G208" s="94">
        <v>-250.18000000000029</v>
      </c>
    </row>
    <row r="209" spans="2:7" ht="13.5" x14ac:dyDescent="0.25">
      <c r="B209" s="95"/>
      <c r="C209" s="96"/>
      <c r="D209" s="96"/>
      <c r="E209" s="97"/>
      <c r="F209" s="97"/>
      <c r="G209" s="97"/>
    </row>
    <row r="210" spans="2:7" ht="13.5" x14ac:dyDescent="0.25">
      <c r="B210" s="80" t="s">
        <v>1233</v>
      </c>
      <c r="C210" s="79"/>
      <c r="D210" s="98"/>
      <c r="E210" s="79"/>
      <c r="F210" s="79"/>
      <c r="G210" s="79"/>
    </row>
    <row r="211" spans="2:7" ht="13.5" x14ac:dyDescent="0.25">
      <c r="B211" s="79"/>
      <c r="C211" s="79"/>
      <c r="D211" s="98"/>
      <c r="E211" s="98"/>
      <c r="F211" s="99"/>
      <c r="G211" s="99"/>
    </row>
    <row r="212" spans="2:7" ht="13.5" x14ac:dyDescent="0.25">
      <c r="B212" s="80" t="s">
        <v>1234</v>
      </c>
      <c r="C212" s="79"/>
      <c r="D212" s="79"/>
      <c r="E212" s="79"/>
      <c r="F212" s="79"/>
      <c r="G212" s="79" t="s">
        <v>1235</v>
      </c>
    </row>
    <row r="213" spans="2:7" ht="13.5" x14ac:dyDescent="0.25">
      <c r="B213" s="79"/>
      <c r="C213" s="100"/>
      <c r="D213" s="101"/>
      <c r="E213" s="79"/>
      <c r="F213" s="79"/>
      <c r="G213" s="79"/>
    </row>
    <row r="214" spans="2:7" ht="13.5" x14ac:dyDescent="0.25">
      <c r="B214" s="80" t="s">
        <v>1236</v>
      </c>
      <c r="C214" s="79"/>
      <c r="D214" s="79"/>
      <c r="E214" s="79"/>
      <c r="F214" s="79"/>
      <c r="G214" s="79"/>
    </row>
    <row r="215" spans="2:7" ht="13.5" x14ac:dyDescent="0.25">
      <c r="B215" s="79"/>
      <c r="C215" s="79"/>
      <c r="D215" s="79"/>
      <c r="E215" s="79"/>
      <c r="F215" s="79"/>
      <c r="G215" s="79"/>
    </row>
    <row r="216" spans="2:7" ht="13.5" x14ac:dyDescent="0.25">
      <c r="B216" s="80" t="s">
        <v>1237</v>
      </c>
      <c r="C216" s="79"/>
      <c r="D216" s="79"/>
      <c r="E216" s="79"/>
      <c r="F216" s="79"/>
      <c r="G216" s="79"/>
    </row>
    <row r="217" spans="2:7" ht="13.5" x14ac:dyDescent="0.25">
      <c r="B217" s="79"/>
      <c r="C217" s="102"/>
      <c r="D217" s="103"/>
      <c r="E217" s="25"/>
      <c r="F217" s="99"/>
      <c r="G217" s="99"/>
    </row>
    <row r="218" spans="2:7" ht="13.5" x14ac:dyDescent="0.25">
      <c r="B218" s="80" t="s">
        <v>1238</v>
      </c>
      <c r="C218" s="79"/>
      <c r="D218" s="79"/>
      <c r="E218" s="79"/>
      <c r="F218" s="79"/>
      <c r="G218" s="79"/>
    </row>
    <row r="219" spans="2:7" ht="13.5" x14ac:dyDescent="0.25">
      <c r="B219" s="83"/>
      <c r="C219" s="101"/>
      <c r="D219" s="79"/>
      <c r="E219" s="79"/>
      <c r="F219" s="79"/>
      <c r="G219" s="79"/>
    </row>
    <row r="220" spans="2:7" ht="13.5" x14ac:dyDescent="0.25">
      <c r="B220" s="80" t="s">
        <v>1239</v>
      </c>
      <c r="C220" s="79"/>
      <c r="D220" s="79"/>
      <c r="E220" s="79"/>
      <c r="F220" s="79"/>
      <c r="G220" s="79"/>
    </row>
    <row r="221" spans="2:7" ht="13.5" x14ac:dyDescent="0.25">
      <c r="B221" s="79"/>
      <c r="C221" s="79"/>
      <c r="D221" s="79"/>
      <c r="E221" s="79"/>
      <c r="F221" s="26"/>
      <c r="G221" s="104"/>
    </row>
    <row r="222" spans="2:7" ht="13.5" x14ac:dyDescent="0.25">
      <c r="B222" s="80" t="s">
        <v>1240</v>
      </c>
      <c r="C222" s="79"/>
      <c r="D222" s="79"/>
      <c r="E222" s="79"/>
      <c r="F222" s="79"/>
      <c r="G222" s="79"/>
    </row>
    <row r="223" spans="2:7" ht="13.5" x14ac:dyDescent="0.25">
      <c r="B223" s="79"/>
      <c r="C223" s="79"/>
      <c r="D223" s="79"/>
      <c r="E223" s="104"/>
      <c r="F223" s="79"/>
      <c r="G223" s="79"/>
    </row>
    <row r="224" spans="2:7" ht="13.5" x14ac:dyDescent="0.25">
      <c r="B224" s="80" t="s">
        <v>1241</v>
      </c>
      <c r="C224" s="79"/>
      <c r="D224" s="79"/>
      <c r="E224" s="104"/>
      <c r="F224" s="79"/>
      <c r="G224" s="105"/>
    </row>
    <row r="225" spans="2:7" ht="13.5" x14ac:dyDescent="0.25">
      <c r="B225" s="79"/>
      <c r="C225" s="79"/>
      <c r="D225" s="79"/>
      <c r="E225" s="104"/>
      <c r="F225" s="79"/>
      <c r="G225" s="79"/>
    </row>
    <row r="226" spans="2:7" ht="13.5" x14ac:dyDescent="0.25">
      <c r="B226" s="80" t="s">
        <v>1242</v>
      </c>
      <c r="C226" s="79"/>
      <c r="D226" s="79"/>
      <c r="E226" s="104"/>
      <c r="F226" s="79"/>
      <c r="G226" s="79"/>
    </row>
    <row r="227" spans="2:7" ht="13.5" x14ac:dyDescent="0.25">
      <c r="B227" s="79"/>
      <c r="C227" s="79"/>
      <c r="D227" s="79"/>
      <c r="E227" s="104"/>
      <c r="F227" s="79"/>
      <c r="G227" s="79"/>
    </row>
    <row r="228" spans="2:7" ht="13.5" x14ac:dyDescent="0.25">
      <c r="B228" s="80" t="s">
        <v>1243</v>
      </c>
      <c r="C228" s="79"/>
      <c r="D228" s="79"/>
      <c r="E228" s="104"/>
      <c r="F228" s="79"/>
      <c r="G228" s="79"/>
    </row>
    <row r="229" spans="2:7" ht="13.5" x14ac:dyDescent="0.25">
      <c r="B229" s="79"/>
      <c r="C229" s="79"/>
      <c r="D229" s="79"/>
      <c r="E229" s="104"/>
      <c r="F229" s="79"/>
      <c r="G229" s="79"/>
    </row>
    <row r="230" spans="2:7" ht="13.5" x14ac:dyDescent="0.25">
      <c r="B230" s="80" t="s">
        <v>1244</v>
      </c>
      <c r="C230" s="79"/>
      <c r="D230" s="79"/>
      <c r="E230" s="104"/>
      <c r="F230" s="79"/>
      <c r="G230" s="79"/>
    </row>
    <row r="231" spans="2:7" ht="13.5" x14ac:dyDescent="0.25">
      <c r="B231" s="79" t="s">
        <v>1245</v>
      </c>
      <c r="C231" s="79"/>
      <c r="D231" s="79"/>
      <c r="E231" s="79"/>
      <c r="F231" s="79"/>
      <c r="G231" s="79"/>
    </row>
    <row r="232" spans="2:7" ht="13.5" x14ac:dyDescent="0.25">
      <c r="B232" s="79"/>
      <c r="C232" s="79"/>
      <c r="D232" s="79"/>
      <c r="E232" s="79"/>
      <c r="F232" s="79"/>
      <c r="G232" s="79"/>
    </row>
    <row r="233" spans="2:7" ht="13.5" x14ac:dyDescent="0.25">
      <c r="B233" s="79"/>
      <c r="C233" s="79"/>
      <c r="D233" s="79"/>
      <c r="E233" s="79"/>
      <c r="F233" s="79"/>
      <c r="G233" s="79"/>
    </row>
  </sheetData>
  <mergeCells count="21">
    <mergeCell ref="B156:C156"/>
    <mergeCell ref="B157:C157"/>
    <mergeCell ref="B165:C165"/>
    <mergeCell ref="B167:C167"/>
    <mergeCell ref="B168:C168"/>
    <mergeCell ref="B184:G184"/>
    <mergeCell ref="B185:G185"/>
    <mergeCell ref="B187:G187"/>
    <mergeCell ref="A1:H1"/>
    <mergeCell ref="A2:H2"/>
    <mergeCell ref="A3:H3"/>
    <mergeCell ref="B148:H148"/>
    <mergeCell ref="B149:H149"/>
    <mergeCell ref="B150:H150"/>
    <mergeCell ref="B151:H151"/>
    <mergeCell ref="B152:H152"/>
    <mergeCell ref="B154:D154"/>
    <mergeCell ref="B155:C155"/>
    <mergeCell ref="B169:C169"/>
    <mergeCell ref="B170:C170"/>
    <mergeCell ref="B173:C173"/>
  </mergeCells>
  <hyperlinks>
    <hyperlink ref="I1" location="Index!B2" display="Index" xr:uid="{7500D80C-62B0-4EC1-93A2-D44679BD5A67}"/>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A89F6-23B4-40FB-98A6-3839EEC5F3C4}">
  <sheetPr>
    <outlinePr summaryBelow="0" summaryRight="0"/>
  </sheetPr>
  <dimension ref="A1:Q182"/>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181</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182</v>
      </c>
      <c r="C7" s="40" t="s">
        <v>183</v>
      </c>
      <c r="D7" s="40" t="s">
        <v>184</v>
      </c>
      <c r="E7" s="41">
        <v>11700000</v>
      </c>
      <c r="F7" s="42">
        <v>45132.75</v>
      </c>
      <c r="G7" s="43">
        <v>3.1116680000000001E-2</v>
      </c>
      <c r="H7" s="33" t="s">
        <v>141</v>
      </c>
    </row>
    <row r="8" spans="1:9" x14ac:dyDescent="0.2">
      <c r="A8" s="39">
        <v>2</v>
      </c>
      <c r="B8" s="40" t="s">
        <v>79</v>
      </c>
      <c r="C8" s="40" t="s">
        <v>80</v>
      </c>
      <c r="D8" s="40" t="s">
        <v>32</v>
      </c>
      <c r="E8" s="41">
        <v>722000</v>
      </c>
      <c r="F8" s="42">
        <v>39847.18</v>
      </c>
      <c r="G8" s="43">
        <v>2.747256E-2</v>
      </c>
      <c r="H8" s="33" t="s">
        <v>141</v>
      </c>
    </row>
    <row r="9" spans="1:9" x14ac:dyDescent="0.2">
      <c r="A9" s="39">
        <v>3</v>
      </c>
      <c r="B9" s="40" t="s">
        <v>185</v>
      </c>
      <c r="C9" s="40" t="s">
        <v>186</v>
      </c>
      <c r="D9" s="40" t="s">
        <v>116</v>
      </c>
      <c r="E9" s="41">
        <v>6450835</v>
      </c>
      <c r="F9" s="42">
        <v>39517.815210000001</v>
      </c>
      <c r="G9" s="43">
        <v>2.7245479999999999E-2</v>
      </c>
      <c r="H9" s="33" t="s">
        <v>141</v>
      </c>
    </row>
    <row r="10" spans="1:9" x14ac:dyDescent="0.2">
      <c r="A10" s="39">
        <v>4</v>
      </c>
      <c r="B10" s="40" t="s">
        <v>187</v>
      </c>
      <c r="C10" s="40" t="s">
        <v>188</v>
      </c>
      <c r="D10" s="40" t="s">
        <v>45</v>
      </c>
      <c r="E10" s="41">
        <v>10962188</v>
      </c>
      <c r="F10" s="42">
        <v>39337.811637999999</v>
      </c>
      <c r="G10" s="43">
        <v>2.7121369999999999E-2</v>
      </c>
      <c r="H10" s="33" t="s">
        <v>141</v>
      </c>
    </row>
    <row r="11" spans="1:9" ht="25.5" x14ac:dyDescent="0.2">
      <c r="A11" s="39">
        <v>5</v>
      </c>
      <c r="B11" s="40" t="s">
        <v>189</v>
      </c>
      <c r="C11" s="40" t="s">
        <v>190</v>
      </c>
      <c r="D11" s="40" t="s">
        <v>191</v>
      </c>
      <c r="E11" s="41">
        <v>1735153</v>
      </c>
      <c r="F11" s="42">
        <v>35980.132608</v>
      </c>
      <c r="G11" s="43">
        <v>2.4806430000000001E-2</v>
      </c>
      <c r="H11" s="33" t="s">
        <v>141</v>
      </c>
    </row>
    <row r="12" spans="1:9" x14ac:dyDescent="0.2">
      <c r="A12" s="39">
        <v>6</v>
      </c>
      <c r="B12" s="40" t="s">
        <v>192</v>
      </c>
      <c r="C12" s="40" t="s">
        <v>193</v>
      </c>
      <c r="D12" s="40" t="s">
        <v>194</v>
      </c>
      <c r="E12" s="41">
        <v>945165</v>
      </c>
      <c r="F12" s="42">
        <v>34462.606229999998</v>
      </c>
      <c r="G12" s="43">
        <v>2.3760170000000001E-2</v>
      </c>
      <c r="H12" s="33" t="s">
        <v>141</v>
      </c>
    </row>
    <row r="13" spans="1:9" x14ac:dyDescent="0.2">
      <c r="A13" s="39">
        <v>7</v>
      </c>
      <c r="B13" s="40" t="s">
        <v>195</v>
      </c>
      <c r="C13" s="40" t="s">
        <v>196</v>
      </c>
      <c r="D13" s="40" t="s">
        <v>45</v>
      </c>
      <c r="E13" s="41">
        <v>38278844</v>
      </c>
      <c r="F13" s="42">
        <v>32414.5250992</v>
      </c>
      <c r="G13" s="43">
        <v>2.2348130000000001E-2</v>
      </c>
      <c r="H13" s="33" t="s">
        <v>141</v>
      </c>
    </row>
    <row r="14" spans="1:9" x14ac:dyDescent="0.2">
      <c r="A14" s="39">
        <v>8</v>
      </c>
      <c r="B14" s="40" t="s">
        <v>41</v>
      </c>
      <c r="C14" s="40" t="s">
        <v>42</v>
      </c>
      <c r="D14" s="40" t="s">
        <v>40</v>
      </c>
      <c r="E14" s="41">
        <v>700000</v>
      </c>
      <c r="F14" s="42">
        <v>30263.1</v>
      </c>
      <c r="G14" s="43">
        <v>2.0864830000000001E-2</v>
      </c>
      <c r="H14" s="33" t="s">
        <v>141</v>
      </c>
    </row>
    <row r="15" spans="1:9" x14ac:dyDescent="0.2">
      <c r="A15" s="39">
        <v>9</v>
      </c>
      <c r="B15" s="40" t="s">
        <v>197</v>
      </c>
      <c r="C15" s="40" t="s">
        <v>198</v>
      </c>
      <c r="D15" s="40" t="s">
        <v>199</v>
      </c>
      <c r="E15" s="41">
        <v>1705000</v>
      </c>
      <c r="F15" s="42">
        <v>29343.05</v>
      </c>
      <c r="G15" s="43">
        <v>2.023051E-2</v>
      </c>
      <c r="H15" s="33" t="s">
        <v>141</v>
      </c>
    </row>
    <row r="16" spans="1:9" ht="25.5" x14ac:dyDescent="0.2">
      <c r="A16" s="39">
        <v>10</v>
      </c>
      <c r="B16" s="40" t="s">
        <v>200</v>
      </c>
      <c r="C16" s="40" t="s">
        <v>201</v>
      </c>
      <c r="D16" s="40" t="s">
        <v>202</v>
      </c>
      <c r="E16" s="41">
        <v>3300000</v>
      </c>
      <c r="F16" s="42">
        <v>28731.45</v>
      </c>
      <c r="G16" s="43">
        <v>1.9808840000000001E-2</v>
      </c>
      <c r="H16" s="33" t="s">
        <v>141</v>
      </c>
    </row>
    <row r="17" spans="1:8" x14ac:dyDescent="0.2">
      <c r="A17" s="39">
        <v>11</v>
      </c>
      <c r="B17" s="40" t="s">
        <v>94</v>
      </c>
      <c r="C17" s="40" t="s">
        <v>95</v>
      </c>
      <c r="D17" s="40" t="s">
        <v>40</v>
      </c>
      <c r="E17" s="41">
        <v>57725000</v>
      </c>
      <c r="F17" s="42">
        <v>27713.772499999999</v>
      </c>
      <c r="G17" s="43">
        <v>1.9107200000000001E-2</v>
      </c>
      <c r="H17" s="33" t="s">
        <v>141</v>
      </c>
    </row>
    <row r="18" spans="1:8" ht="25.5" x14ac:dyDescent="0.2">
      <c r="A18" s="39">
        <v>12</v>
      </c>
      <c r="B18" s="40" t="s">
        <v>203</v>
      </c>
      <c r="C18" s="40" t="s">
        <v>204</v>
      </c>
      <c r="D18" s="40" t="s">
        <v>205</v>
      </c>
      <c r="E18" s="41">
        <v>1142069</v>
      </c>
      <c r="F18" s="42">
        <v>27580.966349999999</v>
      </c>
      <c r="G18" s="43">
        <v>1.901564E-2</v>
      </c>
      <c r="H18" s="33" t="s">
        <v>141</v>
      </c>
    </row>
    <row r="19" spans="1:8" x14ac:dyDescent="0.2">
      <c r="A19" s="39">
        <v>13</v>
      </c>
      <c r="B19" s="40" t="s">
        <v>206</v>
      </c>
      <c r="C19" s="40" t="s">
        <v>207</v>
      </c>
      <c r="D19" s="40" t="s">
        <v>208</v>
      </c>
      <c r="E19" s="41">
        <v>1805000</v>
      </c>
      <c r="F19" s="42">
        <v>27056.95</v>
      </c>
      <c r="G19" s="43">
        <v>1.8654359999999998E-2</v>
      </c>
      <c r="H19" s="33" t="s">
        <v>141</v>
      </c>
    </row>
    <row r="20" spans="1:8" x14ac:dyDescent="0.2">
      <c r="A20" s="39">
        <v>14</v>
      </c>
      <c r="B20" s="40" t="s">
        <v>209</v>
      </c>
      <c r="C20" s="40" t="s">
        <v>210</v>
      </c>
      <c r="D20" s="40" t="s">
        <v>109</v>
      </c>
      <c r="E20" s="41">
        <v>1400000</v>
      </c>
      <c r="F20" s="42">
        <v>26506.2</v>
      </c>
      <c r="G20" s="43">
        <v>1.827465E-2</v>
      </c>
      <c r="H20" s="33" t="s">
        <v>141</v>
      </c>
    </row>
    <row r="21" spans="1:8" x14ac:dyDescent="0.2">
      <c r="A21" s="39">
        <v>15</v>
      </c>
      <c r="B21" s="40" t="s">
        <v>211</v>
      </c>
      <c r="C21" s="40" t="s">
        <v>212</v>
      </c>
      <c r="D21" s="40" t="s">
        <v>45</v>
      </c>
      <c r="E21" s="41">
        <v>2600000</v>
      </c>
      <c r="F21" s="42">
        <v>26323.7</v>
      </c>
      <c r="G21" s="43">
        <v>1.814882E-2</v>
      </c>
      <c r="H21" s="33" t="s">
        <v>141</v>
      </c>
    </row>
    <row r="22" spans="1:8" x14ac:dyDescent="0.2">
      <c r="A22" s="39">
        <v>16</v>
      </c>
      <c r="B22" s="40" t="s">
        <v>213</v>
      </c>
      <c r="C22" s="40" t="s">
        <v>214</v>
      </c>
      <c r="D22" s="40" t="s">
        <v>35</v>
      </c>
      <c r="E22" s="41">
        <v>3420000</v>
      </c>
      <c r="F22" s="42">
        <v>26313.48</v>
      </c>
      <c r="G22" s="43">
        <v>1.8141770000000002E-2</v>
      </c>
      <c r="H22" s="33" t="s">
        <v>141</v>
      </c>
    </row>
    <row r="23" spans="1:8" x14ac:dyDescent="0.2">
      <c r="A23" s="39">
        <v>17</v>
      </c>
      <c r="B23" s="40" t="s">
        <v>215</v>
      </c>
      <c r="C23" s="40" t="s">
        <v>216</v>
      </c>
      <c r="D23" s="40" t="s">
        <v>52</v>
      </c>
      <c r="E23" s="41">
        <v>2703039</v>
      </c>
      <c r="F23" s="42">
        <v>25543.718550000001</v>
      </c>
      <c r="G23" s="43">
        <v>1.7611060000000001E-2</v>
      </c>
      <c r="H23" s="33" t="s">
        <v>141</v>
      </c>
    </row>
    <row r="24" spans="1:8" x14ac:dyDescent="0.2">
      <c r="A24" s="39">
        <v>18</v>
      </c>
      <c r="B24" s="40" t="s">
        <v>217</v>
      </c>
      <c r="C24" s="40" t="s">
        <v>218</v>
      </c>
      <c r="D24" s="40" t="s">
        <v>32</v>
      </c>
      <c r="E24" s="41">
        <v>275000</v>
      </c>
      <c r="F24" s="42">
        <v>25042.875</v>
      </c>
      <c r="G24" s="43">
        <v>1.7265760000000002E-2</v>
      </c>
      <c r="H24" s="33" t="s">
        <v>141</v>
      </c>
    </row>
    <row r="25" spans="1:8" x14ac:dyDescent="0.2">
      <c r="A25" s="39">
        <v>19</v>
      </c>
      <c r="B25" s="40" t="s">
        <v>219</v>
      </c>
      <c r="C25" s="40" t="s">
        <v>220</v>
      </c>
      <c r="D25" s="40" t="s">
        <v>45</v>
      </c>
      <c r="E25" s="41">
        <v>2290000</v>
      </c>
      <c r="F25" s="42">
        <v>23983.17</v>
      </c>
      <c r="G25" s="43">
        <v>1.6535149999999998E-2</v>
      </c>
      <c r="H25" s="33" t="s">
        <v>141</v>
      </c>
    </row>
    <row r="26" spans="1:8" x14ac:dyDescent="0.2">
      <c r="A26" s="39">
        <v>20</v>
      </c>
      <c r="B26" s="40" t="s">
        <v>135</v>
      </c>
      <c r="C26" s="40" t="s">
        <v>136</v>
      </c>
      <c r="D26" s="40" t="s">
        <v>134</v>
      </c>
      <c r="E26" s="41">
        <v>2119329</v>
      </c>
      <c r="F26" s="42">
        <v>23363.482896000001</v>
      </c>
      <c r="G26" s="43">
        <v>1.610791E-2</v>
      </c>
      <c r="H26" s="33" t="s">
        <v>141</v>
      </c>
    </row>
    <row r="27" spans="1:8" x14ac:dyDescent="0.2">
      <c r="A27" s="39">
        <v>21</v>
      </c>
      <c r="B27" s="40" t="s">
        <v>221</v>
      </c>
      <c r="C27" s="40" t="s">
        <v>222</v>
      </c>
      <c r="D27" s="40" t="s">
        <v>223</v>
      </c>
      <c r="E27" s="41">
        <v>540740</v>
      </c>
      <c r="F27" s="42">
        <v>23322.656940000001</v>
      </c>
      <c r="G27" s="43">
        <v>1.6079759999999998E-2</v>
      </c>
      <c r="H27" s="33" t="s">
        <v>141</v>
      </c>
    </row>
    <row r="28" spans="1:8" ht="25.5" x14ac:dyDescent="0.2">
      <c r="A28" s="39">
        <v>22</v>
      </c>
      <c r="B28" s="40" t="s">
        <v>224</v>
      </c>
      <c r="C28" s="40" t="s">
        <v>225</v>
      </c>
      <c r="D28" s="40" t="s">
        <v>194</v>
      </c>
      <c r="E28" s="41">
        <v>2050000</v>
      </c>
      <c r="F28" s="42">
        <v>23273.65</v>
      </c>
      <c r="G28" s="43">
        <v>1.604597E-2</v>
      </c>
      <c r="H28" s="33" t="s">
        <v>141</v>
      </c>
    </row>
    <row r="29" spans="1:8" x14ac:dyDescent="0.2">
      <c r="A29" s="39">
        <v>23</v>
      </c>
      <c r="B29" s="40" t="s">
        <v>88</v>
      </c>
      <c r="C29" s="40" t="s">
        <v>89</v>
      </c>
      <c r="D29" s="40" t="s">
        <v>85</v>
      </c>
      <c r="E29" s="41">
        <v>4752614</v>
      </c>
      <c r="F29" s="42">
        <v>22905.223172999998</v>
      </c>
      <c r="G29" s="43">
        <v>1.5791960000000001E-2</v>
      </c>
      <c r="H29" s="33" t="s">
        <v>141</v>
      </c>
    </row>
    <row r="30" spans="1:8" x14ac:dyDescent="0.2">
      <c r="A30" s="39">
        <v>24</v>
      </c>
      <c r="B30" s="40" t="s">
        <v>55</v>
      </c>
      <c r="C30" s="40" t="s">
        <v>56</v>
      </c>
      <c r="D30" s="40" t="s">
        <v>40</v>
      </c>
      <c r="E30" s="41">
        <v>531267</v>
      </c>
      <c r="F30" s="42">
        <v>22876.357019999999</v>
      </c>
      <c r="G30" s="43">
        <v>1.5772060000000001E-2</v>
      </c>
      <c r="H30" s="33" t="s">
        <v>141</v>
      </c>
    </row>
    <row r="31" spans="1:8" x14ac:dyDescent="0.2">
      <c r="A31" s="39">
        <v>25</v>
      </c>
      <c r="B31" s="40" t="s">
        <v>226</v>
      </c>
      <c r="C31" s="40" t="s">
        <v>227</v>
      </c>
      <c r="D31" s="40" t="s">
        <v>228</v>
      </c>
      <c r="E31" s="41">
        <v>6775000</v>
      </c>
      <c r="F31" s="42">
        <v>22587.85</v>
      </c>
      <c r="G31" s="43">
        <v>1.5573149999999999E-2</v>
      </c>
      <c r="H31" s="33" t="s">
        <v>141</v>
      </c>
    </row>
    <row r="32" spans="1:8" x14ac:dyDescent="0.2">
      <c r="A32" s="39">
        <v>26</v>
      </c>
      <c r="B32" s="40" t="s">
        <v>229</v>
      </c>
      <c r="C32" s="40" t="s">
        <v>230</v>
      </c>
      <c r="D32" s="40" t="s">
        <v>52</v>
      </c>
      <c r="E32" s="41">
        <v>1175000</v>
      </c>
      <c r="F32" s="42">
        <v>22386.1</v>
      </c>
      <c r="G32" s="43">
        <v>1.543405E-2</v>
      </c>
      <c r="H32" s="33" t="s">
        <v>141</v>
      </c>
    </row>
    <row r="33" spans="1:8" ht="25.5" x14ac:dyDescent="0.2">
      <c r="A33" s="39">
        <v>27</v>
      </c>
      <c r="B33" s="40" t="s">
        <v>231</v>
      </c>
      <c r="C33" s="40" t="s">
        <v>232</v>
      </c>
      <c r="D33" s="40" t="s">
        <v>205</v>
      </c>
      <c r="E33" s="41">
        <v>860000</v>
      </c>
      <c r="F33" s="42">
        <v>21524.94</v>
      </c>
      <c r="G33" s="43">
        <v>1.4840330000000001E-2</v>
      </c>
      <c r="H33" s="33" t="s">
        <v>141</v>
      </c>
    </row>
    <row r="34" spans="1:8" x14ac:dyDescent="0.2">
      <c r="A34" s="39">
        <v>28</v>
      </c>
      <c r="B34" s="40" t="s">
        <v>233</v>
      </c>
      <c r="C34" s="40" t="s">
        <v>234</v>
      </c>
      <c r="D34" s="40" t="s">
        <v>184</v>
      </c>
      <c r="E34" s="41">
        <v>144775</v>
      </c>
      <c r="F34" s="42">
        <v>21300.745749999998</v>
      </c>
      <c r="G34" s="43">
        <v>1.4685760000000001E-2</v>
      </c>
      <c r="H34" s="33" t="s">
        <v>141</v>
      </c>
    </row>
    <row r="35" spans="1:8" ht="25.5" x14ac:dyDescent="0.2">
      <c r="A35" s="39">
        <v>29</v>
      </c>
      <c r="B35" s="40" t="s">
        <v>235</v>
      </c>
      <c r="C35" s="40" t="s">
        <v>236</v>
      </c>
      <c r="D35" s="40" t="s">
        <v>237</v>
      </c>
      <c r="E35" s="41">
        <v>1316174</v>
      </c>
      <c r="F35" s="42">
        <v>21078.526610000001</v>
      </c>
      <c r="G35" s="43">
        <v>1.453255E-2</v>
      </c>
      <c r="H35" s="33" t="s">
        <v>141</v>
      </c>
    </row>
    <row r="36" spans="1:8" x14ac:dyDescent="0.2">
      <c r="A36" s="39">
        <v>30</v>
      </c>
      <c r="B36" s="40" t="s">
        <v>238</v>
      </c>
      <c r="C36" s="40" t="s">
        <v>239</v>
      </c>
      <c r="D36" s="40" t="s">
        <v>35</v>
      </c>
      <c r="E36" s="41">
        <v>765000</v>
      </c>
      <c r="F36" s="42">
        <v>21060.45</v>
      </c>
      <c r="G36" s="43">
        <v>1.4520079999999999E-2</v>
      </c>
      <c r="H36" s="33" t="s">
        <v>141</v>
      </c>
    </row>
    <row r="37" spans="1:8" x14ac:dyDescent="0.2">
      <c r="A37" s="39">
        <v>31</v>
      </c>
      <c r="B37" s="40" t="s">
        <v>240</v>
      </c>
      <c r="C37" s="40" t="s">
        <v>241</v>
      </c>
      <c r="D37" s="40" t="s">
        <v>119</v>
      </c>
      <c r="E37" s="41">
        <v>4600000</v>
      </c>
      <c r="F37" s="42">
        <v>20159.5</v>
      </c>
      <c r="G37" s="43">
        <v>1.389893E-2</v>
      </c>
      <c r="H37" s="33" t="s">
        <v>141</v>
      </c>
    </row>
    <row r="38" spans="1:8" ht="25.5" x14ac:dyDescent="0.2">
      <c r="A38" s="39">
        <v>32</v>
      </c>
      <c r="B38" s="40" t="s">
        <v>242</v>
      </c>
      <c r="C38" s="40" t="s">
        <v>243</v>
      </c>
      <c r="D38" s="40" t="s">
        <v>205</v>
      </c>
      <c r="E38" s="41">
        <v>325425</v>
      </c>
      <c r="F38" s="42">
        <v>18716.818875000001</v>
      </c>
      <c r="G38" s="43">
        <v>1.2904270000000001E-2</v>
      </c>
      <c r="H38" s="33" t="s">
        <v>141</v>
      </c>
    </row>
    <row r="39" spans="1:8" x14ac:dyDescent="0.2">
      <c r="A39" s="39">
        <v>33</v>
      </c>
      <c r="B39" s="40" t="s">
        <v>244</v>
      </c>
      <c r="C39" s="40" t="s">
        <v>245</v>
      </c>
      <c r="D39" s="40" t="s">
        <v>20</v>
      </c>
      <c r="E39" s="41">
        <v>4700000</v>
      </c>
      <c r="F39" s="42">
        <v>18318.25</v>
      </c>
      <c r="G39" s="43">
        <v>1.262948E-2</v>
      </c>
      <c r="H39" s="33" t="s">
        <v>141</v>
      </c>
    </row>
    <row r="40" spans="1:8" x14ac:dyDescent="0.2">
      <c r="A40" s="39">
        <v>34</v>
      </c>
      <c r="B40" s="40" t="s">
        <v>246</v>
      </c>
      <c r="C40" s="40" t="s">
        <v>247</v>
      </c>
      <c r="D40" s="40" t="s">
        <v>116</v>
      </c>
      <c r="E40" s="41">
        <v>130000</v>
      </c>
      <c r="F40" s="42">
        <v>18263.7</v>
      </c>
      <c r="G40" s="43">
        <v>1.259187E-2</v>
      </c>
      <c r="H40" s="33" t="s">
        <v>141</v>
      </c>
    </row>
    <row r="41" spans="1:8" x14ac:dyDescent="0.2">
      <c r="A41" s="39">
        <v>35</v>
      </c>
      <c r="B41" s="40" t="s">
        <v>27</v>
      </c>
      <c r="C41" s="40" t="s">
        <v>28</v>
      </c>
      <c r="D41" s="40" t="s">
        <v>29</v>
      </c>
      <c r="E41" s="41">
        <v>4700000</v>
      </c>
      <c r="F41" s="42">
        <v>18228.95</v>
      </c>
      <c r="G41" s="43">
        <v>1.256791E-2</v>
      </c>
      <c r="H41" s="33" t="s">
        <v>141</v>
      </c>
    </row>
    <row r="42" spans="1:8" ht="25.5" x14ac:dyDescent="0.2">
      <c r="A42" s="39">
        <v>36</v>
      </c>
      <c r="B42" s="40" t="s">
        <v>70</v>
      </c>
      <c r="C42" s="40" t="s">
        <v>71</v>
      </c>
      <c r="D42" s="40" t="s">
        <v>26</v>
      </c>
      <c r="E42" s="41">
        <v>332412</v>
      </c>
      <c r="F42" s="42">
        <v>18096.509279999998</v>
      </c>
      <c r="G42" s="43">
        <v>1.2476599999999999E-2</v>
      </c>
      <c r="H42" s="33" t="s">
        <v>141</v>
      </c>
    </row>
    <row r="43" spans="1:8" x14ac:dyDescent="0.2">
      <c r="A43" s="39">
        <v>37</v>
      </c>
      <c r="B43" s="40" t="s">
        <v>248</v>
      </c>
      <c r="C43" s="40" t="s">
        <v>249</v>
      </c>
      <c r="D43" s="40" t="s">
        <v>250</v>
      </c>
      <c r="E43" s="41">
        <v>496274</v>
      </c>
      <c r="F43" s="42">
        <v>17644.525796000002</v>
      </c>
      <c r="G43" s="43">
        <v>1.2164980000000001E-2</v>
      </c>
      <c r="H43" s="33" t="s">
        <v>141</v>
      </c>
    </row>
    <row r="44" spans="1:8" ht="38.25" x14ac:dyDescent="0.2">
      <c r="A44" s="39">
        <v>38</v>
      </c>
      <c r="B44" s="40" t="s">
        <v>127</v>
      </c>
      <c r="C44" s="40" t="s">
        <v>128</v>
      </c>
      <c r="D44" s="40" t="s">
        <v>129</v>
      </c>
      <c r="E44" s="41">
        <v>10226659</v>
      </c>
      <c r="F44" s="42">
        <v>16994.661926199999</v>
      </c>
      <c r="G44" s="43">
        <v>1.171693E-2</v>
      </c>
      <c r="H44" s="33" t="s">
        <v>141</v>
      </c>
    </row>
    <row r="45" spans="1:8" x14ac:dyDescent="0.2">
      <c r="A45" s="39">
        <v>39</v>
      </c>
      <c r="B45" s="40" t="s">
        <v>90</v>
      </c>
      <c r="C45" s="40" t="s">
        <v>91</v>
      </c>
      <c r="D45" s="40" t="s">
        <v>23</v>
      </c>
      <c r="E45" s="41">
        <v>1200000</v>
      </c>
      <c r="F45" s="42">
        <v>16959.599999999999</v>
      </c>
      <c r="G45" s="43">
        <v>1.169276E-2</v>
      </c>
      <c r="H45" s="33" t="s">
        <v>141</v>
      </c>
    </row>
    <row r="46" spans="1:8" x14ac:dyDescent="0.2">
      <c r="A46" s="39">
        <v>40</v>
      </c>
      <c r="B46" s="40" t="s">
        <v>251</v>
      </c>
      <c r="C46" s="40" t="s">
        <v>252</v>
      </c>
      <c r="D46" s="40" t="s">
        <v>45</v>
      </c>
      <c r="E46" s="41">
        <v>1920000</v>
      </c>
      <c r="F46" s="42">
        <v>16060.8</v>
      </c>
      <c r="G46" s="43">
        <v>1.1073090000000001E-2</v>
      </c>
      <c r="H46" s="33" t="s">
        <v>141</v>
      </c>
    </row>
    <row r="47" spans="1:8" x14ac:dyDescent="0.2">
      <c r="A47" s="39">
        <v>41</v>
      </c>
      <c r="B47" s="40" t="s">
        <v>253</v>
      </c>
      <c r="C47" s="40" t="s">
        <v>254</v>
      </c>
      <c r="D47" s="40" t="s">
        <v>194</v>
      </c>
      <c r="E47" s="41">
        <v>1817907</v>
      </c>
      <c r="F47" s="42">
        <v>15487.658686500001</v>
      </c>
      <c r="G47" s="43">
        <v>1.067793E-2</v>
      </c>
      <c r="H47" s="33" t="s">
        <v>141</v>
      </c>
    </row>
    <row r="48" spans="1:8" x14ac:dyDescent="0.2">
      <c r="A48" s="39">
        <v>42</v>
      </c>
      <c r="B48" s="40" t="s">
        <v>255</v>
      </c>
      <c r="C48" s="40" t="s">
        <v>256</v>
      </c>
      <c r="D48" s="40" t="s">
        <v>199</v>
      </c>
      <c r="E48" s="41">
        <v>278750</v>
      </c>
      <c r="F48" s="42">
        <v>15467.8375</v>
      </c>
      <c r="G48" s="43">
        <v>1.066427E-2</v>
      </c>
      <c r="H48" s="33" t="s">
        <v>141</v>
      </c>
    </row>
    <row r="49" spans="1:8" x14ac:dyDescent="0.2">
      <c r="A49" s="39">
        <v>43</v>
      </c>
      <c r="B49" s="40" t="s">
        <v>68</v>
      </c>
      <c r="C49" s="40" t="s">
        <v>69</v>
      </c>
      <c r="D49" s="40" t="s">
        <v>35</v>
      </c>
      <c r="E49" s="41">
        <v>630000</v>
      </c>
      <c r="F49" s="42">
        <v>15232.77</v>
      </c>
      <c r="G49" s="43">
        <v>1.05022E-2</v>
      </c>
      <c r="H49" s="33" t="s">
        <v>141</v>
      </c>
    </row>
    <row r="50" spans="1:8" ht="25.5" x14ac:dyDescent="0.2">
      <c r="A50" s="39">
        <v>44</v>
      </c>
      <c r="B50" s="40" t="s">
        <v>257</v>
      </c>
      <c r="C50" s="40" t="s">
        <v>258</v>
      </c>
      <c r="D50" s="40" t="s">
        <v>237</v>
      </c>
      <c r="E50" s="41">
        <v>1130000</v>
      </c>
      <c r="F50" s="42">
        <v>15175.9</v>
      </c>
      <c r="G50" s="43">
        <v>1.046299E-2</v>
      </c>
      <c r="H50" s="33" t="s">
        <v>141</v>
      </c>
    </row>
    <row r="51" spans="1:8" x14ac:dyDescent="0.2">
      <c r="A51" s="39">
        <v>45</v>
      </c>
      <c r="B51" s="40" t="s">
        <v>259</v>
      </c>
      <c r="C51" s="40" t="s">
        <v>260</v>
      </c>
      <c r="D51" s="40" t="s">
        <v>23</v>
      </c>
      <c r="E51" s="41">
        <v>2712859</v>
      </c>
      <c r="F51" s="42">
        <v>15046.8724435</v>
      </c>
      <c r="G51" s="43">
        <v>1.0374039999999999E-2</v>
      </c>
      <c r="H51" s="33" t="s">
        <v>141</v>
      </c>
    </row>
    <row r="52" spans="1:8" x14ac:dyDescent="0.2">
      <c r="A52" s="39">
        <v>46</v>
      </c>
      <c r="B52" s="40" t="s">
        <v>114</v>
      </c>
      <c r="C52" s="40" t="s">
        <v>115</v>
      </c>
      <c r="D52" s="40" t="s">
        <v>116</v>
      </c>
      <c r="E52" s="41">
        <v>200000</v>
      </c>
      <c r="F52" s="42">
        <v>14881</v>
      </c>
      <c r="G52" s="43">
        <v>1.025968E-2</v>
      </c>
      <c r="H52" s="33" t="s">
        <v>141</v>
      </c>
    </row>
    <row r="53" spans="1:8" x14ac:dyDescent="0.2">
      <c r="A53" s="39">
        <v>47</v>
      </c>
      <c r="B53" s="40" t="s">
        <v>261</v>
      </c>
      <c r="C53" s="40" t="s">
        <v>262</v>
      </c>
      <c r="D53" s="40" t="s">
        <v>109</v>
      </c>
      <c r="E53" s="41">
        <v>919500</v>
      </c>
      <c r="F53" s="42">
        <v>14860.959000000001</v>
      </c>
      <c r="G53" s="43">
        <v>1.0245860000000001E-2</v>
      </c>
      <c r="H53" s="33" t="s">
        <v>141</v>
      </c>
    </row>
    <row r="54" spans="1:8" ht="25.5" x14ac:dyDescent="0.2">
      <c r="A54" s="39">
        <v>48</v>
      </c>
      <c r="B54" s="40" t="s">
        <v>263</v>
      </c>
      <c r="C54" s="40" t="s">
        <v>264</v>
      </c>
      <c r="D54" s="40" t="s">
        <v>205</v>
      </c>
      <c r="E54" s="41">
        <v>600000</v>
      </c>
      <c r="F54" s="42">
        <v>14817.6</v>
      </c>
      <c r="G54" s="43">
        <v>1.021596E-2</v>
      </c>
      <c r="H54" s="33" t="s">
        <v>141</v>
      </c>
    </row>
    <row r="55" spans="1:8" x14ac:dyDescent="0.2">
      <c r="A55" s="39">
        <v>49</v>
      </c>
      <c r="B55" s="40" t="s">
        <v>265</v>
      </c>
      <c r="C55" s="40" t="s">
        <v>266</v>
      </c>
      <c r="D55" s="40" t="s">
        <v>228</v>
      </c>
      <c r="E55" s="41">
        <v>4791029</v>
      </c>
      <c r="F55" s="42">
        <v>13647.7252094</v>
      </c>
      <c r="G55" s="43">
        <v>9.4094000000000001E-3</v>
      </c>
      <c r="H55" s="33" t="s">
        <v>141</v>
      </c>
    </row>
    <row r="56" spans="1:8" x14ac:dyDescent="0.2">
      <c r="A56" s="39">
        <v>50</v>
      </c>
      <c r="B56" s="40" t="s">
        <v>267</v>
      </c>
      <c r="C56" s="40" t="s">
        <v>268</v>
      </c>
      <c r="D56" s="40" t="s">
        <v>52</v>
      </c>
      <c r="E56" s="41">
        <v>1203815</v>
      </c>
      <c r="F56" s="42">
        <v>13223.907775</v>
      </c>
      <c r="G56" s="43">
        <v>9.1172000000000007E-3</v>
      </c>
      <c r="H56" s="33" t="s">
        <v>141</v>
      </c>
    </row>
    <row r="57" spans="1:8" x14ac:dyDescent="0.2">
      <c r="A57" s="39">
        <v>51</v>
      </c>
      <c r="B57" s="40" t="s">
        <v>269</v>
      </c>
      <c r="C57" s="40" t="s">
        <v>270</v>
      </c>
      <c r="D57" s="40" t="s">
        <v>184</v>
      </c>
      <c r="E57" s="41">
        <v>3539351</v>
      </c>
      <c r="F57" s="42">
        <v>12932.788554000001</v>
      </c>
      <c r="G57" s="43">
        <v>8.9164799999999992E-3</v>
      </c>
      <c r="H57" s="33" t="s">
        <v>141</v>
      </c>
    </row>
    <row r="58" spans="1:8" x14ac:dyDescent="0.2">
      <c r="A58" s="39">
        <v>52</v>
      </c>
      <c r="B58" s="40" t="s">
        <v>271</v>
      </c>
      <c r="C58" s="40" t="s">
        <v>272</v>
      </c>
      <c r="D58" s="40" t="s">
        <v>116</v>
      </c>
      <c r="E58" s="41">
        <v>845000</v>
      </c>
      <c r="F58" s="42">
        <v>12594.725</v>
      </c>
      <c r="G58" s="43">
        <v>8.6834100000000008E-3</v>
      </c>
      <c r="H58" s="33" t="s">
        <v>141</v>
      </c>
    </row>
    <row r="59" spans="1:8" x14ac:dyDescent="0.2">
      <c r="A59" s="39">
        <v>53</v>
      </c>
      <c r="B59" s="40" t="s">
        <v>273</v>
      </c>
      <c r="C59" s="40" t="s">
        <v>274</v>
      </c>
      <c r="D59" s="40" t="s">
        <v>194</v>
      </c>
      <c r="E59" s="41">
        <v>1052500</v>
      </c>
      <c r="F59" s="42">
        <v>12223.735000000001</v>
      </c>
      <c r="G59" s="43">
        <v>8.4276300000000002E-3</v>
      </c>
      <c r="H59" s="33" t="s">
        <v>141</v>
      </c>
    </row>
    <row r="60" spans="1:8" x14ac:dyDescent="0.2">
      <c r="A60" s="39">
        <v>54</v>
      </c>
      <c r="B60" s="40" t="s">
        <v>275</v>
      </c>
      <c r="C60" s="40" t="s">
        <v>276</v>
      </c>
      <c r="D60" s="40" t="s">
        <v>194</v>
      </c>
      <c r="E60" s="41">
        <v>5983106</v>
      </c>
      <c r="F60" s="42">
        <v>11629.3631322</v>
      </c>
      <c r="G60" s="43">
        <v>8.01784E-3</v>
      </c>
      <c r="H60" s="33" t="s">
        <v>141</v>
      </c>
    </row>
    <row r="61" spans="1:8" x14ac:dyDescent="0.2">
      <c r="A61" s="39">
        <v>55</v>
      </c>
      <c r="B61" s="40" t="s">
        <v>277</v>
      </c>
      <c r="C61" s="40" t="s">
        <v>278</v>
      </c>
      <c r="D61" s="40" t="s">
        <v>35</v>
      </c>
      <c r="E61" s="41">
        <v>960000</v>
      </c>
      <c r="F61" s="42">
        <v>11332.8</v>
      </c>
      <c r="G61" s="43">
        <v>7.81338E-3</v>
      </c>
      <c r="H61" s="33" t="s">
        <v>141</v>
      </c>
    </row>
    <row r="62" spans="1:8" ht="25.5" x14ac:dyDescent="0.2">
      <c r="A62" s="39">
        <v>56</v>
      </c>
      <c r="B62" s="40" t="s">
        <v>279</v>
      </c>
      <c r="C62" s="40" t="s">
        <v>280</v>
      </c>
      <c r="D62" s="40" t="s">
        <v>281</v>
      </c>
      <c r="E62" s="41">
        <v>680000</v>
      </c>
      <c r="F62" s="42">
        <v>11302.96</v>
      </c>
      <c r="G62" s="43">
        <v>7.7927999999999999E-3</v>
      </c>
      <c r="H62" s="33" t="s">
        <v>141</v>
      </c>
    </row>
    <row r="63" spans="1:8" x14ac:dyDescent="0.2">
      <c r="A63" s="39">
        <v>57</v>
      </c>
      <c r="B63" s="40" t="s">
        <v>282</v>
      </c>
      <c r="C63" s="40" t="s">
        <v>283</v>
      </c>
      <c r="D63" s="40" t="s">
        <v>284</v>
      </c>
      <c r="E63" s="41">
        <v>2819992</v>
      </c>
      <c r="F63" s="42">
        <v>11224.978155999999</v>
      </c>
      <c r="G63" s="43">
        <v>7.73904E-3</v>
      </c>
      <c r="H63" s="33" t="s">
        <v>141</v>
      </c>
    </row>
    <row r="64" spans="1:8" x14ac:dyDescent="0.2">
      <c r="A64" s="39">
        <v>58</v>
      </c>
      <c r="B64" s="40" t="s">
        <v>30</v>
      </c>
      <c r="C64" s="40" t="s">
        <v>31</v>
      </c>
      <c r="D64" s="40" t="s">
        <v>32</v>
      </c>
      <c r="E64" s="41">
        <v>500000</v>
      </c>
      <c r="F64" s="42">
        <v>10949</v>
      </c>
      <c r="G64" s="43">
        <v>7.5487699999999998E-3</v>
      </c>
      <c r="H64" s="33" t="s">
        <v>141</v>
      </c>
    </row>
    <row r="65" spans="1:8" x14ac:dyDescent="0.2">
      <c r="A65" s="39">
        <v>59</v>
      </c>
      <c r="B65" s="40" t="s">
        <v>285</v>
      </c>
      <c r="C65" s="40" t="s">
        <v>286</v>
      </c>
      <c r="D65" s="40" t="s">
        <v>32</v>
      </c>
      <c r="E65" s="41">
        <v>600000</v>
      </c>
      <c r="F65" s="42">
        <v>10917</v>
      </c>
      <c r="G65" s="43">
        <v>7.5266999999999999E-3</v>
      </c>
      <c r="H65" s="33" t="s">
        <v>141</v>
      </c>
    </row>
    <row r="66" spans="1:8" x14ac:dyDescent="0.2">
      <c r="A66" s="39">
        <v>60</v>
      </c>
      <c r="B66" s="40" t="s">
        <v>287</v>
      </c>
      <c r="C66" s="40" t="s">
        <v>288</v>
      </c>
      <c r="D66" s="40" t="s">
        <v>289</v>
      </c>
      <c r="E66" s="41">
        <v>247218</v>
      </c>
      <c r="F66" s="42">
        <v>10731.238944000001</v>
      </c>
      <c r="G66" s="43">
        <v>7.3986299999999998E-3</v>
      </c>
      <c r="H66" s="33" t="s">
        <v>141</v>
      </c>
    </row>
    <row r="67" spans="1:8" x14ac:dyDescent="0.2">
      <c r="A67" s="39">
        <v>61</v>
      </c>
      <c r="B67" s="40" t="s">
        <v>290</v>
      </c>
      <c r="C67" s="40" t="s">
        <v>291</v>
      </c>
      <c r="D67" s="40" t="s">
        <v>32</v>
      </c>
      <c r="E67" s="41">
        <v>500000</v>
      </c>
      <c r="F67" s="42">
        <v>10601</v>
      </c>
      <c r="G67" s="43">
        <v>7.3088399999999996E-3</v>
      </c>
      <c r="H67" s="33" t="s">
        <v>141</v>
      </c>
    </row>
    <row r="68" spans="1:8" x14ac:dyDescent="0.2">
      <c r="A68" s="39">
        <v>62</v>
      </c>
      <c r="B68" s="40" t="s">
        <v>292</v>
      </c>
      <c r="C68" s="40" t="s">
        <v>293</v>
      </c>
      <c r="D68" s="40" t="s">
        <v>228</v>
      </c>
      <c r="E68" s="41">
        <v>836725</v>
      </c>
      <c r="F68" s="42">
        <v>10260.3403125</v>
      </c>
      <c r="G68" s="43">
        <v>7.0739699999999997E-3</v>
      </c>
      <c r="H68" s="33" t="s">
        <v>141</v>
      </c>
    </row>
    <row r="69" spans="1:8" x14ac:dyDescent="0.2">
      <c r="A69" s="39">
        <v>63</v>
      </c>
      <c r="B69" s="40" t="s">
        <v>105</v>
      </c>
      <c r="C69" s="40" t="s">
        <v>106</v>
      </c>
      <c r="D69" s="40" t="s">
        <v>35</v>
      </c>
      <c r="E69" s="41">
        <v>250000</v>
      </c>
      <c r="F69" s="42">
        <v>10198</v>
      </c>
      <c r="G69" s="43">
        <v>7.03099E-3</v>
      </c>
      <c r="H69" s="33" t="s">
        <v>141</v>
      </c>
    </row>
    <row r="70" spans="1:8" x14ac:dyDescent="0.2">
      <c r="A70" s="39">
        <v>64</v>
      </c>
      <c r="B70" s="40" t="s">
        <v>294</v>
      </c>
      <c r="C70" s="40" t="s">
        <v>295</v>
      </c>
      <c r="D70" s="40" t="s">
        <v>119</v>
      </c>
      <c r="E70" s="41">
        <v>8269293</v>
      </c>
      <c r="F70" s="42">
        <v>9441.8787474000001</v>
      </c>
      <c r="G70" s="43">
        <v>6.5096800000000003E-3</v>
      </c>
      <c r="H70" s="33" t="s">
        <v>141</v>
      </c>
    </row>
    <row r="71" spans="1:8" x14ac:dyDescent="0.2">
      <c r="A71" s="39">
        <v>65</v>
      </c>
      <c r="B71" s="40" t="s">
        <v>103</v>
      </c>
      <c r="C71" s="40" t="s">
        <v>104</v>
      </c>
      <c r="D71" s="40" t="s">
        <v>14</v>
      </c>
      <c r="E71" s="41">
        <v>583736</v>
      </c>
      <c r="F71" s="42">
        <v>9383.5562000000009</v>
      </c>
      <c r="G71" s="43">
        <v>6.4694699999999997E-3</v>
      </c>
      <c r="H71" s="33" t="s">
        <v>141</v>
      </c>
    </row>
    <row r="72" spans="1:8" x14ac:dyDescent="0.2">
      <c r="A72" s="39">
        <v>66</v>
      </c>
      <c r="B72" s="40" t="s">
        <v>296</v>
      </c>
      <c r="C72" s="40" t="s">
        <v>297</v>
      </c>
      <c r="D72" s="40" t="s">
        <v>119</v>
      </c>
      <c r="E72" s="41">
        <v>1107875</v>
      </c>
      <c r="F72" s="42">
        <v>8989.2977499999997</v>
      </c>
      <c r="G72" s="43">
        <v>6.1976499999999999E-3</v>
      </c>
      <c r="H72" s="33" t="s">
        <v>141</v>
      </c>
    </row>
    <row r="73" spans="1:8" x14ac:dyDescent="0.2">
      <c r="A73" s="39">
        <v>67</v>
      </c>
      <c r="B73" s="40" t="s">
        <v>122</v>
      </c>
      <c r="C73" s="40" t="s">
        <v>123</v>
      </c>
      <c r="D73" s="40" t="s">
        <v>124</v>
      </c>
      <c r="E73" s="41">
        <v>2550000</v>
      </c>
      <c r="F73" s="42">
        <v>8926.2749999999996</v>
      </c>
      <c r="G73" s="43">
        <v>6.1542000000000003E-3</v>
      </c>
      <c r="H73" s="33" t="s">
        <v>141</v>
      </c>
    </row>
    <row r="74" spans="1:8" x14ac:dyDescent="0.2">
      <c r="A74" s="39">
        <v>68</v>
      </c>
      <c r="B74" s="40" t="s">
        <v>298</v>
      </c>
      <c r="C74" s="40" t="s">
        <v>299</v>
      </c>
      <c r="D74" s="40" t="s">
        <v>52</v>
      </c>
      <c r="E74" s="41">
        <v>1567077</v>
      </c>
      <c r="F74" s="42">
        <v>8072.7971655000001</v>
      </c>
      <c r="G74" s="43">
        <v>5.5657700000000003E-3</v>
      </c>
      <c r="H74" s="33" t="s">
        <v>141</v>
      </c>
    </row>
    <row r="75" spans="1:8" x14ac:dyDescent="0.2">
      <c r="A75" s="39">
        <v>69</v>
      </c>
      <c r="B75" s="40" t="s">
        <v>300</v>
      </c>
      <c r="C75" s="40" t="s">
        <v>301</v>
      </c>
      <c r="D75" s="40" t="s">
        <v>199</v>
      </c>
      <c r="E75" s="41">
        <v>950000</v>
      </c>
      <c r="F75" s="42">
        <v>7714.4750000000004</v>
      </c>
      <c r="G75" s="43">
        <v>5.3187299999999998E-3</v>
      </c>
      <c r="H75" s="33" t="s">
        <v>141</v>
      </c>
    </row>
    <row r="76" spans="1:8" ht="25.5" x14ac:dyDescent="0.2">
      <c r="A76" s="39">
        <v>70</v>
      </c>
      <c r="B76" s="40" t="s">
        <v>302</v>
      </c>
      <c r="C76" s="40" t="s">
        <v>303</v>
      </c>
      <c r="D76" s="40" t="s">
        <v>191</v>
      </c>
      <c r="E76" s="41">
        <v>255227</v>
      </c>
      <c r="F76" s="42">
        <v>7021.8052239999997</v>
      </c>
      <c r="G76" s="43">
        <v>4.8411699999999997E-3</v>
      </c>
      <c r="H76" s="33" t="s">
        <v>141</v>
      </c>
    </row>
    <row r="77" spans="1:8" x14ac:dyDescent="0.2">
      <c r="A77" s="39">
        <v>71</v>
      </c>
      <c r="B77" s="40" t="s">
        <v>304</v>
      </c>
      <c r="C77" s="40" t="s">
        <v>305</v>
      </c>
      <c r="D77" s="40" t="s">
        <v>284</v>
      </c>
      <c r="E77" s="41">
        <v>323750</v>
      </c>
      <c r="F77" s="42">
        <v>6721.3737499999997</v>
      </c>
      <c r="G77" s="43">
        <v>4.6340399999999999E-3</v>
      </c>
      <c r="H77" s="33" t="s">
        <v>141</v>
      </c>
    </row>
    <row r="78" spans="1:8" x14ac:dyDescent="0.2">
      <c r="A78" s="39">
        <v>72</v>
      </c>
      <c r="B78" s="40" t="s">
        <v>306</v>
      </c>
      <c r="C78" s="40" t="s">
        <v>307</v>
      </c>
      <c r="D78" s="40" t="s">
        <v>116</v>
      </c>
      <c r="E78" s="41">
        <v>1123261</v>
      </c>
      <c r="F78" s="42">
        <v>5846.0118745</v>
      </c>
      <c r="G78" s="43">
        <v>4.0305200000000001E-3</v>
      </c>
      <c r="H78" s="33" t="s">
        <v>141</v>
      </c>
    </row>
    <row r="79" spans="1:8" x14ac:dyDescent="0.2">
      <c r="A79" s="39">
        <v>73</v>
      </c>
      <c r="B79" s="40" t="s">
        <v>66</v>
      </c>
      <c r="C79" s="40" t="s">
        <v>67</v>
      </c>
      <c r="D79" s="40" t="s">
        <v>59</v>
      </c>
      <c r="E79" s="41">
        <v>1799100</v>
      </c>
      <c r="F79" s="42">
        <v>5620.3883999999998</v>
      </c>
      <c r="G79" s="43">
        <v>3.8749700000000002E-3</v>
      </c>
      <c r="H79" s="33" t="s">
        <v>141</v>
      </c>
    </row>
    <row r="80" spans="1:8" x14ac:dyDescent="0.2">
      <c r="A80" s="44"/>
      <c r="B80" s="44"/>
      <c r="C80" s="45" t="s">
        <v>140</v>
      </c>
      <c r="D80" s="44"/>
      <c r="E80" s="44" t="s">
        <v>141</v>
      </c>
      <c r="F80" s="46">
        <v>1388696.5702759</v>
      </c>
      <c r="G80" s="47">
        <v>0.95743402</v>
      </c>
      <c r="H80" s="33" t="s">
        <v>141</v>
      </c>
    </row>
    <row r="81" spans="1:8" x14ac:dyDescent="0.2">
      <c r="A81" s="44"/>
      <c r="B81" s="44"/>
      <c r="C81" s="48"/>
      <c r="D81" s="44"/>
      <c r="E81" s="44"/>
      <c r="F81" s="49"/>
      <c r="G81" s="49"/>
      <c r="H81" s="33" t="s">
        <v>141</v>
      </c>
    </row>
    <row r="82" spans="1:8" x14ac:dyDescent="0.2">
      <c r="A82" s="44"/>
      <c r="B82" s="44"/>
      <c r="C82" s="45" t="s">
        <v>142</v>
      </c>
      <c r="D82" s="44"/>
      <c r="E82" s="44"/>
      <c r="F82" s="44"/>
      <c r="G82" s="44"/>
      <c r="H82" s="33" t="s">
        <v>141</v>
      </c>
    </row>
    <row r="83" spans="1:8" x14ac:dyDescent="0.2">
      <c r="A83" s="44"/>
      <c r="B83" s="44"/>
      <c r="C83" s="45" t="s">
        <v>140</v>
      </c>
      <c r="D83" s="44"/>
      <c r="E83" s="44" t="s">
        <v>141</v>
      </c>
      <c r="F83" s="50" t="s">
        <v>143</v>
      </c>
      <c r="G83" s="47">
        <v>0</v>
      </c>
      <c r="H83" s="33" t="s">
        <v>141</v>
      </c>
    </row>
    <row r="84" spans="1:8" x14ac:dyDescent="0.2">
      <c r="A84" s="44"/>
      <c r="B84" s="44"/>
      <c r="C84" s="48"/>
      <c r="D84" s="44"/>
      <c r="E84" s="44"/>
      <c r="F84" s="49"/>
      <c r="G84" s="49"/>
      <c r="H84" s="33" t="s">
        <v>141</v>
      </c>
    </row>
    <row r="85" spans="1:8" x14ac:dyDescent="0.2">
      <c r="A85" s="44"/>
      <c r="B85" s="44"/>
      <c r="C85" s="45" t="s">
        <v>144</v>
      </c>
      <c r="D85" s="44"/>
      <c r="E85" s="44"/>
      <c r="F85" s="44"/>
      <c r="G85" s="44"/>
      <c r="H85" s="33" t="s">
        <v>141</v>
      </c>
    </row>
    <row r="86" spans="1:8" x14ac:dyDescent="0.2">
      <c r="A86" s="44"/>
      <c r="B86" s="44"/>
      <c r="C86" s="45" t="s">
        <v>140</v>
      </c>
      <c r="D86" s="44"/>
      <c r="E86" s="44" t="s">
        <v>141</v>
      </c>
      <c r="F86" s="50" t="s">
        <v>143</v>
      </c>
      <c r="G86" s="47">
        <v>0</v>
      </c>
      <c r="H86" s="33" t="s">
        <v>141</v>
      </c>
    </row>
    <row r="87" spans="1:8" x14ac:dyDescent="0.2">
      <c r="A87" s="44"/>
      <c r="B87" s="44"/>
      <c r="C87" s="48"/>
      <c r="D87" s="44"/>
      <c r="E87" s="44"/>
      <c r="F87" s="49"/>
      <c r="G87" s="49"/>
      <c r="H87" s="33" t="s">
        <v>141</v>
      </c>
    </row>
    <row r="88" spans="1:8" x14ac:dyDescent="0.2">
      <c r="A88" s="44"/>
      <c r="B88" s="44"/>
      <c r="C88" s="45" t="s">
        <v>145</v>
      </c>
      <c r="D88" s="44"/>
      <c r="E88" s="44"/>
      <c r="F88" s="44"/>
      <c r="G88" s="44"/>
      <c r="H88" s="33" t="s">
        <v>141</v>
      </c>
    </row>
    <row r="89" spans="1:8" x14ac:dyDescent="0.2">
      <c r="A89" s="44"/>
      <c r="B89" s="44"/>
      <c r="C89" s="45" t="s">
        <v>140</v>
      </c>
      <c r="D89" s="44"/>
      <c r="E89" s="44" t="s">
        <v>141</v>
      </c>
      <c r="F89" s="50" t="s">
        <v>143</v>
      </c>
      <c r="G89" s="47">
        <v>0</v>
      </c>
      <c r="H89" s="33" t="s">
        <v>141</v>
      </c>
    </row>
    <row r="90" spans="1:8" x14ac:dyDescent="0.2">
      <c r="A90" s="44"/>
      <c r="B90" s="44"/>
      <c r="C90" s="48"/>
      <c r="D90" s="44"/>
      <c r="E90" s="44"/>
      <c r="F90" s="49"/>
      <c r="G90" s="49"/>
      <c r="H90" s="33" t="s">
        <v>141</v>
      </c>
    </row>
    <row r="91" spans="1:8" x14ac:dyDescent="0.2">
      <c r="A91" s="44"/>
      <c r="B91" s="44"/>
      <c r="C91" s="45" t="s">
        <v>146</v>
      </c>
      <c r="D91" s="44"/>
      <c r="E91" s="44"/>
      <c r="F91" s="49"/>
      <c r="G91" s="49"/>
      <c r="H91" s="33" t="s">
        <v>141</v>
      </c>
    </row>
    <row r="92" spans="1:8" x14ac:dyDescent="0.2">
      <c r="A92" s="44"/>
      <c r="B92" s="44"/>
      <c r="C92" s="45" t="s">
        <v>140</v>
      </c>
      <c r="D92" s="44"/>
      <c r="E92" s="44" t="s">
        <v>141</v>
      </c>
      <c r="F92" s="50" t="s">
        <v>143</v>
      </c>
      <c r="G92" s="47">
        <v>0</v>
      </c>
      <c r="H92" s="33" t="s">
        <v>141</v>
      </c>
    </row>
    <row r="93" spans="1:8" x14ac:dyDescent="0.2">
      <c r="A93" s="44"/>
      <c r="B93" s="44"/>
      <c r="C93" s="48"/>
      <c r="D93" s="44"/>
      <c r="E93" s="44"/>
      <c r="F93" s="49"/>
      <c r="G93" s="49"/>
      <c r="H93" s="33" t="s">
        <v>141</v>
      </c>
    </row>
    <row r="94" spans="1:8" x14ac:dyDescent="0.2">
      <c r="A94" s="44"/>
      <c r="B94" s="44"/>
      <c r="C94" s="45" t="s">
        <v>147</v>
      </c>
      <c r="D94" s="44"/>
      <c r="E94" s="44"/>
      <c r="F94" s="49"/>
      <c r="G94" s="49"/>
      <c r="H94" s="33" t="s">
        <v>141</v>
      </c>
    </row>
    <row r="95" spans="1:8" x14ac:dyDescent="0.2">
      <c r="A95" s="44"/>
      <c r="B95" s="44"/>
      <c r="C95" s="45" t="s">
        <v>140</v>
      </c>
      <c r="D95" s="44"/>
      <c r="E95" s="44" t="s">
        <v>141</v>
      </c>
      <c r="F95" s="50" t="s">
        <v>143</v>
      </c>
      <c r="G95" s="47">
        <v>0</v>
      </c>
      <c r="H95" s="33" t="s">
        <v>141</v>
      </c>
    </row>
    <row r="96" spans="1:8" x14ac:dyDescent="0.2">
      <c r="A96" s="44"/>
      <c r="B96" s="44"/>
      <c r="C96" s="48"/>
      <c r="D96" s="44"/>
      <c r="E96" s="44"/>
      <c r="F96" s="49"/>
      <c r="G96" s="49"/>
      <c r="H96" s="33" t="s">
        <v>141</v>
      </c>
    </row>
    <row r="97" spans="1:8" x14ac:dyDescent="0.2">
      <c r="A97" s="44"/>
      <c r="B97" s="44"/>
      <c r="C97" s="45" t="s">
        <v>148</v>
      </c>
      <c r="D97" s="44"/>
      <c r="E97" s="44"/>
      <c r="F97" s="46">
        <f>F80</f>
        <v>1388696.5702759</v>
      </c>
      <c r="G97" s="47">
        <f>G80</f>
        <v>0.95743402</v>
      </c>
      <c r="H97" s="33" t="s">
        <v>141</v>
      </c>
    </row>
    <row r="98" spans="1:8" x14ac:dyDescent="0.2">
      <c r="A98" s="44"/>
      <c r="B98" s="44"/>
      <c r="C98" s="48"/>
      <c r="D98" s="44"/>
      <c r="E98" s="44"/>
      <c r="F98" s="49"/>
      <c r="G98" s="49"/>
      <c r="H98" s="33" t="s">
        <v>141</v>
      </c>
    </row>
    <row r="99" spans="1:8" x14ac:dyDescent="0.2">
      <c r="A99" s="44"/>
      <c r="B99" s="44"/>
      <c r="C99" s="45" t="s">
        <v>149</v>
      </c>
      <c r="D99" s="44"/>
      <c r="E99" s="44"/>
      <c r="F99" s="49"/>
      <c r="G99" s="49"/>
      <c r="H99" s="33" t="s">
        <v>141</v>
      </c>
    </row>
    <row r="100" spans="1:8" x14ac:dyDescent="0.2">
      <c r="A100" s="44"/>
      <c r="B100" s="44"/>
      <c r="C100" s="45" t="s">
        <v>11</v>
      </c>
      <c r="D100" s="44"/>
      <c r="E100" s="44"/>
      <c r="F100" s="49"/>
      <c r="G100" s="49"/>
      <c r="H100" s="33" t="s">
        <v>141</v>
      </c>
    </row>
    <row r="101" spans="1:8" x14ac:dyDescent="0.2">
      <c r="A101" s="44"/>
      <c r="B101" s="44"/>
      <c r="C101" s="45" t="s">
        <v>140</v>
      </c>
      <c r="D101" s="44"/>
      <c r="E101" s="44" t="s">
        <v>141</v>
      </c>
      <c r="F101" s="50" t="s">
        <v>143</v>
      </c>
      <c r="G101" s="47">
        <v>0</v>
      </c>
      <c r="H101" s="33" t="s">
        <v>141</v>
      </c>
    </row>
    <row r="102" spans="1:8" x14ac:dyDescent="0.2">
      <c r="A102" s="44"/>
      <c r="B102" s="44"/>
      <c r="C102" s="48"/>
      <c r="D102" s="44"/>
      <c r="E102" s="44"/>
      <c r="F102" s="49"/>
      <c r="G102" s="49"/>
      <c r="H102" s="33" t="s">
        <v>141</v>
      </c>
    </row>
    <row r="103" spans="1:8" x14ac:dyDescent="0.2">
      <c r="A103" s="44"/>
      <c r="B103" s="44"/>
      <c r="C103" s="45" t="s">
        <v>150</v>
      </c>
      <c r="D103" s="44"/>
      <c r="E103" s="44"/>
      <c r="F103" s="44"/>
      <c r="G103" s="44"/>
      <c r="H103" s="33" t="s">
        <v>141</v>
      </c>
    </row>
    <row r="104" spans="1:8" x14ac:dyDescent="0.2">
      <c r="A104" s="44"/>
      <c r="B104" s="44"/>
      <c r="C104" s="45" t="s">
        <v>140</v>
      </c>
      <c r="D104" s="44"/>
      <c r="E104" s="44" t="s">
        <v>141</v>
      </c>
      <c r="F104" s="50" t="s">
        <v>143</v>
      </c>
      <c r="G104" s="47">
        <v>0</v>
      </c>
      <c r="H104" s="33" t="s">
        <v>141</v>
      </c>
    </row>
    <row r="105" spans="1:8" x14ac:dyDescent="0.2">
      <c r="A105" s="44"/>
      <c r="B105" s="44"/>
      <c r="C105" s="48"/>
      <c r="D105" s="44"/>
      <c r="E105" s="44"/>
      <c r="F105" s="49"/>
      <c r="G105" s="49"/>
      <c r="H105" s="33" t="s">
        <v>141</v>
      </c>
    </row>
    <row r="106" spans="1:8" x14ac:dyDescent="0.2">
      <c r="A106" s="44"/>
      <c r="B106" s="44"/>
      <c r="C106" s="45" t="s">
        <v>151</v>
      </c>
      <c r="D106" s="44"/>
      <c r="E106" s="44"/>
      <c r="F106" s="44"/>
      <c r="G106" s="44"/>
      <c r="H106" s="33" t="s">
        <v>141</v>
      </c>
    </row>
    <row r="107" spans="1:8" x14ac:dyDescent="0.2">
      <c r="A107" s="44"/>
      <c r="B107" s="44"/>
      <c r="C107" s="45" t="s">
        <v>140</v>
      </c>
      <c r="D107" s="44"/>
      <c r="E107" s="44" t="s">
        <v>141</v>
      </c>
      <c r="F107" s="50" t="s">
        <v>143</v>
      </c>
      <c r="G107" s="47">
        <v>0</v>
      </c>
      <c r="H107" s="33" t="s">
        <v>141</v>
      </c>
    </row>
    <row r="108" spans="1:8" x14ac:dyDescent="0.2">
      <c r="A108" s="44"/>
      <c r="B108" s="44"/>
      <c r="C108" s="48"/>
      <c r="D108" s="44"/>
      <c r="E108" s="44"/>
      <c r="F108" s="49"/>
      <c r="G108" s="49"/>
      <c r="H108" s="33" t="s">
        <v>141</v>
      </c>
    </row>
    <row r="109" spans="1:8" x14ac:dyDescent="0.2">
      <c r="A109" s="44"/>
      <c r="B109" s="44"/>
      <c r="C109" s="45" t="s">
        <v>152</v>
      </c>
      <c r="D109" s="44"/>
      <c r="E109" s="44"/>
      <c r="F109" s="49"/>
      <c r="G109" s="49"/>
      <c r="H109" s="33" t="s">
        <v>141</v>
      </c>
    </row>
    <row r="110" spans="1:8" x14ac:dyDescent="0.2">
      <c r="A110" s="44"/>
      <c r="B110" s="44"/>
      <c r="C110" s="45" t="s">
        <v>140</v>
      </c>
      <c r="D110" s="44"/>
      <c r="E110" s="44" t="s">
        <v>141</v>
      </c>
      <c r="F110" s="50" t="s">
        <v>143</v>
      </c>
      <c r="G110" s="47">
        <v>0</v>
      </c>
      <c r="H110" s="33" t="s">
        <v>141</v>
      </c>
    </row>
    <row r="111" spans="1:8" x14ac:dyDescent="0.2">
      <c r="A111" s="31"/>
      <c r="B111" s="31"/>
      <c r="C111" s="32"/>
      <c r="D111" s="31"/>
      <c r="E111" s="31"/>
      <c r="F111" s="106"/>
      <c r="G111" s="107"/>
      <c r="H111" s="33" t="s">
        <v>141</v>
      </c>
    </row>
    <row r="112" spans="1:8" x14ac:dyDescent="0.2">
      <c r="A112" s="31"/>
      <c r="B112" s="31"/>
      <c r="C112" s="32" t="s">
        <v>1003</v>
      </c>
      <c r="D112" s="31"/>
      <c r="E112" s="31"/>
      <c r="F112" s="31"/>
      <c r="G112" s="31"/>
      <c r="H112" s="33" t="s">
        <v>141</v>
      </c>
    </row>
    <row r="113" spans="1:8" ht="38.25" x14ac:dyDescent="0.2">
      <c r="A113" s="34">
        <v>1</v>
      </c>
      <c r="B113" s="35" t="s">
        <v>308</v>
      </c>
      <c r="C113" s="35" t="s">
        <v>309</v>
      </c>
      <c r="D113" s="35" t="s">
        <v>223</v>
      </c>
      <c r="E113" s="36">
        <v>1862960</v>
      </c>
      <c r="F113" s="37">
        <v>194.67931999999999</v>
      </c>
      <c r="G113" s="38">
        <v>1.3422E-4</v>
      </c>
      <c r="H113" s="33">
        <v>16.77</v>
      </c>
    </row>
    <row r="114" spans="1:8" x14ac:dyDescent="0.2">
      <c r="A114" s="31"/>
      <c r="B114" s="31"/>
      <c r="C114" s="32" t="s">
        <v>140</v>
      </c>
      <c r="D114" s="31"/>
      <c r="E114" s="31" t="s">
        <v>141</v>
      </c>
      <c r="F114" s="108">
        <f>F113</f>
        <v>194.67931999999999</v>
      </c>
      <c r="G114" s="107">
        <f>G113</f>
        <v>1.3422E-4</v>
      </c>
      <c r="H114" s="33" t="s">
        <v>141</v>
      </c>
    </row>
    <row r="115" spans="1:8" x14ac:dyDescent="0.2">
      <c r="A115" s="44"/>
      <c r="B115" s="44"/>
      <c r="C115" s="48"/>
      <c r="D115" s="44"/>
      <c r="E115" s="44"/>
      <c r="F115" s="49"/>
      <c r="G115" s="49"/>
      <c r="H115" s="33" t="s">
        <v>141</v>
      </c>
    </row>
    <row r="116" spans="1:8" x14ac:dyDescent="0.2">
      <c r="A116" s="44"/>
      <c r="B116" s="44"/>
      <c r="C116" s="45" t="s">
        <v>153</v>
      </c>
      <c r="D116" s="44"/>
      <c r="E116" s="44"/>
      <c r="F116" s="46">
        <f>F114</f>
        <v>194.67931999999999</v>
      </c>
      <c r="G116" s="47">
        <f>G114</f>
        <v>1.3422E-4</v>
      </c>
      <c r="H116" s="33" t="s">
        <v>141</v>
      </c>
    </row>
    <row r="117" spans="1:8" x14ac:dyDescent="0.2">
      <c r="A117" s="44"/>
      <c r="B117" s="44"/>
      <c r="C117" s="48"/>
      <c r="D117" s="44"/>
      <c r="E117" s="44"/>
      <c r="F117" s="49"/>
      <c r="G117" s="49"/>
      <c r="H117" s="33" t="s">
        <v>141</v>
      </c>
    </row>
    <row r="118" spans="1:8" x14ac:dyDescent="0.2">
      <c r="A118" s="44"/>
      <c r="B118" s="44"/>
      <c r="C118" s="45" t="s">
        <v>154</v>
      </c>
      <c r="D118" s="44"/>
      <c r="E118" s="44"/>
      <c r="F118" s="49"/>
      <c r="G118" s="49"/>
      <c r="H118" s="33" t="s">
        <v>141</v>
      </c>
    </row>
    <row r="119" spans="1:8" x14ac:dyDescent="0.2">
      <c r="A119" s="44"/>
      <c r="B119" s="44"/>
      <c r="C119" s="45" t="s">
        <v>155</v>
      </c>
      <c r="D119" s="44"/>
      <c r="E119" s="44"/>
      <c r="F119" s="49"/>
      <c r="G119" s="49"/>
      <c r="H119" s="33" t="s">
        <v>141</v>
      </c>
    </row>
    <row r="120" spans="1:8" x14ac:dyDescent="0.2">
      <c r="A120" s="44"/>
      <c r="B120" s="44"/>
      <c r="C120" s="45" t="s">
        <v>140</v>
      </c>
      <c r="D120" s="44"/>
      <c r="E120" s="44" t="s">
        <v>141</v>
      </c>
      <c r="F120" s="50" t="s">
        <v>143</v>
      </c>
      <c r="G120" s="47">
        <v>0</v>
      </c>
      <c r="H120" s="33" t="s">
        <v>141</v>
      </c>
    </row>
    <row r="121" spans="1:8" x14ac:dyDescent="0.2">
      <c r="A121" s="44"/>
      <c r="B121" s="44"/>
      <c r="C121" s="48"/>
      <c r="D121" s="44"/>
      <c r="E121" s="44"/>
      <c r="F121" s="49"/>
      <c r="G121" s="49"/>
      <c r="H121" s="33" t="s">
        <v>141</v>
      </c>
    </row>
    <row r="122" spans="1:8" x14ac:dyDescent="0.2">
      <c r="A122" s="44"/>
      <c r="B122" s="44"/>
      <c r="C122" s="45" t="s">
        <v>156</v>
      </c>
      <c r="D122" s="44"/>
      <c r="E122" s="44"/>
      <c r="F122" s="49"/>
      <c r="G122" s="49"/>
      <c r="H122" s="33" t="s">
        <v>141</v>
      </c>
    </row>
    <row r="123" spans="1:8" x14ac:dyDescent="0.2">
      <c r="A123" s="44"/>
      <c r="B123" s="44"/>
      <c r="C123" s="45" t="s">
        <v>140</v>
      </c>
      <c r="D123" s="44"/>
      <c r="E123" s="44" t="s">
        <v>141</v>
      </c>
      <c r="F123" s="50" t="s">
        <v>143</v>
      </c>
      <c r="G123" s="47">
        <v>0</v>
      </c>
      <c r="H123" s="33" t="s">
        <v>141</v>
      </c>
    </row>
    <row r="124" spans="1:8" x14ac:dyDescent="0.2">
      <c r="A124" s="44"/>
      <c r="B124" s="44"/>
      <c r="C124" s="48"/>
      <c r="D124" s="44"/>
      <c r="E124" s="44"/>
      <c r="F124" s="49"/>
      <c r="G124" s="49"/>
      <c r="H124" s="33" t="s">
        <v>141</v>
      </c>
    </row>
    <row r="125" spans="1:8" x14ac:dyDescent="0.2">
      <c r="A125" s="44"/>
      <c r="B125" s="44"/>
      <c r="C125" s="45" t="s">
        <v>157</v>
      </c>
      <c r="D125" s="44"/>
      <c r="E125" s="44"/>
      <c r="F125" s="49"/>
      <c r="G125" s="49"/>
      <c r="H125" s="33" t="s">
        <v>141</v>
      </c>
    </row>
    <row r="126" spans="1:8" x14ac:dyDescent="0.2">
      <c r="A126" s="44"/>
      <c r="B126" s="44"/>
      <c r="C126" s="45" t="s">
        <v>140</v>
      </c>
      <c r="D126" s="44"/>
      <c r="E126" s="44" t="s">
        <v>141</v>
      </c>
      <c r="F126" s="50" t="s">
        <v>143</v>
      </c>
      <c r="G126" s="47">
        <v>0</v>
      </c>
      <c r="H126" s="33" t="s">
        <v>141</v>
      </c>
    </row>
    <row r="127" spans="1:8" x14ac:dyDescent="0.2">
      <c r="A127" s="44"/>
      <c r="B127" s="44"/>
      <c r="C127" s="48"/>
      <c r="D127" s="44"/>
      <c r="E127" s="44"/>
      <c r="F127" s="49"/>
      <c r="G127" s="49"/>
      <c r="H127" s="33" t="s">
        <v>141</v>
      </c>
    </row>
    <row r="128" spans="1:8" x14ac:dyDescent="0.2">
      <c r="A128" s="44"/>
      <c r="B128" s="44"/>
      <c r="C128" s="45" t="s">
        <v>158</v>
      </c>
      <c r="D128" s="44"/>
      <c r="E128" s="44"/>
      <c r="F128" s="49"/>
      <c r="G128" s="49"/>
      <c r="H128" s="33" t="s">
        <v>141</v>
      </c>
    </row>
    <row r="129" spans="1:8" x14ac:dyDescent="0.2">
      <c r="A129" s="39">
        <v>1</v>
      </c>
      <c r="B129" s="40"/>
      <c r="C129" s="40" t="s">
        <v>159</v>
      </c>
      <c r="D129" s="40"/>
      <c r="E129" s="52"/>
      <c r="F129" s="42">
        <v>6152.8046774929999</v>
      </c>
      <c r="G129" s="43">
        <v>4.2420399999999999E-3</v>
      </c>
      <c r="H129" s="33">
        <v>5.25</v>
      </c>
    </row>
    <row r="130" spans="1:8" x14ac:dyDescent="0.2">
      <c r="A130" s="44"/>
      <c r="B130" s="44"/>
      <c r="C130" s="45" t="s">
        <v>140</v>
      </c>
      <c r="D130" s="44"/>
      <c r="E130" s="44" t="s">
        <v>141</v>
      </c>
      <c r="F130" s="46">
        <v>6152.8046774929999</v>
      </c>
      <c r="G130" s="47">
        <v>4.2420399999999999E-3</v>
      </c>
      <c r="H130" s="33" t="s">
        <v>141</v>
      </c>
    </row>
    <row r="131" spans="1:8" x14ac:dyDescent="0.2">
      <c r="A131" s="44"/>
      <c r="B131" s="44"/>
      <c r="C131" s="48"/>
      <c r="D131" s="44"/>
      <c r="E131" s="44"/>
      <c r="F131" s="49"/>
      <c r="G131" s="49"/>
      <c r="H131" s="33" t="s">
        <v>141</v>
      </c>
    </row>
    <row r="132" spans="1:8" x14ac:dyDescent="0.2">
      <c r="A132" s="44"/>
      <c r="B132" s="44"/>
      <c r="C132" s="45" t="s">
        <v>160</v>
      </c>
      <c r="D132" s="44"/>
      <c r="E132" s="44"/>
      <c r="F132" s="46">
        <v>6152.8046774929999</v>
      </c>
      <c r="G132" s="47">
        <v>4.2420399999999999E-3</v>
      </c>
      <c r="H132" s="33" t="s">
        <v>141</v>
      </c>
    </row>
    <row r="133" spans="1:8" x14ac:dyDescent="0.2">
      <c r="A133" s="44"/>
      <c r="B133" s="44"/>
      <c r="C133" s="49"/>
      <c r="D133" s="44"/>
      <c r="E133" s="44"/>
      <c r="F133" s="44"/>
      <c r="G133" s="44"/>
      <c r="H133" s="33" t="s">
        <v>141</v>
      </c>
    </row>
    <row r="134" spans="1:8" x14ac:dyDescent="0.2">
      <c r="A134" s="44"/>
      <c r="B134" s="44"/>
      <c r="C134" s="45" t="s">
        <v>161</v>
      </c>
      <c r="D134" s="44"/>
      <c r="E134" s="44"/>
      <c r="F134" s="44"/>
      <c r="G134" s="44"/>
      <c r="H134" s="33" t="s">
        <v>141</v>
      </c>
    </row>
    <row r="135" spans="1:8" x14ac:dyDescent="0.2">
      <c r="A135" s="44"/>
      <c r="B135" s="44"/>
      <c r="C135" s="45" t="s">
        <v>162</v>
      </c>
      <c r="D135" s="44"/>
      <c r="E135" s="44"/>
      <c r="F135" s="44"/>
      <c r="G135" s="44"/>
      <c r="H135" s="33" t="s">
        <v>141</v>
      </c>
    </row>
    <row r="136" spans="1:8" ht="25.5" x14ac:dyDescent="0.2">
      <c r="A136" s="39">
        <v>1</v>
      </c>
      <c r="B136" s="40" t="s">
        <v>310</v>
      </c>
      <c r="C136" s="40" t="s">
        <v>311</v>
      </c>
      <c r="D136" s="40"/>
      <c r="E136" s="110">
        <v>61975890.328000002</v>
      </c>
      <c r="F136" s="42">
        <v>10025.034091785999</v>
      </c>
      <c r="G136" s="43">
        <v>6.9117400000000004E-3</v>
      </c>
      <c r="H136" s="33" t="s">
        <v>141</v>
      </c>
    </row>
    <row r="137" spans="1:8" x14ac:dyDescent="0.2">
      <c r="A137" s="39">
        <v>2</v>
      </c>
      <c r="B137" s="40" t="s">
        <v>312</v>
      </c>
      <c r="C137" s="40" t="s">
        <v>1187</v>
      </c>
      <c r="D137" s="40"/>
      <c r="E137" s="110">
        <v>231364.02650000001</v>
      </c>
      <c r="F137" s="42">
        <v>5768.9881956529998</v>
      </c>
      <c r="G137" s="43">
        <v>3.9774199999999997E-3</v>
      </c>
      <c r="H137" s="33" t="s">
        <v>141</v>
      </c>
    </row>
    <row r="138" spans="1:8" x14ac:dyDescent="0.2">
      <c r="A138" s="44"/>
      <c r="B138" s="44"/>
      <c r="C138" s="45" t="s">
        <v>140</v>
      </c>
      <c r="D138" s="44"/>
      <c r="E138" s="44" t="s">
        <v>141</v>
      </c>
      <c r="F138" s="46">
        <v>15794.022287439</v>
      </c>
      <c r="G138" s="47">
        <v>1.088916E-2</v>
      </c>
      <c r="H138" s="33" t="s">
        <v>141</v>
      </c>
    </row>
    <row r="139" spans="1:8" x14ac:dyDescent="0.2">
      <c r="A139" s="44"/>
      <c r="B139" s="44"/>
      <c r="C139" s="48"/>
      <c r="D139" s="44"/>
      <c r="E139" s="44"/>
      <c r="F139" s="49"/>
      <c r="G139" s="49"/>
      <c r="H139" s="33" t="s">
        <v>141</v>
      </c>
    </row>
    <row r="140" spans="1:8" x14ac:dyDescent="0.2">
      <c r="A140" s="44"/>
      <c r="B140" s="44"/>
      <c r="C140" s="45" t="s">
        <v>163</v>
      </c>
      <c r="D140" s="44"/>
      <c r="E140" s="44"/>
      <c r="F140" s="44"/>
      <c r="G140" s="44"/>
      <c r="H140" s="33" t="s">
        <v>141</v>
      </c>
    </row>
    <row r="141" spans="1:8" x14ac:dyDescent="0.2">
      <c r="A141" s="44"/>
      <c r="B141" s="44"/>
      <c r="C141" s="45" t="s">
        <v>164</v>
      </c>
      <c r="D141" s="44"/>
      <c r="E141" s="44"/>
      <c r="F141" s="44"/>
      <c r="G141" s="44"/>
      <c r="H141" s="33" t="s">
        <v>141</v>
      </c>
    </row>
    <row r="142" spans="1:8" x14ac:dyDescent="0.2">
      <c r="A142" s="44"/>
      <c r="B142" s="44"/>
      <c r="C142" s="45" t="s">
        <v>140</v>
      </c>
      <c r="D142" s="44"/>
      <c r="E142" s="44" t="s">
        <v>141</v>
      </c>
      <c r="F142" s="50" t="s">
        <v>143</v>
      </c>
      <c r="G142" s="47">
        <v>0</v>
      </c>
      <c r="H142" s="33" t="s">
        <v>141</v>
      </c>
    </row>
    <row r="143" spans="1:8" x14ac:dyDescent="0.2">
      <c r="A143" s="44"/>
      <c r="B143" s="44"/>
      <c r="C143" s="48"/>
      <c r="D143" s="44"/>
      <c r="E143" s="44"/>
      <c r="F143" s="49"/>
      <c r="G143" s="49"/>
      <c r="H143" s="33" t="s">
        <v>141</v>
      </c>
    </row>
    <row r="144" spans="1:8" x14ac:dyDescent="0.2">
      <c r="A144" s="44"/>
      <c r="B144" s="44"/>
      <c r="C144" s="45" t="s">
        <v>165</v>
      </c>
      <c r="D144" s="44"/>
      <c r="E144" s="44"/>
      <c r="F144" s="49"/>
      <c r="G144" s="49"/>
      <c r="H144" s="33" t="s">
        <v>141</v>
      </c>
    </row>
    <row r="145" spans="1:17" x14ac:dyDescent="0.2">
      <c r="A145" s="44"/>
      <c r="B145" s="44"/>
      <c r="C145" s="45" t="s">
        <v>140</v>
      </c>
      <c r="D145" s="44"/>
      <c r="E145" s="44" t="s">
        <v>141</v>
      </c>
      <c r="F145" s="50" t="s">
        <v>143</v>
      </c>
      <c r="G145" s="47">
        <v>0</v>
      </c>
      <c r="H145" s="33" t="s">
        <v>141</v>
      </c>
    </row>
    <row r="146" spans="1:17" x14ac:dyDescent="0.2">
      <c r="A146" s="44"/>
      <c r="B146" s="44"/>
      <c r="C146" s="48"/>
      <c r="D146" s="44"/>
      <c r="E146" s="44"/>
      <c r="F146" s="49"/>
      <c r="G146" s="49"/>
      <c r="H146" s="33" t="s">
        <v>141</v>
      </c>
    </row>
    <row r="147" spans="1:17" x14ac:dyDescent="0.2">
      <c r="A147" s="52"/>
      <c r="B147" s="40"/>
      <c r="C147" s="40" t="s">
        <v>166</v>
      </c>
      <c r="D147" s="40"/>
      <c r="E147" s="52"/>
      <c r="F147" s="42">
        <v>39597.782489279998</v>
      </c>
      <c r="G147" s="43">
        <v>2.7300609999999999E-2</v>
      </c>
      <c r="H147" s="33" t="s">
        <v>141</v>
      </c>
    </row>
    <row r="148" spans="1:17" x14ac:dyDescent="0.2">
      <c r="A148" s="48"/>
      <c r="B148" s="48"/>
      <c r="C148" s="45" t="s">
        <v>167</v>
      </c>
      <c r="D148" s="49"/>
      <c r="E148" s="49"/>
      <c r="F148" s="46">
        <v>1450435.8590501121</v>
      </c>
      <c r="G148" s="53">
        <v>1.0000000499999999</v>
      </c>
      <c r="H148" s="33" t="s">
        <v>141</v>
      </c>
    </row>
    <row r="149" spans="1:17" ht="12.75" customHeight="1" x14ac:dyDescent="0.2">
      <c r="A149" s="54"/>
      <c r="B149" s="54"/>
      <c r="C149" s="55"/>
      <c r="D149" s="56"/>
      <c r="E149" s="56"/>
      <c r="F149" s="57"/>
      <c r="G149" s="58"/>
      <c r="H149" s="59"/>
    </row>
    <row r="150" spans="1:17" x14ac:dyDescent="0.2">
      <c r="A150" s="54"/>
      <c r="B150" s="187" t="s">
        <v>989</v>
      </c>
      <c r="C150" s="187"/>
      <c r="D150" s="187"/>
      <c r="E150" s="187"/>
      <c r="F150" s="187"/>
      <c r="G150" s="187"/>
      <c r="H150" s="187"/>
      <c r="J150" s="61"/>
    </row>
    <row r="151" spans="1:17" x14ac:dyDescent="0.2">
      <c r="A151" s="54"/>
      <c r="B151" s="187" t="s">
        <v>990</v>
      </c>
      <c r="C151" s="187"/>
      <c r="D151" s="187"/>
      <c r="E151" s="187"/>
      <c r="F151" s="187"/>
      <c r="G151" s="187"/>
      <c r="H151" s="187"/>
      <c r="J151" s="61"/>
    </row>
    <row r="152" spans="1:17" x14ac:dyDescent="0.2">
      <c r="A152" s="54"/>
      <c r="B152" s="187" t="s">
        <v>991</v>
      </c>
      <c r="C152" s="187"/>
      <c r="D152" s="187"/>
      <c r="E152" s="187"/>
      <c r="F152" s="187"/>
      <c r="G152" s="187"/>
      <c r="H152" s="187"/>
      <c r="J152" s="61"/>
    </row>
    <row r="153" spans="1:17" s="63" customFormat="1" ht="52.5" customHeight="1" x14ac:dyDescent="0.25">
      <c r="A153" s="62"/>
      <c r="B153" s="188" t="s">
        <v>992</v>
      </c>
      <c r="C153" s="188"/>
      <c r="D153" s="188"/>
      <c r="E153" s="188"/>
      <c r="F153" s="188"/>
      <c r="G153" s="188"/>
      <c r="H153" s="188"/>
      <c r="I153"/>
      <c r="J153" s="61"/>
      <c r="K153"/>
      <c r="L153"/>
      <c r="M153"/>
      <c r="N153"/>
      <c r="O153"/>
      <c r="P153"/>
      <c r="Q153"/>
    </row>
    <row r="154" spans="1:17" x14ac:dyDescent="0.2">
      <c r="A154" s="54"/>
      <c r="B154" s="187" t="s">
        <v>993</v>
      </c>
      <c r="C154" s="187"/>
      <c r="D154" s="187"/>
      <c r="E154" s="187"/>
      <c r="F154" s="187"/>
      <c r="G154" s="187"/>
      <c r="H154" s="187"/>
      <c r="J154" s="61"/>
    </row>
    <row r="155" spans="1:17" x14ac:dyDescent="0.2">
      <c r="A155" s="54"/>
      <c r="B155" s="54"/>
      <c r="C155" s="54"/>
      <c r="D155" s="56"/>
      <c r="E155" s="56"/>
      <c r="F155" s="56"/>
      <c r="G155" s="56"/>
    </row>
    <row r="156" spans="1:17" x14ac:dyDescent="0.2">
      <c r="A156" s="54"/>
      <c r="B156" s="189" t="s">
        <v>168</v>
      </c>
      <c r="C156" s="190"/>
      <c r="D156" s="191"/>
      <c r="E156" s="64"/>
      <c r="F156" s="56"/>
      <c r="G156" s="56"/>
    </row>
    <row r="157" spans="1:17" ht="27.75" customHeight="1" x14ac:dyDescent="0.2">
      <c r="A157" s="54"/>
      <c r="B157" s="192" t="s">
        <v>169</v>
      </c>
      <c r="C157" s="193"/>
      <c r="D157" s="32" t="s">
        <v>170</v>
      </c>
      <c r="E157" s="64"/>
      <c r="F157" s="56"/>
      <c r="G157" s="56"/>
    </row>
    <row r="158" spans="1:17" ht="12.75" customHeight="1" x14ac:dyDescent="0.2">
      <c r="A158" s="54"/>
      <c r="B158" s="192" t="s">
        <v>995</v>
      </c>
      <c r="C158" s="193"/>
      <c r="D158" s="32" t="s">
        <v>170</v>
      </c>
      <c r="E158" s="64"/>
      <c r="F158" s="56"/>
      <c r="G158" s="56"/>
    </row>
    <row r="159" spans="1:17" x14ac:dyDescent="0.2">
      <c r="A159" s="54"/>
      <c r="B159" s="192" t="s">
        <v>171</v>
      </c>
      <c r="C159" s="193"/>
      <c r="D159" s="65" t="s">
        <v>141</v>
      </c>
      <c r="E159" s="64"/>
      <c r="F159" s="56"/>
      <c r="G159" s="56"/>
    </row>
    <row r="160" spans="1:17" x14ac:dyDescent="0.2">
      <c r="A160" s="66"/>
      <c r="B160" s="67" t="s">
        <v>141</v>
      </c>
      <c r="C160" s="67" t="s">
        <v>996</v>
      </c>
      <c r="D160" s="67" t="s">
        <v>172</v>
      </c>
      <c r="E160" s="66"/>
      <c r="F160" s="66"/>
      <c r="G160" s="66"/>
      <c r="H160" s="66"/>
      <c r="J160" s="61"/>
    </row>
    <row r="161" spans="1:10" x14ac:dyDescent="0.2">
      <c r="A161" s="66"/>
      <c r="B161" s="68" t="s">
        <v>173</v>
      </c>
      <c r="C161" s="69">
        <v>46203</v>
      </c>
      <c r="D161" s="69">
        <v>46234</v>
      </c>
      <c r="E161" s="66"/>
      <c r="F161" s="66"/>
      <c r="G161" s="66"/>
      <c r="J161" s="61"/>
    </row>
    <row r="162" spans="1:10" ht="15" customHeight="1" x14ac:dyDescent="0.2">
      <c r="A162" s="66"/>
      <c r="B162" s="35" t="s">
        <v>174</v>
      </c>
      <c r="C162" s="70">
        <v>1613.5025000000001</v>
      </c>
      <c r="D162" s="70">
        <v>1662.3506</v>
      </c>
      <c r="E162" s="66"/>
      <c r="F162" s="60"/>
      <c r="G162" s="71"/>
    </row>
    <row r="163" spans="1:10" ht="15" customHeight="1" x14ac:dyDescent="0.2">
      <c r="A163" s="66"/>
      <c r="B163" s="35" t="s">
        <v>997</v>
      </c>
      <c r="C163" s="70">
        <v>75.765699999999995</v>
      </c>
      <c r="D163" s="70">
        <v>72.800600000000003</v>
      </c>
      <c r="E163" s="66"/>
      <c r="F163" s="60"/>
      <c r="G163" s="71"/>
    </row>
    <row r="164" spans="1:10" ht="15" customHeight="1" x14ac:dyDescent="0.2">
      <c r="A164" s="66"/>
      <c r="B164" s="35" t="s">
        <v>175</v>
      </c>
      <c r="C164" s="70">
        <v>1466.0411999999999</v>
      </c>
      <c r="D164" s="70">
        <v>1509.383</v>
      </c>
      <c r="E164" s="66"/>
      <c r="F164" s="60"/>
      <c r="G164" s="71"/>
    </row>
    <row r="165" spans="1:10" ht="15" customHeight="1" x14ac:dyDescent="0.2">
      <c r="A165" s="66"/>
      <c r="B165" s="35" t="s">
        <v>998</v>
      </c>
      <c r="C165" s="70">
        <v>67.858900000000006</v>
      </c>
      <c r="D165" s="70">
        <v>65.142499999999998</v>
      </c>
      <c r="E165" s="66"/>
      <c r="F165" s="60"/>
      <c r="G165" s="71"/>
    </row>
    <row r="166" spans="1:10" ht="15" customHeight="1" x14ac:dyDescent="0.2">
      <c r="A166" s="66"/>
      <c r="B166" s="66"/>
      <c r="C166" s="66"/>
      <c r="D166" s="66"/>
      <c r="E166" s="66"/>
      <c r="F166" s="66"/>
      <c r="G166" s="66"/>
    </row>
    <row r="167" spans="1:10" ht="14.25" customHeight="1" x14ac:dyDescent="0.2">
      <c r="A167" s="66"/>
      <c r="B167" s="192" t="s">
        <v>999</v>
      </c>
      <c r="C167" s="193"/>
      <c r="D167" s="32"/>
      <c r="E167" s="66"/>
      <c r="F167" s="66"/>
      <c r="G167" s="66"/>
    </row>
    <row r="168" spans="1:10" x14ac:dyDescent="0.2">
      <c r="A168" s="178"/>
      <c r="B168" s="179" t="s">
        <v>173</v>
      </c>
      <c r="C168" s="180" t="s">
        <v>313</v>
      </c>
      <c r="D168" s="180" t="s">
        <v>314</v>
      </c>
      <c r="E168" s="178"/>
      <c r="F168" s="178"/>
      <c r="G168" s="178"/>
    </row>
    <row r="169" spans="1:10" x14ac:dyDescent="0.2">
      <c r="A169" s="178"/>
      <c r="B169" s="35" t="s">
        <v>997</v>
      </c>
      <c r="C169" s="181">
        <v>5.1340000000000003</v>
      </c>
      <c r="D169" s="181">
        <v>5.1340000000000003</v>
      </c>
      <c r="E169" s="178"/>
      <c r="F169" s="182"/>
      <c r="G169" s="183"/>
    </row>
    <row r="170" spans="1:10" x14ac:dyDescent="0.2">
      <c r="A170" s="178"/>
      <c r="B170" s="35" t="s">
        <v>998</v>
      </c>
      <c r="C170" s="181">
        <v>4.6109999999999998</v>
      </c>
      <c r="D170" s="181">
        <v>4.6109999999999998</v>
      </c>
      <c r="E170" s="178"/>
      <c r="F170" s="182"/>
      <c r="G170" s="183"/>
    </row>
    <row r="171" spans="1:10" x14ac:dyDescent="0.2">
      <c r="A171" s="66"/>
      <c r="B171" s="72"/>
      <c r="C171" s="72"/>
      <c r="D171" s="73"/>
      <c r="E171" s="66"/>
      <c r="F171" s="60"/>
      <c r="G171" s="71"/>
    </row>
    <row r="172" spans="1:10" x14ac:dyDescent="0.2">
      <c r="A172" s="66"/>
      <c r="B172" s="192" t="s">
        <v>177</v>
      </c>
      <c r="C172" s="193"/>
      <c r="D172" s="32" t="s">
        <v>170</v>
      </c>
      <c r="E172" s="78"/>
      <c r="F172" s="78"/>
      <c r="G172" s="78"/>
    </row>
    <row r="173" spans="1:10" x14ac:dyDescent="0.2">
      <c r="A173" s="66"/>
      <c r="B173" s="192" t="s">
        <v>178</v>
      </c>
      <c r="C173" s="193"/>
      <c r="D173" s="32" t="s">
        <v>170</v>
      </c>
      <c r="E173" s="66"/>
      <c r="F173" s="66"/>
      <c r="G173" s="66"/>
    </row>
    <row r="174" spans="1:10" x14ac:dyDescent="0.2">
      <c r="A174" s="66"/>
      <c r="B174" s="192" t="s">
        <v>179</v>
      </c>
      <c r="C174" s="193"/>
      <c r="D174" s="32" t="s">
        <v>170</v>
      </c>
      <c r="E174" s="74"/>
      <c r="F174" s="66"/>
      <c r="G174" s="66"/>
    </row>
    <row r="175" spans="1:10" x14ac:dyDescent="0.2">
      <c r="A175" s="66"/>
      <c r="B175" s="192" t="s">
        <v>180</v>
      </c>
      <c r="C175" s="193"/>
      <c r="D175" s="75">
        <v>0.4031697419982247</v>
      </c>
      <c r="E175" s="74"/>
      <c r="F175" s="66"/>
      <c r="G175" s="66"/>
    </row>
    <row r="177" spans="2:4" x14ac:dyDescent="0.2">
      <c r="B177" s="194" t="s">
        <v>1000</v>
      </c>
      <c r="C177" s="194"/>
    </row>
    <row r="179" spans="2:4" ht="153.75" customHeight="1" x14ac:dyDescent="0.2">
      <c r="B179" s="76"/>
      <c r="C179" s="77"/>
      <c r="D179" s="76"/>
    </row>
    <row r="180" spans="2:4" x14ac:dyDescent="0.2">
      <c r="B180" s="76"/>
      <c r="D180" s="76"/>
    </row>
    <row r="181" spans="2:4" x14ac:dyDescent="0.2">
      <c r="B181" s="76" t="s">
        <v>1001</v>
      </c>
      <c r="C181" s="77"/>
      <c r="D181" s="76" t="s">
        <v>1004</v>
      </c>
    </row>
    <row r="182" spans="2:4" x14ac:dyDescent="0.2">
      <c r="B182" s="76" t="s">
        <v>1005</v>
      </c>
      <c r="D182" s="76" t="s">
        <v>1006</v>
      </c>
    </row>
  </sheetData>
  <mergeCells count="18">
    <mergeCell ref="B174:C174"/>
    <mergeCell ref="B175:C175"/>
    <mergeCell ref="B177:C177"/>
    <mergeCell ref="B158:C158"/>
    <mergeCell ref="B159:C159"/>
    <mergeCell ref="B167:C167"/>
    <mergeCell ref="B172:C172"/>
    <mergeCell ref="B173:C173"/>
    <mergeCell ref="B152:H152"/>
    <mergeCell ref="B153:H153"/>
    <mergeCell ref="B154:H154"/>
    <mergeCell ref="B156:D156"/>
    <mergeCell ref="B157:C157"/>
    <mergeCell ref="A1:H1"/>
    <mergeCell ref="A2:H2"/>
    <mergeCell ref="A3:H3"/>
    <mergeCell ref="B150:H150"/>
    <mergeCell ref="B151:H151"/>
  </mergeCells>
  <hyperlinks>
    <hyperlink ref="I1" location="Index!B2" display="Index" xr:uid="{BF086D14-CD3D-4ABD-B64C-9E58C940A7D2}"/>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A0D8F-2B6B-4F12-BB28-3F4C8E29886B}">
  <sheetPr>
    <outlinePr summaryBelow="0" summaryRight="0"/>
  </sheetPr>
  <dimension ref="A1:Q152"/>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315</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287</v>
      </c>
      <c r="C7" s="40" t="s">
        <v>288</v>
      </c>
      <c r="D7" s="40" t="s">
        <v>289</v>
      </c>
      <c r="E7" s="41">
        <v>847135</v>
      </c>
      <c r="F7" s="42">
        <v>36772.436079999999</v>
      </c>
      <c r="G7" s="43">
        <v>5.0919579999999999E-2</v>
      </c>
      <c r="H7" s="33" t="s">
        <v>141</v>
      </c>
    </row>
    <row r="8" spans="1:9" x14ac:dyDescent="0.2">
      <c r="A8" s="39">
        <v>2</v>
      </c>
      <c r="B8" s="40" t="s">
        <v>185</v>
      </c>
      <c r="C8" s="40" t="s">
        <v>186</v>
      </c>
      <c r="D8" s="40" t="s">
        <v>116</v>
      </c>
      <c r="E8" s="41">
        <v>5090889</v>
      </c>
      <c r="F8" s="42">
        <v>31186.786014000001</v>
      </c>
      <c r="G8" s="43">
        <v>4.3185010000000003E-2</v>
      </c>
      <c r="H8" s="33" t="s">
        <v>141</v>
      </c>
    </row>
    <row r="9" spans="1:9" x14ac:dyDescent="0.2">
      <c r="A9" s="39">
        <v>3</v>
      </c>
      <c r="B9" s="40" t="s">
        <v>316</v>
      </c>
      <c r="C9" s="40" t="s">
        <v>317</v>
      </c>
      <c r="D9" s="40" t="s">
        <v>199</v>
      </c>
      <c r="E9" s="41">
        <v>274384</v>
      </c>
      <c r="F9" s="42">
        <v>30692.594239999999</v>
      </c>
      <c r="G9" s="43">
        <v>4.2500690000000001E-2</v>
      </c>
      <c r="H9" s="33" t="s">
        <v>141</v>
      </c>
    </row>
    <row r="10" spans="1:9" x14ac:dyDescent="0.2">
      <c r="A10" s="39">
        <v>4</v>
      </c>
      <c r="B10" s="40" t="s">
        <v>72</v>
      </c>
      <c r="C10" s="40" t="s">
        <v>73</v>
      </c>
      <c r="D10" s="40" t="s">
        <v>40</v>
      </c>
      <c r="E10" s="41">
        <v>2525465</v>
      </c>
      <c r="F10" s="42">
        <v>28563.009150000002</v>
      </c>
      <c r="G10" s="43">
        <v>3.955181E-2</v>
      </c>
      <c r="H10" s="33" t="s">
        <v>141</v>
      </c>
    </row>
    <row r="11" spans="1:9" x14ac:dyDescent="0.2">
      <c r="A11" s="39">
        <v>5</v>
      </c>
      <c r="B11" s="40" t="s">
        <v>318</v>
      </c>
      <c r="C11" s="40" t="s">
        <v>319</v>
      </c>
      <c r="D11" s="40" t="s">
        <v>184</v>
      </c>
      <c r="E11" s="41">
        <v>2706141</v>
      </c>
      <c r="F11" s="42">
        <v>28325.177846999999</v>
      </c>
      <c r="G11" s="43">
        <v>3.9222479999999997E-2</v>
      </c>
      <c r="H11" s="33" t="s">
        <v>141</v>
      </c>
    </row>
    <row r="12" spans="1:9" x14ac:dyDescent="0.2">
      <c r="A12" s="39">
        <v>6</v>
      </c>
      <c r="B12" s="40" t="s">
        <v>320</v>
      </c>
      <c r="C12" s="40" t="s">
        <v>321</v>
      </c>
      <c r="D12" s="40" t="s">
        <v>228</v>
      </c>
      <c r="E12" s="41">
        <v>9150470</v>
      </c>
      <c r="F12" s="42">
        <v>27675.596515000001</v>
      </c>
      <c r="G12" s="43">
        <v>3.8322990000000001E-2</v>
      </c>
      <c r="H12" s="33" t="s">
        <v>141</v>
      </c>
    </row>
    <row r="13" spans="1:9" x14ac:dyDescent="0.2">
      <c r="A13" s="39">
        <v>7</v>
      </c>
      <c r="B13" s="40" t="s">
        <v>322</v>
      </c>
      <c r="C13" s="40" t="s">
        <v>323</v>
      </c>
      <c r="D13" s="40" t="s">
        <v>184</v>
      </c>
      <c r="E13" s="41">
        <v>4520688</v>
      </c>
      <c r="F13" s="42">
        <v>24771.109896000002</v>
      </c>
      <c r="G13" s="43">
        <v>3.4301089999999999E-2</v>
      </c>
      <c r="H13" s="33" t="s">
        <v>141</v>
      </c>
    </row>
    <row r="14" spans="1:9" ht="25.5" x14ac:dyDescent="0.2">
      <c r="A14" s="39">
        <v>8</v>
      </c>
      <c r="B14" s="40" t="s">
        <v>324</v>
      </c>
      <c r="C14" s="40" t="s">
        <v>325</v>
      </c>
      <c r="D14" s="40" t="s">
        <v>184</v>
      </c>
      <c r="E14" s="41">
        <v>1285210</v>
      </c>
      <c r="F14" s="42">
        <v>23775.09979</v>
      </c>
      <c r="G14" s="43">
        <v>3.2921890000000002E-2</v>
      </c>
      <c r="H14" s="33" t="s">
        <v>141</v>
      </c>
    </row>
    <row r="15" spans="1:9" x14ac:dyDescent="0.2">
      <c r="A15" s="39">
        <v>9</v>
      </c>
      <c r="B15" s="40" t="s">
        <v>122</v>
      </c>
      <c r="C15" s="40" t="s">
        <v>123</v>
      </c>
      <c r="D15" s="40" t="s">
        <v>124</v>
      </c>
      <c r="E15" s="41">
        <v>6208271</v>
      </c>
      <c r="F15" s="42">
        <v>21732.0526355</v>
      </c>
      <c r="G15" s="43">
        <v>3.0092839999999999E-2</v>
      </c>
      <c r="H15" s="33" t="s">
        <v>141</v>
      </c>
    </row>
    <row r="16" spans="1:9" x14ac:dyDescent="0.2">
      <c r="A16" s="39">
        <v>10</v>
      </c>
      <c r="B16" s="40" t="s">
        <v>83</v>
      </c>
      <c r="C16" s="40" t="s">
        <v>84</v>
      </c>
      <c r="D16" s="40" t="s">
        <v>85</v>
      </c>
      <c r="E16" s="41">
        <v>417063</v>
      </c>
      <c r="F16" s="42">
        <v>21566.327730000001</v>
      </c>
      <c r="G16" s="43">
        <v>2.9863359999999999E-2</v>
      </c>
      <c r="H16" s="33" t="s">
        <v>141</v>
      </c>
    </row>
    <row r="17" spans="1:8" x14ac:dyDescent="0.2">
      <c r="A17" s="39">
        <v>11</v>
      </c>
      <c r="B17" s="40" t="s">
        <v>226</v>
      </c>
      <c r="C17" s="40" t="s">
        <v>227</v>
      </c>
      <c r="D17" s="40" t="s">
        <v>228</v>
      </c>
      <c r="E17" s="41">
        <v>6457549</v>
      </c>
      <c r="F17" s="42">
        <v>21529.468366000001</v>
      </c>
      <c r="G17" s="43">
        <v>2.981232E-2</v>
      </c>
      <c r="H17" s="33" t="s">
        <v>141</v>
      </c>
    </row>
    <row r="18" spans="1:8" x14ac:dyDescent="0.2">
      <c r="A18" s="39">
        <v>12</v>
      </c>
      <c r="B18" s="40" t="s">
        <v>326</v>
      </c>
      <c r="C18" s="40" t="s">
        <v>327</v>
      </c>
      <c r="D18" s="40" t="s">
        <v>228</v>
      </c>
      <c r="E18" s="41">
        <v>3650654</v>
      </c>
      <c r="F18" s="42">
        <v>20494.771556</v>
      </c>
      <c r="G18" s="43">
        <v>2.837955E-2</v>
      </c>
      <c r="H18" s="33" t="s">
        <v>141</v>
      </c>
    </row>
    <row r="19" spans="1:8" x14ac:dyDescent="0.2">
      <c r="A19" s="39">
        <v>13</v>
      </c>
      <c r="B19" s="40" t="s">
        <v>79</v>
      </c>
      <c r="C19" s="40" t="s">
        <v>80</v>
      </c>
      <c r="D19" s="40" t="s">
        <v>32</v>
      </c>
      <c r="E19" s="41">
        <v>370171</v>
      </c>
      <c r="F19" s="42">
        <v>20429.73749</v>
      </c>
      <c r="G19" s="43">
        <v>2.8289499999999999E-2</v>
      </c>
      <c r="H19" s="33" t="s">
        <v>141</v>
      </c>
    </row>
    <row r="20" spans="1:8" x14ac:dyDescent="0.2">
      <c r="A20" s="39">
        <v>14</v>
      </c>
      <c r="B20" s="40" t="s">
        <v>221</v>
      </c>
      <c r="C20" s="40" t="s">
        <v>222</v>
      </c>
      <c r="D20" s="40" t="s">
        <v>223</v>
      </c>
      <c r="E20" s="41">
        <v>469815</v>
      </c>
      <c r="F20" s="42">
        <v>20263.590765000001</v>
      </c>
      <c r="G20" s="43">
        <v>2.805943E-2</v>
      </c>
      <c r="H20" s="33" t="s">
        <v>141</v>
      </c>
    </row>
    <row r="21" spans="1:8" x14ac:dyDescent="0.2">
      <c r="A21" s="39">
        <v>15</v>
      </c>
      <c r="B21" s="40" t="s">
        <v>328</v>
      </c>
      <c r="C21" s="40" t="s">
        <v>329</v>
      </c>
      <c r="D21" s="40" t="s">
        <v>40</v>
      </c>
      <c r="E21" s="41">
        <v>352184</v>
      </c>
      <c r="F21" s="42">
        <v>20166.055840000001</v>
      </c>
      <c r="G21" s="43">
        <v>2.792437E-2</v>
      </c>
      <c r="H21" s="33" t="s">
        <v>141</v>
      </c>
    </row>
    <row r="22" spans="1:8" x14ac:dyDescent="0.2">
      <c r="A22" s="39">
        <v>16</v>
      </c>
      <c r="B22" s="40" t="s">
        <v>330</v>
      </c>
      <c r="C22" s="40" t="s">
        <v>331</v>
      </c>
      <c r="D22" s="40" t="s">
        <v>45</v>
      </c>
      <c r="E22" s="41">
        <v>27360197</v>
      </c>
      <c r="F22" s="42">
        <v>19630.9413475</v>
      </c>
      <c r="G22" s="43">
        <v>2.7183390000000002E-2</v>
      </c>
      <c r="H22" s="33" t="s">
        <v>141</v>
      </c>
    </row>
    <row r="23" spans="1:8" x14ac:dyDescent="0.2">
      <c r="A23" s="39">
        <v>17</v>
      </c>
      <c r="B23" s="40" t="s">
        <v>15</v>
      </c>
      <c r="C23" s="40" t="s">
        <v>16</v>
      </c>
      <c r="D23" s="40" t="s">
        <v>17</v>
      </c>
      <c r="E23" s="41">
        <v>491202</v>
      </c>
      <c r="F23" s="42">
        <v>19347.955578000001</v>
      </c>
      <c r="G23" s="43">
        <v>2.6791530000000001E-2</v>
      </c>
      <c r="H23" s="33" t="s">
        <v>141</v>
      </c>
    </row>
    <row r="24" spans="1:8" x14ac:dyDescent="0.2">
      <c r="A24" s="39">
        <v>18</v>
      </c>
      <c r="B24" s="40" t="s">
        <v>30</v>
      </c>
      <c r="C24" s="40" t="s">
        <v>31</v>
      </c>
      <c r="D24" s="40" t="s">
        <v>32</v>
      </c>
      <c r="E24" s="41">
        <v>879379</v>
      </c>
      <c r="F24" s="42">
        <v>19256.641341999999</v>
      </c>
      <c r="G24" s="43">
        <v>2.6665080000000001E-2</v>
      </c>
      <c r="H24" s="33" t="s">
        <v>141</v>
      </c>
    </row>
    <row r="25" spans="1:8" x14ac:dyDescent="0.2">
      <c r="A25" s="39">
        <v>19</v>
      </c>
      <c r="B25" s="40" t="s">
        <v>43</v>
      </c>
      <c r="C25" s="40" t="s">
        <v>44</v>
      </c>
      <c r="D25" s="40" t="s">
        <v>45</v>
      </c>
      <c r="E25" s="41">
        <v>1300000</v>
      </c>
      <c r="F25" s="42">
        <v>18660.2</v>
      </c>
      <c r="G25" s="43">
        <v>2.583918E-2</v>
      </c>
      <c r="H25" s="33" t="s">
        <v>141</v>
      </c>
    </row>
    <row r="26" spans="1:8" x14ac:dyDescent="0.2">
      <c r="A26" s="39">
        <v>20</v>
      </c>
      <c r="B26" s="40" t="s">
        <v>332</v>
      </c>
      <c r="C26" s="40" t="s">
        <v>333</v>
      </c>
      <c r="D26" s="40" t="s">
        <v>250</v>
      </c>
      <c r="E26" s="41">
        <v>1167145</v>
      </c>
      <c r="F26" s="42">
        <v>18510.919699999999</v>
      </c>
      <c r="G26" s="43">
        <v>2.5632470000000001E-2</v>
      </c>
      <c r="H26" s="33" t="s">
        <v>141</v>
      </c>
    </row>
    <row r="27" spans="1:8" x14ac:dyDescent="0.2">
      <c r="A27" s="39">
        <v>21</v>
      </c>
      <c r="B27" s="40" t="s">
        <v>334</v>
      </c>
      <c r="C27" s="40" t="s">
        <v>335</v>
      </c>
      <c r="D27" s="40" t="s">
        <v>199</v>
      </c>
      <c r="E27" s="41">
        <v>1950433</v>
      </c>
      <c r="F27" s="42">
        <v>17912.776672</v>
      </c>
      <c r="G27" s="43">
        <v>2.480421E-2</v>
      </c>
      <c r="H27" s="33" t="s">
        <v>141</v>
      </c>
    </row>
    <row r="28" spans="1:8" x14ac:dyDescent="0.2">
      <c r="A28" s="39">
        <v>22</v>
      </c>
      <c r="B28" s="40" t="s">
        <v>12</v>
      </c>
      <c r="C28" s="40" t="s">
        <v>13</v>
      </c>
      <c r="D28" s="40" t="s">
        <v>14</v>
      </c>
      <c r="E28" s="41">
        <v>900000</v>
      </c>
      <c r="F28" s="42">
        <v>17748</v>
      </c>
      <c r="G28" s="43">
        <v>2.457604E-2</v>
      </c>
      <c r="H28" s="33" t="s">
        <v>141</v>
      </c>
    </row>
    <row r="29" spans="1:8" x14ac:dyDescent="0.2">
      <c r="A29" s="39">
        <v>23</v>
      </c>
      <c r="B29" s="40" t="s">
        <v>197</v>
      </c>
      <c r="C29" s="40" t="s">
        <v>198</v>
      </c>
      <c r="D29" s="40" t="s">
        <v>199</v>
      </c>
      <c r="E29" s="41">
        <v>998858</v>
      </c>
      <c r="F29" s="42">
        <v>17190.34618</v>
      </c>
      <c r="G29" s="43">
        <v>2.380384E-2</v>
      </c>
      <c r="H29" s="33" t="s">
        <v>141</v>
      </c>
    </row>
    <row r="30" spans="1:8" ht="25.5" x14ac:dyDescent="0.2">
      <c r="A30" s="39">
        <v>24</v>
      </c>
      <c r="B30" s="40" t="s">
        <v>24</v>
      </c>
      <c r="C30" s="40" t="s">
        <v>25</v>
      </c>
      <c r="D30" s="40" t="s">
        <v>26</v>
      </c>
      <c r="E30" s="41">
        <v>142477</v>
      </c>
      <c r="F30" s="42">
        <v>16959.03731</v>
      </c>
      <c r="G30" s="43">
        <v>2.3483540000000001E-2</v>
      </c>
      <c r="H30" s="33" t="s">
        <v>141</v>
      </c>
    </row>
    <row r="31" spans="1:8" x14ac:dyDescent="0.2">
      <c r="A31" s="39">
        <v>25</v>
      </c>
      <c r="B31" s="40" t="s">
        <v>88</v>
      </c>
      <c r="C31" s="40" t="s">
        <v>89</v>
      </c>
      <c r="D31" s="40" t="s">
        <v>85</v>
      </c>
      <c r="E31" s="41">
        <v>3440414</v>
      </c>
      <c r="F31" s="42">
        <v>16581.075272999999</v>
      </c>
      <c r="G31" s="43">
        <v>2.2960169999999998E-2</v>
      </c>
      <c r="H31" s="33" t="s">
        <v>141</v>
      </c>
    </row>
    <row r="32" spans="1:8" x14ac:dyDescent="0.2">
      <c r="A32" s="39">
        <v>26</v>
      </c>
      <c r="B32" s="40" t="s">
        <v>46</v>
      </c>
      <c r="C32" s="40" t="s">
        <v>47</v>
      </c>
      <c r="D32" s="40" t="s">
        <v>45</v>
      </c>
      <c r="E32" s="41">
        <v>1540385</v>
      </c>
      <c r="F32" s="42">
        <v>15825.915489999999</v>
      </c>
      <c r="G32" s="43">
        <v>2.191448E-2</v>
      </c>
      <c r="H32" s="33" t="s">
        <v>141</v>
      </c>
    </row>
    <row r="33" spans="1:8" x14ac:dyDescent="0.2">
      <c r="A33" s="39">
        <v>27</v>
      </c>
      <c r="B33" s="40" t="s">
        <v>217</v>
      </c>
      <c r="C33" s="40" t="s">
        <v>218</v>
      </c>
      <c r="D33" s="40" t="s">
        <v>32</v>
      </c>
      <c r="E33" s="41">
        <v>168497</v>
      </c>
      <c r="F33" s="42">
        <v>15344.179305</v>
      </c>
      <c r="G33" s="43">
        <v>2.1247410000000001E-2</v>
      </c>
      <c r="H33" s="33" t="s">
        <v>141</v>
      </c>
    </row>
    <row r="34" spans="1:8" x14ac:dyDescent="0.2">
      <c r="A34" s="39">
        <v>28</v>
      </c>
      <c r="B34" s="40" t="s">
        <v>336</v>
      </c>
      <c r="C34" s="40" t="s">
        <v>337</v>
      </c>
      <c r="D34" s="40" t="s">
        <v>223</v>
      </c>
      <c r="E34" s="41">
        <v>450634</v>
      </c>
      <c r="F34" s="42">
        <v>15314.796490000001</v>
      </c>
      <c r="G34" s="43">
        <v>2.120673E-2</v>
      </c>
      <c r="H34" s="33" t="s">
        <v>141</v>
      </c>
    </row>
    <row r="35" spans="1:8" x14ac:dyDescent="0.2">
      <c r="A35" s="39">
        <v>29</v>
      </c>
      <c r="B35" s="40" t="s">
        <v>195</v>
      </c>
      <c r="C35" s="40" t="s">
        <v>196</v>
      </c>
      <c r="D35" s="40" t="s">
        <v>45</v>
      </c>
      <c r="E35" s="41">
        <v>17423535</v>
      </c>
      <c r="F35" s="42">
        <v>14754.249438000001</v>
      </c>
      <c r="G35" s="43">
        <v>2.0430529999999999E-2</v>
      </c>
      <c r="H35" s="33" t="s">
        <v>141</v>
      </c>
    </row>
    <row r="36" spans="1:8" x14ac:dyDescent="0.2">
      <c r="A36" s="39">
        <v>30</v>
      </c>
      <c r="B36" s="40" t="s">
        <v>55</v>
      </c>
      <c r="C36" s="40" t="s">
        <v>56</v>
      </c>
      <c r="D36" s="40" t="s">
        <v>40</v>
      </c>
      <c r="E36" s="41">
        <v>339225</v>
      </c>
      <c r="F36" s="42">
        <v>14607.0285</v>
      </c>
      <c r="G36" s="43">
        <v>2.0226669999999999E-2</v>
      </c>
      <c r="H36" s="33" t="s">
        <v>141</v>
      </c>
    </row>
    <row r="37" spans="1:8" x14ac:dyDescent="0.2">
      <c r="A37" s="39">
        <v>31</v>
      </c>
      <c r="B37" s="40" t="s">
        <v>261</v>
      </c>
      <c r="C37" s="40" t="s">
        <v>262</v>
      </c>
      <c r="D37" s="40" t="s">
        <v>109</v>
      </c>
      <c r="E37" s="41">
        <v>870000</v>
      </c>
      <c r="F37" s="42">
        <v>14060.94</v>
      </c>
      <c r="G37" s="43">
        <v>1.947049E-2</v>
      </c>
      <c r="H37" s="33" t="s">
        <v>141</v>
      </c>
    </row>
    <row r="38" spans="1:8" x14ac:dyDescent="0.2">
      <c r="A38" s="39">
        <v>32</v>
      </c>
      <c r="B38" s="40" t="s">
        <v>209</v>
      </c>
      <c r="C38" s="40" t="s">
        <v>210</v>
      </c>
      <c r="D38" s="40" t="s">
        <v>109</v>
      </c>
      <c r="E38" s="41">
        <v>659764</v>
      </c>
      <c r="F38" s="42">
        <v>12491.311812</v>
      </c>
      <c r="G38" s="43">
        <v>1.7296990000000002E-2</v>
      </c>
      <c r="H38" s="33" t="s">
        <v>141</v>
      </c>
    </row>
    <row r="39" spans="1:8" x14ac:dyDescent="0.2">
      <c r="A39" s="39">
        <v>33</v>
      </c>
      <c r="B39" s="40" t="s">
        <v>277</v>
      </c>
      <c r="C39" s="40" t="s">
        <v>278</v>
      </c>
      <c r="D39" s="40" t="s">
        <v>35</v>
      </c>
      <c r="E39" s="41">
        <v>900000</v>
      </c>
      <c r="F39" s="42">
        <v>10624.5</v>
      </c>
      <c r="G39" s="43">
        <v>1.471197E-2</v>
      </c>
      <c r="H39" s="33" t="s">
        <v>141</v>
      </c>
    </row>
    <row r="40" spans="1:8" x14ac:dyDescent="0.2">
      <c r="A40" s="39">
        <v>34</v>
      </c>
      <c r="B40" s="40" t="s">
        <v>215</v>
      </c>
      <c r="C40" s="40" t="s">
        <v>216</v>
      </c>
      <c r="D40" s="40" t="s">
        <v>52</v>
      </c>
      <c r="E40" s="41">
        <v>1100000</v>
      </c>
      <c r="F40" s="42">
        <v>10395</v>
      </c>
      <c r="G40" s="43">
        <v>1.4394179999999999E-2</v>
      </c>
      <c r="H40" s="33" t="s">
        <v>141</v>
      </c>
    </row>
    <row r="41" spans="1:8" x14ac:dyDescent="0.2">
      <c r="A41" s="39">
        <v>35</v>
      </c>
      <c r="B41" s="40" t="s">
        <v>338</v>
      </c>
      <c r="C41" s="40" t="s">
        <v>339</v>
      </c>
      <c r="D41" s="40" t="s">
        <v>194</v>
      </c>
      <c r="E41" s="41">
        <v>310785</v>
      </c>
      <c r="F41" s="42">
        <v>9683.7498149999992</v>
      </c>
      <c r="G41" s="43">
        <v>1.3409300000000001E-2</v>
      </c>
      <c r="H41" s="33" t="s">
        <v>141</v>
      </c>
    </row>
    <row r="42" spans="1:8" x14ac:dyDescent="0.2">
      <c r="A42" s="39">
        <v>36</v>
      </c>
      <c r="B42" s="40" t="s">
        <v>206</v>
      </c>
      <c r="C42" s="40" t="s">
        <v>207</v>
      </c>
      <c r="D42" s="40" t="s">
        <v>208</v>
      </c>
      <c r="E42" s="41">
        <v>600000</v>
      </c>
      <c r="F42" s="42">
        <v>8994</v>
      </c>
      <c r="G42" s="43">
        <v>1.245418E-2</v>
      </c>
      <c r="H42" s="33" t="s">
        <v>141</v>
      </c>
    </row>
    <row r="43" spans="1:8" x14ac:dyDescent="0.2">
      <c r="A43" s="39">
        <v>37</v>
      </c>
      <c r="B43" s="40" t="s">
        <v>33</v>
      </c>
      <c r="C43" s="40" t="s">
        <v>34</v>
      </c>
      <c r="D43" s="40" t="s">
        <v>35</v>
      </c>
      <c r="E43" s="41">
        <v>370353</v>
      </c>
      <c r="F43" s="42">
        <v>8857.7327010000008</v>
      </c>
      <c r="G43" s="43">
        <v>1.226549E-2</v>
      </c>
      <c r="H43" s="33" t="s">
        <v>141</v>
      </c>
    </row>
    <row r="44" spans="1:8" ht="25.5" x14ac:dyDescent="0.2">
      <c r="A44" s="39">
        <v>38</v>
      </c>
      <c r="B44" s="40" t="s">
        <v>242</v>
      </c>
      <c r="C44" s="40" t="s">
        <v>243</v>
      </c>
      <c r="D44" s="40" t="s">
        <v>205</v>
      </c>
      <c r="E44" s="41">
        <v>109618</v>
      </c>
      <c r="F44" s="42">
        <v>6304.6792699999996</v>
      </c>
      <c r="G44" s="43">
        <v>8.7302200000000003E-3</v>
      </c>
      <c r="H44" s="33" t="s">
        <v>141</v>
      </c>
    </row>
    <row r="45" spans="1:8" x14ac:dyDescent="0.2">
      <c r="A45" s="44"/>
      <c r="B45" s="44"/>
      <c r="C45" s="45" t="s">
        <v>140</v>
      </c>
      <c r="D45" s="44"/>
      <c r="E45" s="44" t="s">
        <v>141</v>
      </c>
      <c r="F45" s="46">
        <v>716999.79013800004</v>
      </c>
      <c r="G45" s="47">
        <v>0.99284499999999998</v>
      </c>
      <c r="H45" s="33" t="s">
        <v>141</v>
      </c>
    </row>
    <row r="46" spans="1:8" x14ac:dyDescent="0.2">
      <c r="A46" s="44"/>
      <c r="B46" s="44"/>
      <c r="C46" s="48"/>
      <c r="D46" s="44"/>
      <c r="E46" s="44"/>
      <c r="F46" s="49"/>
      <c r="G46" s="49"/>
      <c r="H46" s="33" t="s">
        <v>141</v>
      </c>
    </row>
    <row r="47" spans="1:8" x14ac:dyDescent="0.2">
      <c r="A47" s="44"/>
      <c r="B47" s="44"/>
      <c r="C47" s="45" t="s">
        <v>142</v>
      </c>
      <c r="D47" s="44"/>
      <c r="E47" s="44"/>
      <c r="F47" s="44"/>
      <c r="G47" s="44"/>
      <c r="H47" s="33" t="s">
        <v>141</v>
      </c>
    </row>
    <row r="48" spans="1:8" x14ac:dyDescent="0.2">
      <c r="A48" s="44"/>
      <c r="B48" s="44"/>
      <c r="C48" s="45" t="s">
        <v>140</v>
      </c>
      <c r="D48" s="44"/>
      <c r="E48" s="44" t="s">
        <v>141</v>
      </c>
      <c r="F48" s="50" t="s">
        <v>143</v>
      </c>
      <c r="G48" s="47">
        <v>0</v>
      </c>
      <c r="H48" s="33" t="s">
        <v>141</v>
      </c>
    </row>
    <row r="49" spans="1:8" x14ac:dyDescent="0.2">
      <c r="A49" s="44"/>
      <c r="B49" s="44"/>
      <c r="C49" s="48"/>
      <c r="D49" s="44"/>
      <c r="E49" s="44"/>
      <c r="F49" s="49"/>
      <c r="G49" s="49"/>
      <c r="H49" s="33" t="s">
        <v>141</v>
      </c>
    </row>
    <row r="50" spans="1:8" x14ac:dyDescent="0.2">
      <c r="A50" s="44"/>
      <c r="B50" s="44"/>
      <c r="C50" s="45" t="s">
        <v>144</v>
      </c>
      <c r="D50" s="44"/>
      <c r="E50" s="44"/>
      <c r="F50" s="44"/>
      <c r="G50" s="44"/>
      <c r="H50" s="33" t="s">
        <v>141</v>
      </c>
    </row>
    <row r="51" spans="1:8" x14ac:dyDescent="0.2">
      <c r="A51" s="44"/>
      <c r="B51" s="44"/>
      <c r="C51" s="45" t="s">
        <v>140</v>
      </c>
      <c r="D51" s="44"/>
      <c r="E51" s="44" t="s">
        <v>141</v>
      </c>
      <c r="F51" s="50" t="s">
        <v>143</v>
      </c>
      <c r="G51" s="47">
        <v>0</v>
      </c>
      <c r="H51" s="33" t="s">
        <v>141</v>
      </c>
    </row>
    <row r="52" spans="1:8" x14ac:dyDescent="0.2">
      <c r="A52" s="44"/>
      <c r="B52" s="44"/>
      <c r="C52" s="48"/>
      <c r="D52" s="44"/>
      <c r="E52" s="44"/>
      <c r="F52" s="49"/>
      <c r="G52" s="49"/>
      <c r="H52" s="33" t="s">
        <v>141</v>
      </c>
    </row>
    <row r="53" spans="1:8" x14ac:dyDescent="0.2">
      <c r="A53" s="44"/>
      <c r="B53" s="44"/>
      <c r="C53" s="45" t="s">
        <v>145</v>
      </c>
      <c r="D53" s="44"/>
      <c r="E53" s="44"/>
      <c r="F53" s="44"/>
      <c r="G53" s="44"/>
      <c r="H53" s="33" t="s">
        <v>141</v>
      </c>
    </row>
    <row r="54" spans="1:8" x14ac:dyDescent="0.2">
      <c r="A54" s="44"/>
      <c r="B54" s="44"/>
      <c r="C54" s="45" t="s">
        <v>140</v>
      </c>
      <c r="D54" s="44"/>
      <c r="E54" s="44" t="s">
        <v>141</v>
      </c>
      <c r="F54" s="50" t="s">
        <v>143</v>
      </c>
      <c r="G54" s="47">
        <v>0</v>
      </c>
      <c r="H54" s="33" t="s">
        <v>141</v>
      </c>
    </row>
    <row r="55" spans="1:8" x14ac:dyDescent="0.2">
      <c r="A55" s="44"/>
      <c r="B55" s="44"/>
      <c r="C55" s="48"/>
      <c r="D55" s="44"/>
      <c r="E55" s="44"/>
      <c r="F55" s="49"/>
      <c r="G55" s="49"/>
      <c r="H55" s="33" t="s">
        <v>141</v>
      </c>
    </row>
    <row r="56" spans="1:8" x14ac:dyDescent="0.2">
      <c r="A56" s="44"/>
      <c r="B56" s="44"/>
      <c r="C56" s="45" t="s">
        <v>146</v>
      </c>
      <c r="D56" s="44"/>
      <c r="E56" s="44"/>
      <c r="F56" s="49"/>
      <c r="G56" s="49"/>
      <c r="H56" s="33" t="s">
        <v>141</v>
      </c>
    </row>
    <row r="57" spans="1:8" x14ac:dyDescent="0.2">
      <c r="A57" s="44"/>
      <c r="B57" s="44"/>
      <c r="C57" s="45" t="s">
        <v>140</v>
      </c>
      <c r="D57" s="44"/>
      <c r="E57" s="44" t="s">
        <v>141</v>
      </c>
      <c r="F57" s="50" t="s">
        <v>143</v>
      </c>
      <c r="G57" s="47">
        <v>0</v>
      </c>
      <c r="H57" s="33" t="s">
        <v>141</v>
      </c>
    </row>
    <row r="58" spans="1:8" x14ac:dyDescent="0.2">
      <c r="A58" s="44"/>
      <c r="B58" s="44"/>
      <c r="C58" s="48"/>
      <c r="D58" s="44"/>
      <c r="E58" s="44"/>
      <c r="F58" s="49"/>
      <c r="G58" s="49"/>
      <c r="H58" s="33" t="s">
        <v>141</v>
      </c>
    </row>
    <row r="59" spans="1:8" x14ac:dyDescent="0.2">
      <c r="A59" s="44"/>
      <c r="B59" s="44"/>
      <c r="C59" s="45" t="s">
        <v>147</v>
      </c>
      <c r="D59" s="44"/>
      <c r="E59" s="44"/>
      <c r="F59" s="49"/>
      <c r="G59" s="49"/>
      <c r="H59" s="33" t="s">
        <v>141</v>
      </c>
    </row>
    <row r="60" spans="1:8" x14ac:dyDescent="0.2">
      <c r="A60" s="44"/>
      <c r="B60" s="44"/>
      <c r="C60" s="45" t="s">
        <v>140</v>
      </c>
      <c r="D60" s="44"/>
      <c r="E60" s="44" t="s">
        <v>141</v>
      </c>
      <c r="F60" s="50" t="s">
        <v>143</v>
      </c>
      <c r="G60" s="47">
        <v>0</v>
      </c>
      <c r="H60" s="33" t="s">
        <v>141</v>
      </c>
    </row>
    <row r="61" spans="1:8" x14ac:dyDescent="0.2">
      <c r="A61" s="44"/>
      <c r="B61" s="44"/>
      <c r="C61" s="48"/>
      <c r="D61" s="44"/>
      <c r="E61" s="44"/>
      <c r="F61" s="49"/>
      <c r="G61" s="49"/>
      <c r="H61" s="33" t="s">
        <v>141</v>
      </c>
    </row>
    <row r="62" spans="1:8" x14ac:dyDescent="0.2">
      <c r="A62" s="44"/>
      <c r="B62" s="44"/>
      <c r="C62" s="45" t="s">
        <v>148</v>
      </c>
      <c r="D62" s="44"/>
      <c r="E62" s="44"/>
      <c r="F62" s="46">
        <v>716999.79013800004</v>
      </c>
      <c r="G62" s="47">
        <v>0.99284499999999998</v>
      </c>
      <c r="H62" s="33" t="s">
        <v>141</v>
      </c>
    </row>
    <row r="63" spans="1:8" x14ac:dyDescent="0.2">
      <c r="A63" s="44"/>
      <c r="B63" s="44"/>
      <c r="C63" s="48"/>
      <c r="D63" s="44"/>
      <c r="E63" s="44"/>
      <c r="F63" s="49"/>
      <c r="G63" s="49"/>
      <c r="H63" s="33" t="s">
        <v>141</v>
      </c>
    </row>
    <row r="64" spans="1:8" x14ac:dyDescent="0.2">
      <c r="A64" s="44"/>
      <c r="B64" s="44"/>
      <c r="C64" s="45" t="s">
        <v>149</v>
      </c>
      <c r="D64" s="44"/>
      <c r="E64" s="44"/>
      <c r="F64" s="49"/>
      <c r="G64" s="49"/>
      <c r="H64" s="33" t="s">
        <v>141</v>
      </c>
    </row>
    <row r="65" spans="1:8" x14ac:dyDescent="0.2">
      <c r="A65" s="44"/>
      <c r="B65" s="44"/>
      <c r="C65" s="45" t="s">
        <v>11</v>
      </c>
      <c r="D65" s="44"/>
      <c r="E65" s="44"/>
      <c r="F65" s="49"/>
      <c r="G65" s="49"/>
      <c r="H65" s="33" t="s">
        <v>141</v>
      </c>
    </row>
    <row r="66" spans="1:8" x14ac:dyDescent="0.2">
      <c r="A66" s="44"/>
      <c r="B66" s="44"/>
      <c r="C66" s="45" t="s">
        <v>140</v>
      </c>
      <c r="D66" s="44"/>
      <c r="E66" s="44" t="s">
        <v>141</v>
      </c>
      <c r="F66" s="50" t="s">
        <v>143</v>
      </c>
      <c r="G66" s="47">
        <v>0</v>
      </c>
      <c r="H66" s="33" t="s">
        <v>141</v>
      </c>
    </row>
    <row r="67" spans="1:8" x14ac:dyDescent="0.2">
      <c r="A67" s="44"/>
      <c r="B67" s="44"/>
      <c r="C67" s="48"/>
      <c r="D67" s="44"/>
      <c r="E67" s="44"/>
      <c r="F67" s="49"/>
      <c r="G67" s="49"/>
      <c r="H67" s="33" t="s">
        <v>141</v>
      </c>
    </row>
    <row r="68" spans="1:8" x14ac:dyDescent="0.2">
      <c r="A68" s="44"/>
      <c r="B68" s="44"/>
      <c r="C68" s="45" t="s">
        <v>150</v>
      </c>
      <c r="D68" s="44"/>
      <c r="E68" s="44"/>
      <c r="F68" s="44"/>
      <c r="G68" s="44"/>
      <c r="H68" s="33" t="s">
        <v>141</v>
      </c>
    </row>
    <row r="69" spans="1:8" x14ac:dyDescent="0.2">
      <c r="A69" s="44"/>
      <c r="B69" s="44"/>
      <c r="C69" s="45" t="s">
        <v>140</v>
      </c>
      <c r="D69" s="44"/>
      <c r="E69" s="44" t="s">
        <v>141</v>
      </c>
      <c r="F69" s="50" t="s">
        <v>143</v>
      </c>
      <c r="G69" s="47">
        <v>0</v>
      </c>
      <c r="H69" s="33" t="s">
        <v>141</v>
      </c>
    </row>
    <row r="70" spans="1:8" x14ac:dyDescent="0.2">
      <c r="A70" s="44"/>
      <c r="B70" s="44"/>
      <c r="C70" s="48"/>
      <c r="D70" s="44"/>
      <c r="E70" s="44"/>
      <c r="F70" s="49"/>
      <c r="G70" s="49"/>
      <c r="H70" s="33" t="s">
        <v>141</v>
      </c>
    </row>
    <row r="71" spans="1:8" x14ac:dyDescent="0.2">
      <c r="A71" s="44"/>
      <c r="B71" s="44"/>
      <c r="C71" s="45" t="s">
        <v>151</v>
      </c>
      <c r="D71" s="44"/>
      <c r="E71" s="44"/>
      <c r="F71" s="44"/>
      <c r="G71" s="44"/>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152</v>
      </c>
      <c r="D74" s="44"/>
      <c r="E74" s="44"/>
      <c r="F74" s="49"/>
      <c r="G74" s="49"/>
      <c r="H74" s="33" t="s">
        <v>141</v>
      </c>
    </row>
    <row r="75" spans="1:8" x14ac:dyDescent="0.2">
      <c r="A75" s="44"/>
      <c r="B75" s="44"/>
      <c r="C75" s="45" t="s">
        <v>140</v>
      </c>
      <c r="D75" s="44"/>
      <c r="E75" s="44" t="s">
        <v>141</v>
      </c>
      <c r="F75" s="50" t="s">
        <v>143</v>
      </c>
      <c r="G75" s="47">
        <v>0</v>
      </c>
      <c r="H75" s="33" t="s">
        <v>141</v>
      </c>
    </row>
    <row r="76" spans="1:8" x14ac:dyDescent="0.2">
      <c r="A76" s="44"/>
      <c r="B76" s="44"/>
      <c r="C76" s="48"/>
      <c r="D76" s="44"/>
      <c r="E76" s="44"/>
      <c r="F76" s="49"/>
      <c r="G76" s="49"/>
      <c r="H76" s="33" t="s">
        <v>141</v>
      </c>
    </row>
    <row r="77" spans="1:8" x14ac:dyDescent="0.2">
      <c r="A77" s="44"/>
      <c r="B77" s="44"/>
      <c r="C77" s="45" t="s">
        <v>153</v>
      </c>
      <c r="D77" s="44"/>
      <c r="E77" s="44"/>
      <c r="F77" s="46">
        <v>0</v>
      </c>
      <c r="G77" s="47">
        <v>0</v>
      </c>
      <c r="H77" s="33" t="s">
        <v>141</v>
      </c>
    </row>
    <row r="78" spans="1:8" x14ac:dyDescent="0.2">
      <c r="A78" s="44"/>
      <c r="B78" s="44"/>
      <c r="C78" s="48"/>
      <c r="D78" s="44"/>
      <c r="E78" s="44"/>
      <c r="F78" s="49"/>
      <c r="G78" s="49"/>
      <c r="H78" s="33" t="s">
        <v>141</v>
      </c>
    </row>
    <row r="79" spans="1:8" x14ac:dyDescent="0.2">
      <c r="A79" s="44"/>
      <c r="B79" s="44"/>
      <c r="C79" s="45" t="s">
        <v>154</v>
      </c>
      <c r="D79" s="44"/>
      <c r="E79" s="44"/>
      <c r="F79" s="49"/>
      <c r="G79" s="49"/>
      <c r="H79" s="33" t="s">
        <v>141</v>
      </c>
    </row>
    <row r="80" spans="1:8" x14ac:dyDescent="0.2">
      <c r="A80" s="44"/>
      <c r="B80" s="44"/>
      <c r="C80" s="45" t="s">
        <v>155</v>
      </c>
      <c r="D80" s="44"/>
      <c r="E80" s="44"/>
      <c r="F80" s="49"/>
      <c r="G80" s="49"/>
      <c r="H80" s="33" t="s">
        <v>141</v>
      </c>
    </row>
    <row r="81" spans="1:8" x14ac:dyDescent="0.2">
      <c r="A81" s="44"/>
      <c r="B81" s="44"/>
      <c r="C81" s="45" t="s">
        <v>140</v>
      </c>
      <c r="D81" s="44"/>
      <c r="E81" s="44" t="s">
        <v>141</v>
      </c>
      <c r="F81" s="50" t="s">
        <v>143</v>
      </c>
      <c r="G81" s="47">
        <v>0</v>
      </c>
      <c r="H81" s="33" t="s">
        <v>141</v>
      </c>
    </row>
    <row r="82" spans="1:8" x14ac:dyDescent="0.2">
      <c r="A82" s="44"/>
      <c r="B82" s="44"/>
      <c r="C82" s="48"/>
      <c r="D82" s="44"/>
      <c r="E82" s="44"/>
      <c r="F82" s="49"/>
      <c r="G82" s="49"/>
      <c r="H82" s="33" t="s">
        <v>141</v>
      </c>
    </row>
    <row r="83" spans="1:8" x14ac:dyDescent="0.2">
      <c r="A83" s="44"/>
      <c r="B83" s="44"/>
      <c r="C83" s="45" t="s">
        <v>156</v>
      </c>
      <c r="D83" s="44"/>
      <c r="E83" s="44"/>
      <c r="F83" s="49"/>
      <c r="G83" s="49"/>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157</v>
      </c>
      <c r="D86" s="44"/>
      <c r="E86" s="44"/>
      <c r="F86" s="49"/>
      <c r="G86" s="49"/>
      <c r="H86" s="33" t="s">
        <v>141</v>
      </c>
    </row>
    <row r="87" spans="1:8" x14ac:dyDescent="0.2">
      <c r="A87" s="44"/>
      <c r="B87" s="44"/>
      <c r="C87" s="45" t="s">
        <v>140</v>
      </c>
      <c r="D87" s="44"/>
      <c r="E87" s="44" t="s">
        <v>141</v>
      </c>
      <c r="F87" s="50" t="s">
        <v>143</v>
      </c>
      <c r="G87" s="47">
        <v>0</v>
      </c>
      <c r="H87" s="33" t="s">
        <v>141</v>
      </c>
    </row>
    <row r="88" spans="1:8" x14ac:dyDescent="0.2">
      <c r="A88" s="44"/>
      <c r="B88" s="44"/>
      <c r="C88" s="48"/>
      <c r="D88" s="44"/>
      <c r="E88" s="44"/>
      <c r="F88" s="49"/>
      <c r="G88" s="49"/>
      <c r="H88" s="33" t="s">
        <v>141</v>
      </c>
    </row>
    <row r="89" spans="1:8" x14ac:dyDescent="0.2">
      <c r="A89" s="44"/>
      <c r="B89" s="44"/>
      <c r="C89" s="45" t="s">
        <v>158</v>
      </c>
      <c r="D89" s="44"/>
      <c r="E89" s="44"/>
      <c r="F89" s="49"/>
      <c r="G89" s="49"/>
      <c r="H89" s="33" t="s">
        <v>141</v>
      </c>
    </row>
    <row r="90" spans="1:8" x14ac:dyDescent="0.2">
      <c r="A90" s="39">
        <v>1</v>
      </c>
      <c r="B90" s="40"/>
      <c r="C90" s="40" t="s">
        <v>159</v>
      </c>
      <c r="D90" s="40"/>
      <c r="E90" s="52"/>
      <c r="F90" s="42">
        <v>27566.280855212</v>
      </c>
      <c r="G90" s="43">
        <v>3.8171620000000003E-2</v>
      </c>
      <c r="H90" s="33">
        <v>5.25</v>
      </c>
    </row>
    <row r="91" spans="1:8" x14ac:dyDescent="0.2">
      <c r="A91" s="44"/>
      <c r="B91" s="44"/>
      <c r="C91" s="45" t="s">
        <v>140</v>
      </c>
      <c r="D91" s="44"/>
      <c r="E91" s="44" t="s">
        <v>141</v>
      </c>
      <c r="F91" s="46">
        <v>27566.280855212</v>
      </c>
      <c r="G91" s="47">
        <v>3.8171620000000003E-2</v>
      </c>
      <c r="H91" s="33" t="s">
        <v>141</v>
      </c>
    </row>
    <row r="92" spans="1:8" x14ac:dyDescent="0.2">
      <c r="A92" s="44"/>
      <c r="B92" s="44"/>
      <c r="C92" s="48"/>
      <c r="D92" s="44"/>
      <c r="E92" s="44"/>
      <c r="F92" s="49"/>
      <c r="G92" s="49"/>
      <c r="H92" s="33" t="s">
        <v>141</v>
      </c>
    </row>
    <row r="93" spans="1:8" x14ac:dyDescent="0.2">
      <c r="A93" s="44"/>
      <c r="B93" s="44"/>
      <c r="C93" s="45" t="s">
        <v>160</v>
      </c>
      <c r="D93" s="44"/>
      <c r="E93" s="44"/>
      <c r="F93" s="46">
        <v>27566.280855212</v>
      </c>
      <c r="G93" s="47">
        <v>3.8171620000000003E-2</v>
      </c>
      <c r="H93" s="33" t="s">
        <v>141</v>
      </c>
    </row>
    <row r="94" spans="1:8" x14ac:dyDescent="0.2">
      <c r="A94" s="44"/>
      <c r="B94" s="44"/>
      <c r="C94" s="49"/>
      <c r="D94" s="44"/>
      <c r="E94" s="44"/>
      <c r="F94" s="44"/>
      <c r="G94" s="44"/>
      <c r="H94" s="33" t="s">
        <v>141</v>
      </c>
    </row>
    <row r="95" spans="1:8" x14ac:dyDescent="0.2">
      <c r="A95" s="44"/>
      <c r="B95" s="44"/>
      <c r="C95" s="45" t="s">
        <v>161</v>
      </c>
      <c r="D95" s="44"/>
      <c r="E95" s="44"/>
      <c r="F95" s="44"/>
      <c r="G95" s="44"/>
      <c r="H95" s="33" t="s">
        <v>141</v>
      </c>
    </row>
    <row r="96" spans="1:8" x14ac:dyDescent="0.2">
      <c r="A96" s="44"/>
      <c r="B96" s="44"/>
      <c r="C96" s="45" t="s">
        <v>162</v>
      </c>
      <c r="D96" s="44"/>
      <c r="E96" s="44"/>
      <c r="F96" s="44"/>
      <c r="G96" s="44"/>
      <c r="H96" s="33" t="s">
        <v>141</v>
      </c>
    </row>
    <row r="97" spans="1:17" x14ac:dyDescent="0.2">
      <c r="A97" s="44"/>
      <c r="B97" s="44"/>
      <c r="C97" s="45" t="s">
        <v>140</v>
      </c>
      <c r="D97" s="44"/>
      <c r="E97" s="44" t="s">
        <v>141</v>
      </c>
      <c r="F97" s="50" t="s">
        <v>143</v>
      </c>
      <c r="G97" s="47">
        <v>0</v>
      </c>
      <c r="H97" s="33" t="s">
        <v>141</v>
      </c>
    </row>
    <row r="98" spans="1:17" x14ac:dyDescent="0.2">
      <c r="A98" s="44"/>
      <c r="B98" s="44"/>
      <c r="C98" s="48"/>
      <c r="D98" s="44"/>
      <c r="E98" s="44"/>
      <c r="F98" s="49"/>
      <c r="G98" s="49"/>
      <c r="H98" s="33" t="s">
        <v>141</v>
      </c>
    </row>
    <row r="99" spans="1:17" x14ac:dyDescent="0.2">
      <c r="A99" s="44"/>
      <c r="B99" s="44"/>
      <c r="C99" s="45" t="s">
        <v>163</v>
      </c>
      <c r="D99" s="44"/>
      <c r="E99" s="44"/>
      <c r="F99" s="44"/>
      <c r="G99" s="44"/>
      <c r="H99" s="33" t="s">
        <v>141</v>
      </c>
    </row>
    <row r="100" spans="1:17" x14ac:dyDescent="0.2">
      <c r="A100" s="44"/>
      <c r="B100" s="44"/>
      <c r="C100" s="45" t="s">
        <v>164</v>
      </c>
      <c r="D100" s="44"/>
      <c r="E100" s="44"/>
      <c r="F100" s="44"/>
      <c r="G100" s="44"/>
      <c r="H100" s="33" t="s">
        <v>141</v>
      </c>
    </row>
    <row r="101" spans="1:17" x14ac:dyDescent="0.2">
      <c r="A101" s="44"/>
      <c r="B101" s="44"/>
      <c r="C101" s="45" t="s">
        <v>140</v>
      </c>
      <c r="D101" s="44"/>
      <c r="E101" s="44" t="s">
        <v>141</v>
      </c>
      <c r="F101" s="50" t="s">
        <v>143</v>
      </c>
      <c r="G101" s="47">
        <v>0</v>
      </c>
      <c r="H101" s="33" t="s">
        <v>141</v>
      </c>
    </row>
    <row r="102" spans="1:17" x14ac:dyDescent="0.2">
      <c r="A102" s="44"/>
      <c r="B102" s="44"/>
      <c r="C102" s="48"/>
      <c r="D102" s="44"/>
      <c r="E102" s="44"/>
      <c r="F102" s="49"/>
      <c r="G102" s="49"/>
      <c r="H102" s="33" t="s">
        <v>141</v>
      </c>
    </row>
    <row r="103" spans="1:17" x14ac:dyDescent="0.2">
      <c r="A103" s="44"/>
      <c r="B103" s="44"/>
      <c r="C103" s="45" t="s">
        <v>165</v>
      </c>
      <c r="D103" s="44"/>
      <c r="E103" s="44"/>
      <c r="F103" s="49"/>
      <c r="G103" s="49"/>
      <c r="H103" s="33" t="s">
        <v>141</v>
      </c>
    </row>
    <row r="104" spans="1:17" x14ac:dyDescent="0.2">
      <c r="A104" s="44"/>
      <c r="B104" s="44"/>
      <c r="C104" s="45" t="s">
        <v>140</v>
      </c>
      <c r="D104" s="44"/>
      <c r="E104" s="44" t="s">
        <v>141</v>
      </c>
      <c r="F104" s="50" t="s">
        <v>143</v>
      </c>
      <c r="G104" s="47">
        <v>0</v>
      </c>
      <c r="H104" s="33" t="s">
        <v>141</v>
      </c>
    </row>
    <row r="105" spans="1:17" x14ac:dyDescent="0.2">
      <c r="A105" s="44"/>
      <c r="B105" s="44"/>
      <c r="C105" s="48"/>
      <c r="D105" s="44"/>
      <c r="E105" s="44"/>
      <c r="F105" s="49"/>
      <c r="G105" s="49"/>
      <c r="H105" s="33" t="s">
        <v>141</v>
      </c>
    </row>
    <row r="106" spans="1:17" x14ac:dyDescent="0.2">
      <c r="A106" s="52"/>
      <c r="B106" s="40"/>
      <c r="C106" s="40" t="s">
        <v>166</v>
      </c>
      <c r="D106" s="40"/>
      <c r="E106" s="52"/>
      <c r="F106" s="42">
        <v>-22399.154021539998</v>
      </c>
      <c r="G106" s="43">
        <v>-3.101659E-2</v>
      </c>
      <c r="H106" s="33" t="s">
        <v>141</v>
      </c>
    </row>
    <row r="107" spans="1:17" x14ac:dyDescent="0.2">
      <c r="A107" s="48"/>
      <c r="B107" s="48"/>
      <c r="C107" s="45" t="s">
        <v>167</v>
      </c>
      <c r="D107" s="49"/>
      <c r="E107" s="49"/>
      <c r="F107" s="46">
        <v>722166.91697167198</v>
      </c>
      <c r="G107" s="53">
        <v>1.00000003</v>
      </c>
      <c r="H107" s="33" t="s">
        <v>141</v>
      </c>
    </row>
    <row r="108" spans="1:17" x14ac:dyDescent="0.2">
      <c r="A108" s="54"/>
      <c r="B108" s="54"/>
      <c r="C108" s="55"/>
      <c r="D108" s="56"/>
      <c r="E108" s="56"/>
      <c r="F108" s="57"/>
      <c r="G108" s="58"/>
      <c r="H108" s="59"/>
    </row>
    <row r="109" spans="1:17" x14ac:dyDescent="0.2">
      <c r="A109" s="54"/>
      <c r="B109" s="187" t="s">
        <v>989</v>
      </c>
      <c r="C109" s="187"/>
      <c r="D109" s="187"/>
      <c r="E109" s="187"/>
      <c r="F109" s="187"/>
      <c r="G109" s="187"/>
      <c r="H109" s="187"/>
      <c r="J109" s="61"/>
    </row>
    <row r="110" spans="1:17" x14ac:dyDescent="0.2">
      <c r="A110" s="54"/>
      <c r="B110" s="187" t="s">
        <v>990</v>
      </c>
      <c r="C110" s="187"/>
      <c r="D110" s="187"/>
      <c r="E110" s="187"/>
      <c r="F110" s="187"/>
      <c r="G110" s="187"/>
      <c r="H110" s="187"/>
      <c r="J110" s="61"/>
    </row>
    <row r="111" spans="1:17" x14ac:dyDescent="0.2">
      <c r="A111" s="54"/>
      <c r="B111" s="187" t="s">
        <v>991</v>
      </c>
      <c r="C111" s="187"/>
      <c r="D111" s="187"/>
      <c r="E111" s="187"/>
      <c r="F111" s="187"/>
      <c r="G111" s="187"/>
      <c r="H111" s="187"/>
      <c r="J111" s="61"/>
    </row>
    <row r="112" spans="1:17" s="63" customFormat="1" ht="54" customHeight="1" x14ac:dyDescent="0.25">
      <c r="A112" s="62"/>
      <c r="B112" s="188" t="s">
        <v>992</v>
      </c>
      <c r="C112" s="188"/>
      <c r="D112" s="188"/>
      <c r="E112" s="188"/>
      <c r="F112" s="188"/>
      <c r="G112" s="188"/>
      <c r="H112" s="188"/>
      <c r="I112"/>
      <c r="J112" s="61"/>
      <c r="K112"/>
      <c r="L112"/>
      <c r="M112"/>
      <c r="N112"/>
      <c r="O112"/>
      <c r="P112"/>
      <c r="Q112"/>
    </row>
    <row r="113" spans="1:10" x14ac:dyDescent="0.2">
      <c r="A113" s="54"/>
      <c r="B113" s="187" t="s">
        <v>993</v>
      </c>
      <c r="C113" s="187"/>
      <c r="D113" s="187"/>
      <c r="E113" s="187"/>
      <c r="F113" s="187"/>
      <c r="G113" s="187"/>
      <c r="H113" s="187"/>
      <c r="J113" s="61"/>
    </row>
    <row r="114" spans="1:10" x14ac:dyDescent="0.2">
      <c r="A114" s="54"/>
      <c r="B114" s="54"/>
      <c r="C114" s="54"/>
      <c r="D114" s="56"/>
      <c r="E114" s="56"/>
      <c r="F114" s="56"/>
      <c r="G114" s="56"/>
    </row>
    <row r="115" spans="1:10" x14ac:dyDescent="0.2">
      <c r="A115" s="54"/>
      <c r="B115" s="189" t="s">
        <v>168</v>
      </c>
      <c r="C115" s="190"/>
      <c r="D115" s="191"/>
      <c r="E115" s="64"/>
      <c r="F115" s="56"/>
      <c r="G115" s="56"/>
    </row>
    <row r="116" spans="1:10" ht="29.25" customHeight="1" x14ac:dyDescent="0.2">
      <c r="A116" s="54"/>
      <c r="B116" s="192" t="s">
        <v>169</v>
      </c>
      <c r="C116" s="193"/>
      <c r="D116" s="32" t="s">
        <v>170</v>
      </c>
      <c r="E116" s="64"/>
      <c r="F116" s="56"/>
      <c r="G116" s="56"/>
    </row>
    <row r="117" spans="1:10" x14ac:dyDescent="0.2">
      <c r="A117" s="54"/>
      <c r="B117" s="192" t="s">
        <v>995</v>
      </c>
      <c r="C117" s="193"/>
      <c r="D117" s="32" t="s">
        <v>170</v>
      </c>
      <c r="E117" s="64"/>
      <c r="F117" s="56"/>
      <c r="G117" s="56"/>
    </row>
    <row r="118" spans="1:10" x14ac:dyDescent="0.2">
      <c r="A118" s="54"/>
      <c r="B118" s="192" t="s">
        <v>171</v>
      </c>
      <c r="C118" s="193"/>
      <c r="D118" s="65" t="s">
        <v>141</v>
      </c>
      <c r="E118" s="64"/>
      <c r="F118" s="56"/>
      <c r="G118" s="56"/>
    </row>
    <row r="119" spans="1:10" x14ac:dyDescent="0.2">
      <c r="A119" s="66"/>
      <c r="B119" s="67" t="s">
        <v>141</v>
      </c>
      <c r="C119" s="67" t="s">
        <v>996</v>
      </c>
      <c r="D119" s="67" t="s">
        <v>172</v>
      </c>
      <c r="E119" s="66"/>
      <c r="F119" s="66"/>
      <c r="G119" s="66"/>
      <c r="H119" s="66"/>
      <c r="J119" s="61"/>
    </row>
    <row r="120" spans="1:10" x14ac:dyDescent="0.2">
      <c r="A120" s="66"/>
      <c r="B120" s="68" t="s">
        <v>173</v>
      </c>
      <c r="C120" s="69">
        <v>46203</v>
      </c>
      <c r="D120" s="69">
        <v>46234</v>
      </c>
      <c r="E120" s="66"/>
      <c r="F120" s="66"/>
      <c r="G120" s="66"/>
      <c r="J120" s="61"/>
    </row>
    <row r="121" spans="1:10" x14ac:dyDescent="0.2">
      <c r="A121" s="66"/>
      <c r="B121" s="35" t="s">
        <v>174</v>
      </c>
      <c r="C121" s="70">
        <v>101.0363</v>
      </c>
      <c r="D121" s="70">
        <v>104.46680000000001</v>
      </c>
      <c r="E121" s="66"/>
      <c r="F121" s="60"/>
      <c r="G121" s="71"/>
    </row>
    <row r="122" spans="1:10" x14ac:dyDescent="0.2">
      <c r="A122" s="66"/>
      <c r="B122" s="35" t="s">
        <v>997</v>
      </c>
      <c r="C122" s="70">
        <v>34.854199999999999</v>
      </c>
      <c r="D122" s="70">
        <v>36.037599999999998</v>
      </c>
      <c r="E122" s="66"/>
      <c r="F122" s="60"/>
      <c r="G122" s="71"/>
    </row>
    <row r="123" spans="1:10" x14ac:dyDescent="0.2">
      <c r="A123" s="66"/>
      <c r="B123" s="35" t="s">
        <v>175</v>
      </c>
      <c r="C123" s="70">
        <v>88.928600000000003</v>
      </c>
      <c r="D123" s="70">
        <v>91.867500000000007</v>
      </c>
      <c r="E123" s="66"/>
      <c r="F123" s="60"/>
      <c r="G123" s="71"/>
    </row>
    <row r="124" spans="1:10" x14ac:dyDescent="0.2">
      <c r="A124" s="66"/>
      <c r="B124" s="35" t="s">
        <v>998</v>
      </c>
      <c r="C124" s="70">
        <v>30.013100000000001</v>
      </c>
      <c r="D124" s="70">
        <v>31.004899999999999</v>
      </c>
      <c r="E124" s="66"/>
      <c r="F124" s="60"/>
      <c r="G124" s="71"/>
    </row>
    <row r="125" spans="1:10" x14ac:dyDescent="0.2">
      <c r="A125" s="66"/>
      <c r="B125" s="66"/>
      <c r="C125" s="66"/>
      <c r="D125" s="66"/>
      <c r="E125" s="66"/>
      <c r="F125" s="66"/>
      <c r="G125" s="66"/>
    </row>
    <row r="126" spans="1:10" x14ac:dyDescent="0.2">
      <c r="A126" s="66"/>
      <c r="B126" s="192" t="s">
        <v>999</v>
      </c>
      <c r="C126" s="193"/>
      <c r="D126" s="32" t="s">
        <v>170</v>
      </c>
      <c r="E126" s="66"/>
      <c r="F126" s="66"/>
      <c r="G126" s="66"/>
    </row>
    <row r="127" spans="1:10" x14ac:dyDescent="0.2">
      <c r="A127" s="66"/>
      <c r="B127" s="72"/>
      <c r="C127" s="72"/>
      <c r="D127" s="73"/>
      <c r="E127" s="66"/>
      <c r="F127" s="60"/>
      <c r="G127" s="71"/>
    </row>
    <row r="128" spans="1:10" x14ac:dyDescent="0.2">
      <c r="A128" s="66"/>
      <c r="B128" s="192" t="s">
        <v>177</v>
      </c>
      <c r="C128" s="193"/>
      <c r="D128" s="32" t="s">
        <v>170</v>
      </c>
      <c r="E128" s="74"/>
      <c r="F128" s="66"/>
      <c r="G128" s="66"/>
    </row>
    <row r="129" spans="1:7" x14ac:dyDescent="0.2">
      <c r="A129" s="66"/>
      <c r="B129" s="192" t="s">
        <v>178</v>
      </c>
      <c r="C129" s="193"/>
      <c r="D129" s="32" t="s">
        <v>170</v>
      </c>
      <c r="E129" s="74"/>
      <c r="F129" s="66"/>
      <c r="G129" s="66"/>
    </row>
    <row r="130" spans="1:7" x14ac:dyDescent="0.2">
      <c r="A130" s="66"/>
      <c r="B130" s="192" t="s">
        <v>179</v>
      </c>
      <c r="C130" s="193"/>
      <c r="D130" s="32" t="s">
        <v>170</v>
      </c>
      <c r="E130" s="74"/>
      <c r="F130" s="66"/>
      <c r="G130" s="66"/>
    </row>
    <row r="131" spans="1:7" x14ac:dyDescent="0.2">
      <c r="A131" s="66"/>
      <c r="B131" s="192" t="s">
        <v>180</v>
      </c>
      <c r="C131" s="193"/>
      <c r="D131" s="75">
        <v>1.1760228195201856</v>
      </c>
      <c r="E131" s="66"/>
      <c r="F131" s="60"/>
      <c r="G131" s="71"/>
    </row>
    <row r="133" spans="1:7" x14ac:dyDescent="0.2">
      <c r="B133" s="194" t="s">
        <v>1000</v>
      </c>
      <c r="C133" s="194"/>
    </row>
    <row r="148" spans="2:10" x14ac:dyDescent="0.2">
      <c r="B148" s="76" t="s">
        <v>1001</v>
      </c>
      <c r="C148" s="77"/>
      <c r="D148" s="76"/>
    </row>
    <row r="149" spans="2:10" x14ac:dyDescent="0.2">
      <c r="B149" s="76" t="s">
        <v>1007</v>
      </c>
      <c r="D149" s="76"/>
    </row>
    <row r="152" spans="2:10" x14ac:dyDescent="0.2">
      <c r="J152" s="30"/>
    </row>
  </sheetData>
  <mergeCells count="18">
    <mergeCell ref="B130:C130"/>
    <mergeCell ref="B131:C131"/>
    <mergeCell ref="B133:C133"/>
    <mergeCell ref="B117:C117"/>
    <mergeCell ref="B118:C118"/>
    <mergeCell ref="B126:C126"/>
    <mergeCell ref="B128:C128"/>
    <mergeCell ref="B129:C129"/>
    <mergeCell ref="B111:H111"/>
    <mergeCell ref="B112:H112"/>
    <mergeCell ref="B113:H113"/>
    <mergeCell ref="B115:D115"/>
    <mergeCell ref="B116:C116"/>
    <mergeCell ref="A1:H1"/>
    <mergeCell ref="A2:H2"/>
    <mergeCell ref="A3:H3"/>
    <mergeCell ref="B109:H109"/>
    <mergeCell ref="B110:H110"/>
  </mergeCells>
  <hyperlinks>
    <hyperlink ref="I1" location="Index!B2" display="Index" xr:uid="{37C2F5F1-EB45-40A8-8443-03793A8DBD2C}"/>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30022-ED59-452E-93DC-A16FDCAAE6F2}">
  <sheetPr>
    <outlinePr summaryBelow="0" summaryRight="0"/>
  </sheetPr>
  <dimension ref="A1:Q141"/>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340</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341</v>
      </c>
      <c r="C7" s="40" t="s">
        <v>342</v>
      </c>
      <c r="D7" s="40" t="s">
        <v>52</v>
      </c>
      <c r="E7" s="41">
        <v>31964</v>
      </c>
      <c r="F7" s="42">
        <v>262.79202600000002</v>
      </c>
      <c r="G7" s="43">
        <v>7.4889330000000004E-2</v>
      </c>
      <c r="H7" s="33" t="s">
        <v>141</v>
      </c>
    </row>
    <row r="8" spans="1:9" x14ac:dyDescent="0.2">
      <c r="A8" s="39">
        <v>2</v>
      </c>
      <c r="B8" s="40" t="s">
        <v>330</v>
      </c>
      <c r="C8" s="40" t="s">
        <v>331</v>
      </c>
      <c r="D8" s="40" t="s">
        <v>45</v>
      </c>
      <c r="E8" s="41">
        <v>268914</v>
      </c>
      <c r="F8" s="42">
        <v>192.945795</v>
      </c>
      <c r="G8" s="43">
        <v>5.4984850000000002E-2</v>
      </c>
      <c r="H8" s="33" t="s">
        <v>141</v>
      </c>
    </row>
    <row r="9" spans="1:9" x14ac:dyDescent="0.2">
      <c r="A9" s="39">
        <v>3</v>
      </c>
      <c r="B9" s="40" t="s">
        <v>328</v>
      </c>
      <c r="C9" s="40" t="s">
        <v>329</v>
      </c>
      <c r="D9" s="40" t="s">
        <v>40</v>
      </c>
      <c r="E9" s="41">
        <v>3207</v>
      </c>
      <c r="F9" s="42">
        <v>183.63282000000001</v>
      </c>
      <c r="G9" s="43">
        <v>5.2330880000000003E-2</v>
      </c>
      <c r="H9" s="33" t="s">
        <v>141</v>
      </c>
    </row>
    <row r="10" spans="1:9" x14ac:dyDescent="0.2">
      <c r="A10" s="39">
        <v>4</v>
      </c>
      <c r="B10" s="40" t="s">
        <v>233</v>
      </c>
      <c r="C10" s="40" t="s">
        <v>234</v>
      </c>
      <c r="D10" s="40" t="s">
        <v>184</v>
      </c>
      <c r="E10" s="41">
        <v>1151</v>
      </c>
      <c r="F10" s="42">
        <v>169.34663</v>
      </c>
      <c r="G10" s="43">
        <v>4.8259669999999998E-2</v>
      </c>
      <c r="H10" s="33" t="s">
        <v>141</v>
      </c>
    </row>
    <row r="11" spans="1:9" x14ac:dyDescent="0.2">
      <c r="A11" s="39">
        <v>5</v>
      </c>
      <c r="B11" s="40" t="s">
        <v>77</v>
      </c>
      <c r="C11" s="40" t="s">
        <v>78</v>
      </c>
      <c r="D11" s="40" t="s">
        <v>32</v>
      </c>
      <c r="E11" s="41">
        <v>18540</v>
      </c>
      <c r="F11" s="42">
        <v>158.68386000000001</v>
      </c>
      <c r="G11" s="43">
        <v>4.5221039999999997E-2</v>
      </c>
      <c r="H11" s="33" t="s">
        <v>141</v>
      </c>
    </row>
    <row r="12" spans="1:9" x14ac:dyDescent="0.2">
      <c r="A12" s="39">
        <v>6</v>
      </c>
      <c r="B12" s="40" t="s">
        <v>332</v>
      </c>
      <c r="C12" s="40" t="s">
        <v>333</v>
      </c>
      <c r="D12" s="40" t="s">
        <v>250</v>
      </c>
      <c r="E12" s="41">
        <v>9566</v>
      </c>
      <c r="F12" s="42">
        <v>151.71675999999999</v>
      </c>
      <c r="G12" s="43">
        <v>4.3235580000000003E-2</v>
      </c>
      <c r="H12" s="33" t="s">
        <v>141</v>
      </c>
    </row>
    <row r="13" spans="1:9" x14ac:dyDescent="0.2">
      <c r="A13" s="39">
        <v>7</v>
      </c>
      <c r="B13" s="40" t="s">
        <v>334</v>
      </c>
      <c r="C13" s="40" t="s">
        <v>335</v>
      </c>
      <c r="D13" s="40" t="s">
        <v>199</v>
      </c>
      <c r="E13" s="41">
        <v>14636</v>
      </c>
      <c r="F13" s="42">
        <v>134.417024</v>
      </c>
      <c r="G13" s="43">
        <v>3.8305579999999999E-2</v>
      </c>
      <c r="H13" s="33" t="s">
        <v>141</v>
      </c>
    </row>
    <row r="14" spans="1:9" x14ac:dyDescent="0.2">
      <c r="A14" s="39">
        <v>8</v>
      </c>
      <c r="B14" s="40" t="s">
        <v>320</v>
      </c>
      <c r="C14" s="40" t="s">
        <v>321</v>
      </c>
      <c r="D14" s="40" t="s">
        <v>228</v>
      </c>
      <c r="E14" s="41">
        <v>41502</v>
      </c>
      <c r="F14" s="42">
        <v>125.52279900000001</v>
      </c>
      <c r="G14" s="43">
        <v>3.5770940000000001E-2</v>
      </c>
      <c r="H14" s="33" t="s">
        <v>141</v>
      </c>
    </row>
    <row r="15" spans="1:9" ht="25.5" x14ac:dyDescent="0.2">
      <c r="A15" s="39">
        <v>9</v>
      </c>
      <c r="B15" s="40" t="s">
        <v>343</v>
      </c>
      <c r="C15" s="40" t="s">
        <v>344</v>
      </c>
      <c r="D15" s="40" t="s">
        <v>205</v>
      </c>
      <c r="E15" s="41">
        <v>1748</v>
      </c>
      <c r="F15" s="42">
        <v>115.44665999999999</v>
      </c>
      <c r="G15" s="43">
        <v>3.2899490000000003E-2</v>
      </c>
      <c r="H15" s="33" t="s">
        <v>141</v>
      </c>
    </row>
    <row r="16" spans="1:9" x14ac:dyDescent="0.2">
      <c r="A16" s="39">
        <v>10</v>
      </c>
      <c r="B16" s="40" t="s">
        <v>345</v>
      </c>
      <c r="C16" s="40" t="s">
        <v>346</v>
      </c>
      <c r="D16" s="40" t="s">
        <v>45</v>
      </c>
      <c r="E16" s="41">
        <v>149355</v>
      </c>
      <c r="F16" s="42">
        <v>112.32989550000001</v>
      </c>
      <c r="G16" s="43">
        <v>3.2011289999999998E-2</v>
      </c>
      <c r="H16" s="33" t="s">
        <v>141</v>
      </c>
    </row>
    <row r="17" spans="1:8" x14ac:dyDescent="0.2">
      <c r="A17" s="39">
        <v>11</v>
      </c>
      <c r="B17" s="40" t="s">
        <v>347</v>
      </c>
      <c r="C17" s="40" t="s">
        <v>348</v>
      </c>
      <c r="D17" s="40" t="s">
        <v>45</v>
      </c>
      <c r="E17" s="41">
        <v>33313</v>
      </c>
      <c r="F17" s="42">
        <v>109.899587</v>
      </c>
      <c r="G17" s="43">
        <v>3.131871E-2</v>
      </c>
      <c r="H17" s="33" t="s">
        <v>141</v>
      </c>
    </row>
    <row r="18" spans="1:8" x14ac:dyDescent="0.2">
      <c r="A18" s="39">
        <v>12</v>
      </c>
      <c r="B18" s="40" t="s">
        <v>349</v>
      </c>
      <c r="C18" s="40" t="s">
        <v>350</v>
      </c>
      <c r="D18" s="40" t="s">
        <v>194</v>
      </c>
      <c r="E18" s="41">
        <v>36720</v>
      </c>
      <c r="F18" s="42">
        <v>109.40724</v>
      </c>
      <c r="G18" s="43">
        <v>3.1178399999999998E-2</v>
      </c>
      <c r="H18" s="33" t="s">
        <v>141</v>
      </c>
    </row>
    <row r="19" spans="1:8" x14ac:dyDescent="0.2">
      <c r="A19" s="39">
        <v>13</v>
      </c>
      <c r="B19" s="40" t="s">
        <v>351</v>
      </c>
      <c r="C19" s="40" t="s">
        <v>352</v>
      </c>
      <c r="D19" s="40" t="s">
        <v>116</v>
      </c>
      <c r="E19" s="41">
        <v>6144</v>
      </c>
      <c r="F19" s="42">
        <v>95.821824000000007</v>
      </c>
      <c r="G19" s="43">
        <v>2.730689E-2</v>
      </c>
      <c r="H19" s="33" t="s">
        <v>141</v>
      </c>
    </row>
    <row r="20" spans="1:8" x14ac:dyDescent="0.2">
      <c r="A20" s="39">
        <v>14</v>
      </c>
      <c r="B20" s="40" t="s">
        <v>353</v>
      </c>
      <c r="C20" s="40" t="s">
        <v>354</v>
      </c>
      <c r="D20" s="40" t="s">
        <v>109</v>
      </c>
      <c r="E20" s="41">
        <v>15884</v>
      </c>
      <c r="F20" s="42">
        <v>92.158968000000002</v>
      </c>
      <c r="G20" s="43">
        <v>2.6263060000000001E-2</v>
      </c>
      <c r="H20" s="33" t="s">
        <v>141</v>
      </c>
    </row>
    <row r="21" spans="1:8" x14ac:dyDescent="0.2">
      <c r="A21" s="39">
        <v>15</v>
      </c>
      <c r="B21" s="40" t="s">
        <v>355</v>
      </c>
      <c r="C21" s="40" t="s">
        <v>356</v>
      </c>
      <c r="D21" s="40" t="s">
        <v>357</v>
      </c>
      <c r="E21" s="41">
        <v>19755</v>
      </c>
      <c r="F21" s="42">
        <v>83.445120000000003</v>
      </c>
      <c r="G21" s="43">
        <v>2.3779829999999998E-2</v>
      </c>
      <c r="H21" s="33" t="s">
        <v>141</v>
      </c>
    </row>
    <row r="22" spans="1:8" x14ac:dyDescent="0.2">
      <c r="A22" s="39">
        <v>16</v>
      </c>
      <c r="B22" s="40" t="s">
        <v>358</v>
      </c>
      <c r="C22" s="40" t="s">
        <v>359</v>
      </c>
      <c r="D22" s="40" t="s">
        <v>116</v>
      </c>
      <c r="E22" s="41">
        <v>43192</v>
      </c>
      <c r="F22" s="42">
        <v>83.369198400000002</v>
      </c>
      <c r="G22" s="43">
        <v>2.3758189999999998E-2</v>
      </c>
      <c r="H22" s="33" t="s">
        <v>141</v>
      </c>
    </row>
    <row r="23" spans="1:8" x14ac:dyDescent="0.2">
      <c r="A23" s="39">
        <v>17</v>
      </c>
      <c r="B23" s="40" t="s">
        <v>360</v>
      </c>
      <c r="C23" s="40" t="s">
        <v>361</v>
      </c>
      <c r="D23" s="40" t="s">
        <v>119</v>
      </c>
      <c r="E23" s="41">
        <v>44850</v>
      </c>
      <c r="F23" s="42">
        <v>83.021834999999996</v>
      </c>
      <c r="G23" s="43">
        <v>2.3659199999999998E-2</v>
      </c>
      <c r="H23" s="33" t="s">
        <v>141</v>
      </c>
    </row>
    <row r="24" spans="1:8" x14ac:dyDescent="0.2">
      <c r="A24" s="39">
        <v>18</v>
      </c>
      <c r="B24" s="40" t="s">
        <v>362</v>
      </c>
      <c r="C24" s="40" t="s">
        <v>363</v>
      </c>
      <c r="D24" s="40" t="s">
        <v>364</v>
      </c>
      <c r="E24" s="41">
        <v>6861</v>
      </c>
      <c r="F24" s="42">
        <v>77.570465999999996</v>
      </c>
      <c r="G24" s="43">
        <v>2.2105690000000001E-2</v>
      </c>
      <c r="H24" s="33" t="s">
        <v>141</v>
      </c>
    </row>
    <row r="25" spans="1:8" x14ac:dyDescent="0.2">
      <c r="A25" s="39">
        <v>19</v>
      </c>
      <c r="B25" s="40" t="s">
        <v>365</v>
      </c>
      <c r="C25" s="40" t="s">
        <v>366</v>
      </c>
      <c r="D25" s="40" t="s">
        <v>184</v>
      </c>
      <c r="E25" s="41">
        <v>9319</v>
      </c>
      <c r="F25" s="42">
        <v>76.471714000000006</v>
      </c>
      <c r="G25" s="43">
        <v>2.1792579999999999E-2</v>
      </c>
      <c r="H25" s="33" t="s">
        <v>141</v>
      </c>
    </row>
    <row r="26" spans="1:8" ht="25.5" x14ac:dyDescent="0.2">
      <c r="A26" s="39">
        <v>20</v>
      </c>
      <c r="B26" s="40" t="s">
        <v>70</v>
      </c>
      <c r="C26" s="40" t="s">
        <v>71</v>
      </c>
      <c r="D26" s="40" t="s">
        <v>26</v>
      </c>
      <c r="E26" s="41">
        <v>1334</v>
      </c>
      <c r="F26" s="42">
        <v>72.622960000000006</v>
      </c>
      <c r="G26" s="43">
        <v>2.069578E-2</v>
      </c>
      <c r="H26" s="33" t="s">
        <v>141</v>
      </c>
    </row>
    <row r="27" spans="1:8" x14ac:dyDescent="0.2">
      <c r="A27" s="39">
        <v>21</v>
      </c>
      <c r="B27" s="40" t="s">
        <v>367</v>
      </c>
      <c r="C27" s="40" t="s">
        <v>368</v>
      </c>
      <c r="D27" s="40" t="s">
        <v>32</v>
      </c>
      <c r="E27" s="41">
        <v>9561</v>
      </c>
      <c r="F27" s="42">
        <v>71.654914500000004</v>
      </c>
      <c r="G27" s="43">
        <v>2.0419909999999999E-2</v>
      </c>
      <c r="H27" s="33" t="s">
        <v>141</v>
      </c>
    </row>
    <row r="28" spans="1:8" x14ac:dyDescent="0.2">
      <c r="A28" s="39">
        <v>22</v>
      </c>
      <c r="B28" s="40" t="s">
        <v>369</v>
      </c>
      <c r="C28" s="40" t="s">
        <v>370</v>
      </c>
      <c r="D28" s="40" t="s">
        <v>223</v>
      </c>
      <c r="E28" s="41">
        <v>11374</v>
      </c>
      <c r="F28" s="42">
        <v>61.504905000000001</v>
      </c>
      <c r="G28" s="43">
        <v>1.7527399999999999E-2</v>
      </c>
      <c r="H28" s="33" t="s">
        <v>141</v>
      </c>
    </row>
    <row r="29" spans="1:8" x14ac:dyDescent="0.2">
      <c r="A29" s="39">
        <v>23</v>
      </c>
      <c r="B29" s="40" t="s">
        <v>371</v>
      </c>
      <c r="C29" s="40" t="s">
        <v>372</v>
      </c>
      <c r="D29" s="40" t="s">
        <v>184</v>
      </c>
      <c r="E29" s="41">
        <v>5806</v>
      </c>
      <c r="F29" s="42">
        <v>61.142986000000001</v>
      </c>
      <c r="G29" s="43">
        <v>1.742426E-2</v>
      </c>
      <c r="H29" s="33" t="s">
        <v>141</v>
      </c>
    </row>
    <row r="30" spans="1:8" x14ac:dyDescent="0.2">
      <c r="A30" s="39">
        <v>24</v>
      </c>
      <c r="B30" s="40" t="s">
        <v>373</v>
      </c>
      <c r="C30" s="40" t="s">
        <v>374</v>
      </c>
      <c r="D30" s="40" t="s">
        <v>184</v>
      </c>
      <c r="E30" s="41">
        <v>3675</v>
      </c>
      <c r="F30" s="42">
        <v>56.38185</v>
      </c>
      <c r="G30" s="43">
        <v>1.606745E-2</v>
      </c>
      <c r="H30" s="33" t="s">
        <v>141</v>
      </c>
    </row>
    <row r="31" spans="1:8" ht="25.5" x14ac:dyDescent="0.2">
      <c r="A31" s="39">
        <v>25</v>
      </c>
      <c r="B31" s="40" t="s">
        <v>375</v>
      </c>
      <c r="C31" s="40" t="s">
        <v>376</v>
      </c>
      <c r="D31" s="40" t="s">
        <v>205</v>
      </c>
      <c r="E31" s="41">
        <v>5676</v>
      </c>
      <c r="F31" s="42">
        <v>52.048920000000003</v>
      </c>
      <c r="G31" s="43">
        <v>1.4832680000000001E-2</v>
      </c>
      <c r="H31" s="33" t="s">
        <v>141</v>
      </c>
    </row>
    <row r="32" spans="1:8" x14ac:dyDescent="0.2">
      <c r="A32" s="39">
        <v>26</v>
      </c>
      <c r="B32" s="40" t="s">
        <v>377</v>
      </c>
      <c r="C32" s="40" t="s">
        <v>378</v>
      </c>
      <c r="D32" s="40" t="s">
        <v>32</v>
      </c>
      <c r="E32" s="41">
        <v>12724</v>
      </c>
      <c r="F32" s="42">
        <v>49.439101999999998</v>
      </c>
      <c r="G32" s="43">
        <v>1.4088939999999999E-2</v>
      </c>
      <c r="H32" s="33" t="s">
        <v>141</v>
      </c>
    </row>
    <row r="33" spans="1:8" x14ac:dyDescent="0.2">
      <c r="A33" s="39">
        <v>27</v>
      </c>
      <c r="B33" s="40" t="s">
        <v>379</v>
      </c>
      <c r="C33" s="40" t="s">
        <v>380</v>
      </c>
      <c r="D33" s="40" t="s">
        <v>32</v>
      </c>
      <c r="E33" s="41">
        <v>2916</v>
      </c>
      <c r="F33" s="42">
        <v>48.583475999999997</v>
      </c>
      <c r="G33" s="43">
        <v>1.3845110000000001E-2</v>
      </c>
      <c r="H33" s="33" t="s">
        <v>141</v>
      </c>
    </row>
    <row r="34" spans="1:8" x14ac:dyDescent="0.2">
      <c r="A34" s="39">
        <v>28</v>
      </c>
      <c r="B34" s="40" t="s">
        <v>290</v>
      </c>
      <c r="C34" s="40" t="s">
        <v>291</v>
      </c>
      <c r="D34" s="40" t="s">
        <v>32</v>
      </c>
      <c r="E34" s="41">
        <v>2184</v>
      </c>
      <c r="F34" s="42">
        <v>46.305168000000002</v>
      </c>
      <c r="G34" s="43">
        <v>1.319585E-2</v>
      </c>
      <c r="H34" s="33" t="s">
        <v>141</v>
      </c>
    </row>
    <row r="35" spans="1:8" x14ac:dyDescent="0.2">
      <c r="A35" s="39">
        <v>29</v>
      </c>
      <c r="B35" s="40" t="s">
        <v>381</v>
      </c>
      <c r="C35" s="40" t="s">
        <v>382</v>
      </c>
      <c r="D35" s="40" t="s">
        <v>383</v>
      </c>
      <c r="E35" s="41">
        <v>5678</v>
      </c>
      <c r="F35" s="42">
        <v>43.155639000000001</v>
      </c>
      <c r="G35" s="43">
        <v>1.229831E-2</v>
      </c>
      <c r="H35" s="33" t="s">
        <v>141</v>
      </c>
    </row>
    <row r="36" spans="1:8" x14ac:dyDescent="0.2">
      <c r="A36" s="39">
        <v>30</v>
      </c>
      <c r="B36" s="40" t="s">
        <v>384</v>
      </c>
      <c r="C36" s="40" t="s">
        <v>385</v>
      </c>
      <c r="D36" s="40" t="s">
        <v>116</v>
      </c>
      <c r="E36" s="41">
        <v>5239</v>
      </c>
      <c r="F36" s="42">
        <v>41.885804999999998</v>
      </c>
      <c r="G36" s="43">
        <v>1.193643E-2</v>
      </c>
      <c r="H36" s="33" t="s">
        <v>141</v>
      </c>
    </row>
    <row r="37" spans="1:8" x14ac:dyDescent="0.2">
      <c r="A37" s="39">
        <v>31</v>
      </c>
      <c r="B37" s="40" t="s">
        <v>386</v>
      </c>
      <c r="C37" s="40" t="s">
        <v>387</v>
      </c>
      <c r="D37" s="40" t="s">
        <v>119</v>
      </c>
      <c r="E37" s="41">
        <v>8151</v>
      </c>
      <c r="F37" s="42">
        <v>41.333720999999997</v>
      </c>
      <c r="G37" s="43">
        <v>1.1779100000000001E-2</v>
      </c>
      <c r="H37" s="33" t="s">
        <v>141</v>
      </c>
    </row>
    <row r="38" spans="1:8" x14ac:dyDescent="0.2">
      <c r="A38" s="39">
        <v>32</v>
      </c>
      <c r="B38" s="40" t="s">
        <v>114</v>
      </c>
      <c r="C38" s="40" t="s">
        <v>115</v>
      </c>
      <c r="D38" s="40" t="s">
        <v>116</v>
      </c>
      <c r="E38" s="41">
        <v>538</v>
      </c>
      <c r="F38" s="42">
        <v>40.029890000000002</v>
      </c>
      <c r="G38" s="43">
        <v>1.1407540000000001E-2</v>
      </c>
      <c r="H38" s="33" t="s">
        <v>141</v>
      </c>
    </row>
    <row r="39" spans="1:8" x14ac:dyDescent="0.2">
      <c r="A39" s="39">
        <v>33</v>
      </c>
      <c r="B39" s="40" t="s">
        <v>388</v>
      </c>
      <c r="C39" s="40" t="s">
        <v>389</v>
      </c>
      <c r="D39" s="40" t="s">
        <v>390</v>
      </c>
      <c r="E39" s="41">
        <v>3092</v>
      </c>
      <c r="F39" s="42">
        <v>36.603096000000001</v>
      </c>
      <c r="G39" s="43">
        <v>1.0430989999999999E-2</v>
      </c>
      <c r="H39" s="33" t="s">
        <v>141</v>
      </c>
    </row>
    <row r="40" spans="1:8" x14ac:dyDescent="0.2">
      <c r="A40" s="39">
        <v>34</v>
      </c>
      <c r="B40" s="40" t="s">
        <v>120</v>
      </c>
      <c r="C40" s="40" t="s">
        <v>121</v>
      </c>
      <c r="D40" s="40" t="s">
        <v>40</v>
      </c>
      <c r="E40" s="41">
        <v>8567</v>
      </c>
      <c r="F40" s="42">
        <v>35.9000135</v>
      </c>
      <c r="G40" s="43">
        <v>1.0230629999999999E-2</v>
      </c>
      <c r="H40" s="33" t="s">
        <v>141</v>
      </c>
    </row>
    <row r="41" spans="1:8" x14ac:dyDescent="0.2">
      <c r="A41" s="39">
        <v>35</v>
      </c>
      <c r="B41" s="40" t="s">
        <v>391</v>
      </c>
      <c r="C41" s="40" t="s">
        <v>392</v>
      </c>
      <c r="D41" s="40" t="s">
        <v>199</v>
      </c>
      <c r="E41" s="41">
        <v>11397</v>
      </c>
      <c r="F41" s="42">
        <v>34.464528000000001</v>
      </c>
      <c r="G41" s="43">
        <v>9.8215500000000001E-3</v>
      </c>
      <c r="H41" s="33" t="s">
        <v>141</v>
      </c>
    </row>
    <row r="42" spans="1:8" x14ac:dyDescent="0.2">
      <c r="A42" s="39">
        <v>36</v>
      </c>
      <c r="B42" s="40" t="s">
        <v>393</v>
      </c>
      <c r="C42" s="40" t="s">
        <v>394</v>
      </c>
      <c r="D42" s="40" t="s">
        <v>184</v>
      </c>
      <c r="E42" s="41">
        <v>2521</v>
      </c>
      <c r="F42" s="42">
        <v>34.280557999999999</v>
      </c>
      <c r="G42" s="43">
        <v>9.7691199999999992E-3</v>
      </c>
      <c r="H42" s="33" t="s">
        <v>141</v>
      </c>
    </row>
    <row r="43" spans="1:8" x14ac:dyDescent="0.2">
      <c r="A43" s="39">
        <v>37</v>
      </c>
      <c r="B43" s="40" t="s">
        <v>395</v>
      </c>
      <c r="C43" s="40" t="s">
        <v>396</v>
      </c>
      <c r="D43" s="40" t="s">
        <v>250</v>
      </c>
      <c r="E43" s="41">
        <v>11897</v>
      </c>
      <c r="F43" s="42">
        <v>31.224866200000001</v>
      </c>
      <c r="G43" s="43">
        <v>8.8983299999999994E-3</v>
      </c>
      <c r="H43" s="33" t="s">
        <v>141</v>
      </c>
    </row>
    <row r="44" spans="1:8" x14ac:dyDescent="0.2">
      <c r="A44" s="39">
        <v>38</v>
      </c>
      <c r="B44" s="40" t="s">
        <v>397</v>
      </c>
      <c r="C44" s="40" t="s">
        <v>398</v>
      </c>
      <c r="D44" s="40" t="s">
        <v>32</v>
      </c>
      <c r="E44" s="41">
        <v>471</v>
      </c>
      <c r="F44" s="42">
        <v>23.545290000000001</v>
      </c>
      <c r="G44" s="43">
        <v>6.70983E-3</v>
      </c>
      <c r="H44" s="33" t="s">
        <v>141</v>
      </c>
    </row>
    <row r="45" spans="1:8" x14ac:dyDescent="0.2">
      <c r="A45" s="39">
        <v>39</v>
      </c>
      <c r="B45" s="40" t="s">
        <v>399</v>
      </c>
      <c r="C45" s="40" t="s">
        <v>400</v>
      </c>
      <c r="D45" s="40" t="s">
        <v>32</v>
      </c>
      <c r="E45" s="41">
        <v>856</v>
      </c>
      <c r="F45" s="42">
        <v>9.106128</v>
      </c>
      <c r="G45" s="43">
        <v>2.5950299999999999E-3</v>
      </c>
      <c r="H45" s="33" t="s">
        <v>141</v>
      </c>
    </row>
    <row r="46" spans="1:8" x14ac:dyDescent="0.2">
      <c r="A46" s="44"/>
      <c r="B46" s="44"/>
      <c r="C46" s="45" t="s">
        <v>140</v>
      </c>
      <c r="D46" s="44"/>
      <c r="E46" s="44" t="s">
        <v>141</v>
      </c>
      <c r="F46" s="46">
        <v>3309.2140380999999</v>
      </c>
      <c r="G46" s="47">
        <v>0.94304544000000001</v>
      </c>
      <c r="H46" s="33" t="s">
        <v>141</v>
      </c>
    </row>
    <row r="47" spans="1:8" x14ac:dyDescent="0.2">
      <c r="A47" s="44"/>
      <c r="B47" s="44"/>
      <c r="C47" s="48"/>
      <c r="D47" s="44"/>
      <c r="E47" s="44"/>
      <c r="F47" s="49"/>
      <c r="G47" s="49"/>
      <c r="H47" s="33" t="s">
        <v>141</v>
      </c>
    </row>
    <row r="48" spans="1:8" x14ac:dyDescent="0.2">
      <c r="A48" s="44"/>
      <c r="B48" s="44"/>
      <c r="C48" s="45" t="s">
        <v>142</v>
      </c>
      <c r="D48" s="44"/>
      <c r="E48" s="44"/>
      <c r="F48" s="44"/>
      <c r="G48" s="44"/>
      <c r="H48" s="33" t="s">
        <v>141</v>
      </c>
    </row>
    <row r="49" spans="1:8" x14ac:dyDescent="0.2">
      <c r="A49" s="44"/>
      <c r="B49" s="44"/>
      <c r="C49" s="45" t="s">
        <v>140</v>
      </c>
      <c r="D49" s="44"/>
      <c r="E49" s="44" t="s">
        <v>141</v>
      </c>
      <c r="F49" s="50" t="s">
        <v>143</v>
      </c>
      <c r="G49" s="47">
        <v>0</v>
      </c>
      <c r="H49" s="33" t="s">
        <v>141</v>
      </c>
    </row>
    <row r="50" spans="1:8" x14ac:dyDescent="0.2">
      <c r="A50" s="44"/>
      <c r="B50" s="44"/>
      <c r="C50" s="48"/>
      <c r="D50" s="44"/>
      <c r="E50" s="44"/>
      <c r="F50" s="49"/>
      <c r="G50" s="49"/>
      <c r="H50" s="33" t="s">
        <v>141</v>
      </c>
    </row>
    <row r="51" spans="1:8" x14ac:dyDescent="0.2">
      <c r="A51" s="44"/>
      <c r="B51" s="44"/>
      <c r="C51" s="45" t="s">
        <v>144</v>
      </c>
      <c r="D51" s="44"/>
      <c r="E51" s="44"/>
      <c r="F51" s="44"/>
      <c r="G51" s="44"/>
      <c r="H51" s="33" t="s">
        <v>141</v>
      </c>
    </row>
    <row r="52" spans="1:8" x14ac:dyDescent="0.2">
      <c r="A52" s="44"/>
      <c r="B52" s="44"/>
      <c r="C52" s="45" t="s">
        <v>140</v>
      </c>
      <c r="D52" s="44"/>
      <c r="E52" s="44" t="s">
        <v>141</v>
      </c>
      <c r="F52" s="50" t="s">
        <v>143</v>
      </c>
      <c r="G52" s="47">
        <v>0</v>
      </c>
      <c r="H52" s="33" t="s">
        <v>141</v>
      </c>
    </row>
    <row r="53" spans="1:8" x14ac:dyDescent="0.2">
      <c r="A53" s="44"/>
      <c r="B53" s="44"/>
      <c r="C53" s="48"/>
      <c r="D53" s="44"/>
      <c r="E53" s="44"/>
      <c r="F53" s="49"/>
      <c r="G53" s="49"/>
      <c r="H53" s="33" t="s">
        <v>141</v>
      </c>
    </row>
    <row r="54" spans="1:8" x14ac:dyDescent="0.2">
      <c r="A54" s="44"/>
      <c r="B54" s="44"/>
      <c r="C54" s="45" t="s">
        <v>145</v>
      </c>
      <c r="D54" s="44"/>
      <c r="E54" s="44"/>
      <c r="F54" s="44"/>
      <c r="G54" s="44"/>
      <c r="H54" s="33" t="s">
        <v>141</v>
      </c>
    </row>
    <row r="55" spans="1:8" x14ac:dyDescent="0.2">
      <c r="A55" s="44"/>
      <c r="B55" s="44"/>
      <c r="C55" s="45" t="s">
        <v>140</v>
      </c>
      <c r="D55" s="44"/>
      <c r="E55" s="44" t="s">
        <v>141</v>
      </c>
      <c r="F55" s="50" t="s">
        <v>143</v>
      </c>
      <c r="G55" s="47">
        <v>0</v>
      </c>
      <c r="H55" s="33" t="s">
        <v>141</v>
      </c>
    </row>
    <row r="56" spans="1:8" x14ac:dyDescent="0.2">
      <c r="A56" s="44"/>
      <c r="B56" s="44"/>
      <c r="C56" s="48"/>
      <c r="D56" s="44"/>
      <c r="E56" s="44"/>
      <c r="F56" s="49"/>
      <c r="G56" s="49"/>
      <c r="H56" s="33" t="s">
        <v>141</v>
      </c>
    </row>
    <row r="57" spans="1:8" x14ac:dyDescent="0.2">
      <c r="A57" s="44"/>
      <c r="B57" s="44"/>
      <c r="C57" s="45" t="s">
        <v>146</v>
      </c>
      <c r="D57" s="44"/>
      <c r="E57" s="44"/>
      <c r="F57" s="49"/>
      <c r="G57" s="49"/>
      <c r="H57" s="33" t="s">
        <v>141</v>
      </c>
    </row>
    <row r="58" spans="1:8" x14ac:dyDescent="0.2">
      <c r="A58" s="44"/>
      <c r="B58" s="44"/>
      <c r="C58" s="45" t="s">
        <v>140</v>
      </c>
      <c r="D58" s="44"/>
      <c r="E58" s="44" t="s">
        <v>141</v>
      </c>
      <c r="F58" s="50" t="s">
        <v>143</v>
      </c>
      <c r="G58" s="47">
        <v>0</v>
      </c>
      <c r="H58" s="33" t="s">
        <v>141</v>
      </c>
    </row>
    <row r="59" spans="1:8" x14ac:dyDescent="0.2">
      <c r="A59" s="44"/>
      <c r="B59" s="44"/>
      <c r="C59" s="48"/>
      <c r="D59" s="44"/>
      <c r="E59" s="44"/>
      <c r="F59" s="49"/>
      <c r="G59" s="49"/>
      <c r="H59" s="33" t="s">
        <v>141</v>
      </c>
    </row>
    <row r="60" spans="1:8" x14ac:dyDescent="0.2">
      <c r="A60" s="44"/>
      <c r="B60" s="44"/>
      <c r="C60" s="45" t="s">
        <v>147</v>
      </c>
      <c r="D60" s="44"/>
      <c r="E60" s="44"/>
      <c r="F60" s="49"/>
      <c r="G60" s="49"/>
      <c r="H60" s="33" t="s">
        <v>141</v>
      </c>
    </row>
    <row r="61" spans="1:8" x14ac:dyDescent="0.2">
      <c r="A61" s="44"/>
      <c r="B61" s="44"/>
      <c r="C61" s="45" t="s">
        <v>140</v>
      </c>
      <c r="D61" s="44"/>
      <c r="E61" s="44" t="s">
        <v>141</v>
      </c>
      <c r="F61" s="50" t="s">
        <v>143</v>
      </c>
      <c r="G61" s="47">
        <v>0</v>
      </c>
      <c r="H61" s="33" t="s">
        <v>141</v>
      </c>
    </row>
    <row r="62" spans="1:8" x14ac:dyDescent="0.2">
      <c r="A62" s="44"/>
      <c r="B62" s="44"/>
      <c r="C62" s="48"/>
      <c r="D62" s="44"/>
      <c r="E62" s="44"/>
      <c r="F62" s="49"/>
      <c r="G62" s="49"/>
      <c r="H62" s="33" t="s">
        <v>141</v>
      </c>
    </row>
    <row r="63" spans="1:8" x14ac:dyDescent="0.2">
      <c r="A63" s="44"/>
      <c r="B63" s="44"/>
      <c r="C63" s="45" t="s">
        <v>148</v>
      </c>
      <c r="D63" s="44"/>
      <c r="E63" s="44"/>
      <c r="F63" s="46">
        <v>3309.2140380999999</v>
      </c>
      <c r="G63" s="47">
        <v>0.94304544000000001</v>
      </c>
      <c r="H63" s="33" t="s">
        <v>141</v>
      </c>
    </row>
    <row r="64" spans="1:8" x14ac:dyDescent="0.2">
      <c r="A64" s="44"/>
      <c r="B64" s="44"/>
      <c r="C64" s="48"/>
      <c r="D64" s="44"/>
      <c r="E64" s="44"/>
      <c r="F64" s="49"/>
      <c r="G64" s="49"/>
      <c r="H64" s="33" t="s">
        <v>141</v>
      </c>
    </row>
    <row r="65" spans="1:8" x14ac:dyDescent="0.2">
      <c r="A65" s="44"/>
      <c r="B65" s="44"/>
      <c r="C65" s="45" t="s">
        <v>149</v>
      </c>
      <c r="D65" s="44"/>
      <c r="E65" s="44"/>
      <c r="F65" s="49"/>
      <c r="G65" s="49"/>
      <c r="H65" s="33" t="s">
        <v>141</v>
      </c>
    </row>
    <row r="66" spans="1:8" x14ac:dyDescent="0.2">
      <c r="A66" s="44"/>
      <c r="B66" s="44"/>
      <c r="C66" s="45" t="s">
        <v>11</v>
      </c>
      <c r="D66" s="44"/>
      <c r="E66" s="44"/>
      <c r="F66" s="49"/>
      <c r="G66" s="49"/>
      <c r="H66" s="33" t="s">
        <v>141</v>
      </c>
    </row>
    <row r="67" spans="1:8" x14ac:dyDescent="0.2">
      <c r="A67" s="44"/>
      <c r="B67" s="44"/>
      <c r="C67" s="45" t="s">
        <v>140</v>
      </c>
      <c r="D67" s="44"/>
      <c r="E67" s="44" t="s">
        <v>141</v>
      </c>
      <c r="F67" s="50" t="s">
        <v>143</v>
      </c>
      <c r="G67" s="47">
        <v>0</v>
      </c>
      <c r="H67" s="33" t="s">
        <v>141</v>
      </c>
    </row>
    <row r="68" spans="1:8" x14ac:dyDescent="0.2">
      <c r="A68" s="44"/>
      <c r="B68" s="44"/>
      <c r="C68" s="48"/>
      <c r="D68" s="44"/>
      <c r="E68" s="44"/>
      <c r="F68" s="49"/>
      <c r="G68" s="49"/>
      <c r="H68" s="33" t="s">
        <v>141</v>
      </c>
    </row>
    <row r="69" spans="1:8" x14ac:dyDescent="0.2">
      <c r="A69" s="44"/>
      <c r="B69" s="44"/>
      <c r="C69" s="45" t="s">
        <v>150</v>
      </c>
      <c r="D69" s="44"/>
      <c r="E69" s="44"/>
      <c r="F69" s="44"/>
      <c r="G69" s="44"/>
      <c r="H69" s="33" t="s">
        <v>141</v>
      </c>
    </row>
    <row r="70" spans="1:8" x14ac:dyDescent="0.2">
      <c r="A70" s="44"/>
      <c r="B70" s="44"/>
      <c r="C70" s="45" t="s">
        <v>140</v>
      </c>
      <c r="D70" s="44"/>
      <c r="E70" s="44" t="s">
        <v>141</v>
      </c>
      <c r="F70" s="50" t="s">
        <v>143</v>
      </c>
      <c r="G70" s="47">
        <v>0</v>
      </c>
      <c r="H70" s="33" t="s">
        <v>141</v>
      </c>
    </row>
    <row r="71" spans="1:8" x14ac:dyDescent="0.2">
      <c r="A71" s="44"/>
      <c r="B71" s="44"/>
      <c r="C71" s="48"/>
      <c r="D71" s="44"/>
      <c r="E71" s="44"/>
      <c r="F71" s="49"/>
      <c r="G71" s="49"/>
      <c r="H71" s="33" t="s">
        <v>141</v>
      </c>
    </row>
    <row r="72" spans="1:8" x14ac:dyDescent="0.2">
      <c r="A72" s="44"/>
      <c r="B72" s="44"/>
      <c r="C72" s="45" t="s">
        <v>151</v>
      </c>
      <c r="D72" s="44"/>
      <c r="E72" s="44"/>
      <c r="F72" s="44"/>
      <c r="G72" s="44"/>
      <c r="H72" s="33" t="s">
        <v>141</v>
      </c>
    </row>
    <row r="73" spans="1:8" x14ac:dyDescent="0.2">
      <c r="A73" s="44"/>
      <c r="B73" s="44"/>
      <c r="C73" s="45" t="s">
        <v>140</v>
      </c>
      <c r="D73" s="44"/>
      <c r="E73" s="44" t="s">
        <v>141</v>
      </c>
      <c r="F73" s="50" t="s">
        <v>143</v>
      </c>
      <c r="G73" s="47">
        <v>0</v>
      </c>
      <c r="H73" s="33" t="s">
        <v>141</v>
      </c>
    </row>
    <row r="74" spans="1:8" x14ac:dyDescent="0.2">
      <c r="A74" s="44"/>
      <c r="B74" s="44"/>
      <c r="C74" s="48"/>
      <c r="D74" s="44"/>
      <c r="E74" s="44"/>
      <c r="F74" s="49"/>
      <c r="G74" s="49"/>
      <c r="H74" s="33" t="s">
        <v>141</v>
      </c>
    </row>
    <row r="75" spans="1:8" x14ac:dyDescent="0.2">
      <c r="A75" s="44"/>
      <c r="B75" s="44"/>
      <c r="C75" s="45" t="s">
        <v>152</v>
      </c>
      <c r="D75" s="44"/>
      <c r="E75" s="44"/>
      <c r="F75" s="49"/>
      <c r="G75" s="49"/>
      <c r="H75" s="33" t="s">
        <v>141</v>
      </c>
    </row>
    <row r="76" spans="1:8" x14ac:dyDescent="0.2">
      <c r="A76" s="44"/>
      <c r="B76" s="44"/>
      <c r="C76" s="45" t="s">
        <v>140</v>
      </c>
      <c r="D76" s="44"/>
      <c r="E76" s="44" t="s">
        <v>141</v>
      </c>
      <c r="F76" s="50" t="s">
        <v>143</v>
      </c>
      <c r="G76" s="47">
        <v>0</v>
      </c>
      <c r="H76" s="33" t="s">
        <v>141</v>
      </c>
    </row>
    <row r="77" spans="1:8" x14ac:dyDescent="0.2">
      <c r="A77" s="44"/>
      <c r="B77" s="44"/>
      <c r="C77" s="48"/>
      <c r="D77" s="44"/>
      <c r="E77" s="44"/>
      <c r="F77" s="49"/>
      <c r="G77" s="49"/>
      <c r="H77" s="33" t="s">
        <v>141</v>
      </c>
    </row>
    <row r="78" spans="1:8" x14ac:dyDescent="0.2">
      <c r="A78" s="44"/>
      <c r="B78" s="44"/>
      <c r="C78" s="45" t="s">
        <v>153</v>
      </c>
      <c r="D78" s="44"/>
      <c r="E78" s="44"/>
      <c r="F78" s="46">
        <v>0</v>
      </c>
      <c r="G78" s="47">
        <v>0</v>
      </c>
      <c r="H78" s="33" t="s">
        <v>141</v>
      </c>
    </row>
    <row r="79" spans="1:8" x14ac:dyDescent="0.2">
      <c r="A79" s="44"/>
      <c r="B79" s="44"/>
      <c r="C79" s="48"/>
      <c r="D79" s="44"/>
      <c r="E79" s="44"/>
      <c r="F79" s="49"/>
      <c r="G79" s="49"/>
      <c r="H79" s="33" t="s">
        <v>141</v>
      </c>
    </row>
    <row r="80" spans="1:8" x14ac:dyDescent="0.2">
      <c r="A80" s="44"/>
      <c r="B80" s="44"/>
      <c r="C80" s="45" t="s">
        <v>154</v>
      </c>
      <c r="D80" s="44"/>
      <c r="E80" s="44"/>
      <c r="F80" s="49"/>
      <c r="G80" s="49"/>
      <c r="H80" s="33" t="s">
        <v>141</v>
      </c>
    </row>
    <row r="81" spans="1:8" x14ac:dyDescent="0.2">
      <c r="A81" s="44"/>
      <c r="B81" s="44"/>
      <c r="C81" s="45" t="s">
        <v>155</v>
      </c>
      <c r="D81" s="44"/>
      <c r="E81" s="44"/>
      <c r="F81" s="49"/>
      <c r="G81" s="49"/>
      <c r="H81" s="33" t="s">
        <v>141</v>
      </c>
    </row>
    <row r="82" spans="1:8" x14ac:dyDescent="0.2">
      <c r="A82" s="44"/>
      <c r="B82" s="44"/>
      <c r="C82" s="45" t="s">
        <v>140</v>
      </c>
      <c r="D82" s="44"/>
      <c r="E82" s="44" t="s">
        <v>141</v>
      </c>
      <c r="F82" s="50" t="s">
        <v>143</v>
      </c>
      <c r="G82" s="47">
        <v>0</v>
      </c>
      <c r="H82" s="33" t="s">
        <v>141</v>
      </c>
    </row>
    <row r="83" spans="1:8" x14ac:dyDescent="0.2">
      <c r="A83" s="44"/>
      <c r="B83" s="44"/>
      <c r="C83" s="48"/>
      <c r="D83" s="44"/>
      <c r="E83" s="44"/>
      <c r="F83" s="49"/>
      <c r="G83" s="49"/>
      <c r="H83" s="33" t="s">
        <v>141</v>
      </c>
    </row>
    <row r="84" spans="1:8" x14ac:dyDescent="0.2">
      <c r="A84" s="44"/>
      <c r="B84" s="44"/>
      <c r="C84" s="45" t="s">
        <v>156</v>
      </c>
      <c r="D84" s="44"/>
      <c r="E84" s="44"/>
      <c r="F84" s="49"/>
      <c r="G84" s="49"/>
      <c r="H84" s="33" t="s">
        <v>141</v>
      </c>
    </row>
    <row r="85" spans="1:8" x14ac:dyDescent="0.2">
      <c r="A85" s="44"/>
      <c r="B85" s="44"/>
      <c r="C85" s="45" t="s">
        <v>140</v>
      </c>
      <c r="D85" s="44"/>
      <c r="E85" s="44" t="s">
        <v>141</v>
      </c>
      <c r="F85" s="50" t="s">
        <v>143</v>
      </c>
      <c r="G85" s="47">
        <v>0</v>
      </c>
      <c r="H85" s="33" t="s">
        <v>141</v>
      </c>
    </row>
    <row r="86" spans="1:8" x14ac:dyDescent="0.2">
      <c r="A86" s="44"/>
      <c r="B86" s="44"/>
      <c r="C86" s="48"/>
      <c r="D86" s="44"/>
      <c r="E86" s="44"/>
      <c r="F86" s="49"/>
      <c r="G86" s="49"/>
      <c r="H86" s="33" t="s">
        <v>141</v>
      </c>
    </row>
    <row r="87" spans="1:8" x14ac:dyDescent="0.2">
      <c r="A87" s="44"/>
      <c r="B87" s="44"/>
      <c r="C87" s="45" t="s">
        <v>157</v>
      </c>
      <c r="D87" s="44"/>
      <c r="E87" s="44"/>
      <c r="F87" s="49"/>
      <c r="G87" s="49"/>
      <c r="H87" s="33" t="s">
        <v>141</v>
      </c>
    </row>
    <row r="88" spans="1:8" x14ac:dyDescent="0.2">
      <c r="A88" s="44"/>
      <c r="B88" s="44"/>
      <c r="C88" s="45" t="s">
        <v>140</v>
      </c>
      <c r="D88" s="44"/>
      <c r="E88" s="44" t="s">
        <v>141</v>
      </c>
      <c r="F88" s="50" t="s">
        <v>143</v>
      </c>
      <c r="G88" s="47">
        <v>0</v>
      </c>
      <c r="H88" s="33" t="s">
        <v>141</v>
      </c>
    </row>
    <row r="89" spans="1:8" x14ac:dyDescent="0.2">
      <c r="A89" s="44"/>
      <c r="B89" s="44"/>
      <c r="C89" s="48"/>
      <c r="D89" s="44"/>
      <c r="E89" s="44"/>
      <c r="F89" s="49"/>
      <c r="G89" s="49"/>
      <c r="H89" s="33" t="s">
        <v>141</v>
      </c>
    </row>
    <row r="90" spans="1:8" x14ac:dyDescent="0.2">
      <c r="A90" s="44"/>
      <c r="B90" s="44"/>
      <c r="C90" s="45" t="s">
        <v>158</v>
      </c>
      <c r="D90" s="44"/>
      <c r="E90" s="44"/>
      <c r="F90" s="49"/>
      <c r="G90" s="49"/>
      <c r="H90" s="33" t="s">
        <v>141</v>
      </c>
    </row>
    <row r="91" spans="1:8" x14ac:dyDescent="0.2">
      <c r="A91" s="39">
        <v>1</v>
      </c>
      <c r="B91" s="40"/>
      <c r="C91" s="40" t="s">
        <v>159</v>
      </c>
      <c r="D91" s="40"/>
      <c r="E91" s="52"/>
      <c r="F91" s="42">
        <v>199.3629019</v>
      </c>
      <c r="G91" s="43">
        <v>5.6813570000000001E-2</v>
      </c>
      <c r="H91" s="33">
        <v>5.25</v>
      </c>
    </row>
    <row r="92" spans="1:8" x14ac:dyDescent="0.2">
      <c r="A92" s="44"/>
      <c r="B92" s="44"/>
      <c r="C92" s="45" t="s">
        <v>140</v>
      </c>
      <c r="D92" s="44"/>
      <c r="E92" s="44" t="s">
        <v>141</v>
      </c>
      <c r="F92" s="46">
        <v>199.3629019</v>
      </c>
      <c r="G92" s="47">
        <v>5.6813570000000001E-2</v>
      </c>
      <c r="H92" s="33" t="s">
        <v>141</v>
      </c>
    </row>
    <row r="93" spans="1:8" x14ac:dyDescent="0.2">
      <c r="A93" s="44"/>
      <c r="B93" s="44"/>
      <c r="C93" s="48"/>
      <c r="D93" s="44"/>
      <c r="E93" s="44"/>
      <c r="F93" s="49"/>
      <c r="G93" s="49"/>
      <c r="H93" s="33" t="s">
        <v>141</v>
      </c>
    </row>
    <row r="94" spans="1:8" x14ac:dyDescent="0.2">
      <c r="A94" s="44"/>
      <c r="B94" s="44"/>
      <c r="C94" s="45" t="s">
        <v>160</v>
      </c>
      <c r="D94" s="44"/>
      <c r="E94" s="44"/>
      <c r="F94" s="46">
        <v>199.3629019</v>
      </c>
      <c r="G94" s="47">
        <v>5.6813570000000001E-2</v>
      </c>
      <c r="H94" s="33" t="s">
        <v>141</v>
      </c>
    </row>
    <row r="95" spans="1:8" x14ac:dyDescent="0.2">
      <c r="A95" s="44"/>
      <c r="B95" s="44"/>
      <c r="C95" s="49"/>
      <c r="D95" s="44"/>
      <c r="E95" s="44"/>
      <c r="F95" s="44"/>
      <c r="G95" s="44"/>
      <c r="H95" s="33" t="s">
        <v>141</v>
      </c>
    </row>
    <row r="96" spans="1:8" x14ac:dyDescent="0.2">
      <c r="A96" s="44"/>
      <c r="B96" s="44"/>
      <c r="C96" s="45" t="s">
        <v>161</v>
      </c>
      <c r="D96" s="44"/>
      <c r="E96" s="44"/>
      <c r="F96" s="44"/>
      <c r="G96" s="44"/>
      <c r="H96" s="33" t="s">
        <v>141</v>
      </c>
    </row>
    <row r="97" spans="1:10" x14ac:dyDescent="0.2">
      <c r="A97" s="44"/>
      <c r="B97" s="44"/>
      <c r="C97" s="45" t="s">
        <v>162</v>
      </c>
      <c r="D97" s="44"/>
      <c r="E97" s="44"/>
      <c r="F97" s="44"/>
      <c r="G97" s="44"/>
      <c r="H97" s="33" t="s">
        <v>141</v>
      </c>
    </row>
    <row r="98" spans="1:10" x14ac:dyDescent="0.2">
      <c r="A98" s="44"/>
      <c r="B98" s="44"/>
      <c r="C98" s="45" t="s">
        <v>140</v>
      </c>
      <c r="D98" s="44"/>
      <c r="E98" s="44" t="s">
        <v>141</v>
      </c>
      <c r="F98" s="50" t="s">
        <v>143</v>
      </c>
      <c r="G98" s="47">
        <v>0</v>
      </c>
      <c r="H98" s="33" t="s">
        <v>141</v>
      </c>
    </row>
    <row r="99" spans="1:10" x14ac:dyDescent="0.2">
      <c r="A99" s="44"/>
      <c r="B99" s="44"/>
      <c r="C99" s="48"/>
      <c r="D99" s="44"/>
      <c r="E99" s="44"/>
      <c r="F99" s="49"/>
      <c r="G99" s="49"/>
      <c r="H99" s="33" t="s">
        <v>141</v>
      </c>
    </row>
    <row r="100" spans="1:10" x14ac:dyDescent="0.2">
      <c r="A100" s="44"/>
      <c r="B100" s="44"/>
      <c r="C100" s="45" t="s">
        <v>163</v>
      </c>
      <c r="D100" s="44"/>
      <c r="E100" s="44"/>
      <c r="F100" s="44"/>
      <c r="G100" s="44"/>
      <c r="H100" s="33" t="s">
        <v>141</v>
      </c>
    </row>
    <row r="101" spans="1:10" x14ac:dyDescent="0.2">
      <c r="A101" s="44"/>
      <c r="B101" s="44"/>
      <c r="C101" s="45" t="s">
        <v>164</v>
      </c>
      <c r="D101" s="44"/>
      <c r="E101" s="44"/>
      <c r="F101" s="44"/>
      <c r="G101" s="44"/>
      <c r="H101" s="33" t="s">
        <v>141</v>
      </c>
    </row>
    <row r="102" spans="1:10" x14ac:dyDescent="0.2">
      <c r="A102" s="44"/>
      <c r="B102" s="44"/>
      <c r="C102" s="45" t="s">
        <v>140</v>
      </c>
      <c r="D102" s="44"/>
      <c r="E102" s="44" t="s">
        <v>141</v>
      </c>
      <c r="F102" s="50" t="s">
        <v>143</v>
      </c>
      <c r="G102" s="47">
        <v>0</v>
      </c>
      <c r="H102" s="33" t="s">
        <v>141</v>
      </c>
    </row>
    <row r="103" spans="1:10" x14ac:dyDescent="0.2">
      <c r="A103" s="44"/>
      <c r="B103" s="44"/>
      <c r="C103" s="48"/>
      <c r="D103" s="44"/>
      <c r="E103" s="44"/>
      <c r="F103" s="49"/>
      <c r="G103" s="49"/>
      <c r="H103" s="33" t="s">
        <v>141</v>
      </c>
    </row>
    <row r="104" spans="1:10" x14ac:dyDescent="0.2">
      <c r="A104" s="44"/>
      <c r="B104" s="44"/>
      <c r="C104" s="45" t="s">
        <v>165</v>
      </c>
      <c r="D104" s="44"/>
      <c r="E104" s="44"/>
      <c r="F104" s="49"/>
      <c r="G104" s="49"/>
      <c r="H104" s="33" t="s">
        <v>141</v>
      </c>
    </row>
    <row r="105" spans="1:10" x14ac:dyDescent="0.2">
      <c r="A105" s="44"/>
      <c r="B105" s="44"/>
      <c r="C105" s="45" t="s">
        <v>140</v>
      </c>
      <c r="D105" s="44"/>
      <c r="E105" s="44" t="s">
        <v>141</v>
      </c>
      <c r="F105" s="50" t="s">
        <v>143</v>
      </c>
      <c r="G105" s="47">
        <v>0</v>
      </c>
      <c r="H105" s="33" t="s">
        <v>141</v>
      </c>
    </row>
    <row r="106" spans="1:10" x14ac:dyDescent="0.2">
      <c r="A106" s="44"/>
      <c r="B106" s="40"/>
      <c r="C106" s="40"/>
      <c r="D106" s="45"/>
      <c r="E106" s="44"/>
      <c r="F106" s="40"/>
      <c r="G106" s="52"/>
      <c r="H106" s="33" t="s">
        <v>141</v>
      </c>
    </row>
    <row r="107" spans="1:10" x14ac:dyDescent="0.2">
      <c r="A107" s="52"/>
      <c r="B107" s="40"/>
      <c r="C107" s="40" t="s">
        <v>166</v>
      </c>
      <c r="D107" s="40"/>
      <c r="E107" s="52"/>
      <c r="F107" s="42">
        <v>0.49484092000000002</v>
      </c>
      <c r="G107" s="43">
        <v>1.4102E-4</v>
      </c>
      <c r="H107" s="33" t="s">
        <v>141</v>
      </c>
    </row>
    <row r="108" spans="1:10" x14ac:dyDescent="0.2">
      <c r="A108" s="48"/>
      <c r="B108" s="48"/>
      <c r="C108" s="45" t="s">
        <v>167</v>
      </c>
      <c r="D108" s="49"/>
      <c r="E108" s="49"/>
      <c r="F108" s="46">
        <v>3509.07178092</v>
      </c>
      <c r="G108" s="53">
        <v>1.00000003</v>
      </c>
      <c r="H108" s="33" t="s">
        <v>141</v>
      </c>
    </row>
    <row r="109" spans="1:10" x14ac:dyDescent="0.2">
      <c r="A109" s="54"/>
      <c r="B109" s="54"/>
      <c r="C109" s="55"/>
      <c r="D109" s="56"/>
      <c r="E109" s="56"/>
      <c r="F109" s="57"/>
      <c r="G109" s="58"/>
      <c r="H109" s="59"/>
    </row>
    <row r="110" spans="1:10" x14ac:dyDescent="0.2">
      <c r="A110" s="54"/>
      <c r="B110" s="187" t="s">
        <v>989</v>
      </c>
      <c r="C110" s="187"/>
      <c r="D110" s="187"/>
      <c r="E110" s="187"/>
      <c r="F110" s="187"/>
      <c r="G110" s="187"/>
      <c r="H110" s="187"/>
      <c r="J110" s="61"/>
    </row>
    <row r="111" spans="1:10" x14ac:dyDescent="0.2">
      <c r="A111" s="54"/>
      <c r="B111" s="187" t="s">
        <v>990</v>
      </c>
      <c r="C111" s="187"/>
      <c r="D111" s="187"/>
      <c r="E111" s="187"/>
      <c r="F111" s="187"/>
      <c r="G111" s="187"/>
      <c r="H111" s="187"/>
      <c r="J111" s="61"/>
    </row>
    <row r="112" spans="1:10" x14ac:dyDescent="0.2">
      <c r="A112" s="54"/>
      <c r="B112" s="187" t="s">
        <v>991</v>
      </c>
      <c r="C112" s="187"/>
      <c r="D112" s="187"/>
      <c r="E112" s="187"/>
      <c r="F112" s="187"/>
      <c r="G112" s="187"/>
      <c r="H112" s="187"/>
      <c r="J112" s="61"/>
    </row>
    <row r="113" spans="1:17" s="63" customFormat="1" ht="54" customHeight="1" x14ac:dyDescent="0.25">
      <c r="A113" s="62"/>
      <c r="B113" s="188" t="s">
        <v>992</v>
      </c>
      <c r="C113" s="188"/>
      <c r="D113" s="188"/>
      <c r="E113" s="188"/>
      <c r="F113" s="188"/>
      <c r="G113" s="188"/>
      <c r="H113" s="188"/>
      <c r="I113"/>
      <c r="J113" s="61"/>
      <c r="K113"/>
      <c r="L113"/>
      <c r="M113"/>
      <c r="N113"/>
      <c r="O113"/>
      <c r="P113"/>
      <c r="Q113"/>
    </row>
    <row r="114" spans="1:17" x14ac:dyDescent="0.2">
      <c r="A114" s="54"/>
      <c r="B114" s="187" t="s">
        <v>993</v>
      </c>
      <c r="C114" s="187"/>
      <c r="D114" s="187"/>
      <c r="E114" s="187"/>
      <c r="F114" s="187"/>
      <c r="G114" s="187"/>
      <c r="H114" s="187"/>
      <c r="J114" s="61"/>
    </row>
    <row r="115" spans="1:17" x14ac:dyDescent="0.2">
      <c r="A115" s="54"/>
      <c r="B115" s="54"/>
      <c r="C115" s="54"/>
      <c r="D115" s="56"/>
      <c r="E115" s="56"/>
      <c r="F115" s="56"/>
      <c r="G115" s="56"/>
    </row>
    <row r="116" spans="1:17" x14ac:dyDescent="0.2">
      <c r="A116" s="54"/>
      <c r="B116" s="189" t="s">
        <v>168</v>
      </c>
      <c r="C116" s="190"/>
      <c r="D116" s="191"/>
      <c r="E116" s="64"/>
      <c r="F116" s="56"/>
      <c r="G116" s="56"/>
    </row>
    <row r="117" spans="1:17" ht="28.5" customHeight="1" x14ac:dyDescent="0.2">
      <c r="A117" s="54"/>
      <c r="B117" s="192" t="s">
        <v>169</v>
      </c>
      <c r="C117" s="193"/>
      <c r="D117" s="32" t="s">
        <v>170</v>
      </c>
      <c r="E117" s="64"/>
      <c r="F117" s="56"/>
      <c r="G117" s="56"/>
    </row>
    <row r="118" spans="1:17" x14ac:dyDescent="0.2">
      <c r="A118" s="54"/>
      <c r="B118" s="192" t="s">
        <v>995</v>
      </c>
      <c r="C118" s="193"/>
      <c r="D118" s="32" t="s">
        <v>170</v>
      </c>
      <c r="E118" s="64"/>
      <c r="F118" s="56"/>
      <c r="G118" s="56"/>
    </row>
    <row r="119" spans="1:17" x14ac:dyDescent="0.2">
      <c r="A119" s="54"/>
      <c r="B119" s="192" t="s">
        <v>171</v>
      </c>
      <c r="C119" s="193"/>
      <c r="D119" s="65" t="s">
        <v>141</v>
      </c>
      <c r="E119" s="64"/>
      <c r="F119" s="56"/>
      <c r="G119" s="56"/>
    </row>
    <row r="120" spans="1:17" x14ac:dyDescent="0.2">
      <c r="A120" s="66"/>
      <c r="B120" s="67" t="s">
        <v>141</v>
      </c>
      <c r="C120" s="67" t="s">
        <v>996</v>
      </c>
      <c r="D120" s="67" t="s">
        <v>172</v>
      </c>
      <c r="E120" s="66"/>
      <c r="F120" s="66"/>
      <c r="G120" s="66"/>
      <c r="H120" s="66"/>
      <c r="J120" s="61"/>
    </row>
    <row r="121" spans="1:17" x14ac:dyDescent="0.2">
      <c r="A121" s="66"/>
      <c r="B121" s="68" t="s">
        <v>173</v>
      </c>
      <c r="C121" s="69">
        <v>46203</v>
      </c>
      <c r="D121" s="69">
        <v>46234</v>
      </c>
      <c r="E121" s="66"/>
      <c r="F121" s="66"/>
      <c r="G121" s="66"/>
      <c r="J121" s="61"/>
    </row>
    <row r="122" spans="1:17" x14ac:dyDescent="0.2">
      <c r="A122" s="66"/>
      <c r="B122" s="35" t="s">
        <v>174</v>
      </c>
      <c r="C122" s="70">
        <v>32.252400000000002</v>
      </c>
      <c r="D122" s="70">
        <v>32.625399999999999</v>
      </c>
      <c r="E122" s="66"/>
      <c r="F122" s="60"/>
      <c r="G122" s="71"/>
    </row>
    <row r="123" spans="1:17" x14ac:dyDescent="0.2">
      <c r="A123" s="66"/>
      <c r="B123" s="35" t="s">
        <v>997</v>
      </c>
      <c r="C123" s="70">
        <v>30.7043</v>
      </c>
      <c r="D123" s="70">
        <v>31.0593</v>
      </c>
      <c r="E123" s="66"/>
      <c r="F123" s="60"/>
      <c r="G123" s="71"/>
    </row>
    <row r="124" spans="1:17" x14ac:dyDescent="0.2">
      <c r="A124" s="66"/>
      <c r="B124" s="35" t="s">
        <v>175</v>
      </c>
      <c r="C124" s="70">
        <v>31.177399999999999</v>
      </c>
      <c r="D124" s="70">
        <v>31.531700000000001</v>
      </c>
      <c r="E124" s="66"/>
      <c r="F124" s="60"/>
      <c r="G124" s="71"/>
    </row>
    <row r="125" spans="1:17" x14ac:dyDescent="0.2">
      <c r="A125" s="66"/>
      <c r="B125" s="35" t="s">
        <v>998</v>
      </c>
      <c r="C125" s="70">
        <v>29.638400000000001</v>
      </c>
      <c r="D125" s="70">
        <v>29.975200000000001</v>
      </c>
      <c r="E125" s="66"/>
      <c r="F125" s="60"/>
      <c r="G125" s="71"/>
    </row>
    <row r="126" spans="1:17" x14ac:dyDescent="0.2">
      <c r="A126" s="66"/>
      <c r="B126" s="66"/>
      <c r="C126" s="66"/>
      <c r="D126" s="66"/>
      <c r="E126" s="66"/>
      <c r="F126" s="66"/>
      <c r="G126" s="66"/>
    </row>
    <row r="127" spans="1:17" x14ac:dyDescent="0.2">
      <c r="A127" s="66"/>
      <c r="B127" s="192" t="s">
        <v>999</v>
      </c>
      <c r="C127" s="193"/>
      <c r="D127" s="32" t="s">
        <v>170</v>
      </c>
      <c r="E127" s="66"/>
      <c r="F127" s="66"/>
      <c r="G127" s="66"/>
    </row>
    <row r="128" spans="1:17" x14ac:dyDescent="0.2">
      <c r="A128" s="66"/>
      <c r="B128" s="78"/>
      <c r="C128" s="78"/>
      <c r="D128" s="78"/>
      <c r="E128" s="66"/>
      <c r="F128" s="66"/>
      <c r="G128" s="66"/>
    </row>
    <row r="129" spans="1:7" x14ac:dyDescent="0.2">
      <c r="A129" s="66"/>
      <c r="B129" s="192" t="s">
        <v>177</v>
      </c>
      <c r="C129" s="193"/>
      <c r="D129" s="32" t="s">
        <v>170</v>
      </c>
      <c r="E129" s="74"/>
      <c r="F129" s="66"/>
      <c r="G129" s="66"/>
    </row>
    <row r="130" spans="1:7" x14ac:dyDescent="0.2">
      <c r="A130" s="66"/>
      <c r="B130" s="192" t="s">
        <v>178</v>
      </c>
      <c r="C130" s="193"/>
      <c r="D130" s="32" t="s">
        <v>170</v>
      </c>
      <c r="E130" s="74"/>
      <c r="F130" s="66"/>
      <c r="G130" s="66"/>
    </row>
    <row r="131" spans="1:7" x14ac:dyDescent="0.2">
      <c r="A131" s="66"/>
      <c r="B131" s="192" t="s">
        <v>179</v>
      </c>
      <c r="C131" s="193"/>
      <c r="D131" s="32" t="s">
        <v>170</v>
      </c>
      <c r="E131" s="74"/>
      <c r="F131" s="66"/>
      <c r="G131" s="66"/>
    </row>
    <row r="132" spans="1:7" x14ac:dyDescent="0.2">
      <c r="A132" s="66"/>
      <c r="B132" s="192" t="s">
        <v>180</v>
      </c>
      <c r="C132" s="193"/>
      <c r="D132" s="75">
        <v>0.16751441671568262</v>
      </c>
      <c r="E132" s="66"/>
      <c r="F132" s="60"/>
      <c r="G132" s="71"/>
    </row>
    <row r="134" spans="1:7" x14ac:dyDescent="0.2">
      <c r="B134" s="194" t="s">
        <v>1000</v>
      </c>
      <c r="C134" s="194"/>
    </row>
    <row r="136" spans="1:7" ht="153.75" customHeight="1" x14ac:dyDescent="0.2"/>
    <row r="139" spans="1:7" x14ac:dyDescent="0.2">
      <c r="B139" s="76" t="s">
        <v>1001</v>
      </c>
      <c r="C139" s="77"/>
      <c r="D139" s="76"/>
    </row>
    <row r="140" spans="1:7" x14ac:dyDescent="0.2">
      <c r="B140" s="76" t="s">
        <v>1008</v>
      </c>
      <c r="D140" s="76"/>
    </row>
    <row r="141" spans="1:7" ht="165" customHeight="1" x14ac:dyDescent="0.2"/>
  </sheetData>
  <mergeCells count="18">
    <mergeCell ref="B131:C131"/>
    <mergeCell ref="B132:C132"/>
    <mergeCell ref="B134:C134"/>
    <mergeCell ref="B118:C118"/>
    <mergeCell ref="B119:C119"/>
    <mergeCell ref="B127:C127"/>
    <mergeCell ref="B129:C129"/>
    <mergeCell ref="B130:C130"/>
    <mergeCell ref="B112:H112"/>
    <mergeCell ref="B113:H113"/>
    <mergeCell ref="B114:H114"/>
    <mergeCell ref="B116:D116"/>
    <mergeCell ref="B117:C117"/>
    <mergeCell ref="A1:H1"/>
    <mergeCell ref="A2:H2"/>
    <mergeCell ref="A3:H3"/>
    <mergeCell ref="B110:H110"/>
    <mergeCell ref="B111:H111"/>
  </mergeCells>
  <hyperlinks>
    <hyperlink ref="I1" location="Index!B2" display="Index" xr:uid="{18E28CC0-B0E6-4ACD-BCC5-E0EBB27718DB}"/>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32BE0-A0F8-42BB-84E3-43D18FA8F540}">
  <sheetPr>
    <outlinePr summaryBelow="0" summaryRight="0"/>
  </sheetPr>
  <dimension ref="A1:Q142"/>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401</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341</v>
      </c>
      <c r="C7" s="40" t="s">
        <v>342</v>
      </c>
      <c r="D7" s="40" t="s">
        <v>52</v>
      </c>
      <c r="E7" s="41">
        <v>21323</v>
      </c>
      <c r="F7" s="42">
        <v>175.30704449999999</v>
      </c>
      <c r="G7" s="43">
        <v>7.5482209999999994E-2</v>
      </c>
      <c r="H7" s="33" t="s">
        <v>141</v>
      </c>
    </row>
    <row r="8" spans="1:9" x14ac:dyDescent="0.2">
      <c r="A8" s="39">
        <v>2</v>
      </c>
      <c r="B8" s="40" t="s">
        <v>330</v>
      </c>
      <c r="C8" s="40" t="s">
        <v>331</v>
      </c>
      <c r="D8" s="40" t="s">
        <v>45</v>
      </c>
      <c r="E8" s="41">
        <v>178820</v>
      </c>
      <c r="F8" s="42">
        <v>128.30334999999999</v>
      </c>
      <c r="G8" s="43">
        <v>5.5243760000000003E-2</v>
      </c>
      <c r="H8" s="33" t="s">
        <v>141</v>
      </c>
    </row>
    <row r="9" spans="1:9" x14ac:dyDescent="0.2">
      <c r="A9" s="39">
        <v>3</v>
      </c>
      <c r="B9" s="40" t="s">
        <v>328</v>
      </c>
      <c r="C9" s="40" t="s">
        <v>329</v>
      </c>
      <c r="D9" s="40" t="s">
        <v>40</v>
      </c>
      <c r="E9" s="41">
        <v>2115</v>
      </c>
      <c r="F9" s="42">
        <v>121.1049</v>
      </c>
      <c r="G9" s="43">
        <v>5.2144309999999999E-2</v>
      </c>
      <c r="H9" s="33" t="s">
        <v>141</v>
      </c>
    </row>
    <row r="10" spans="1:9" x14ac:dyDescent="0.2">
      <c r="A10" s="39">
        <v>4</v>
      </c>
      <c r="B10" s="40" t="s">
        <v>332</v>
      </c>
      <c r="C10" s="40" t="s">
        <v>333</v>
      </c>
      <c r="D10" s="40" t="s">
        <v>250</v>
      </c>
      <c r="E10" s="41">
        <v>6568</v>
      </c>
      <c r="F10" s="42">
        <v>104.16848</v>
      </c>
      <c r="G10" s="43">
        <v>4.485198E-2</v>
      </c>
      <c r="H10" s="33" t="s">
        <v>141</v>
      </c>
    </row>
    <row r="11" spans="1:9" x14ac:dyDescent="0.2">
      <c r="A11" s="39">
        <v>5</v>
      </c>
      <c r="B11" s="40" t="s">
        <v>233</v>
      </c>
      <c r="C11" s="40" t="s">
        <v>234</v>
      </c>
      <c r="D11" s="40" t="s">
        <v>184</v>
      </c>
      <c r="E11" s="41">
        <v>700</v>
      </c>
      <c r="F11" s="42">
        <v>102.991</v>
      </c>
      <c r="G11" s="43">
        <v>4.4344990000000001E-2</v>
      </c>
      <c r="H11" s="33" t="s">
        <v>141</v>
      </c>
    </row>
    <row r="12" spans="1:9" x14ac:dyDescent="0.2">
      <c r="A12" s="39">
        <v>6</v>
      </c>
      <c r="B12" s="40" t="s">
        <v>77</v>
      </c>
      <c r="C12" s="40" t="s">
        <v>78</v>
      </c>
      <c r="D12" s="40" t="s">
        <v>32</v>
      </c>
      <c r="E12" s="41">
        <v>10955</v>
      </c>
      <c r="F12" s="42">
        <v>93.763845000000003</v>
      </c>
      <c r="G12" s="43">
        <v>4.0372039999999998E-2</v>
      </c>
      <c r="H12" s="33" t="s">
        <v>141</v>
      </c>
    </row>
    <row r="13" spans="1:9" x14ac:dyDescent="0.2">
      <c r="A13" s="39">
        <v>7</v>
      </c>
      <c r="B13" s="40" t="s">
        <v>334</v>
      </c>
      <c r="C13" s="40" t="s">
        <v>335</v>
      </c>
      <c r="D13" s="40" t="s">
        <v>199</v>
      </c>
      <c r="E13" s="41">
        <v>9732</v>
      </c>
      <c r="F13" s="42">
        <v>89.378687999999997</v>
      </c>
      <c r="G13" s="43">
        <v>3.8483910000000003E-2</v>
      </c>
      <c r="H13" s="33" t="s">
        <v>141</v>
      </c>
    </row>
    <row r="14" spans="1:9" x14ac:dyDescent="0.2">
      <c r="A14" s="39">
        <v>8</v>
      </c>
      <c r="B14" s="40" t="s">
        <v>351</v>
      </c>
      <c r="C14" s="40" t="s">
        <v>352</v>
      </c>
      <c r="D14" s="40" t="s">
        <v>116</v>
      </c>
      <c r="E14" s="41">
        <v>5638</v>
      </c>
      <c r="F14" s="42">
        <v>87.930248000000006</v>
      </c>
      <c r="G14" s="43">
        <v>3.786026E-2</v>
      </c>
      <c r="H14" s="33" t="s">
        <v>141</v>
      </c>
    </row>
    <row r="15" spans="1:9" x14ac:dyDescent="0.2">
      <c r="A15" s="39">
        <v>9</v>
      </c>
      <c r="B15" s="40" t="s">
        <v>320</v>
      </c>
      <c r="C15" s="40" t="s">
        <v>321</v>
      </c>
      <c r="D15" s="40" t="s">
        <v>228</v>
      </c>
      <c r="E15" s="41">
        <v>27708</v>
      </c>
      <c r="F15" s="42">
        <v>83.802846000000002</v>
      </c>
      <c r="G15" s="43">
        <v>3.6083110000000002E-2</v>
      </c>
      <c r="H15" s="33" t="s">
        <v>141</v>
      </c>
    </row>
    <row r="16" spans="1:9" ht="25.5" x14ac:dyDescent="0.2">
      <c r="A16" s="39">
        <v>10</v>
      </c>
      <c r="B16" s="40" t="s">
        <v>343</v>
      </c>
      <c r="C16" s="40" t="s">
        <v>344</v>
      </c>
      <c r="D16" s="40" t="s">
        <v>205</v>
      </c>
      <c r="E16" s="41">
        <v>1238</v>
      </c>
      <c r="F16" s="42">
        <v>81.763710000000003</v>
      </c>
      <c r="G16" s="43">
        <v>3.5205119999999999E-2</v>
      </c>
      <c r="H16" s="33" t="s">
        <v>141</v>
      </c>
    </row>
    <row r="17" spans="1:8" x14ac:dyDescent="0.2">
      <c r="A17" s="39">
        <v>11</v>
      </c>
      <c r="B17" s="40" t="s">
        <v>397</v>
      </c>
      <c r="C17" s="40" t="s">
        <v>398</v>
      </c>
      <c r="D17" s="40" t="s">
        <v>32</v>
      </c>
      <c r="E17" s="41">
        <v>1537</v>
      </c>
      <c r="F17" s="42">
        <v>76.834630000000004</v>
      </c>
      <c r="G17" s="43">
        <v>3.3082800000000002E-2</v>
      </c>
      <c r="H17" s="33" t="s">
        <v>141</v>
      </c>
    </row>
    <row r="18" spans="1:8" x14ac:dyDescent="0.2">
      <c r="A18" s="39">
        <v>12</v>
      </c>
      <c r="B18" s="40" t="s">
        <v>345</v>
      </c>
      <c r="C18" s="40" t="s">
        <v>346</v>
      </c>
      <c r="D18" s="40" t="s">
        <v>45</v>
      </c>
      <c r="E18" s="41">
        <v>101192</v>
      </c>
      <c r="F18" s="42">
        <v>76.106503200000006</v>
      </c>
      <c r="G18" s="43">
        <v>3.276929E-2</v>
      </c>
      <c r="H18" s="33" t="s">
        <v>141</v>
      </c>
    </row>
    <row r="19" spans="1:8" x14ac:dyDescent="0.2">
      <c r="A19" s="39">
        <v>13</v>
      </c>
      <c r="B19" s="40" t="s">
        <v>347</v>
      </c>
      <c r="C19" s="40" t="s">
        <v>348</v>
      </c>
      <c r="D19" s="40" t="s">
        <v>45</v>
      </c>
      <c r="E19" s="41">
        <v>22305</v>
      </c>
      <c r="F19" s="42">
        <v>73.584194999999994</v>
      </c>
      <c r="G19" s="43">
        <v>3.1683250000000003E-2</v>
      </c>
      <c r="H19" s="33" t="s">
        <v>141</v>
      </c>
    </row>
    <row r="20" spans="1:8" x14ac:dyDescent="0.2">
      <c r="A20" s="39">
        <v>14</v>
      </c>
      <c r="B20" s="40" t="s">
        <v>353</v>
      </c>
      <c r="C20" s="40" t="s">
        <v>354</v>
      </c>
      <c r="D20" s="40" t="s">
        <v>109</v>
      </c>
      <c r="E20" s="41">
        <v>10449</v>
      </c>
      <c r="F20" s="42">
        <v>60.625098000000001</v>
      </c>
      <c r="G20" s="43">
        <v>2.6103439999999999E-2</v>
      </c>
      <c r="H20" s="33" t="s">
        <v>141</v>
      </c>
    </row>
    <row r="21" spans="1:8" x14ac:dyDescent="0.2">
      <c r="A21" s="39">
        <v>15</v>
      </c>
      <c r="B21" s="40" t="s">
        <v>349</v>
      </c>
      <c r="C21" s="40" t="s">
        <v>350</v>
      </c>
      <c r="D21" s="40" t="s">
        <v>194</v>
      </c>
      <c r="E21" s="41">
        <v>19880</v>
      </c>
      <c r="F21" s="42">
        <v>59.232460000000003</v>
      </c>
      <c r="G21" s="43">
        <v>2.5503809999999998E-2</v>
      </c>
      <c r="H21" s="33" t="s">
        <v>141</v>
      </c>
    </row>
    <row r="22" spans="1:8" x14ac:dyDescent="0.2">
      <c r="A22" s="39">
        <v>16</v>
      </c>
      <c r="B22" s="40" t="s">
        <v>355</v>
      </c>
      <c r="C22" s="40" t="s">
        <v>356</v>
      </c>
      <c r="D22" s="40" t="s">
        <v>357</v>
      </c>
      <c r="E22" s="41">
        <v>13188</v>
      </c>
      <c r="F22" s="42">
        <v>55.706111999999997</v>
      </c>
      <c r="G22" s="43">
        <v>2.398546E-2</v>
      </c>
      <c r="H22" s="33" t="s">
        <v>141</v>
      </c>
    </row>
    <row r="23" spans="1:8" x14ac:dyDescent="0.2">
      <c r="A23" s="39">
        <v>17</v>
      </c>
      <c r="B23" s="40" t="s">
        <v>360</v>
      </c>
      <c r="C23" s="40" t="s">
        <v>361</v>
      </c>
      <c r="D23" s="40" t="s">
        <v>119</v>
      </c>
      <c r="E23" s="41">
        <v>30085</v>
      </c>
      <c r="F23" s="42">
        <v>55.690343499999997</v>
      </c>
      <c r="G23" s="43">
        <v>2.3978670000000001E-2</v>
      </c>
      <c r="H23" s="33" t="s">
        <v>141</v>
      </c>
    </row>
    <row r="24" spans="1:8" x14ac:dyDescent="0.2">
      <c r="A24" s="39">
        <v>18</v>
      </c>
      <c r="B24" s="40" t="s">
        <v>358</v>
      </c>
      <c r="C24" s="40" t="s">
        <v>359</v>
      </c>
      <c r="D24" s="40" t="s">
        <v>116</v>
      </c>
      <c r="E24" s="41">
        <v>27896</v>
      </c>
      <c r="F24" s="42">
        <v>53.844859200000002</v>
      </c>
      <c r="G24" s="43">
        <v>2.3184059999999999E-2</v>
      </c>
      <c r="H24" s="33" t="s">
        <v>141</v>
      </c>
    </row>
    <row r="25" spans="1:8" ht="25.5" x14ac:dyDescent="0.2">
      <c r="A25" s="39">
        <v>19</v>
      </c>
      <c r="B25" s="40" t="s">
        <v>70</v>
      </c>
      <c r="C25" s="40" t="s">
        <v>71</v>
      </c>
      <c r="D25" s="40" t="s">
        <v>26</v>
      </c>
      <c r="E25" s="41">
        <v>936</v>
      </c>
      <c r="F25" s="42">
        <v>50.955840000000002</v>
      </c>
      <c r="G25" s="43">
        <v>2.1940129999999999E-2</v>
      </c>
      <c r="H25" s="33" t="s">
        <v>141</v>
      </c>
    </row>
    <row r="26" spans="1:8" x14ac:dyDescent="0.2">
      <c r="A26" s="39">
        <v>20</v>
      </c>
      <c r="B26" s="40" t="s">
        <v>362</v>
      </c>
      <c r="C26" s="40" t="s">
        <v>363</v>
      </c>
      <c r="D26" s="40" t="s">
        <v>364</v>
      </c>
      <c r="E26" s="41">
        <v>4462</v>
      </c>
      <c r="F26" s="42">
        <v>50.447372000000001</v>
      </c>
      <c r="G26" s="43">
        <v>2.17212E-2</v>
      </c>
      <c r="H26" s="33" t="s">
        <v>141</v>
      </c>
    </row>
    <row r="27" spans="1:8" x14ac:dyDescent="0.2">
      <c r="A27" s="39">
        <v>21</v>
      </c>
      <c r="B27" s="40" t="s">
        <v>367</v>
      </c>
      <c r="C27" s="40" t="s">
        <v>368</v>
      </c>
      <c r="D27" s="40" t="s">
        <v>32</v>
      </c>
      <c r="E27" s="41">
        <v>6274</v>
      </c>
      <c r="F27" s="42">
        <v>47.020493000000002</v>
      </c>
      <c r="G27" s="43">
        <v>2.0245679999999999E-2</v>
      </c>
      <c r="H27" s="33" t="s">
        <v>141</v>
      </c>
    </row>
    <row r="28" spans="1:8" x14ac:dyDescent="0.2">
      <c r="A28" s="39">
        <v>22</v>
      </c>
      <c r="B28" s="40" t="s">
        <v>369</v>
      </c>
      <c r="C28" s="40" t="s">
        <v>370</v>
      </c>
      <c r="D28" s="40" t="s">
        <v>223</v>
      </c>
      <c r="E28" s="41">
        <v>7525</v>
      </c>
      <c r="F28" s="42">
        <v>40.691437499999999</v>
      </c>
      <c r="G28" s="43">
        <v>1.7520569999999999E-2</v>
      </c>
      <c r="H28" s="33" t="s">
        <v>141</v>
      </c>
    </row>
    <row r="29" spans="1:8" x14ac:dyDescent="0.2">
      <c r="A29" s="39">
        <v>23</v>
      </c>
      <c r="B29" s="40" t="s">
        <v>371</v>
      </c>
      <c r="C29" s="40" t="s">
        <v>372</v>
      </c>
      <c r="D29" s="40" t="s">
        <v>184</v>
      </c>
      <c r="E29" s="41">
        <v>3800</v>
      </c>
      <c r="F29" s="42">
        <v>40.017800000000001</v>
      </c>
      <c r="G29" s="43">
        <v>1.7230519999999999E-2</v>
      </c>
      <c r="H29" s="33" t="s">
        <v>141</v>
      </c>
    </row>
    <row r="30" spans="1:8" x14ac:dyDescent="0.2">
      <c r="A30" s="39">
        <v>24</v>
      </c>
      <c r="B30" s="40" t="s">
        <v>373</v>
      </c>
      <c r="C30" s="40" t="s">
        <v>374</v>
      </c>
      <c r="D30" s="40" t="s">
        <v>184</v>
      </c>
      <c r="E30" s="41">
        <v>2453</v>
      </c>
      <c r="F30" s="42">
        <v>37.633926000000002</v>
      </c>
      <c r="G30" s="43">
        <v>1.6204090000000001E-2</v>
      </c>
      <c r="H30" s="33" t="s">
        <v>141</v>
      </c>
    </row>
    <row r="31" spans="1:8" x14ac:dyDescent="0.2">
      <c r="A31" s="39">
        <v>25</v>
      </c>
      <c r="B31" s="40" t="s">
        <v>290</v>
      </c>
      <c r="C31" s="40" t="s">
        <v>291</v>
      </c>
      <c r="D31" s="40" t="s">
        <v>32</v>
      </c>
      <c r="E31" s="41">
        <v>1691</v>
      </c>
      <c r="F31" s="42">
        <v>35.852581999999998</v>
      </c>
      <c r="G31" s="43">
        <v>1.54371E-2</v>
      </c>
      <c r="H31" s="33" t="s">
        <v>141</v>
      </c>
    </row>
    <row r="32" spans="1:8" ht="25.5" x14ac:dyDescent="0.2">
      <c r="A32" s="39">
        <v>26</v>
      </c>
      <c r="B32" s="40" t="s">
        <v>375</v>
      </c>
      <c r="C32" s="40" t="s">
        <v>376</v>
      </c>
      <c r="D32" s="40" t="s">
        <v>205</v>
      </c>
      <c r="E32" s="41">
        <v>3747</v>
      </c>
      <c r="F32" s="42">
        <v>34.359990000000003</v>
      </c>
      <c r="G32" s="43">
        <v>1.4794430000000001E-2</v>
      </c>
      <c r="H32" s="33" t="s">
        <v>141</v>
      </c>
    </row>
    <row r="33" spans="1:8" x14ac:dyDescent="0.2">
      <c r="A33" s="39">
        <v>27</v>
      </c>
      <c r="B33" s="40" t="s">
        <v>377</v>
      </c>
      <c r="C33" s="40" t="s">
        <v>378</v>
      </c>
      <c r="D33" s="40" t="s">
        <v>32</v>
      </c>
      <c r="E33" s="41">
        <v>8416</v>
      </c>
      <c r="F33" s="42">
        <v>32.700367999999997</v>
      </c>
      <c r="G33" s="43">
        <v>1.407985E-2</v>
      </c>
      <c r="H33" s="33" t="s">
        <v>141</v>
      </c>
    </row>
    <row r="34" spans="1:8" x14ac:dyDescent="0.2">
      <c r="A34" s="39">
        <v>28</v>
      </c>
      <c r="B34" s="40" t="s">
        <v>379</v>
      </c>
      <c r="C34" s="40" t="s">
        <v>380</v>
      </c>
      <c r="D34" s="40" t="s">
        <v>32</v>
      </c>
      <c r="E34" s="41">
        <v>1910</v>
      </c>
      <c r="F34" s="42">
        <v>31.822510000000001</v>
      </c>
      <c r="G34" s="43">
        <v>1.370187E-2</v>
      </c>
      <c r="H34" s="33" t="s">
        <v>141</v>
      </c>
    </row>
    <row r="35" spans="1:8" x14ac:dyDescent="0.2">
      <c r="A35" s="39">
        <v>29</v>
      </c>
      <c r="B35" s="40" t="s">
        <v>381</v>
      </c>
      <c r="C35" s="40" t="s">
        <v>382</v>
      </c>
      <c r="D35" s="40" t="s">
        <v>383</v>
      </c>
      <c r="E35" s="41">
        <v>3737</v>
      </c>
      <c r="F35" s="42">
        <v>28.4030685</v>
      </c>
      <c r="G35" s="43">
        <v>1.222955E-2</v>
      </c>
      <c r="H35" s="33" t="s">
        <v>141</v>
      </c>
    </row>
    <row r="36" spans="1:8" x14ac:dyDescent="0.2">
      <c r="A36" s="39">
        <v>30</v>
      </c>
      <c r="B36" s="40" t="s">
        <v>114</v>
      </c>
      <c r="C36" s="40" t="s">
        <v>115</v>
      </c>
      <c r="D36" s="40" t="s">
        <v>116</v>
      </c>
      <c r="E36" s="41">
        <v>353</v>
      </c>
      <c r="F36" s="42">
        <v>26.264965</v>
      </c>
      <c r="G36" s="43">
        <v>1.130894E-2</v>
      </c>
      <c r="H36" s="33" t="s">
        <v>141</v>
      </c>
    </row>
    <row r="37" spans="1:8" x14ac:dyDescent="0.2">
      <c r="A37" s="39">
        <v>31</v>
      </c>
      <c r="B37" s="40" t="s">
        <v>386</v>
      </c>
      <c r="C37" s="40" t="s">
        <v>387</v>
      </c>
      <c r="D37" s="40" t="s">
        <v>119</v>
      </c>
      <c r="E37" s="41">
        <v>5099</v>
      </c>
      <c r="F37" s="42">
        <v>25.857029000000001</v>
      </c>
      <c r="G37" s="43">
        <v>1.11333E-2</v>
      </c>
      <c r="H37" s="33" t="s">
        <v>141</v>
      </c>
    </row>
    <row r="38" spans="1:8" x14ac:dyDescent="0.2">
      <c r="A38" s="39">
        <v>32</v>
      </c>
      <c r="B38" s="40" t="s">
        <v>120</v>
      </c>
      <c r="C38" s="40" t="s">
        <v>121</v>
      </c>
      <c r="D38" s="40" t="s">
        <v>40</v>
      </c>
      <c r="E38" s="41">
        <v>5737</v>
      </c>
      <c r="F38" s="42">
        <v>24.040898500000001</v>
      </c>
      <c r="G38" s="43">
        <v>1.0351330000000001E-2</v>
      </c>
      <c r="H38" s="33" t="s">
        <v>141</v>
      </c>
    </row>
    <row r="39" spans="1:8" x14ac:dyDescent="0.2">
      <c r="A39" s="39">
        <v>33</v>
      </c>
      <c r="B39" s="40" t="s">
        <v>388</v>
      </c>
      <c r="C39" s="40" t="s">
        <v>389</v>
      </c>
      <c r="D39" s="40" t="s">
        <v>390</v>
      </c>
      <c r="E39" s="41">
        <v>2030</v>
      </c>
      <c r="F39" s="42">
        <v>24.031140000000001</v>
      </c>
      <c r="G39" s="43">
        <v>1.034712E-2</v>
      </c>
      <c r="H39" s="33" t="s">
        <v>141</v>
      </c>
    </row>
    <row r="40" spans="1:8" x14ac:dyDescent="0.2">
      <c r="A40" s="39">
        <v>34</v>
      </c>
      <c r="B40" s="40" t="s">
        <v>393</v>
      </c>
      <c r="C40" s="40" t="s">
        <v>394</v>
      </c>
      <c r="D40" s="40" t="s">
        <v>184</v>
      </c>
      <c r="E40" s="41">
        <v>1697</v>
      </c>
      <c r="F40" s="42">
        <v>23.075806</v>
      </c>
      <c r="G40" s="43">
        <v>9.93578E-3</v>
      </c>
      <c r="H40" s="33" t="s">
        <v>141</v>
      </c>
    </row>
    <row r="41" spans="1:8" x14ac:dyDescent="0.2">
      <c r="A41" s="39">
        <v>35</v>
      </c>
      <c r="B41" s="40" t="s">
        <v>391</v>
      </c>
      <c r="C41" s="40" t="s">
        <v>392</v>
      </c>
      <c r="D41" s="40" t="s">
        <v>199</v>
      </c>
      <c r="E41" s="41">
        <v>7579</v>
      </c>
      <c r="F41" s="42">
        <v>22.918896</v>
      </c>
      <c r="G41" s="43">
        <v>9.8682200000000005E-3</v>
      </c>
      <c r="H41" s="33" t="s">
        <v>141</v>
      </c>
    </row>
    <row r="42" spans="1:8" x14ac:dyDescent="0.2">
      <c r="A42" s="39">
        <v>36</v>
      </c>
      <c r="B42" s="40" t="s">
        <v>384</v>
      </c>
      <c r="C42" s="40" t="s">
        <v>385</v>
      </c>
      <c r="D42" s="40" t="s">
        <v>116</v>
      </c>
      <c r="E42" s="41">
        <v>2745</v>
      </c>
      <c r="F42" s="42">
        <v>21.946275</v>
      </c>
      <c r="G42" s="43">
        <v>9.4494399999999999E-3</v>
      </c>
      <c r="H42" s="33" t="s">
        <v>141</v>
      </c>
    </row>
    <row r="43" spans="1:8" x14ac:dyDescent="0.2">
      <c r="A43" s="39">
        <v>37</v>
      </c>
      <c r="B43" s="40" t="s">
        <v>365</v>
      </c>
      <c r="C43" s="40" t="s">
        <v>366</v>
      </c>
      <c r="D43" s="40" t="s">
        <v>184</v>
      </c>
      <c r="E43" s="41">
        <v>2512</v>
      </c>
      <c r="F43" s="42">
        <v>20.613472000000002</v>
      </c>
      <c r="G43" s="43">
        <v>8.8755699999999993E-3</v>
      </c>
      <c r="H43" s="33" t="s">
        <v>141</v>
      </c>
    </row>
    <row r="44" spans="1:8" x14ac:dyDescent="0.2">
      <c r="A44" s="39">
        <v>38</v>
      </c>
      <c r="B44" s="40" t="s">
        <v>395</v>
      </c>
      <c r="C44" s="40" t="s">
        <v>396</v>
      </c>
      <c r="D44" s="40" t="s">
        <v>250</v>
      </c>
      <c r="E44" s="41">
        <v>7431</v>
      </c>
      <c r="F44" s="42">
        <v>19.503402600000001</v>
      </c>
      <c r="G44" s="43">
        <v>8.3976099999999998E-3</v>
      </c>
      <c r="H44" s="33" t="s">
        <v>141</v>
      </c>
    </row>
    <row r="45" spans="1:8" x14ac:dyDescent="0.2">
      <c r="A45" s="39">
        <v>39</v>
      </c>
      <c r="B45" s="40" t="s">
        <v>399</v>
      </c>
      <c r="C45" s="40" t="s">
        <v>400</v>
      </c>
      <c r="D45" s="40" t="s">
        <v>32</v>
      </c>
      <c r="E45" s="41">
        <v>553</v>
      </c>
      <c r="F45" s="42">
        <v>5.8828139999999998</v>
      </c>
      <c r="G45" s="43">
        <v>2.5329699999999998E-3</v>
      </c>
      <c r="H45" s="33" t="s">
        <v>141</v>
      </c>
    </row>
    <row r="46" spans="1:8" x14ac:dyDescent="0.2">
      <c r="A46" s="44"/>
      <c r="B46" s="44"/>
      <c r="C46" s="45" t="s">
        <v>140</v>
      </c>
      <c r="D46" s="44"/>
      <c r="E46" s="44" t="s">
        <v>141</v>
      </c>
      <c r="F46" s="46">
        <v>2224.1783974999998</v>
      </c>
      <c r="G46" s="47">
        <v>0.95766773999999999</v>
      </c>
      <c r="H46" s="33" t="s">
        <v>141</v>
      </c>
    </row>
    <row r="47" spans="1:8" x14ac:dyDescent="0.2">
      <c r="A47" s="44"/>
      <c r="B47" s="44"/>
      <c r="C47" s="48"/>
      <c r="D47" s="44"/>
      <c r="E47" s="44"/>
      <c r="F47" s="49"/>
      <c r="G47" s="49"/>
      <c r="H47" s="33" t="s">
        <v>141</v>
      </c>
    </row>
    <row r="48" spans="1:8" x14ac:dyDescent="0.2">
      <c r="A48" s="44"/>
      <c r="B48" s="44"/>
      <c r="C48" s="45" t="s">
        <v>142</v>
      </c>
      <c r="D48" s="44"/>
      <c r="E48" s="44"/>
      <c r="F48" s="44"/>
      <c r="G48" s="44"/>
      <c r="H48" s="33" t="s">
        <v>141</v>
      </c>
    </row>
    <row r="49" spans="1:8" x14ac:dyDescent="0.2">
      <c r="A49" s="44"/>
      <c r="B49" s="44"/>
      <c r="C49" s="45" t="s">
        <v>140</v>
      </c>
      <c r="D49" s="44"/>
      <c r="E49" s="44" t="s">
        <v>141</v>
      </c>
      <c r="F49" s="50" t="s">
        <v>143</v>
      </c>
      <c r="G49" s="47">
        <v>0</v>
      </c>
      <c r="H49" s="33" t="s">
        <v>141</v>
      </c>
    </row>
    <row r="50" spans="1:8" x14ac:dyDescent="0.2">
      <c r="A50" s="44"/>
      <c r="B50" s="44"/>
      <c r="C50" s="48"/>
      <c r="D50" s="44"/>
      <c r="E50" s="44"/>
      <c r="F50" s="49"/>
      <c r="G50" s="49"/>
      <c r="H50" s="33" t="s">
        <v>141</v>
      </c>
    </row>
    <row r="51" spans="1:8" x14ac:dyDescent="0.2">
      <c r="A51" s="44"/>
      <c r="B51" s="44"/>
      <c r="C51" s="45" t="s">
        <v>144</v>
      </c>
      <c r="D51" s="44"/>
      <c r="E51" s="44"/>
      <c r="F51" s="44"/>
      <c r="G51" s="44"/>
      <c r="H51" s="33" t="s">
        <v>141</v>
      </c>
    </row>
    <row r="52" spans="1:8" x14ac:dyDescent="0.2">
      <c r="A52" s="44"/>
      <c r="B52" s="44"/>
      <c r="C52" s="45" t="s">
        <v>140</v>
      </c>
      <c r="D52" s="44"/>
      <c r="E52" s="44" t="s">
        <v>141</v>
      </c>
      <c r="F52" s="50" t="s">
        <v>143</v>
      </c>
      <c r="G52" s="47">
        <v>0</v>
      </c>
      <c r="H52" s="33" t="s">
        <v>141</v>
      </c>
    </row>
    <row r="53" spans="1:8" x14ac:dyDescent="0.2">
      <c r="A53" s="44"/>
      <c r="B53" s="44"/>
      <c r="C53" s="48"/>
      <c r="D53" s="44"/>
      <c r="E53" s="44"/>
      <c r="F53" s="49"/>
      <c r="G53" s="49"/>
      <c r="H53" s="33" t="s">
        <v>141</v>
      </c>
    </row>
    <row r="54" spans="1:8" x14ac:dyDescent="0.2">
      <c r="A54" s="44"/>
      <c r="B54" s="44"/>
      <c r="C54" s="45" t="s">
        <v>145</v>
      </c>
      <c r="D54" s="44"/>
      <c r="E54" s="44"/>
      <c r="F54" s="44"/>
      <c r="G54" s="44"/>
      <c r="H54" s="33" t="s">
        <v>141</v>
      </c>
    </row>
    <row r="55" spans="1:8" x14ac:dyDescent="0.2">
      <c r="A55" s="44"/>
      <c r="B55" s="44"/>
      <c r="C55" s="45" t="s">
        <v>140</v>
      </c>
      <c r="D55" s="44"/>
      <c r="E55" s="44" t="s">
        <v>141</v>
      </c>
      <c r="F55" s="50" t="s">
        <v>143</v>
      </c>
      <c r="G55" s="47">
        <v>0</v>
      </c>
      <c r="H55" s="33" t="s">
        <v>141</v>
      </c>
    </row>
    <row r="56" spans="1:8" x14ac:dyDescent="0.2">
      <c r="A56" s="44"/>
      <c r="B56" s="44"/>
      <c r="C56" s="48"/>
      <c r="D56" s="44"/>
      <c r="E56" s="44"/>
      <c r="F56" s="49"/>
      <c r="G56" s="49"/>
      <c r="H56" s="33" t="s">
        <v>141</v>
      </c>
    </row>
    <row r="57" spans="1:8" x14ac:dyDescent="0.2">
      <c r="A57" s="44"/>
      <c r="B57" s="44"/>
      <c r="C57" s="45" t="s">
        <v>146</v>
      </c>
      <c r="D57" s="44"/>
      <c r="E57" s="44"/>
      <c r="F57" s="49"/>
      <c r="G57" s="49"/>
      <c r="H57" s="33" t="s">
        <v>141</v>
      </c>
    </row>
    <row r="58" spans="1:8" x14ac:dyDescent="0.2">
      <c r="A58" s="44"/>
      <c r="B58" s="44"/>
      <c r="C58" s="45" t="s">
        <v>140</v>
      </c>
      <c r="D58" s="44"/>
      <c r="E58" s="44" t="s">
        <v>141</v>
      </c>
      <c r="F58" s="50" t="s">
        <v>143</v>
      </c>
      <c r="G58" s="47">
        <v>0</v>
      </c>
      <c r="H58" s="33" t="s">
        <v>141</v>
      </c>
    </row>
    <row r="59" spans="1:8" x14ac:dyDescent="0.2">
      <c r="A59" s="44"/>
      <c r="B59" s="44"/>
      <c r="C59" s="48"/>
      <c r="D59" s="44"/>
      <c r="E59" s="44"/>
      <c r="F59" s="49"/>
      <c r="G59" s="49"/>
      <c r="H59" s="33" t="s">
        <v>141</v>
      </c>
    </row>
    <row r="60" spans="1:8" x14ac:dyDescent="0.2">
      <c r="A60" s="44"/>
      <c r="B60" s="44"/>
      <c r="C60" s="45" t="s">
        <v>147</v>
      </c>
      <c r="D60" s="44"/>
      <c r="E60" s="44"/>
      <c r="F60" s="49"/>
      <c r="G60" s="49"/>
      <c r="H60" s="33" t="s">
        <v>141</v>
      </c>
    </row>
    <row r="61" spans="1:8" x14ac:dyDescent="0.2">
      <c r="A61" s="44"/>
      <c r="B61" s="44"/>
      <c r="C61" s="45" t="s">
        <v>140</v>
      </c>
      <c r="D61" s="44"/>
      <c r="E61" s="44" t="s">
        <v>141</v>
      </c>
      <c r="F61" s="50" t="s">
        <v>143</v>
      </c>
      <c r="G61" s="47">
        <v>0</v>
      </c>
      <c r="H61" s="33" t="s">
        <v>141</v>
      </c>
    </row>
    <row r="62" spans="1:8" x14ac:dyDescent="0.2">
      <c r="A62" s="44"/>
      <c r="B62" s="44"/>
      <c r="C62" s="48"/>
      <c r="D62" s="44"/>
      <c r="E62" s="44"/>
      <c r="F62" s="49"/>
      <c r="G62" s="49"/>
      <c r="H62" s="33" t="s">
        <v>141</v>
      </c>
    </row>
    <row r="63" spans="1:8" x14ac:dyDescent="0.2">
      <c r="A63" s="44"/>
      <c r="B63" s="44"/>
      <c r="C63" s="45" t="s">
        <v>148</v>
      </c>
      <c r="D63" s="44"/>
      <c r="E63" s="44"/>
      <c r="F63" s="46">
        <v>2224.1783974999998</v>
      </c>
      <c r="G63" s="47">
        <v>0.95766773999999999</v>
      </c>
      <c r="H63" s="33" t="s">
        <v>141</v>
      </c>
    </row>
    <row r="64" spans="1:8" x14ac:dyDescent="0.2">
      <c r="A64" s="44"/>
      <c r="B64" s="44"/>
      <c r="C64" s="48"/>
      <c r="D64" s="44"/>
      <c r="E64" s="44"/>
      <c r="F64" s="49"/>
      <c r="G64" s="49"/>
      <c r="H64" s="33" t="s">
        <v>141</v>
      </c>
    </row>
    <row r="65" spans="1:8" x14ac:dyDescent="0.2">
      <c r="A65" s="44"/>
      <c r="B65" s="44"/>
      <c r="C65" s="45" t="s">
        <v>149</v>
      </c>
      <c r="D65" s="44"/>
      <c r="E65" s="44"/>
      <c r="F65" s="49"/>
      <c r="G65" s="49"/>
      <c r="H65" s="33" t="s">
        <v>141</v>
      </c>
    </row>
    <row r="66" spans="1:8" x14ac:dyDescent="0.2">
      <c r="A66" s="44"/>
      <c r="B66" s="44"/>
      <c r="C66" s="45" t="s">
        <v>11</v>
      </c>
      <c r="D66" s="44"/>
      <c r="E66" s="44"/>
      <c r="F66" s="49"/>
      <c r="G66" s="49"/>
      <c r="H66" s="33" t="s">
        <v>141</v>
      </c>
    </row>
    <row r="67" spans="1:8" x14ac:dyDescent="0.2">
      <c r="A67" s="44"/>
      <c r="B67" s="44"/>
      <c r="C67" s="45" t="s">
        <v>140</v>
      </c>
      <c r="D67" s="44"/>
      <c r="E67" s="44" t="s">
        <v>141</v>
      </c>
      <c r="F67" s="50" t="s">
        <v>143</v>
      </c>
      <c r="G67" s="47">
        <v>0</v>
      </c>
      <c r="H67" s="33" t="s">
        <v>141</v>
      </c>
    </row>
    <row r="68" spans="1:8" x14ac:dyDescent="0.2">
      <c r="A68" s="44"/>
      <c r="B68" s="44"/>
      <c r="C68" s="48"/>
      <c r="D68" s="44"/>
      <c r="E68" s="44"/>
      <c r="F68" s="49"/>
      <c r="G68" s="49"/>
      <c r="H68" s="33" t="s">
        <v>141</v>
      </c>
    </row>
    <row r="69" spans="1:8" x14ac:dyDescent="0.2">
      <c r="A69" s="44"/>
      <c r="B69" s="44"/>
      <c r="C69" s="45" t="s">
        <v>150</v>
      </c>
      <c r="D69" s="44"/>
      <c r="E69" s="44"/>
      <c r="F69" s="44"/>
      <c r="G69" s="44"/>
      <c r="H69" s="33" t="s">
        <v>141</v>
      </c>
    </row>
    <row r="70" spans="1:8" x14ac:dyDescent="0.2">
      <c r="A70" s="44"/>
      <c r="B70" s="44"/>
      <c r="C70" s="45" t="s">
        <v>140</v>
      </c>
      <c r="D70" s="44"/>
      <c r="E70" s="44" t="s">
        <v>141</v>
      </c>
      <c r="F70" s="50" t="s">
        <v>143</v>
      </c>
      <c r="G70" s="47">
        <v>0</v>
      </c>
      <c r="H70" s="33" t="s">
        <v>141</v>
      </c>
    </row>
    <row r="71" spans="1:8" x14ac:dyDescent="0.2">
      <c r="A71" s="44"/>
      <c r="B71" s="44"/>
      <c r="C71" s="48"/>
      <c r="D71" s="44"/>
      <c r="E71" s="44"/>
      <c r="F71" s="49"/>
      <c r="G71" s="49"/>
      <c r="H71" s="33" t="s">
        <v>141</v>
      </c>
    </row>
    <row r="72" spans="1:8" x14ac:dyDescent="0.2">
      <c r="A72" s="44"/>
      <c r="B72" s="44"/>
      <c r="C72" s="45" t="s">
        <v>151</v>
      </c>
      <c r="D72" s="44"/>
      <c r="E72" s="44"/>
      <c r="F72" s="44"/>
      <c r="G72" s="44"/>
      <c r="H72" s="33" t="s">
        <v>141</v>
      </c>
    </row>
    <row r="73" spans="1:8" x14ac:dyDescent="0.2">
      <c r="A73" s="44"/>
      <c r="B73" s="44"/>
      <c r="C73" s="45" t="s">
        <v>140</v>
      </c>
      <c r="D73" s="44"/>
      <c r="E73" s="44" t="s">
        <v>141</v>
      </c>
      <c r="F73" s="50" t="s">
        <v>143</v>
      </c>
      <c r="G73" s="47">
        <v>0</v>
      </c>
      <c r="H73" s="33" t="s">
        <v>141</v>
      </c>
    </row>
    <row r="74" spans="1:8" x14ac:dyDescent="0.2">
      <c r="A74" s="44"/>
      <c r="B74" s="44"/>
      <c r="C74" s="48"/>
      <c r="D74" s="44"/>
      <c r="E74" s="44"/>
      <c r="F74" s="49"/>
      <c r="G74" s="49"/>
      <c r="H74" s="33" t="s">
        <v>141</v>
      </c>
    </row>
    <row r="75" spans="1:8" x14ac:dyDescent="0.2">
      <c r="A75" s="44"/>
      <c r="B75" s="44"/>
      <c r="C75" s="45" t="s">
        <v>152</v>
      </c>
      <c r="D75" s="44"/>
      <c r="E75" s="44"/>
      <c r="F75" s="49"/>
      <c r="G75" s="49"/>
      <c r="H75" s="33" t="s">
        <v>141</v>
      </c>
    </row>
    <row r="76" spans="1:8" x14ac:dyDescent="0.2">
      <c r="A76" s="44"/>
      <c r="B76" s="44"/>
      <c r="C76" s="45" t="s">
        <v>140</v>
      </c>
      <c r="D76" s="44"/>
      <c r="E76" s="44" t="s">
        <v>141</v>
      </c>
      <c r="F76" s="50" t="s">
        <v>143</v>
      </c>
      <c r="G76" s="47">
        <v>0</v>
      </c>
      <c r="H76" s="33" t="s">
        <v>141</v>
      </c>
    </row>
    <row r="77" spans="1:8" x14ac:dyDescent="0.2">
      <c r="A77" s="44"/>
      <c r="B77" s="44"/>
      <c r="C77" s="48"/>
      <c r="D77" s="44"/>
      <c r="E77" s="44"/>
      <c r="F77" s="49"/>
      <c r="G77" s="49"/>
      <c r="H77" s="33" t="s">
        <v>141</v>
      </c>
    </row>
    <row r="78" spans="1:8" x14ac:dyDescent="0.2">
      <c r="A78" s="44"/>
      <c r="B78" s="44"/>
      <c r="C78" s="45" t="s">
        <v>153</v>
      </c>
      <c r="D78" s="44"/>
      <c r="E78" s="44"/>
      <c r="F78" s="46">
        <v>0</v>
      </c>
      <c r="G78" s="47">
        <v>0</v>
      </c>
      <c r="H78" s="33" t="s">
        <v>141</v>
      </c>
    </row>
    <row r="79" spans="1:8" x14ac:dyDescent="0.2">
      <c r="A79" s="44"/>
      <c r="B79" s="44"/>
      <c r="C79" s="48"/>
      <c r="D79" s="44"/>
      <c r="E79" s="44"/>
      <c r="F79" s="49"/>
      <c r="G79" s="49"/>
      <c r="H79" s="33" t="s">
        <v>141</v>
      </c>
    </row>
    <row r="80" spans="1:8" x14ac:dyDescent="0.2">
      <c r="A80" s="44"/>
      <c r="B80" s="44"/>
      <c r="C80" s="45" t="s">
        <v>154</v>
      </c>
      <c r="D80" s="44"/>
      <c r="E80" s="44"/>
      <c r="F80" s="49"/>
      <c r="G80" s="49"/>
      <c r="H80" s="33" t="s">
        <v>141</v>
      </c>
    </row>
    <row r="81" spans="1:8" x14ac:dyDescent="0.2">
      <c r="A81" s="44"/>
      <c r="B81" s="44"/>
      <c r="C81" s="45" t="s">
        <v>155</v>
      </c>
      <c r="D81" s="44"/>
      <c r="E81" s="44"/>
      <c r="F81" s="49"/>
      <c r="G81" s="49"/>
      <c r="H81" s="33" t="s">
        <v>141</v>
      </c>
    </row>
    <row r="82" spans="1:8" x14ac:dyDescent="0.2">
      <c r="A82" s="44"/>
      <c r="B82" s="44"/>
      <c r="C82" s="45" t="s">
        <v>140</v>
      </c>
      <c r="D82" s="44"/>
      <c r="E82" s="44" t="s">
        <v>141</v>
      </c>
      <c r="F82" s="50" t="s">
        <v>143</v>
      </c>
      <c r="G82" s="47">
        <v>0</v>
      </c>
      <c r="H82" s="33" t="s">
        <v>141</v>
      </c>
    </row>
    <row r="83" spans="1:8" x14ac:dyDescent="0.2">
      <c r="A83" s="44"/>
      <c r="B83" s="44"/>
      <c r="C83" s="48"/>
      <c r="D83" s="44"/>
      <c r="E83" s="44"/>
      <c r="F83" s="49"/>
      <c r="G83" s="49"/>
      <c r="H83" s="33" t="s">
        <v>141</v>
      </c>
    </row>
    <row r="84" spans="1:8" x14ac:dyDescent="0.2">
      <c r="A84" s="44"/>
      <c r="B84" s="44"/>
      <c r="C84" s="45" t="s">
        <v>156</v>
      </c>
      <c r="D84" s="44"/>
      <c r="E84" s="44"/>
      <c r="F84" s="49"/>
      <c r="G84" s="49"/>
      <c r="H84" s="33" t="s">
        <v>141</v>
      </c>
    </row>
    <row r="85" spans="1:8" x14ac:dyDescent="0.2">
      <c r="A85" s="44"/>
      <c r="B85" s="44"/>
      <c r="C85" s="45" t="s">
        <v>140</v>
      </c>
      <c r="D85" s="44"/>
      <c r="E85" s="44" t="s">
        <v>141</v>
      </c>
      <c r="F85" s="50" t="s">
        <v>143</v>
      </c>
      <c r="G85" s="47">
        <v>0</v>
      </c>
      <c r="H85" s="33" t="s">
        <v>141</v>
      </c>
    </row>
    <row r="86" spans="1:8" x14ac:dyDescent="0.2">
      <c r="A86" s="44"/>
      <c r="B86" s="44"/>
      <c r="C86" s="48"/>
      <c r="D86" s="44"/>
      <c r="E86" s="44"/>
      <c r="F86" s="49"/>
      <c r="G86" s="49"/>
      <c r="H86" s="33" t="s">
        <v>141</v>
      </c>
    </row>
    <row r="87" spans="1:8" x14ac:dyDescent="0.2">
      <c r="A87" s="44"/>
      <c r="B87" s="44"/>
      <c r="C87" s="45" t="s">
        <v>157</v>
      </c>
      <c r="D87" s="44"/>
      <c r="E87" s="44"/>
      <c r="F87" s="49"/>
      <c r="G87" s="49"/>
      <c r="H87" s="33" t="s">
        <v>141</v>
      </c>
    </row>
    <row r="88" spans="1:8" x14ac:dyDescent="0.2">
      <c r="A88" s="44"/>
      <c r="B88" s="44"/>
      <c r="C88" s="45" t="s">
        <v>140</v>
      </c>
      <c r="D88" s="44"/>
      <c r="E88" s="44" t="s">
        <v>141</v>
      </c>
      <c r="F88" s="50" t="s">
        <v>143</v>
      </c>
      <c r="G88" s="47">
        <v>0</v>
      </c>
      <c r="H88" s="33" t="s">
        <v>141</v>
      </c>
    </row>
    <row r="89" spans="1:8" x14ac:dyDescent="0.2">
      <c r="A89" s="44"/>
      <c r="B89" s="44"/>
      <c r="C89" s="48"/>
      <c r="D89" s="44"/>
      <c r="E89" s="44"/>
      <c r="F89" s="49"/>
      <c r="G89" s="49"/>
      <c r="H89" s="33" t="s">
        <v>141</v>
      </c>
    </row>
    <row r="90" spans="1:8" x14ac:dyDescent="0.2">
      <c r="A90" s="44"/>
      <c r="B90" s="44"/>
      <c r="C90" s="45" t="s">
        <v>158</v>
      </c>
      <c r="D90" s="44"/>
      <c r="E90" s="44"/>
      <c r="F90" s="49"/>
      <c r="G90" s="49"/>
      <c r="H90" s="33" t="s">
        <v>141</v>
      </c>
    </row>
    <row r="91" spans="1:8" x14ac:dyDescent="0.2">
      <c r="A91" s="39">
        <v>1</v>
      </c>
      <c r="B91" s="40"/>
      <c r="C91" s="40" t="s">
        <v>159</v>
      </c>
      <c r="D91" s="40"/>
      <c r="E91" s="52"/>
      <c r="F91" s="42">
        <v>100.49520819999999</v>
      </c>
      <c r="G91" s="43">
        <v>4.3270370000000002E-2</v>
      </c>
      <c r="H91" s="33">
        <v>5.25</v>
      </c>
    </row>
    <row r="92" spans="1:8" x14ac:dyDescent="0.2">
      <c r="A92" s="44"/>
      <c r="B92" s="44"/>
      <c r="C92" s="45" t="s">
        <v>140</v>
      </c>
      <c r="D92" s="44"/>
      <c r="E92" s="44" t="s">
        <v>141</v>
      </c>
      <c r="F92" s="46">
        <v>100.49520819999999</v>
      </c>
      <c r="G92" s="47">
        <v>4.3270370000000002E-2</v>
      </c>
      <c r="H92" s="33" t="s">
        <v>141</v>
      </c>
    </row>
    <row r="93" spans="1:8" x14ac:dyDescent="0.2">
      <c r="A93" s="44"/>
      <c r="B93" s="44"/>
      <c r="C93" s="48"/>
      <c r="D93" s="44"/>
      <c r="E93" s="44"/>
      <c r="F93" s="49"/>
      <c r="G93" s="49"/>
      <c r="H93" s="33" t="s">
        <v>141</v>
      </c>
    </row>
    <row r="94" spans="1:8" x14ac:dyDescent="0.2">
      <c r="A94" s="44"/>
      <c r="B94" s="44"/>
      <c r="C94" s="45" t="s">
        <v>160</v>
      </c>
      <c r="D94" s="44"/>
      <c r="E94" s="44"/>
      <c r="F94" s="46">
        <v>100.49520819999999</v>
      </c>
      <c r="G94" s="47">
        <v>4.3270370000000002E-2</v>
      </c>
      <c r="H94" s="33" t="s">
        <v>141</v>
      </c>
    </row>
    <row r="95" spans="1:8" x14ac:dyDescent="0.2">
      <c r="A95" s="44"/>
      <c r="B95" s="44"/>
      <c r="C95" s="49"/>
      <c r="D95" s="44"/>
      <c r="E95" s="44"/>
      <c r="F95" s="44"/>
      <c r="G95" s="44"/>
      <c r="H95" s="33" t="s">
        <v>141</v>
      </c>
    </row>
    <row r="96" spans="1:8" x14ac:dyDescent="0.2">
      <c r="A96" s="44"/>
      <c r="B96" s="44"/>
      <c r="C96" s="45" t="s">
        <v>161</v>
      </c>
      <c r="D96" s="44"/>
      <c r="E96" s="44"/>
      <c r="F96" s="44"/>
      <c r="G96" s="44"/>
      <c r="H96" s="33" t="s">
        <v>141</v>
      </c>
    </row>
    <row r="97" spans="1:10" x14ac:dyDescent="0.2">
      <c r="A97" s="44"/>
      <c r="B97" s="44"/>
      <c r="C97" s="45" t="s">
        <v>162</v>
      </c>
      <c r="D97" s="44"/>
      <c r="E97" s="44"/>
      <c r="F97" s="44"/>
      <c r="G97" s="44"/>
      <c r="H97" s="33" t="s">
        <v>141</v>
      </c>
    </row>
    <row r="98" spans="1:10" x14ac:dyDescent="0.2">
      <c r="A98" s="44"/>
      <c r="B98" s="44"/>
      <c r="C98" s="45" t="s">
        <v>140</v>
      </c>
      <c r="D98" s="44"/>
      <c r="E98" s="44" t="s">
        <v>141</v>
      </c>
      <c r="F98" s="50" t="s">
        <v>143</v>
      </c>
      <c r="G98" s="47">
        <v>0</v>
      </c>
      <c r="H98" s="33" t="s">
        <v>141</v>
      </c>
    </row>
    <row r="99" spans="1:10" x14ac:dyDescent="0.2">
      <c r="A99" s="44"/>
      <c r="B99" s="44"/>
      <c r="C99" s="48"/>
      <c r="D99" s="44"/>
      <c r="E99" s="44"/>
      <c r="F99" s="49"/>
      <c r="G99" s="49"/>
      <c r="H99" s="33" t="s">
        <v>141</v>
      </c>
    </row>
    <row r="100" spans="1:10" x14ac:dyDescent="0.2">
      <c r="A100" s="44"/>
      <c r="B100" s="44"/>
      <c r="C100" s="45" t="s">
        <v>163</v>
      </c>
      <c r="D100" s="44"/>
      <c r="E100" s="44"/>
      <c r="F100" s="44"/>
      <c r="G100" s="44"/>
      <c r="H100" s="33" t="s">
        <v>141</v>
      </c>
    </row>
    <row r="101" spans="1:10" x14ac:dyDescent="0.2">
      <c r="A101" s="44"/>
      <c r="B101" s="44"/>
      <c r="C101" s="45" t="s">
        <v>164</v>
      </c>
      <c r="D101" s="44"/>
      <c r="E101" s="44"/>
      <c r="F101" s="44"/>
      <c r="G101" s="44"/>
      <c r="H101" s="33" t="s">
        <v>141</v>
      </c>
    </row>
    <row r="102" spans="1:10" x14ac:dyDescent="0.2">
      <c r="A102" s="44"/>
      <c r="B102" s="44"/>
      <c r="C102" s="45" t="s">
        <v>140</v>
      </c>
      <c r="D102" s="44"/>
      <c r="E102" s="44" t="s">
        <v>141</v>
      </c>
      <c r="F102" s="50" t="s">
        <v>143</v>
      </c>
      <c r="G102" s="47">
        <v>0</v>
      </c>
      <c r="H102" s="33" t="s">
        <v>141</v>
      </c>
    </row>
    <row r="103" spans="1:10" x14ac:dyDescent="0.2">
      <c r="A103" s="44"/>
      <c r="B103" s="44"/>
      <c r="C103" s="48"/>
      <c r="D103" s="44"/>
      <c r="E103" s="44"/>
      <c r="F103" s="49"/>
      <c r="G103" s="49"/>
      <c r="H103" s="33" t="s">
        <v>141</v>
      </c>
    </row>
    <row r="104" spans="1:10" x14ac:dyDescent="0.2">
      <c r="A104" s="44"/>
      <c r="B104" s="44"/>
      <c r="C104" s="45" t="s">
        <v>165</v>
      </c>
      <c r="D104" s="44"/>
      <c r="E104" s="44"/>
      <c r="F104" s="49"/>
      <c r="G104" s="49"/>
      <c r="H104" s="33" t="s">
        <v>141</v>
      </c>
    </row>
    <row r="105" spans="1:10" x14ac:dyDescent="0.2">
      <c r="A105" s="44"/>
      <c r="B105" s="44"/>
      <c r="C105" s="45" t="s">
        <v>140</v>
      </c>
      <c r="D105" s="44"/>
      <c r="E105" s="44" t="s">
        <v>141</v>
      </c>
      <c r="F105" s="50" t="s">
        <v>143</v>
      </c>
      <c r="G105" s="47">
        <v>0</v>
      </c>
      <c r="H105" s="33" t="s">
        <v>141</v>
      </c>
    </row>
    <row r="106" spans="1:10" x14ac:dyDescent="0.2">
      <c r="A106" s="44"/>
      <c r="B106" s="44"/>
      <c r="C106" s="48"/>
      <c r="D106" s="44"/>
      <c r="E106" s="44"/>
      <c r="F106" s="49"/>
      <c r="G106" s="49"/>
      <c r="H106" s="33" t="s">
        <v>141</v>
      </c>
    </row>
    <row r="107" spans="1:10" x14ac:dyDescent="0.2">
      <c r="A107" s="52"/>
      <c r="B107" s="40"/>
      <c r="C107" s="40" t="s">
        <v>166</v>
      </c>
      <c r="D107" s="40"/>
      <c r="E107" s="52"/>
      <c r="F107" s="42">
        <v>-2.17875548</v>
      </c>
      <c r="G107" s="43">
        <v>-9.3811000000000003E-4</v>
      </c>
      <c r="H107" s="33" t="s">
        <v>141</v>
      </c>
    </row>
    <row r="108" spans="1:10" x14ac:dyDescent="0.2">
      <c r="A108" s="48"/>
      <c r="B108" s="48"/>
      <c r="C108" s="45" t="s">
        <v>167</v>
      </c>
      <c r="D108" s="49"/>
      <c r="E108" s="49"/>
      <c r="F108" s="46">
        <v>2322.49485022</v>
      </c>
      <c r="G108" s="53">
        <v>1</v>
      </c>
      <c r="H108" s="33" t="s">
        <v>141</v>
      </c>
    </row>
    <row r="109" spans="1:10" x14ac:dyDescent="0.2">
      <c r="A109" s="54"/>
      <c r="B109" s="54"/>
      <c r="C109" s="55"/>
      <c r="D109" s="56"/>
      <c r="E109" s="56"/>
      <c r="F109" s="57"/>
      <c r="G109" s="58"/>
      <c r="H109" s="59"/>
    </row>
    <row r="110" spans="1:10" x14ac:dyDescent="0.2">
      <c r="A110" s="54"/>
      <c r="B110" s="187" t="s">
        <v>989</v>
      </c>
      <c r="C110" s="187"/>
      <c r="D110" s="187"/>
      <c r="E110" s="187"/>
      <c r="F110" s="187"/>
      <c r="G110" s="187"/>
      <c r="H110" s="187"/>
      <c r="J110" s="61"/>
    </row>
    <row r="111" spans="1:10" x14ac:dyDescent="0.2">
      <c r="A111" s="54"/>
      <c r="B111" s="187" t="s">
        <v>990</v>
      </c>
      <c r="C111" s="187"/>
      <c r="D111" s="187"/>
      <c r="E111" s="187"/>
      <c r="F111" s="187"/>
      <c r="G111" s="187"/>
      <c r="H111" s="187"/>
      <c r="J111" s="61"/>
    </row>
    <row r="112" spans="1:10" x14ac:dyDescent="0.2">
      <c r="A112" s="54"/>
      <c r="B112" s="187" t="s">
        <v>991</v>
      </c>
      <c r="C112" s="187"/>
      <c r="D112" s="187"/>
      <c r="E112" s="187"/>
      <c r="F112" s="187"/>
      <c r="G112" s="187"/>
      <c r="H112" s="187"/>
      <c r="J112" s="61"/>
    </row>
    <row r="113" spans="1:17" s="63" customFormat="1" ht="51.75" customHeight="1" x14ac:dyDescent="0.25">
      <c r="A113" s="62"/>
      <c r="B113" s="188" t="s">
        <v>992</v>
      </c>
      <c r="C113" s="188"/>
      <c r="D113" s="188"/>
      <c r="E113" s="188"/>
      <c r="F113" s="188"/>
      <c r="G113" s="188"/>
      <c r="H113" s="188"/>
      <c r="I113"/>
      <c r="J113" s="61"/>
      <c r="K113"/>
      <c r="L113"/>
      <c r="M113"/>
      <c r="N113"/>
      <c r="O113"/>
      <c r="P113"/>
      <c r="Q113"/>
    </row>
    <row r="114" spans="1:17" x14ac:dyDescent="0.2">
      <c r="A114" s="54"/>
      <c r="B114" s="187" t="s">
        <v>993</v>
      </c>
      <c r="C114" s="187"/>
      <c r="D114" s="187"/>
      <c r="E114" s="187"/>
      <c r="F114" s="187"/>
      <c r="G114" s="187"/>
      <c r="H114" s="187"/>
      <c r="J114" s="61"/>
    </row>
    <row r="115" spans="1:17" x14ac:dyDescent="0.2">
      <c r="A115" s="54"/>
      <c r="B115" s="54"/>
      <c r="C115" s="54"/>
      <c r="D115" s="56"/>
      <c r="E115" s="56"/>
      <c r="F115" s="56"/>
      <c r="G115" s="56"/>
    </row>
    <row r="116" spans="1:17" x14ac:dyDescent="0.2">
      <c r="A116" s="54"/>
      <c r="B116" s="189" t="s">
        <v>168</v>
      </c>
      <c r="C116" s="190"/>
      <c r="D116" s="191"/>
      <c r="E116" s="64"/>
      <c r="F116" s="56"/>
      <c r="G116" s="56"/>
    </row>
    <row r="117" spans="1:17" ht="30" customHeight="1" x14ac:dyDescent="0.2">
      <c r="A117" s="54"/>
      <c r="B117" s="192" t="s">
        <v>169</v>
      </c>
      <c r="C117" s="193"/>
      <c r="D117" s="32" t="s">
        <v>170</v>
      </c>
      <c r="E117" s="64"/>
      <c r="F117" s="56"/>
      <c r="G117" s="56"/>
    </row>
    <row r="118" spans="1:17" x14ac:dyDescent="0.2">
      <c r="A118" s="54"/>
      <c r="B118" s="192" t="s">
        <v>995</v>
      </c>
      <c r="C118" s="193"/>
      <c r="D118" s="32" t="s">
        <v>170</v>
      </c>
      <c r="E118" s="64"/>
      <c r="F118" s="56"/>
      <c r="G118" s="56"/>
    </row>
    <row r="119" spans="1:17" x14ac:dyDescent="0.2">
      <c r="A119" s="54"/>
      <c r="B119" s="192" t="s">
        <v>171</v>
      </c>
      <c r="C119" s="193"/>
      <c r="D119" s="65" t="s">
        <v>141</v>
      </c>
      <c r="E119" s="64"/>
      <c r="F119" s="56"/>
      <c r="G119" s="56"/>
    </row>
    <row r="120" spans="1:17" x14ac:dyDescent="0.2">
      <c r="A120" s="66"/>
      <c r="B120" s="67" t="s">
        <v>141</v>
      </c>
      <c r="C120" s="67" t="s">
        <v>996</v>
      </c>
      <c r="D120" s="67" t="s">
        <v>172</v>
      </c>
      <c r="E120" s="66"/>
      <c r="F120" s="66"/>
      <c r="G120" s="66"/>
      <c r="H120" s="66"/>
      <c r="J120" s="61"/>
    </row>
    <row r="121" spans="1:17" x14ac:dyDescent="0.2">
      <c r="A121" s="66"/>
      <c r="B121" s="68" t="s">
        <v>173</v>
      </c>
      <c r="C121" s="69">
        <v>46203</v>
      </c>
      <c r="D121" s="69">
        <v>46234</v>
      </c>
      <c r="E121" s="66"/>
      <c r="F121" s="66"/>
      <c r="G121" s="66"/>
      <c r="J121" s="61"/>
    </row>
    <row r="122" spans="1:17" x14ac:dyDescent="0.2">
      <c r="A122" s="66"/>
      <c r="B122" s="35" t="s">
        <v>174</v>
      </c>
      <c r="C122" s="70">
        <v>37.148299999999999</v>
      </c>
      <c r="D122" s="70">
        <v>37.514800000000001</v>
      </c>
      <c r="E122" s="66"/>
      <c r="F122" s="60"/>
      <c r="G122" s="71"/>
    </row>
    <row r="123" spans="1:17" x14ac:dyDescent="0.2">
      <c r="A123" s="66"/>
      <c r="B123" s="35" t="s">
        <v>997</v>
      </c>
      <c r="C123" s="70">
        <v>34.131</v>
      </c>
      <c r="D123" s="70">
        <v>34.467799999999997</v>
      </c>
      <c r="E123" s="66"/>
      <c r="F123" s="60"/>
      <c r="G123" s="71"/>
    </row>
    <row r="124" spans="1:17" x14ac:dyDescent="0.2">
      <c r="A124" s="66"/>
      <c r="B124" s="35" t="s">
        <v>175</v>
      </c>
      <c r="C124" s="70">
        <v>36.358499999999999</v>
      </c>
      <c r="D124" s="70">
        <v>36.710900000000002</v>
      </c>
      <c r="E124" s="66"/>
      <c r="F124" s="60"/>
      <c r="G124" s="71"/>
    </row>
    <row r="125" spans="1:17" x14ac:dyDescent="0.2">
      <c r="A125" s="66"/>
      <c r="B125" s="35" t="s">
        <v>998</v>
      </c>
      <c r="C125" s="70">
        <v>33.364699999999999</v>
      </c>
      <c r="D125" s="70">
        <v>33.688200000000002</v>
      </c>
      <c r="E125" s="66"/>
      <c r="F125" s="60"/>
      <c r="G125" s="71"/>
    </row>
    <row r="126" spans="1:17" x14ac:dyDescent="0.2">
      <c r="A126" s="66"/>
      <c r="B126" s="66"/>
      <c r="C126" s="66"/>
      <c r="D126" s="66"/>
      <c r="E126" s="66"/>
      <c r="F126" s="66"/>
      <c r="G126" s="66"/>
    </row>
    <row r="127" spans="1:17" x14ac:dyDescent="0.2">
      <c r="A127" s="66"/>
      <c r="B127" s="192" t="s">
        <v>999</v>
      </c>
      <c r="C127" s="193"/>
      <c r="D127" s="32" t="s">
        <v>170</v>
      </c>
      <c r="E127" s="66"/>
      <c r="F127" s="66"/>
      <c r="G127" s="66"/>
    </row>
    <row r="128" spans="1:17" x14ac:dyDescent="0.2">
      <c r="A128" s="66"/>
      <c r="B128" s="78"/>
      <c r="C128" s="78"/>
      <c r="D128" s="78"/>
      <c r="E128" s="66"/>
      <c r="F128" s="66"/>
      <c r="G128" s="66"/>
    </row>
    <row r="129" spans="1:7" x14ac:dyDescent="0.2">
      <c r="A129" s="66"/>
      <c r="B129" s="192" t="s">
        <v>177</v>
      </c>
      <c r="C129" s="193"/>
      <c r="D129" s="32" t="s">
        <v>170</v>
      </c>
      <c r="E129" s="78"/>
      <c r="F129" s="78"/>
      <c r="G129" s="78"/>
    </row>
    <row r="130" spans="1:7" x14ac:dyDescent="0.2">
      <c r="A130" s="66"/>
      <c r="B130" s="192" t="s">
        <v>178</v>
      </c>
      <c r="C130" s="193"/>
      <c r="D130" s="32" t="s">
        <v>170</v>
      </c>
      <c r="E130" s="66"/>
      <c r="F130" s="66"/>
      <c r="G130" s="66"/>
    </row>
    <row r="131" spans="1:7" ht="12.75" customHeight="1" x14ac:dyDescent="0.2">
      <c r="A131" s="66"/>
      <c r="B131" s="192" t="s">
        <v>179</v>
      </c>
      <c r="C131" s="193"/>
      <c r="D131" s="32" t="s">
        <v>170</v>
      </c>
      <c r="E131" s="74"/>
      <c r="F131" s="66"/>
      <c r="G131" s="66"/>
    </row>
    <row r="132" spans="1:7" ht="12.75" customHeight="1" x14ac:dyDescent="0.2">
      <c r="A132" s="66"/>
      <c r="B132" s="192" t="s">
        <v>180</v>
      </c>
      <c r="C132" s="193"/>
      <c r="D132" s="75">
        <v>0.1719305241458749</v>
      </c>
      <c r="E132" s="74"/>
      <c r="F132" s="66"/>
      <c r="G132" s="66"/>
    </row>
    <row r="135" spans="1:7" x14ac:dyDescent="0.2">
      <c r="B135" s="194" t="s">
        <v>1000</v>
      </c>
      <c r="C135" s="194"/>
    </row>
    <row r="137" spans="1:7" ht="153.75" customHeight="1" x14ac:dyDescent="0.2"/>
    <row r="140" spans="1:7" x14ac:dyDescent="0.2">
      <c r="B140" s="76" t="s">
        <v>1001</v>
      </c>
      <c r="C140" s="77"/>
      <c r="D140" s="76"/>
    </row>
    <row r="141" spans="1:7" x14ac:dyDescent="0.2">
      <c r="B141" s="76" t="s">
        <v>1009</v>
      </c>
      <c r="D141" s="76"/>
    </row>
    <row r="142" spans="1:7" ht="165" customHeight="1" x14ac:dyDescent="0.2"/>
  </sheetData>
  <mergeCells count="18">
    <mergeCell ref="B131:C131"/>
    <mergeCell ref="B132:C132"/>
    <mergeCell ref="B135:C135"/>
    <mergeCell ref="B118:C118"/>
    <mergeCell ref="B119:C119"/>
    <mergeCell ref="B127:C127"/>
    <mergeCell ref="B129:C129"/>
    <mergeCell ref="B130:C130"/>
    <mergeCell ref="B112:H112"/>
    <mergeCell ref="B113:H113"/>
    <mergeCell ref="B114:H114"/>
    <mergeCell ref="B116:D116"/>
    <mergeCell ref="B117:C117"/>
    <mergeCell ref="A1:H1"/>
    <mergeCell ref="A2:H2"/>
    <mergeCell ref="A3:H3"/>
    <mergeCell ref="B110:H110"/>
    <mergeCell ref="B111:H111"/>
  </mergeCells>
  <hyperlinks>
    <hyperlink ref="I1" location="Index!B2" display="Index" xr:uid="{53812DB9-4227-4248-8FCF-B7BBFF23544D}"/>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05D2F-E629-43C6-8FE9-9753E91AC88E}">
  <sheetPr>
    <outlinePr summaryBelow="0" summaryRight="0"/>
  </sheetPr>
  <dimension ref="A1:Q140"/>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402</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341</v>
      </c>
      <c r="C7" s="40" t="s">
        <v>342</v>
      </c>
      <c r="D7" s="40" t="s">
        <v>52</v>
      </c>
      <c r="E7" s="41">
        <v>71973</v>
      </c>
      <c r="F7" s="42">
        <v>591.72601950000001</v>
      </c>
      <c r="G7" s="43">
        <v>7.5970839999999998E-2</v>
      </c>
      <c r="H7" s="33" t="s">
        <v>141</v>
      </c>
    </row>
    <row r="8" spans="1:9" x14ac:dyDescent="0.2">
      <c r="A8" s="39">
        <v>2</v>
      </c>
      <c r="B8" s="40" t="s">
        <v>328</v>
      </c>
      <c r="C8" s="40" t="s">
        <v>329</v>
      </c>
      <c r="D8" s="40" t="s">
        <v>40</v>
      </c>
      <c r="E8" s="41">
        <v>7076</v>
      </c>
      <c r="F8" s="42">
        <v>405.17176000000001</v>
      </c>
      <c r="G8" s="43">
        <v>5.2019410000000002E-2</v>
      </c>
      <c r="H8" s="33" t="s">
        <v>141</v>
      </c>
    </row>
    <row r="9" spans="1:9" x14ac:dyDescent="0.2">
      <c r="A9" s="39">
        <v>3</v>
      </c>
      <c r="B9" s="40" t="s">
        <v>332</v>
      </c>
      <c r="C9" s="40" t="s">
        <v>333</v>
      </c>
      <c r="D9" s="40" t="s">
        <v>250</v>
      </c>
      <c r="E9" s="41">
        <v>21388</v>
      </c>
      <c r="F9" s="42">
        <v>339.21368000000001</v>
      </c>
      <c r="G9" s="43">
        <v>4.3551149999999997E-2</v>
      </c>
      <c r="H9" s="33" t="s">
        <v>141</v>
      </c>
    </row>
    <row r="10" spans="1:9" x14ac:dyDescent="0.2">
      <c r="A10" s="39">
        <v>4</v>
      </c>
      <c r="B10" s="40" t="s">
        <v>77</v>
      </c>
      <c r="C10" s="40" t="s">
        <v>78</v>
      </c>
      <c r="D10" s="40" t="s">
        <v>32</v>
      </c>
      <c r="E10" s="41">
        <v>38992</v>
      </c>
      <c r="F10" s="42">
        <v>333.732528</v>
      </c>
      <c r="G10" s="43">
        <v>4.2847429999999999E-2</v>
      </c>
      <c r="H10" s="33" t="s">
        <v>141</v>
      </c>
    </row>
    <row r="11" spans="1:9" x14ac:dyDescent="0.2">
      <c r="A11" s="39">
        <v>5</v>
      </c>
      <c r="B11" s="40" t="s">
        <v>330</v>
      </c>
      <c r="C11" s="40" t="s">
        <v>331</v>
      </c>
      <c r="D11" s="40" t="s">
        <v>45</v>
      </c>
      <c r="E11" s="41">
        <v>462376</v>
      </c>
      <c r="F11" s="42">
        <v>331.75477999999998</v>
      </c>
      <c r="G11" s="43">
        <v>4.2593510000000001E-2</v>
      </c>
      <c r="H11" s="33" t="s">
        <v>141</v>
      </c>
    </row>
    <row r="12" spans="1:9" x14ac:dyDescent="0.2">
      <c r="A12" s="39">
        <v>6</v>
      </c>
      <c r="B12" s="40" t="s">
        <v>349</v>
      </c>
      <c r="C12" s="40" t="s">
        <v>350</v>
      </c>
      <c r="D12" s="40" t="s">
        <v>194</v>
      </c>
      <c r="E12" s="41">
        <v>107991</v>
      </c>
      <c r="F12" s="42">
        <v>321.7591845</v>
      </c>
      <c r="G12" s="43">
        <v>4.1310189999999997E-2</v>
      </c>
      <c r="H12" s="33" t="s">
        <v>141</v>
      </c>
    </row>
    <row r="13" spans="1:9" x14ac:dyDescent="0.2">
      <c r="A13" s="39">
        <v>7</v>
      </c>
      <c r="B13" s="40" t="s">
        <v>351</v>
      </c>
      <c r="C13" s="40" t="s">
        <v>352</v>
      </c>
      <c r="D13" s="40" t="s">
        <v>116</v>
      </c>
      <c r="E13" s="41">
        <v>19836</v>
      </c>
      <c r="F13" s="42">
        <v>309.362256</v>
      </c>
      <c r="G13" s="43">
        <v>3.9718570000000002E-2</v>
      </c>
      <c r="H13" s="33" t="s">
        <v>141</v>
      </c>
    </row>
    <row r="14" spans="1:9" x14ac:dyDescent="0.2">
      <c r="A14" s="39">
        <v>8</v>
      </c>
      <c r="B14" s="40" t="s">
        <v>334</v>
      </c>
      <c r="C14" s="40" t="s">
        <v>335</v>
      </c>
      <c r="D14" s="40" t="s">
        <v>199</v>
      </c>
      <c r="E14" s="41">
        <v>33039</v>
      </c>
      <c r="F14" s="42">
        <v>303.43017600000002</v>
      </c>
      <c r="G14" s="43">
        <v>3.8956959999999999E-2</v>
      </c>
      <c r="H14" s="33" t="s">
        <v>141</v>
      </c>
    </row>
    <row r="15" spans="1:9" x14ac:dyDescent="0.2">
      <c r="A15" s="39">
        <v>9</v>
      </c>
      <c r="B15" s="40" t="s">
        <v>345</v>
      </c>
      <c r="C15" s="40" t="s">
        <v>346</v>
      </c>
      <c r="D15" s="40" t="s">
        <v>45</v>
      </c>
      <c r="E15" s="41">
        <v>382570</v>
      </c>
      <c r="F15" s="42">
        <v>287.73089700000003</v>
      </c>
      <c r="G15" s="43">
        <v>3.6941349999999998E-2</v>
      </c>
      <c r="H15" s="33" t="s">
        <v>141</v>
      </c>
    </row>
    <row r="16" spans="1:9" x14ac:dyDescent="0.2">
      <c r="A16" s="39">
        <v>10</v>
      </c>
      <c r="B16" s="40" t="s">
        <v>347</v>
      </c>
      <c r="C16" s="40" t="s">
        <v>348</v>
      </c>
      <c r="D16" s="40" t="s">
        <v>45</v>
      </c>
      <c r="E16" s="41">
        <v>76163</v>
      </c>
      <c r="F16" s="42">
        <v>251.26173700000001</v>
      </c>
      <c r="G16" s="43">
        <v>3.2259129999999997E-2</v>
      </c>
      <c r="H16" s="33" t="s">
        <v>141</v>
      </c>
    </row>
    <row r="17" spans="1:8" ht="25.5" x14ac:dyDescent="0.2">
      <c r="A17" s="39">
        <v>11</v>
      </c>
      <c r="B17" s="40" t="s">
        <v>343</v>
      </c>
      <c r="C17" s="40" t="s">
        <v>344</v>
      </c>
      <c r="D17" s="40" t="s">
        <v>205</v>
      </c>
      <c r="E17" s="41">
        <v>3653</v>
      </c>
      <c r="F17" s="42">
        <v>241.26238499999999</v>
      </c>
      <c r="G17" s="43">
        <v>3.0975329999999999E-2</v>
      </c>
      <c r="H17" s="33" t="s">
        <v>141</v>
      </c>
    </row>
    <row r="18" spans="1:8" x14ac:dyDescent="0.2">
      <c r="A18" s="39">
        <v>12</v>
      </c>
      <c r="B18" s="40" t="s">
        <v>353</v>
      </c>
      <c r="C18" s="40" t="s">
        <v>354</v>
      </c>
      <c r="D18" s="40" t="s">
        <v>109</v>
      </c>
      <c r="E18" s="41">
        <v>37303</v>
      </c>
      <c r="F18" s="42">
        <v>216.432006</v>
      </c>
      <c r="G18" s="43">
        <v>2.7787389999999999E-2</v>
      </c>
      <c r="H18" s="33" t="s">
        <v>141</v>
      </c>
    </row>
    <row r="19" spans="1:8" x14ac:dyDescent="0.2">
      <c r="A19" s="39">
        <v>13</v>
      </c>
      <c r="B19" s="40" t="s">
        <v>290</v>
      </c>
      <c r="C19" s="40" t="s">
        <v>291</v>
      </c>
      <c r="D19" s="40" t="s">
        <v>32</v>
      </c>
      <c r="E19" s="41">
        <v>10116</v>
      </c>
      <c r="F19" s="42">
        <v>214.479432</v>
      </c>
      <c r="G19" s="43">
        <v>2.7536700000000001E-2</v>
      </c>
      <c r="H19" s="33" t="s">
        <v>141</v>
      </c>
    </row>
    <row r="20" spans="1:8" x14ac:dyDescent="0.2">
      <c r="A20" s="39">
        <v>14</v>
      </c>
      <c r="B20" s="40" t="s">
        <v>233</v>
      </c>
      <c r="C20" s="40" t="s">
        <v>234</v>
      </c>
      <c r="D20" s="40" t="s">
        <v>184</v>
      </c>
      <c r="E20" s="41">
        <v>1412</v>
      </c>
      <c r="F20" s="42">
        <v>207.74755999999999</v>
      </c>
      <c r="G20" s="43">
        <v>2.6672410000000001E-2</v>
      </c>
      <c r="H20" s="33" t="s">
        <v>141</v>
      </c>
    </row>
    <row r="21" spans="1:8" x14ac:dyDescent="0.2">
      <c r="A21" s="39">
        <v>15</v>
      </c>
      <c r="B21" s="40" t="s">
        <v>355</v>
      </c>
      <c r="C21" s="40" t="s">
        <v>356</v>
      </c>
      <c r="D21" s="40" t="s">
        <v>357</v>
      </c>
      <c r="E21" s="41">
        <v>48701</v>
      </c>
      <c r="F21" s="42">
        <v>205.71302399999999</v>
      </c>
      <c r="G21" s="43">
        <v>2.6411190000000001E-2</v>
      </c>
      <c r="H21" s="33" t="s">
        <v>141</v>
      </c>
    </row>
    <row r="22" spans="1:8" x14ac:dyDescent="0.2">
      <c r="A22" s="39">
        <v>16</v>
      </c>
      <c r="B22" s="40" t="s">
        <v>320</v>
      </c>
      <c r="C22" s="40" t="s">
        <v>321</v>
      </c>
      <c r="D22" s="40" t="s">
        <v>228</v>
      </c>
      <c r="E22" s="41">
        <v>65871</v>
      </c>
      <c r="F22" s="42">
        <v>199.22683950000001</v>
      </c>
      <c r="G22" s="43">
        <v>2.5578440000000001E-2</v>
      </c>
      <c r="H22" s="33" t="s">
        <v>141</v>
      </c>
    </row>
    <row r="23" spans="1:8" x14ac:dyDescent="0.2">
      <c r="A23" s="39">
        <v>17</v>
      </c>
      <c r="B23" s="40" t="s">
        <v>360</v>
      </c>
      <c r="C23" s="40" t="s">
        <v>361</v>
      </c>
      <c r="D23" s="40" t="s">
        <v>119</v>
      </c>
      <c r="E23" s="41">
        <v>106345</v>
      </c>
      <c r="F23" s="42">
        <v>196.85522950000001</v>
      </c>
      <c r="G23" s="43">
        <v>2.5273960000000002E-2</v>
      </c>
      <c r="H23" s="33" t="s">
        <v>141</v>
      </c>
    </row>
    <row r="24" spans="1:8" x14ac:dyDescent="0.2">
      <c r="A24" s="39">
        <v>18</v>
      </c>
      <c r="B24" s="40" t="s">
        <v>48</v>
      </c>
      <c r="C24" s="40" t="s">
        <v>49</v>
      </c>
      <c r="D24" s="40" t="s">
        <v>17</v>
      </c>
      <c r="E24" s="41">
        <v>15091</v>
      </c>
      <c r="F24" s="42">
        <v>194.61353600000001</v>
      </c>
      <c r="G24" s="43">
        <v>2.4986149999999999E-2</v>
      </c>
      <c r="H24" s="33" t="s">
        <v>141</v>
      </c>
    </row>
    <row r="25" spans="1:8" x14ac:dyDescent="0.2">
      <c r="A25" s="39">
        <v>19</v>
      </c>
      <c r="B25" s="40" t="s">
        <v>358</v>
      </c>
      <c r="C25" s="40" t="s">
        <v>359</v>
      </c>
      <c r="D25" s="40" t="s">
        <v>116</v>
      </c>
      <c r="E25" s="41">
        <v>96717</v>
      </c>
      <c r="F25" s="42">
        <v>186.68315340000001</v>
      </c>
      <c r="G25" s="43">
        <v>2.396798E-2</v>
      </c>
      <c r="H25" s="33" t="s">
        <v>141</v>
      </c>
    </row>
    <row r="26" spans="1:8" x14ac:dyDescent="0.2">
      <c r="A26" s="39">
        <v>20</v>
      </c>
      <c r="B26" s="40" t="s">
        <v>365</v>
      </c>
      <c r="C26" s="40" t="s">
        <v>366</v>
      </c>
      <c r="D26" s="40" t="s">
        <v>184</v>
      </c>
      <c r="E26" s="41">
        <v>22434</v>
      </c>
      <c r="F26" s="42">
        <v>184.09340399999999</v>
      </c>
      <c r="G26" s="43">
        <v>2.363548E-2</v>
      </c>
      <c r="H26" s="33" t="s">
        <v>141</v>
      </c>
    </row>
    <row r="27" spans="1:8" x14ac:dyDescent="0.2">
      <c r="A27" s="39">
        <v>21</v>
      </c>
      <c r="B27" s="40" t="s">
        <v>64</v>
      </c>
      <c r="C27" s="40" t="s">
        <v>65</v>
      </c>
      <c r="D27" s="40" t="s">
        <v>32</v>
      </c>
      <c r="E27" s="41">
        <v>3065</v>
      </c>
      <c r="F27" s="42">
        <v>172.51352499999999</v>
      </c>
      <c r="G27" s="43">
        <v>2.214876E-2</v>
      </c>
      <c r="H27" s="33" t="s">
        <v>141</v>
      </c>
    </row>
    <row r="28" spans="1:8" x14ac:dyDescent="0.2">
      <c r="A28" s="39">
        <v>22</v>
      </c>
      <c r="B28" s="40" t="s">
        <v>367</v>
      </c>
      <c r="C28" s="40" t="s">
        <v>368</v>
      </c>
      <c r="D28" s="40" t="s">
        <v>32</v>
      </c>
      <c r="E28" s="41">
        <v>20968</v>
      </c>
      <c r="F28" s="42">
        <v>157.144676</v>
      </c>
      <c r="G28" s="43">
        <v>2.0175579999999999E-2</v>
      </c>
      <c r="H28" s="33" t="s">
        <v>141</v>
      </c>
    </row>
    <row r="29" spans="1:8" x14ac:dyDescent="0.2">
      <c r="A29" s="39">
        <v>23</v>
      </c>
      <c r="B29" s="40" t="s">
        <v>362</v>
      </c>
      <c r="C29" s="40" t="s">
        <v>363</v>
      </c>
      <c r="D29" s="40" t="s">
        <v>364</v>
      </c>
      <c r="E29" s="41">
        <v>12930</v>
      </c>
      <c r="F29" s="42">
        <v>146.18657999999999</v>
      </c>
      <c r="G29" s="43">
        <v>1.8768679999999999E-2</v>
      </c>
      <c r="H29" s="33" t="s">
        <v>141</v>
      </c>
    </row>
    <row r="30" spans="1:8" ht="25.5" x14ac:dyDescent="0.2">
      <c r="A30" s="39">
        <v>24</v>
      </c>
      <c r="B30" s="40" t="s">
        <v>70</v>
      </c>
      <c r="C30" s="40" t="s">
        <v>71</v>
      </c>
      <c r="D30" s="40" t="s">
        <v>26</v>
      </c>
      <c r="E30" s="41">
        <v>2622</v>
      </c>
      <c r="F30" s="42">
        <v>142.74168</v>
      </c>
      <c r="G30" s="43">
        <v>1.83264E-2</v>
      </c>
      <c r="H30" s="33" t="s">
        <v>141</v>
      </c>
    </row>
    <row r="31" spans="1:8" x14ac:dyDescent="0.2">
      <c r="A31" s="39">
        <v>25</v>
      </c>
      <c r="B31" s="40" t="s">
        <v>369</v>
      </c>
      <c r="C31" s="40" t="s">
        <v>370</v>
      </c>
      <c r="D31" s="40" t="s">
        <v>223</v>
      </c>
      <c r="E31" s="41">
        <v>25131</v>
      </c>
      <c r="F31" s="42">
        <v>135.8958825</v>
      </c>
      <c r="G31" s="43">
        <v>1.744747E-2</v>
      </c>
      <c r="H31" s="33" t="s">
        <v>141</v>
      </c>
    </row>
    <row r="32" spans="1:8" x14ac:dyDescent="0.2">
      <c r="A32" s="39">
        <v>26</v>
      </c>
      <c r="B32" s="40" t="s">
        <v>373</v>
      </c>
      <c r="C32" s="40" t="s">
        <v>374</v>
      </c>
      <c r="D32" s="40" t="s">
        <v>184</v>
      </c>
      <c r="E32" s="41">
        <v>8289</v>
      </c>
      <c r="F32" s="42">
        <v>127.169838</v>
      </c>
      <c r="G32" s="43">
        <v>1.6327149999999999E-2</v>
      </c>
      <c r="H32" s="33" t="s">
        <v>141</v>
      </c>
    </row>
    <row r="33" spans="1:8" ht="25.5" x14ac:dyDescent="0.2">
      <c r="A33" s="39">
        <v>27</v>
      </c>
      <c r="B33" s="40" t="s">
        <v>375</v>
      </c>
      <c r="C33" s="40" t="s">
        <v>376</v>
      </c>
      <c r="D33" s="40" t="s">
        <v>205</v>
      </c>
      <c r="E33" s="41">
        <v>12965</v>
      </c>
      <c r="F33" s="42">
        <v>118.88905</v>
      </c>
      <c r="G33" s="43">
        <v>1.526399E-2</v>
      </c>
      <c r="H33" s="33" t="s">
        <v>141</v>
      </c>
    </row>
    <row r="34" spans="1:8" x14ac:dyDescent="0.2">
      <c r="A34" s="39">
        <v>28</v>
      </c>
      <c r="B34" s="40" t="s">
        <v>391</v>
      </c>
      <c r="C34" s="40" t="s">
        <v>392</v>
      </c>
      <c r="D34" s="40" t="s">
        <v>199</v>
      </c>
      <c r="E34" s="41">
        <v>38673</v>
      </c>
      <c r="F34" s="42">
        <v>116.947152</v>
      </c>
      <c r="G34" s="43">
        <v>1.5014670000000001E-2</v>
      </c>
      <c r="H34" s="33" t="s">
        <v>141</v>
      </c>
    </row>
    <row r="35" spans="1:8" x14ac:dyDescent="0.2">
      <c r="A35" s="39">
        <v>29</v>
      </c>
      <c r="B35" s="40" t="s">
        <v>377</v>
      </c>
      <c r="C35" s="40" t="s">
        <v>378</v>
      </c>
      <c r="D35" s="40" t="s">
        <v>32</v>
      </c>
      <c r="E35" s="41">
        <v>28519</v>
      </c>
      <c r="F35" s="42">
        <v>110.8105745</v>
      </c>
      <c r="G35" s="43">
        <v>1.4226809999999999E-2</v>
      </c>
      <c r="H35" s="33" t="s">
        <v>141</v>
      </c>
    </row>
    <row r="36" spans="1:8" x14ac:dyDescent="0.2">
      <c r="A36" s="39">
        <v>30</v>
      </c>
      <c r="B36" s="40" t="s">
        <v>379</v>
      </c>
      <c r="C36" s="40" t="s">
        <v>380</v>
      </c>
      <c r="D36" s="40" t="s">
        <v>32</v>
      </c>
      <c r="E36" s="41">
        <v>6481</v>
      </c>
      <c r="F36" s="42">
        <v>107.979941</v>
      </c>
      <c r="G36" s="43">
        <v>1.386339E-2</v>
      </c>
      <c r="H36" s="33" t="s">
        <v>141</v>
      </c>
    </row>
    <row r="37" spans="1:8" x14ac:dyDescent="0.2">
      <c r="A37" s="39">
        <v>31</v>
      </c>
      <c r="B37" s="40" t="s">
        <v>381</v>
      </c>
      <c r="C37" s="40" t="s">
        <v>382</v>
      </c>
      <c r="D37" s="40" t="s">
        <v>383</v>
      </c>
      <c r="E37" s="41">
        <v>12654</v>
      </c>
      <c r="F37" s="42">
        <v>96.176727</v>
      </c>
      <c r="G37" s="43">
        <v>1.234799E-2</v>
      </c>
      <c r="H37" s="33" t="s">
        <v>141</v>
      </c>
    </row>
    <row r="38" spans="1:8" x14ac:dyDescent="0.2">
      <c r="A38" s="39">
        <v>32</v>
      </c>
      <c r="B38" s="40" t="s">
        <v>386</v>
      </c>
      <c r="C38" s="40" t="s">
        <v>387</v>
      </c>
      <c r="D38" s="40" t="s">
        <v>119</v>
      </c>
      <c r="E38" s="41">
        <v>18794</v>
      </c>
      <c r="F38" s="42">
        <v>95.304373999999996</v>
      </c>
      <c r="G38" s="43">
        <v>1.223599E-2</v>
      </c>
      <c r="H38" s="33" t="s">
        <v>141</v>
      </c>
    </row>
    <row r="39" spans="1:8" x14ac:dyDescent="0.2">
      <c r="A39" s="39">
        <v>33</v>
      </c>
      <c r="B39" s="40" t="s">
        <v>114</v>
      </c>
      <c r="C39" s="40" t="s">
        <v>115</v>
      </c>
      <c r="D39" s="40" t="s">
        <v>116</v>
      </c>
      <c r="E39" s="41">
        <v>1185</v>
      </c>
      <c r="F39" s="42">
        <v>88.169925000000006</v>
      </c>
      <c r="G39" s="43">
        <v>1.132001E-2</v>
      </c>
      <c r="H39" s="33" t="s">
        <v>141</v>
      </c>
    </row>
    <row r="40" spans="1:8" x14ac:dyDescent="0.2">
      <c r="A40" s="39">
        <v>34</v>
      </c>
      <c r="B40" s="40" t="s">
        <v>388</v>
      </c>
      <c r="C40" s="40" t="s">
        <v>389</v>
      </c>
      <c r="D40" s="40" t="s">
        <v>390</v>
      </c>
      <c r="E40" s="41">
        <v>7010</v>
      </c>
      <c r="F40" s="42">
        <v>82.984380000000002</v>
      </c>
      <c r="G40" s="43">
        <v>1.0654240000000001E-2</v>
      </c>
      <c r="H40" s="33" t="s">
        <v>141</v>
      </c>
    </row>
    <row r="41" spans="1:8" x14ac:dyDescent="0.2">
      <c r="A41" s="39">
        <v>35</v>
      </c>
      <c r="B41" s="40" t="s">
        <v>120</v>
      </c>
      <c r="C41" s="40" t="s">
        <v>121</v>
      </c>
      <c r="D41" s="40" t="s">
        <v>40</v>
      </c>
      <c r="E41" s="41">
        <v>18879</v>
      </c>
      <c r="F41" s="42">
        <v>79.112449499999997</v>
      </c>
      <c r="G41" s="43">
        <v>1.015713E-2</v>
      </c>
      <c r="H41" s="33" t="s">
        <v>141</v>
      </c>
    </row>
    <row r="42" spans="1:8" x14ac:dyDescent="0.2">
      <c r="A42" s="39">
        <v>36</v>
      </c>
      <c r="B42" s="40" t="s">
        <v>393</v>
      </c>
      <c r="C42" s="40" t="s">
        <v>394</v>
      </c>
      <c r="D42" s="40" t="s">
        <v>184</v>
      </c>
      <c r="E42" s="41">
        <v>5599</v>
      </c>
      <c r="F42" s="42">
        <v>76.135202000000007</v>
      </c>
      <c r="G42" s="43">
        <v>9.7748899999999996E-3</v>
      </c>
      <c r="H42" s="33" t="s">
        <v>141</v>
      </c>
    </row>
    <row r="43" spans="1:8" x14ac:dyDescent="0.2">
      <c r="A43" s="39">
        <v>37</v>
      </c>
      <c r="B43" s="40" t="s">
        <v>395</v>
      </c>
      <c r="C43" s="40" t="s">
        <v>396</v>
      </c>
      <c r="D43" s="40" t="s">
        <v>250</v>
      </c>
      <c r="E43" s="41">
        <v>26290</v>
      </c>
      <c r="F43" s="42">
        <v>69.000733999999994</v>
      </c>
      <c r="G43" s="43">
        <v>8.8588999999999994E-3</v>
      </c>
      <c r="H43" s="33" t="s">
        <v>141</v>
      </c>
    </row>
    <row r="44" spans="1:8" x14ac:dyDescent="0.2">
      <c r="A44" s="39">
        <v>38</v>
      </c>
      <c r="B44" s="40" t="s">
        <v>384</v>
      </c>
      <c r="C44" s="40" t="s">
        <v>385</v>
      </c>
      <c r="D44" s="40" t="s">
        <v>116</v>
      </c>
      <c r="E44" s="41">
        <v>7334</v>
      </c>
      <c r="F44" s="42">
        <v>58.635330000000003</v>
      </c>
      <c r="G44" s="43">
        <v>7.5281000000000002E-3</v>
      </c>
      <c r="H44" s="33" t="s">
        <v>141</v>
      </c>
    </row>
    <row r="45" spans="1:8" x14ac:dyDescent="0.2">
      <c r="A45" s="44"/>
      <c r="B45" s="44"/>
      <c r="C45" s="45" t="s">
        <v>140</v>
      </c>
      <c r="D45" s="44"/>
      <c r="E45" s="44" t="s">
        <v>141</v>
      </c>
      <c r="F45" s="46">
        <v>7504.0476079</v>
      </c>
      <c r="G45" s="47">
        <v>0.96343372000000005</v>
      </c>
      <c r="H45" s="33" t="s">
        <v>141</v>
      </c>
    </row>
    <row r="46" spans="1:8" x14ac:dyDescent="0.2">
      <c r="A46" s="44"/>
      <c r="B46" s="44"/>
      <c r="C46" s="48"/>
      <c r="D46" s="44"/>
      <c r="E46" s="44"/>
      <c r="F46" s="49"/>
      <c r="G46" s="49"/>
      <c r="H46" s="33" t="s">
        <v>141</v>
      </c>
    </row>
    <row r="47" spans="1:8" x14ac:dyDescent="0.2">
      <c r="A47" s="44"/>
      <c r="B47" s="44"/>
      <c r="C47" s="45" t="s">
        <v>142</v>
      </c>
      <c r="D47" s="44"/>
      <c r="E47" s="44"/>
      <c r="F47" s="44"/>
      <c r="G47" s="44"/>
      <c r="H47" s="33" t="s">
        <v>141</v>
      </c>
    </row>
    <row r="48" spans="1:8" x14ac:dyDescent="0.2">
      <c r="A48" s="44"/>
      <c r="B48" s="44"/>
      <c r="C48" s="45" t="s">
        <v>140</v>
      </c>
      <c r="D48" s="44"/>
      <c r="E48" s="44" t="s">
        <v>141</v>
      </c>
      <c r="F48" s="50" t="s">
        <v>143</v>
      </c>
      <c r="G48" s="47">
        <v>0</v>
      </c>
      <c r="H48" s="33" t="s">
        <v>141</v>
      </c>
    </row>
    <row r="49" spans="1:8" x14ac:dyDescent="0.2">
      <c r="A49" s="44"/>
      <c r="B49" s="44"/>
      <c r="C49" s="48"/>
      <c r="D49" s="44"/>
      <c r="E49" s="44"/>
      <c r="F49" s="49"/>
      <c r="G49" s="49"/>
      <c r="H49" s="33" t="s">
        <v>141</v>
      </c>
    </row>
    <row r="50" spans="1:8" x14ac:dyDescent="0.2">
      <c r="A50" s="44"/>
      <c r="B50" s="44"/>
      <c r="C50" s="45" t="s">
        <v>144</v>
      </c>
      <c r="D50" s="44"/>
      <c r="E50" s="44"/>
      <c r="F50" s="44"/>
      <c r="G50" s="44"/>
      <c r="H50" s="33" t="s">
        <v>141</v>
      </c>
    </row>
    <row r="51" spans="1:8" x14ac:dyDescent="0.2">
      <c r="A51" s="44"/>
      <c r="B51" s="44"/>
      <c r="C51" s="45" t="s">
        <v>140</v>
      </c>
      <c r="D51" s="44"/>
      <c r="E51" s="44" t="s">
        <v>141</v>
      </c>
      <c r="F51" s="50" t="s">
        <v>143</v>
      </c>
      <c r="G51" s="47">
        <v>0</v>
      </c>
      <c r="H51" s="33" t="s">
        <v>141</v>
      </c>
    </row>
    <row r="52" spans="1:8" x14ac:dyDescent="0.2">
      <c r="A52" s="44"/>
      <c r="B52" s="44"/>
      <c r="C52" s="48"/>
      <c r="D52" s="44"/>
      <c r="E52" s="44"/>
      <c r="F52" s="49"/>
      <c r="G52" s="49"/>
      <c r="H52" s="33" t="s">
        <v>141</v>
      </c>
    </row>
    <row r="53" spans="1:8" x14ac:dyDescent="0.2">
      <c r="A53" s="44"/>
      <c r="B53" s="44"/>
      <c r="C53" s="45" t="s">
        <v>145</v>
      </c>
      <c r="D53" s="44"/>
      <c r="E53" s="44"/>
      <c r="F53" s="44"/>
      <c r="G53" s="44"/>
      <c r="H53" s="33" t="s">
        <v>141</v>
      </c>
    </row>
    <row r="54" spans="1:8" x14ac:dyDescent="0.2">
      <c r="A54" s="44"/>
      <c r="B54" s="44"/>
      <c r="C54" s="45" t="s">
        <v>140</v>
      </c>
      <c r="D54" s="44"/>
      <c r="E54" s="44" t="s">
        <v>141</v>
      </c>
      <c r="F54" s="50" t="s">
        <v>143</v>
      </c>
      <c r="G54" s="47">
        <v>0</v>
      </c>
      <c r="H54" s="33" t="s">
        <v>141</v>
      </c>
    </row>
    <row r="55" spans="1:8" x14ac:dyDescent="0.2">
      <c r="A55" s="44"/>
      <c r="B55" s="44"/>
      <c r="C55" s="48"/>
      <c r="D55" s="44"/>
      <c r="E55" s="44"/>
      <c r="F55" s="49"/>
      <c r="G55" s="49"/>
      <c r="H55" s="33" t="s">
        <v>141</v>
      </c>
    </row>
    <row r="56" spans="1:8" x14ac:dyDescent="0.2">
      <c r="A56" s="44"/>
      <c r="B56" s="44"/>
      <c r="C56" s="45" t="s">
        <v>146</v>
      </c>
      <c r="D56" s="44"/>
      <c r="E56" s="44"/>
      <c r="F56" s="49"/>
      <c r="G56" s="49"/>
      <c r="H56" s="33" t="s">
        <v>141</v>
      </c>
    </row>
    <row r="57" spans="1:8" x14ac:dyDescent="0.2">
      <c r="A57" s="44"/>
      <c r="B57" s="44"/>
      <c r="C57" s="45" t="s">
        <v>140</v>
      </c>
      <c r="D57" s="44"/>
      <c r="E57" s="44" t="s">
        <v>141</v>
      </c>
      <c r="F57" s="50" t="s">
        <v>143</v>
      </c>
      <c r="G57" s="47">
        <v>0</v>
      </c>
      <c r="H57" s="33" t="s">
        <v>141</v>
      </c>
    </row>
    <row r="58" spans="1:8" x14ac:dyDescent="0.2">
      <c r="A58" s="44"/>
      <c r="B58" s="44"/>
      <c r="C58" s="48"/>
      <c r="D58" s="44"/>
      <c r="E58" s="44"/>
      <c r="F58" s="49"/>
      <c r="G58" s="49"/>
      <c r="H58" s="33" t="s">
        <v>141</v>
      </c>
    </row>
    <row r="59" spans="1:8" x14ac:dyDescent="0.2">
      <c r="A59" s="44"/>
      <c r="B59" s="44"/>
      <c r="C59" s="45" t="s">
        <v>147</v>
      </c>
      <c r="D59" s="44"/>
      <c r="E59" s="44"/>
      <c r="F59" s="49"/>
      <c r="G59" s="49"/>
      <c r="H59" s="33" t="s">
        <v>141</v>
      </c>
    </row>
    <row r="60" spans="1:8" x14ac:dyDescent="0.2">
      <c r="A60" s="44"/>
      <c r="B60" s="44"/>
      <c r="C60" s="45" t="s">
        <v>140</v>
      </c>
      <c r="D60" s="44"/>
      <c r="E60" s="44" t="s">
        <v>141</v>
      </c>
      <c r="F60" s="50" t="s">
        <v>143</v>
      </c>
      <c r="G60" s="47">
        <v>0</v>
      </c>
      <c r="H60" s="33" t="s">
        <v>141</v>
      </c>
    </row>
    <row r="61" spans="1:8" x14ac:dyDescent="0.2">
      <c r="A61" s="44"/>
      <c r="B61" s="44"/>
      <c r="C61" s="48"/>
      <c r="D61" s="44"/>
      <c r="E61" s="44"/>
      <c r="F61" s="49"/>
      <c r="G61" s="49"/>
      <c r="H61" s="33" t="s">
        <v>141</v>
      </c>
    </row>
    <row r="62" spans="1:8" x14ac:dyDescent="0.2">
      <c r="A62" s="44"/>
      <c r="B62" s="44"/>
      <c r="C62" s="45" t="s">
        <v>148</v>
      </c>
      <c r="D62" s="44"/>
      <c r="E62" s="44"/>
      <c r="F62" s="46">
        <v>7504.0476079</v>
      </c>
      <c r="G62" s="47">
        <v>0.96343372000000005</v>
      </c>
      <c r="H62" s="33" t="s">
        <v>141</v>
      </c>
    </row>
    <row r="63" spans="1:8" x14ac:dyDescent="0.2">
      <c r="A63" s="44"/>
      <c r="B63" s="44"/>
      <c r="C63" s="48"/>
      <c r="D63" s="44"/>
      <c r="E63" s="44"/>
      <c r="F63" s="49"/>
      <c r="G63" s="49"/>
      <c r="H63" s="33" t="s">
        <v>141</v>
      </c>
    </row>
    <row r="64" spans="1:8" x14ac:dyDescent="0.2">
      <c r="A64" s="44"/>
      <c r="B64" s="44"/>
      <c r="C64" s="45" t="s">
        <v>149</v>
      </c>
      <c r="D64" s="44"/>
      <c r="E64" s="44"/>
      <c r="F64" s="49"/>
      <c r="G64" s="49"/>
      <c r="H64" s="33" t="s">
        <v>141</v>
      </c>
    </row>
    <row r="65" spans="1:8" x14ac:dyDescent="0.2">
      <c r="A65" s="44"/>
      <c r="B65" s="44"/>
      <c r="C65" s="45" t="s">
        <v>11</v>
      </c>
      <c r="D65" s="44"/>
      <c r="E65" s="44"/>
      <c r="F65" s="49"/>
      <c r="G65" s="49"/>
      <c r="H65" s="33" t="s">
        <v>141</v>
      </c>
    </row>
    <row r="66" spans="1:8" x14ac:dyDescent="0.2">
      <c r="A66" s="44"/>
      <c r="B66" s="44"/>
      <c r="C66" s="45" t="s">
        <v>140</v>
      </c>
      <c r="D66" s="44"/>
      <c r="E66" s="44" t="s">
        <v>141</v>
      </c>
      <c r="F66" s="50" t="s">
        <v>143</v>
      </c>
      <c r="G66" s="47">
        <v>0</v>
      </c>
      <c r="H66" s="33" t="s">
        <v>141</v>
      </c>
    </row>
    <row r="67" spans="1:8" x14ac:dyDescent="0.2">
      <c r="A67" s="44"/>
      <c r="B67" s="44"/>
      <c r="C67" s="48"/>
      <c r="D67" s="44"/>
      <c r="E67" s="44"/>
      <c r="F67" s="49"/>
      <c r="G67" s="49"/>
      <c r="H67" s="33" t="s">
        <v>141</v>
      </c>
    </row>
    <row r="68" spans="1:8" x14ac:dyDescent="0.2">
      <c r="A68" s="44"/>
      <c r="B68" s="44"/>
      <c r="C68" s="45" t="s">
        <v>150</v>
      </c>
      <c r="D68" s="44"/>
      <c r="E68" s="44"/>
      <c r="F68" s="44"/>
      <c r="G68" s="44"/>
      <c r="H68" s="33" t="s">
        <v>141</v>
      </c>
    </row>
    <row r="69" spans="1:8" x14ac:dyDescent="0.2">
      <c r="A69" s="44"/>
      <c r="B69" s="44"/>
      <c r="C69" s="45" t="s">
        <v>140</v>
      </c>
      <c r="D69" s="44"/>
      <c r="E69" s="44" t="s">
        <v>141</v>
      </c>
      <c r="F69" s="50" t="s">
        <v>143</v>
      </c>
      <c r="G69" s="47">
        <v>0</v>
      </c>
      <c r="H69" s="33" t="s">
        <v>141</v>
      </c>
    </row>
    <row r="70" spans="1:8" x14ac:dyDescent="0.2">
      <c r="A70" s="44"/>
      <c r="B70" s="44"/>
      <c r="C70" s="48"/>
      <c r="D70" s="44"/>
      <c r="E70" s="44"/>
      <c r="F70" s="49"/>
      <c r="G70" s="49"/>
      <c r="H70" s="33" t="s">
        <v>141</v>
      </c>
    </row>
    <row r="71" spans="1:8" x14ac:dyDescent="0.2">
      <c r="A71" s="44"/>
      <c r="B71" s="44"/>
      <c r="C71" s="45" t="s">
        <v>151</v>
      </c>
      <c r="D71" s="44"/>
      <c r="E71" s="44"/>
      <c r="F71" s="44"/>
      <c r="G71" s="44"/>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152</v>
      </c>
      <c r="D74" s="44"/>
      <c r="E74" s="44"/>
      <c r="F74" s="49"/>
      <c r="G74" s="49"/>
      <c r="H74" s="33" t="s">
        <v>141</v>
      </c>
    </row>
    <row r="75" spans="1:8" x14ac:dyDescent="0.2">
      <c r="A75" s="44"/>
      <c r="B75" s="44"/>
      <c r="C75" s="45" t="s">
        <v>140</v>
      </c>
      <c r="D75" s="44"/>
      <c r="E75" s="44" t="s">
        <v>141</v>
      </c>
      <c r="F75" s="50" t="s">
        <v>143</v>
      </c>
      <c r="G75" s="47">
        <v>0</v>
      </c>
      <c r="H75" s="33" t="s">
        <v>141</v>
      </c>
    </row>
    <row r="76" spans="1:8" x14ac:dyDescent="0.2">
      <c r="A76" s="44"/>
      <c r="B76" s="44"/>
      <c r="C76" s="48"/>
      <c r="D76" s="44"/>
      <c r="E76" s="44"/>
      <c r="F76" s="49"/>
      <c r="G76" s="49"/>
      <c r="H76" s="33" t="s">
        <v>141</v>
      </c>
    </row>
    <row r="77" spans="1:8" x14ac:dyDescent="0.2">
      <c r="A77" s="44"/>
      <c r="B77" s="44"/>
      <c r="C77" s="45" t="s">
        <v>153</v>
      </c>
      <c r="D77" s="44"/>
      <c r="E77" s="44"/>
      <c r="F77" s="46">
        <v>0</v>
      </c>
      <c r="G77" s="47">
        <v>0</v>
      </c>
      <c r="H77" s="33" t="s">
        <v>141</v>
      </c>
    </row>
    <row r="78" spans="1:8" x14ac:dyDescent="0.2">
      <c r="A78" s="44"/>
      <c r="B78" s="44"/>
      <c r="C78" s="48"/>
      <c r="D78" s="44"/>
      <c r="E78" s="44"/>
      <c r="F78" s="49"/>
      <c r="G78" s="49"/>
      <c r="H78" s="33" t="s">
        <v>141</v>
      </c>
    </row>
    <row r="79" spans="1:8" x14ac:dyDescent="0.2">
      <c r="A79" s="44"/>
      <c r="B79" s="44"/>
      <c r="C79" s="45" t="s">
        <v>154</v>
      </c>
      <c r="D79" s="44"/>
      <c r="E79" s="44"/>
      <c r="F79" s="49"/>
      <c r="G79" s="49"/>
      <c r="H79" s="33" t="s">
        <v>141</v>
      </c>
    </row>
    <row r="80" spans="1:8" x14ac:dyDescent="0.2">
      <c r="A80" s="44"/>
      <c r="B80" s="44"/>
      <c r="C80" s="45" t="s">
        <v>155</v>
      </c>
      <c r="D80" s="44"/>
      <c r="E80" s="44"/>
      <c r="F80" s="49"/>
      <c r="G80" s="49"/>
      <c r="H80" s="33" t="s">
        <v>141</v>
      </c>
    </row>
    <row r="81" spans="1:8" x14ac:dyDescent="0.2">
      <c r="A81" s="44"/>
      <c r="B81" s="44"/>
      <c r="C81" s="45" t="s">
        <v>140</v>
      </c>
      <c r="D81" s="44"/>
      <c r="E81" s="44" t="s">
        <v>141</v>
      </c>
      <c r="F81" s="50" t="s">
        <v>143</v>
      </c>
      <c r="G81" s="47">
        <v>0</v>
      </c>
      <c r="H81" s="33" t="s">
        <v>141</v>
      </c>
    </row>
    <row r="82" spans="1:8" x14ac:dyDescent="0.2">
      <c r="A82" s="44"/>
      <c r="B82" s="44"/>
      <c r="C82" s="48"/>
      <c r="D82" s="44"/>
      <c r="E82" s="44"/>
      <c r="F82" s="49"/>
      <c r="G82" s="49"/>
      <c r="H82" s="33" t="s">
        <v>141</v>
      </c>
    </row>
    <row r="83" spans="1:8" x14ac:dyDescent="0.2">
      <c r="A83" s="44"/>
      <c r="B83" s="44"/>
      <c r="C83" s="45" t="s">
        <v>156</v>
      </c>
      <c r="D83" s="44"/>
      <c r="E83" s="44"/>
      <c r="F83" s="49"/>
      <c r="G83" s="49"/>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157</v>
      </c>
      <c r="D86" s="44"/>
      <c r="E86" s="44"/>
      <c r="F86" s="49"/>
      <c r="G86" s="49"/>
      <c r="H86" s="33" t="s">
        <v>141</v>
      </c>
    </row>
    <row r="87" spans="1:8" x14ac:dyDescent="0.2">
      <c r="A87" s="44"/>
      <c r="B87" s="44"/>
      <c r="C87" s="45" t="s">
        <v>140</v>
      </c>
      <c r="D87" s="44"/>
      <c r="E87" s="44" t="s">
        <v>141</v>
      </c>
      <c r="F87" s="50" t="s">
        <v>143</v>
      </c>
      <c r="G87" s="47">
        <v>0</v>
      </c>
      <c r="H87" s="33" t="s">
        <v>141</v>
      </c>
    </row>
    <row r="88" spans="1:8" x14ac:dyDescent="0.2">
      <c r="A88" s="44"/>
      <c r="B88" s="44"/>
      <c r="C88" s="48"/>
      <c r="D88" s="44"/>
      <c r="E88" s="44"/>
      <c r="F88" s="49"/>
      <c r="G88" s="49"/>
      <c r="H88" s="33" t="s">
        <v>141</v>
      </c>
    </row>
    <row r="89" spans="1:8" x14ac:dyDescent="0.2">
      <c r="A89" s="44"/>
      <c r="B89" s="44"/>
      <c r="C89" s="45" t="s">
        <v>158</v>
      </c>
      <c r="D89" s="44"/>
      <c r="E89" s="44"/>
      <c r="F89" s="49"/>
      <c r="G89" s="49"/>
      <c r="H89" s="33" t="s">
        <v>141</v>
      </c>
    </row>
    <row r="90" spans="1:8" x14ac:dyDescent="0.2">
      <c r="A90" s="39">
        <v>1</v>
      </c>
      <c r="B90" s="40"/>
      <c r="C90" s="40" t="s">
        <v>159</v>
      </c>
      <c r="D90" s="40"/>
      <c r="E90" s="52"/>
      <c r="F90" s="42">
        <v>286.37279750099998</v>
      </c>
      <c r="G90" s="43">
        <v>3.6766989999999999E-2</v>
      </c>
      <c r="H90" s="33">
        <v>5.25</v>
      </c>
    </row>
    <row r="91" spans="1:8" x14ac:dyDescent="0.2">
      <c r="A91" s="44"/>
      <c r="B91" s="44"/>
      <c r="C91" s="45" t="s">
        <v>140</v>
      </c>
      <c r="D91" s="44"/>
      <c r="E91" s="44" t="s">
        <v>141</v>
      </c>
      <c r="F91" s="46">
        <v>286.37279750099998</v>
      </c>
      <c r="G91" s="47">
        <v>3.6766989999999999E-2</v>
      </c>
      <c r="H91" s="33" t="s">
        <v>141</v>
      </c>
    </row>
    <row r="92" spans="1:8" x14ac:dyDescent="0.2">
      <c r="A92" s="44"/>
      <c r="B92" s="44"/>
      <c r="C92" s="48"/>
      <c r="D92" s="44"/>
      <c r="E92" s="44"/>
      <c r="F92" s="49"/>
      <c r="G92" s="49"/>
      <c r="H92" s="33" t="s">
        <v>141</v>
      </c>
    </row>
    <row r="93" spans="1:8" x14ac:dyDescent="0.2">
      <c r="A93" s="44"/>
      <c r="B93" s="44"/>
      <c r="C93" s="45" t="s">
        <v>160</v>
      </c>
      <c r="D93" s="44"/>
      <c r="E93" s="44"/>
      <c r="F93" s="46">
        <v>286.37279750099998</v>
      </c>
      <c r="G93" s="47">
        <v>3.6766989999999999E-2</v>
      </c>
      <c r="H93" s="33" t="s">
        <v>141</v>
      </c>
    </row>
    <row r="94" spans="1:8" x14ac:dyDescent="0.2">
      <c r="A94" s="44"/>
      <c r="B94" s="44"/>
      <c r="C94" s="49"/>
      <c r="D94" s="44"/>
      <c r="E94" s="44"/>
      <c r="F94" s="44"/>
      <c r="G94" s="44"/>
      <c r="H94" s="33" t="s">
        <v>141</v>
      </c>
    </row>
    <row r="95" spans="1:8" x14ac:dyDescent="0.2">
      <c r="A95" s="44"/>
      <c r="B95" s="44"/>
      <c r="C95" s="45" t="s">
        <v>161</v>
      </c>
      <c r="D95" s="44"/>
      <c r="E95" s="44"/>
      <c r="F95" s="44"/>
      <c r="G95" s="44"/>
      <c r="H95" s="33" t="s">
        <v>141</v>
      </c>
    </row>
    <row r="96" spans="1:8" x14ac:dyDescent="0.2">
      <c r="A96" s="44"/>
      <c r="B96" s="44"/>
      <c r="C96" s="45" t="s">
        <v>162</v>
      </c>
      <c r="D96" s="44"/>
      <c r="E96" s="44"/>
      <c r="F96" s="44"/>
      <c r="G96" s="44"/>
      <c r="H96" s="33" t="s">
        <v>141</v>
      </c>
    </row>
    <row r="97" spans="1:17" x14ac:dyDescent="0.2">
      <c r="A97" s="44"/>
      <c r="B97" s="44"/>
      <c r="C97" s="45" t="s">
        <v>140</v>
      </c>
      <c r="D97" s="44"/>
      <c r="E97" s="44" t="s">
        <v>141</v>
      </c>
      <c r="F97" s="50" t="s">
        <v>143</v>
      </c>
      <c r="G97" s="47">
        <v>0</v>
      </c>
      <c r="H97" s="33" t="s">
        <v>141</v>
      </c>
    </row>
    <row r="98" spans="1:17" x14ac:dyDescent="0.2">
      <c r="A98" s="44"/>
      <c r="B98" s="44"/>
      <c r="C98" s="48"/>
      <c r="D98" s="44"/>
      <c r="E98" s="44"/>
      <c r="F98" s="49"/>
      <c r="G98" s="49"/>
      <c r="H98" s="33" t="s">
        <v>141</v>
      </c>
    </row>
    <row r="99" spans="1:17" x14ac:dyDescent="0.2">
      <c r="A99" s="44"/>
      <c r="B99" s="44"/>
      <c r="C99" s="45" t="s">
        <v>163</v>
      </c>
      <c r="D99" s="44"/>
      <c r="E99" s="44"/>
      <c r="F99" s="44"/>
      <c r="G99" s="44"/>
      <c r="H99" s="33" t="s">
        <v>141</v>
      </c>
    </row>
    <row r="100" spans="1:17" x14ac:dyDescent="0.2">
      <c r="A100" s="44"/>
      <c r="B100" s="44"/>
      <c r="C100" s="45" t="s">
        <v>164</v>
      </c>
      <c r="D100" s="44"/>
      <c r="E100" s="44"/>
      <c r="F100" s="44"/>
      <c r="G100" s="44"/>
      <c r="H100" s="33" t="s">
        <v>141</v>
      </c>
    </row>
    <row r="101" spans="1:17" x14ac:dyDescent="0.2">
      <c r="A101" s="44"/>
      <c r="B101" s="44"/>
      <c r="C101" s="45" t="s">
        <v>140</v>
      </c>
      <c r="D101" s="44"/>
      <c r="E101" s="44" t="s">
        <v>141</v>
      </c>
      <c r="F101" s="50" t="s">
        <v>143</v>
      </c>
      <c r="G101" s="47">
        <v>0</v>
      </c>
      <c r="H101" s="33" t="s">
        <v>141</v>
      </c>
    </row>
    <row r="102" spans="1:17" x14ac:dyDescent="0.2">
      <c r="A102" s="44"/>
      <c r="B102" s="44"/>
      <c r="C102" s="48"/>
      <c r="D102" s="44"/>
      <c r="E102" s="44"/>
      <c r="F102" s="49"/>
      <c r="G102" s="49"/>
      <c r="H102" s="33" t="s">
        <v>141</v>
      </c>
    </row>
    <row r="103" spans="1:17" x14ac:dyDescent="0.2">
      <c r="A103" s="44"/>
      <c r="B103" s="44"/>
      <c r="C103" s="45" t="s">
        <v>165</v>
      </c>
      <c r="D103" s="44"/>
      <c r="E103" s="44"/>
      <c r="F103" s="49"/>
      <c r="G103" s="49"/>
      <c r="H103" s="33" t="s">
        <v>141</v>
      </c>
    </row>
    <row r="104" spans="1:17" x14ac:dyDescent="0.2">
      <c r="A104" s="44"/>
      <c r="B104" s="44"/>
      <c r="C104" s="45" t="s">
        <v>140</v>
      </c>
      <c r="D104" s="44"/>
      <c r="E104" s="44" t="s">
        <v>141</v>
      </c>
      <c r="F104" s="50" t="s">
        <v>143</v>
      </c>
      <c r="G104" s="47">
        <v>0</v>
      </c>
      <c r="H104" s="33" t="s">
        <v>141</v>
      </c>
    </row>
    <row r="105" spans="1:17" x14ac:dyDescent="0.2">
      <c r="A105" s="44"/>
      <c r="B105" s="40"/>
      <c r="C105" s="40"/>
      <c r="D105" s="45"/>
      <c r="E105" s="44"/>
      <c r="F105" s="40"/>
      <c r="G105" s="52"/>
      <c r="H105" s="33" t="s">
        <v>141</v>
      </c>
    </row>
    <row r="106" spans="1:17" x14ac:dyDescent="0.2">
      <c r="A106" s="52"/>
      <c r="B106" s="40"/>
      <c r="C106" s="40" t="s">
        <v>166</v>
      </c>
      <c r="D106" s="40"/>
      <c r="E106" s="52"/>
      <c r="F106" s="42">
        <v>-1.5630865300000001</v>
      </c>
      <c r="G106" s="43">
        <v>-2.0068000000000001E-4</v>
      </c>
      <c r="H106" s="33" t="s">
        <v>141</v>
      </c>
    </row>
    <row r="107" spans="1:17" x14ac:dyDescent="0.2">
      <c r="A107" s="48"/>
      <c r="B107" s="48"/>
      <c r="C107" s="45" t="s">
        <v>167</v>
      </c>
      <c r="D107" s="49"/>
      <c r="E107" s="49"/>
      <c r="F107" s="46">
        <v>7788.8573188709997</v>
      </c>
      <c r="G107" s="53">
        <v>1.00000003</v>
      </c>
      <c r="H107" s="33" t="s">
        <v>141</v>
      </c>
    </row>
    <row r="108" spans="1:17" x14ac:dyDescent="0.2">
      <c r="A108" s="54"/>
      <c r="B108" s="54"/>
      <c r="C108" s="55"/>
      <c r="D108" s="56"/>
      <c r="E108" s="56"/>
      <c r="F108" s="57"/>
      <c r="G108" s="58"/>
      <c r="H108" s="59"/>
    </row>
    <row r="109" spans="1:17" x14ac:dyDescent="0.2">
      <c r="A109" s="54"/>
      <c r="B109" s="187" t="s">
        <v>989</v>
      </c>
      <c r="C109" s="187"/>
      <c r="D109" s="187"/>
      <c r="E109" s="187"/>
      <c r="F109" s="187"/>
      <c r="G109" s="187"/>
      <c r="H109" s="187"/>
      <c r="J109" s="61"/>
    </row>
    <row r="110" spans="1:17" x14ac:dyDescent="0.2">
      <c r="A110" s="54"/>
      <c r="B110" s="187" t="s">
        <v>990</v>
      </c>
      <c r="C110" s="187"/>
      <c r="D110" s="187"/>
      <c r="E110" s="187"/>
      <c r="F110" s="187"/>
      <c r="G110" s="187"/>
      <c r="H110" s="187"/>
      <c r="J110" s="61"/>
    </row>
    <row r="111" spans="1:17" x14ac:dyDescent="0.2">
      <c r="A111" s="54"/>
      <c r="B111" s="187" t="s">
        <v>991</v>
      </c>
      <c r="C111" s="187"/>
      <c r="D111" s="187"/>
      <c r="E111" s="187"/>
      <c r="F111" s="187"/>
      <c r="G111" s="187"/>
      <c r="H111" s="187"/>
      <c r="J111" s="61"/>
    </row>
    <row r="112" spans="1:17" s="63" customFormat="1" ht="54.75" customHeight="1" x14ac:dyDescent="0.25">
      <c r="A112" s="62"/>
      <c r="B112" s="188" t="s">
        <v>992</v>
      </c>
      <c r="C112" s="188"/>
      <c r="D112" s="188"/>
      <c r="E112" s="188"/>
      <c r="F112" s="188"/>
      <c r="G112" s="188"/>
      <c r="H112" s="188"/>
      <c r="I112"/>
      <c r="J112" s="61"/>
      <c r="K112"/>
      <c r="L112"/>
      <c r="M112"/>
      <c r="N112"/>
      <c r="O112"/>
      <c r="P112"/>
      <c r="Q112"/>
    </row>
    <row r="113" spans="1:10" x14ac:dyDescent="0.2">
      <c r="A113" s="54"/>
      <c r="B113" s="187" t="s">
        <v>993</v>
      </c>
      <c r="C113" s="187"/>
      <c r="D113" s="187"/>
      <c r="E113" s="187"/>
      <c r="F113" s="187"/>
      <c r="G113" s="187"/>
      <c r="H113" s="187"/>
      <c r="J113" s="61"/>
    </row>
    <row r="114" spans="1:10" x14ac:dyDescent="0.2">
      <c r="A114" s="54"/>
      <c r="B114" s="54"/>
      <c r="C114" s="54"/>
      <c r="D114" s="56"/>
      <c r="E114" s="56"/>
      <c r="F114" s="56"/>
      <c r="G114" s="56"/>
    </row>
    <row r="115" spans="1:10" x14ac:dyDescent="0.2">
      <c r="A115" s="54"/>
      <c r="B115" s="189" t="s">
        <v>168</v>
      </c>
      <c r="C115" s="190"/>
      <c r="D115" s="191"/>
      <c r="E115" s="64"/>
      <c r="F115" s="56"/>
      <c r="G115" s="56"/>
    </row>
    <row r="116" spans="1:10" ht="24.75" customHeight="1" x14ac:dyDescent="0.2">
      <c r="A116" s="54"/>
      <c r="B116" s="192" t="s">
        <v>169</v>
      </c>
      <c r="C116" s="193"/>
      <c r="D116" s="32" t="s">
        <v>170</v>
      </c>
      <c r="E116" s="64"/>
      <c r="F116" s="56"/>
      <c r="G116" s="56"/>
    </row>
    <row r="117" spans="1:10" x14ac:dyDescent="0.2">
      <c r="A117" s="54"/>
      <c r="B117" s="192" t="s">
        <v>995</v>
      </c>
      <c r="C117" s="193"/>
      <c r="D117" s="32" t="s">
        <v>170</v>
      </c>
      <c r="E117" s="64"/>
      <c r="F117" s="56"/>
      <c r="G117" s="56"/>
    </row>
    <row r="118" spans="1:10" x14ac:dyDescent="0.2">
      <c r="A118" s="54"/>
      <c r="B118" s="192" t="s">
        <v>171</v>
      </c>
      <c r="C118" s="193"/>
      <c r="D118" s="65" t="s">
        <v>141</v>
      </c>
      <c r="E118" s="64"/>
      <c r="F118" s="56"/>
      <c r="G118" s="56"/>
    </row>
    <row r="119" spans="1:10" x14ac:dyDescent="0.2">
      <c r="A119" s="66"/>
      <c r="B119" s="67" t="s">
        <v>141</v>
      </c>
      <c r="C119" s="67" t="s">
        <v>996</v>
      </c>
      <c r="D119" s="67" t="s">
        <v>172</v>
      </c>
      <c r="E119" s="66"/>
      <c r="F119" s="66"/>
      <c r="G119" s="66"/>
      <c r="H119" s="66"/>
      <c r="J119" s="61"/>
    </row>
    <row r="120" spans="1:10" x14ac:dyDescent="0.2">
      <c r="A120" s="66"/>
      <c r="B120" s="68" t="s">
        <v>173</v>
      </c>
      <c r="C120" s="69">
        <v>46203</v>
      </c>
      <c r="D120" s="69">
        <v>46234</v>
      </c>
      <c r="E120" s="66"/>
      <c r="F120" s="66"/>
      <c r="G120" s="66"/>
      <c r="J120" s="61"/>
    </row>
    <row r="121" spans="1:10" x14ac:dyDescent="0.2">
      <c r="A121" s="66"/>
      <c r="B121" s="35" t="s">
        <v>174</v>
      </c>
      <c r="C121" s="70">
        <v>36.905999999999999</v>
      </c>
      <c r="D121" s="70">
        <v>37.010300000000001</v>
      </c>
      <c r="E121" s="66"/>
      <c r="F121" s="60"/>
      <c r="G121" s="71"/>
    </row>
    <row r="122" spans="1:10" x14ac:dyDescent="0.2">
      <c r="A122" s="66"/>
      <c r="B122" s="35" t="s">
        <v>997</v>
      </c>
      <c r="C122" s="70">
        <v>32.365099999999998</v>
      </c>
      <c r="D122" s="70">
        <v>32.456600000000002</v>
      </c>
      <c r="E122" s="66"/>
      <c r="F122" s="60"/>
      <c r="G122" s="71"/>
    </row>
    <row r="123" spans="1:10" x14ac:dyDescent="0.2">
      <c r="A123" s="66"/>
      <c r="B123" s="35" t="s">
        <v>175</v>
      </c>
      <c r="C123" s="70">
        <v>35.765099999999997</v>
      </c>
      <c r="D123" s="70">
        <v>35.860199999999999</v>
      </c>
      <c r="E123" s="66"/>
      <c r="F123" s="60"/>
      <c r="G123" s="71"/>
    </row>
    <row r="124" spans="1:10" x14ac:dyDescent="0.2">
      <c r="A124" s="66"/>
      <c r="B124" s="35" t="s">
        <v>998</v>
      </c>
      <c r="C124" s="70">
        <v>31.291799999999999</v>
      </c>
      <c r="D124" s="70">
        <v>31.375</v>
      </c>
      <c r="E124" s="66"/>
      <c r="F124" s="60"/>
      <c r="G124" s="71"/>
    </row>
    <row r="125" spans="1:10" x14ac:dyDescent="0.2">
      <c r="A125" s="66"/>
      <c r="B125" s="66"/>
      <c r="C125" s="66"/>
      <c r="D125" s="66"/>
      <c r="E125" s="66"/>
      <c r="F125" s="66"/>
      <c r="G125" s="66"/>
    </row>
    <row r="126" spans="1:10" x14ac:dyDescent="0.2">
      <c r="A126" s="66"/>
      <c r="B126" s="192" t="s">
        <v>999</v>
      </c>
      <c r="C126" s="193"/>
      <c r="D126" s="32" t="s">
        <v>170</v>
      </c>
      <c r="E126" s="66"/>
      <c r="F126" s="66"/>
      <c r="G126" s="66"/>
    </row>
    <row r="127" spans="1:10" x14ac:dyDescent="0.2">
      <c r="A127" s="66"/>
      <c r="B127" s="78"/>
      <c r="C127" s="78"/>
      <c r="D127" s="78"/>
      <c r="E127" s="66"/>
      <c r="F127" s="66"/>
      <c r="G127" s="66"/>
    </row>
    <row r="128" spans="1:10" x14ac:dyDescent="0.2">
      <c r="A128" s="66"/>
      <c r="B128" s="192" t="s">
        <v>177</v>
      </c>
      <c r="C128" s="193"/>
      <c r="D128" s="32" t="s">
        <v>170</v>
      </c>
      <c r="E128" s="74"/>
      <c r="F128" s="66"/>
      <c r="G128" s="66"/>
    </row>
    <row r="129" spans="1:7" x14ac:dyDescent="0.2">
      <c r="A129" s="66"/>
      <c r="B129" s="192" t="s">
        <v>178</v>
      </c>
      <c r="C129" s="193"/>
      <c r="D129" s="32" t="s">
        <v>170</v>
      </c>
      <c r="E129" s="74"/>
      <c r="F129" s="66"/>
      <c r="G129" s="66"/>
    </row>
    <row r="130" spans="1:7" x14ac:dyDescent="0.2">
      <c r="A130" s="66"/>
      <c r="B130" s="192" t="s">
        <v>179</v>
      </c>
      <c r="C130" s="193"/>
      <c r="D130" s="32" t="s">
        <v>170</v>
      </c>
      <c r="E130" s="74"/>
      <c r="F130" s="66"/>
      <c r="G130" s="66"/>
    </row>
    <row r="131" spans="1:7" x14ac:dyDescent="0.2">
      <c r="A131" s="66"/>
      <c r="B131" s="192" t="s">
        <v>180</v>
      </c>
      <c r="C131" s="193"/>
      <c r="D131" s="75">
        <v>0.13869352852049377</v>
      </c>
      <c r="E131" s="66"/>
      <c r="F131" s="60"/>
      <c r="G131" s="71"/>
    </row>
    <row r="133" spans="1:7" x14ac:dyDescent="0.2">
      <c r="B133" s="194" t="s">
        <v>1000</v>
      </c>
      <c r="C133" s="194"/>
    </row>
    <row r="135" spans="1:7" ht="153.75" customHeight="1" x14ac:dyDescent="0.2"/>
    <row r="138" spans="1:7" x14ac:dyDescent="0.2">
      <c r="B138" s="76" t="s">
        <v>1001</v>
      </c>
      <c r="C138" s="77"/>
      <c r="D138" s="76"/>
    </row>
    <row r="139" spans="1:7" x14ac:dyDescent="0.2">
      <c r="B139" s="76" t="s">
        <v>1010</v>
      </c>
      <c r="D139" s="76"/>
    </row>
    <row r="140" spans="1:7" ht="165" customHeight="1" x14ac:dyDescent="0.2"/>
  </sheetData>
  <mergeCells count="18">
    <mergeCell ref="B130:C130"/>
    <mergeCell ref="B131:C131"/>
    <mergeCell ref="B133:C133"/>
    <mergeCell ref="B117:C117"/>
    <mergeCell ref="B118:C118"/>
    <mergeCell ref="B126:C126"/>
    <mergeCell ref="B128:C128"/>
    <mergeCell ref="B129:C129"/>
    <mergeCell ref="B111:H111"/>
    <mergeCell ref="B112:H112"/>
    <mergeCell ref="B113:H113"/>
    <mergeCell ref="B115:D115"/>
    <mergeCell ref="B116:C116"/>
    <mergeCell ref="A1:H1"/>
    <mergeCell ref="A2:H2"/>
    <mergeCell ref="A3:H3"/>
    <mergeCell ref="B109:H109"/>
    <mergeCell ref="B110:H110"/>
  </mergeCells>
  <hyperlinks>
    <hyperlink ref="I1" location="Index!B2" display="Index" xr:uid="{26D7C9F8-CEAF-41E2-8F4C-D84F48ECECC0}"/>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81C4F-46CD-4E21-B366-311286AB9C71}">
  <sheetPr>
    <outlinePr summaryBelow="0" summaryRight="0"/>
  </sheetPr>
  <dimension ref="A1:Q140"/>
  <sheetViews>
    <sheetView showGridLines="0" workbookViewId="0">
      <selection sqref="A1:H1"/>
    </sheetView>
  </sheetViews>
  <sheetFormatPr defaultColWidth="8.85546875" defaultRowHeight="12.75" x14ac:dyDescent="0.2"/>
  <cols>
    <col min="1" max="1" width="6.85546875" customWidth="1"/>
    <col min="2" max="2" width="19" customWidth="1"/>
    <col min="3" max="3" width="42.28515625" customWidth="1"/>
    <col min="4" max="4" width="20.85546875" customWidth="1"/>
    <col min="5" max="5" width="15.85546875" customWidth="1"/>
    <col min="6" max="6" width="15.42578125" customWidth="1"/>
    <col min="7" max="7" width="11.85546875" customWidth="1"/>
  </cols>
  <sheetData>
    <row r="1" spans="1:9" ht="15" x14ac:dyDescent="0.2">
      <c r="A1" s="186" t="s">
        <v>0</v>
      </c>
      <c r="B1" s="186"/>
      <c r="C1" s="186"/>
      <c r="D1" s="186"/>
      <c r="E1" s="186"/>
      <c r="F1" s="186"/>
      <c r="G1" s="186"/>
      <c r="H1" s="186"/>
      <c r="I1" s="1" t="s">
        <v>946</v>
      </c>
    </row>
    <row r="2" spans="1:9" ht="15" x14ac:dyDescent="0.2">
      <c r="A2" s="186" t="s">
        <v>403</v>
      </c>
      <c r="B2" s="186"/>
      <c r="C2" s="186"/>
      <c r="D2" s="186"/>
      <c r="E2" s="186"/>
      <c r="F2" s="186"/>
      <c r="G2" s="186"/>
      <c r="H2" s="186"/>
    </row>
    <row r="3" spans="1:9" ht="15" x14ac:dyDescent="0.2">
      <c r="A3" s="186" t="s">
        <v>2</v>
      </c>
      <c r="B3" s="186"/>
      <c r="C3" s="186"/>
      <c r="D3" s="186"/>
      <c r="E3" s="186"/>
      <c r="F3" s="186"/>
      <c r="G3" s="186"/>
      <c r="H3" s="186"/>
    </row>
    <row r="4" spans="1:9" s="30" customFormat="1" ht="30" x14ac:dyDescent="0.2">
      <c r="A4" s="28" t="s">
        <v>3</v>
      </c>
      <c r="B4" s="28" t="s">
        <v>4</v>
      </c>
      <c r="C4" s="28" t="s">
        <v>5</v>
      </c>
      <c r="D4" s="28" t="s">
        <v>6</v>
      </c>
      <c r="E4" s="28" t="s">
        <v>7</v>
      </c>
      <c r="F4" s="28" t="s">
        <v>8</v>
      </c>
      <c r="G4" s="28" t="s">
        <v>9</v>
      </c>
      <c r="H4" s="29" t="s">
        <v>945</v>
      </c>
    </row>
    <row r="5" spans="1:9" x14ac:dyDescent="0.2">
      <c r="A5" s="31"/>
      <c r="B5" s="31"/>
      <c r="C5" s="32" t="s">
        <v>10</v>
      </c>
      <c r="D5" s="31"/>
      <c r="E5" s="31"/>
      <c r="F5" s="31"/>
      <c r="G5" s="31"/>
      <c r="H5" s="33" t="s">
        <v>141</v>
      </c>
    </row>
    <row r="6" spans="1:9" x14ac:dyDescent="0.2">
      <c r="A6" s="34"/>
      <c r="B6" s="35"/>
      <c r="C6" s="35" t="s">
        <v>11</v>
      </c>
      <c r="D6" s="35"/>
      <c r="E6" s="36"/>
      <c r="F6" s="37"/>
      <c r="G6" s="38"/>
      <c r="H6" s="33" t="s">
        <v>141</v>
      </c>
    </row>
    <row r="7" spans="1:9" x14ac:dyDescent="0.2">
      <c r="A7" s="39">
        <v>1</v>
      </c>
      <c r="B7" s="40" t="s">
        <v>341</v>
      </c>
      <c r="C7" s="40" t="s">
        <v>342</v>
      </c>
      <c r="D7" s="40" t="s">
        <v>52</v>
      </c>
      <c r="E7" s="41">
        <v>33900</v>
      </c>
      <c r="F7" s="42">
        <v>278.70884999999998</v>
      </c>
      <c r="G7" s="43">
        <v>7.4974089999999993E-2</v>
      </c>
      <c r="H7" s="33" t="s">
        <v>141</v>
      </c>
    </row>
    <row r="8" spans="1:9" x14ac:dyDescent="0.2">
      <c r="A8" s="39">
        <v>2</v>
      </c>
      <c r="B8" s="40" t="s">
        <v>328</v>
      </c>
      <c r="C8" s="40" t="s">
        <v>329</v>
      </c>
      <c r="D8" s="40" t="s">
        <v>40</v>
      </c>
      <c r="E8" s="41">
        <v>3340</v>
      </c>
      <c r="F8" s="42">
        <v>191.2484</v>
      </c>
      <c r="G8" s="43">
        <v>5.1446789999999999E-2</v>
      </c>
      <c r="H8" s="33" t="s">
        <v>141</v>
      </c>
    </row>
    <row r="9" spans="1:9" x14ac:dyDescent="0.2">
      <c r="A9" s="39">
        <v>3</v>
      </c>
      <c r="B9" s="40" t="s">
        <v>330</v>
      </c>
      <c r="C9" s="40" t="s">
        <v>331</v>
      </c>
      <c r="D9" s="40" t="s">
        <v>45</v>
      </c>
      <c r="E9" s="41">
        <v>258815</v>
      </c>
      <c r="F9" s="42">
        <v>185.69976249999999</v>
      </c>
      <c r="G9" s="43">
        <v>4.9954169999999999E-2</v>
      </c>
      <c r="H9" s="33" t="s">
        <v>141</v>
      </c>
    </row>
    <row r="10" spans="1:9" x14ac:dyDescent="0.2">
      <c r="A10" s="39">
        <v>4</v>
      </c>
      <c r="B10" s="40" t="s">
        <v>349</v>
      </c>
      <c r="C10" s="40" t="s">
        <v>350</v>
      </c>
      <c r="D10" s="40" t="s">
        <v>194</v>
      </c>
      <c r="E10" s="41">
        <v>60883</v>
      </c>
      <c r="F10" s="42">
        <v>181.40089850000001</v>
      </c>
      <c r="G10" s="43">
        <v>4.8797760000000003E-2</v>
      </c>
      <c r="H10" s="33" t="s">
        <v>141</v>
      </c>
    </row>
    <row r="11" spans="1:9" x14ac:dyDescent="0.2">
      <c r="A11" s="39">
        <v>5</v>
      </c>
      <c r="B11" s="40" t="s">
        <v>351</v>
      </c>
      <c r="C11" s="40" t="s">
        <v>352</v>
      </c>
      <c r="D11" s="40" t="s">
        <v>116</v>
      </c>
      <c r="E11" s="41">
        <v>9824</v>
      </c>
      <c r="F11" s="42">
        <v>153.215104</v>
      </c>
      <c r="G11" s="43">
        <v>4.1215639999999998E-2</v>
      </c>
      <c r="H11" s="33" t="s">
        <v>141</v>
      </c>
    </row>
    <row r="12" spans="1:9" x14ac:dyDescent="0.2">
      <c r="A12" s="39">
        <v>6</v>
      </c>
      <c r="B12" s="40" t="s">
        <v>332</v>
      </c>
      <c r="C12" s="40" t="s">
        <v>333</v>
      </c>
      <c r="D12" s="40" t="s">
        <v>250</v>
      </c>
      <c r="E12" s="41">
        <v>9043</v>
      </c>
      <c r="F12" s="42">
        <v>143.42197999999999</v>
      </c>
      <c r="G12" s="43">
        <v>3.8581240000000003E-2</v>
      </c>
      <c r="H12" s="33" t="s">
        <v>141</v>
      </c>
    </row>
    <row r="13" spans="1:9" x14ac:dyDescent="0.2">
      <c r="A13" s="39">
        <v>7</v>
      </c>
      <c r="B13" s="40" t="s">
        <v>334</v>
      </c>
      <c r="C13" s="40" t="s">
        <v>335</v>
      </c>
      <c r="D13" s="40" t="s">
        <v>199</v>
      </c>
      <c r="E13" s="41">
        <v>15581</v>
      </c>
      <c r="F13" s="42">
        <v>143.09590399999999</v>
      </c>
      <c r="G13" s="43">
        <v>3.8493520000000003E-2</v>
      </c>
      <c r="H13" s="33" t="s">
        <v>141</v>
      </c>
    </row>
    <row r="14" spans="1:9" x14ac:dyDescent="0.2">
      <c r="A14" s="39">
        <v>8</v>
      </c>
      <c r="B14" s="40" t="s">
        <v>345</v>
      </c>
      <c r="C14" s="40" t="s">
        <v>346</v>
      </c>
      <c r="D14" s="40" t="s">
        <v>45</v>
      </c>
      <c r="E14" s="41">
        <v>187038</v>
      </c>
      <c r="F14" s="42">
        <v>140.67127980000001</v>
      </c>
      <c r="G14" s="43">
        <v>3.784129E-2</v>
      </c>
      <c r="H14" s="33" t="s">
        <v>141</v>
      </c>
    </row>
    <row r="15" spans="1:9" x14ac:dyDescent="0.2">
      <c r="A15" s="39">
        <v>9</v>
      </c>
      <c r="B15" s="40" t="s">
        <v>77</v>
      </c>
      <c r="C15" s="40" t="s">
        <v>78</v>
      </c>
      <c r="D15" s="40" t="s">
        <v>32</v>
      </c>
      <c r="E15" s="41">
        <v>16174</v>
      </c>
      <c r="F15" s="42">
        <v>138.433266</v>
      </c>
      <c r="G15" s="43">
        <v>3.7239250000000002E-2</v>
      </c>
      <c r="H15" s="33" t="s">
        <v>141</v>
      </c>
    </row>
    <row r="16" spans="1:9" x14ac:dyDescent="0.2">
      <c r="A16" s="39">
        <v>10</v>
      </c>
      <c r="B16" s="40" t="s">
        <v>347</v>
      </c>
      <c r="C16" s="40" t="s">
        <v>348</v>
      </c>
      <c r="D16" s="40" t="s">
        <v>45</v>
      </c>
      <c r="E16" s="41">
        <v>36437</v>
      </c>
      <c r="F16" s="42">
        <v>120.205663</v>
      </c>
      <c r="G16" s="43">
        <v>3.2335929999999999E-2</v>
      </c>
      <c r="H16" s="33" t="s">
        <v>141</v>
      </c>
    </row>
    <row r="17" spans="1:8" ht="25.5" x14ac:dyDescent="0.2">
      <c r="A17" s="39">
        <v>11</v>
      </c>
      <c r="B17" s="40" t="s">
        <v>343</v>
      </c>
      <c r="C17" s="40" t="s">
        <v>344</v>
      </c>
      <c r="D17" s="40" t="s">
        <v>205</v>
      </c>
      <c r="E17" s="41">
        <v>1708</v>
      </c>
      <c r="F17" s="42">
        <v>112.80486000000001</v>
      </c>
      <c r="G17" s="43">
        <v>3.034508E-2</v>
      </c>
      <c r="H17" s="33" t="s">
        <v>141</v>
      </c>
    </row>
    <row r="18" spans="1:8" x14ac:dyDescent="0.2">
      <c r="A18" s="39">
        <v>12</v>
      </c>
      <c r="B18" s="40" t="s">
        <v>233</v>
      </c>
      <c r="C18" s="40" t="s">
        <v>234</v>
      </c>
      <c r="D18" s="40" t="s">
        <v>184</v>
      </c>
      <c r="E18" s="41">
        <v>692</v>
      </c>
      <c r="F18" s="42">
        <v>101.81395999999999</v>
      </c>
      <c r="G18" s="43">
        <v>2.7388470000000002E-2</v>
      </c>
      <c r="H18" s="33" t="s">
        <v>141</v>
      </c>
    </row>
    <row r="19" spans="1:8" x14ac:dyDescent="0.2">
      <c r="A19" s="39">
        <v>13</v>
      </c>
      <c r="B19" s="40" t="s">
        <v>353</v>
      </c>
      <c r="C19" s="40" t="s">
        <v>354</v>
      </c>
      <c r="D19" s="40" t="s">
        <v>109</v>
      </c>
      <c r="E19" s="41">
        <v>16611</v>
      </c>
      <c r="F19" s="42">
        <v>96.377021999999997</v>
      </c>
      <c r="G19" s="43">
        <v>2.592591E-2</v>
      </c>
      <c r="H19" s="33" t="s">
        <v>141</v>
      </c>
    </row>
    <row r="20" spans="1:8" x14ac:dyDescent="0.2">
      <c r="A20" s="39">
        <v>14</v>
      </c>
      <c r="B20" s="40" t="s">
        <v>355</v>
      </c>
      <c r="C20" s="40" t="s">
        <v>356</v>
      </c>
      <c r="D20" s="40" t="s">
        <v>357</v>
      </c>
      <c r="E20" s="41">
        <v>22746</v>
      </c>
      <c r="F20" s="42">
        <v>96.079104000000001</v>
      </c>
      <c r="G20" s="43">
        <v>2.5845759999999999E-2</v>
      </c>
      <c r="H20" s="33" t="s">
        <v>141</v>
      </c>
    </row>
    <row r="21" spans="1:8" x14ac:dyDescent="0.2">
      <c r="A21" s="39">
        <v>15</v>
      </c>
      <c r="B21" s="40" t="s">
        <v>290</v>
      </c>
      <c r="C21" s="40" t="s">
        <v>291</v>
      </c>
      <c r="D21" s="40" t="s">
        <v>32</v>
      </c>
      <c r="E21" s="41">
        <v>4465</v>
      </c>
      <c r="F21" s="42">
        <v>94.666929999999994</v>
      </c>
      <c r="G21" s="43">
        <v>2.546588E-2</v>
      </c>
      <c r="H21" s="33" t="s">
        <v>141</v>
      </c>
    </row>
    <row r="22" spans="1:8" x14ac:dyDescent="0.2">
      <c r="A22" s="39">
        <v>16</v>
      </c>
      <c r="B22" s="40" t="s">
        <v>320</v>
      </c>
      <c r="C22" s="40" t="s">
        <v>321</v>
      </c>
      <c r="D22" s="40" t="s">
        <v>228</v>
      </c>
      <c r="E22" s="41">
        <v>31297</v>
      </c>
      <c r="F22" s="42">
        <v>94.657776499999997</v>
      </c>
      <c r="G22" s="43">
        <v>2.546342E-2</v>
      </c>
      <c r="H22" s="33" t="s">
        <v>141</v>
      </c>
    </row>
    <row r="23" spans="1:8" x14ac:dyDescent="0.2">
      <c r="A23" s="39">
        <v>17</v>
      </c>
      <c r="B23" s="40" t="s">
        <v>48</v>
      </c>
      <c r="C23" s="40" t="s">
        <v>49</v>
      </c>
      <c r="D23" s="40" t="s">
        <v>17</v>
      </c>
      <c r="E23" s="41">
        <v>7151</v>
      </c>
      <c r="F23" s="42">
        <v>92.219296</v>
      </c>
      <c r="G23" s="43">
        <v>2.480746E-2</v>
      </c>
      <c r="H23" s="33" t="s">
        <v>141</v>
      </c>
    </row>
    <row r="24" spans="1:8" x14ac:dyDescent="0.2">
      <c r="A24" s="39">
        <v>18</v>
      </c>
      <c r="B24" s="40" t="s">
        <v>358</v>
      </c>
      <c r="C24" s="40" t="s">
        <v>359</v>
      </c>
      <c r="D24" s="40" t="s">
        <v>116</v>
      </c>
      <c r="E24" s="41">
        <v>47004</v>
      </c>
      <c r="F24" s="42">
        <v>90.727120799999994</v>
      </c>
      <c r="G24" s="43">
        <v>2.4406049999999999E-2</v>
      </c>
      <c r="H24" s="33" t="s">
        <v>141</v>
      </c>
    </row>
    <row r="25" spans="1:8" x14ac:dyDescent="0.2">
      <c r="A25" s="39">
        <v>19</v>
      </c>
      <c r="B25" s="40" t="s">
        <v>360</v>
      </c>
      <c r="C25" s="40" t="s">
        <v>361</v>
      </c>
      <c r="D25" s="40" t="s">
        <v>119</v>
      </c>
      <c r="E25" s="41">
        <v>48585</v>
      </c>
      <c r="F25" s="42">
        <v>89.935693499999999</v>
      </c>
      <c r="G25" s="43">
        <v>2.4193159999999998E-2</v>
      </c>
      <c r="H25" s="33" t="s">
        <v>141</v>
      </c>
    </row>
    <row r="26" spans="1:8" x14ac:dyDescent="0.2">
      <c r="A26" s="39">
        <v>20</v>
      </c>
      <c r="B26" s="40" t="s">
        <v>365</v>
      </c>
      <c r="C26" s="40" t="s">
        <v>366</v>
      </c>
      <c r="D26" s="40" t="s">
        <v>184</v>
      </c>
      <c r="E26" s="41">
        <v>10638</v>
      </c>
      <c r="F26" s="42">
        <v>87.295428000000001</v>
      </c>
      <c r="G26" s="43">
        <v>2.3482909999999999E-2</v>
      </c>
      <c r="H26" s="33" t="s">
        <v>141</v>
      </c>
    </row>
    <row r="27" spans="1:8" ht="25.5" x14ac:dyDescent="0.2">
      <c r="A27" s="39">
        <v>21</v>
      </c>
      <c r="B27" s="40" t="s">
        <v>70</v>
      </c>
      <c r="C27" s="40" t="s">
        <v>71</v>
      </c>
      <c r="D27" s="40" t="s">
        <v>26</v>
      </c>
      <c r="E27" s="41">
        <v>1562</v>
      </c>
      <c r="F27" s="42">
        <v>85.03528</v>
      </c>
      <c r="G27" s="43">
        <v>2.287492E-2</v>
      </c>
      <c r="H27" s="33" t="s">
        <v>141</v>
      </c>
    </row>
    <row r="28" spans="1:8" x14ac:dyDescent="0.2">
      <c r="A28" s="39">
        <v>22</v>
      </c>
      <c r="B28" s="40" t="s">
        <v>64</v>
      </c>
      <c r="C28" s="40" t="s">
        <v>65</v>
      </c>
      <c r="D28" s="40" t="s">
        <v>32</v>
      </c>
      <c r="E28" s="41">
        <v>1446</v>
      </c>
      <c r="F28" s="42">
        <v>81.388109999999998</v>
      </c>
      <c r="G28" s="43">
        <v>2.189381E-2</v>
      </c>
      <c r="H28" s="33" t="s">
        <v>141</v>
      </c>
    </row>
    <row r="29" spans="1:8" x14ac:dyDescent="0.2">
      <c r="A29" s="39">
        <v>23</v>
      </c>
      <c r="B29" s="40" t="s">
        <v>367</v>
      </c>
      <c r="C29" s="40" t="s">
        <v>368</v>
      </c>
      <c r="D29" s="40" t="s">
        <v>32</v>
      </c>
      <c r="E29" s="41">
        <v>9769</v>
      </c>
      <c r="F29" s="42">
        <v>73.213770499999995</v>
      </c>
      <c r="G29" s="43">
        <v>1.969487E-2</v>
      </c>
      <c r="H29" s="33" t="s">
        <v>141</v>
      </c>
    </row>
    <row r="30" spans="1:8" x14ac:dyDescent="0.2">
      <c r="A30" s="39">
        <v>24</v>
      </c>
      <c r="B30" s="40" t="s">
        <v>362</v>
      </c>
      <c r="C30" s="40" t="s">
        <v>363</v>
      </c>
      <c r="D30" s="40" t="s">
        <v>364</v>
      </c>
      <c r="E30" s="41">
        <v>6011</v>
      </c>
      <c r="F30" s="42">
        <v>67.960365999999993</v>
      </c>
      <c r="G30" s="43">
        <v>1.8281680000000002E-2</v>
      </c>
      <c r="H30" s="33" t="s">
        <v>141</v>
      </c>
    </row>
    <row r="31" spans="1:8" x14ac:dyDescent="0.2">
      <c r="A31" s="39">
        <v>25</v>
      </c>
      <c r="B31" s="40" t="s">
        <v>369</v>
      </c>
      <c r="C31" s="40" t="s">
        <v>370</v>
      </c>
      <c r="D31" s="40" t="s">
        <v>223</v>
      </c>
      <c r="E31" s="41">
        <v>11900</v>
      </c>
      <c r="F31" s="42">
        <v>64.349249999999998</v>
      </c>
      <c r="G31" s="43">
        <v>1.7310269999999999E-2</v>
      </c>
      <c r="H31" s="33" t="s">
        <v>141</v>
      </c>
    </row>
    <row r="32" spans="1:8" x14ac:dyDescent="0.2">
      <c r="A32" s="39">
        <v>26</v>
      </c>
      <c r="B32" s="40" t="s">
        <v>373</v>
      </c>
      <c r="C32" s="40" t="s">
        <v>374</v>
      </c>
      <c r="D32" s="40" t="s">
        <v>184</v>
      </c>
      <c r="E32" s="41">
        <v>4021</v>
      </c>
      <c r="F32" s="42">
        <v>61.690182</v>
      </c>
      <c r="G32" s="43">
        <v>1.6594970000000001E-2</v>
      </c>
      <c r="H32" s="33" t="s">
        <v>141</v>
      </c>
    </row>
    <row r="33" spans="1:8" ht="25.5" x14ac:dyDescent="0.2">
      <c r="A33" s="39">
        <v>27</v>
      </c>
      <c r="B33" s="40" t="s">
        <v>375</v>
      </c>
      <c r="C33" s="40" t="s">
        <v>376</v>
      </c>
      <c r="D33" s="40" t="s">
        <v>205</v>
      </c>
      <c r="E33" s="41">
        <v>6109</v>
      </c>
      <c r="F33" s="42">
        <v>56.019530000000003</v>
      </c>
      <c r="G33" s="43">
        <v>1.5069539999999999E-2</v>
      </c>
      <c r="H33" s="33" t="s">
        <v>141</v>
      </c>
    </row>
    <row r="34" spans="1:8" x14ac:dyDescent="0.2">
      <c r="A34" s="39">
        <v>28</v>
      </c>
      <c r="B34" s="40" t="s">
        <v>391</v>
      </c>
      <c r="C34" s="40" t="s">
        <v>392</v>
      </c>
      <c r="D34" s="40" t="s">
        <v>199</v>
      </c>
      <c r="E34" s="41">
        <v>18242</v>
      </c>
      <c r="F34" s="42">
        <v>55.163808000000003</v>
      </c>
      <c r="G34" s="43">
        <v>1.4839339999999999E-2</v>
      </c>
      <c r="H34" s="33" t="s">
        <v>141</v>
      </c>
    </row>
    <row r="35" spans="1:8" x14ac:dyDescent="0.2">
      <c r="A35" s="39">
        <v>29</v>
      </c>
      <c r="B35" s="40" t="s">
        <v>377</v>
      </c>
      <c r="C35" s="40" t="s">
        <v>378</v>
      </c>
      <c r="D35" s="40" t="s">
        <v>32</v>
      </c>
      <c r="E35" s="41">
        <v>13623</v>
      </c>
      <c r="F35" s="42">
        <v>52.932166500000001</v>
      </c>
      <c r="G35" s="43">
        <v>1.423902E-2</v>
      </c>
      <c r="H35" s="33" t="s">
        <v>141</v>
      </c>
    </row>
    <row r="36" spans="1:8" x14ac:dyDescent="0.2">
      <c r="A36" s="39">
        <v>30</v>
      </c>
      <c r="B36" s="40" t="s">
        <v>379</v>
      </c>
      <c r="C36" s="40" t="s">
        <v>380</v>
      </c>
      <c r="D36" s="40" t="s">
        <v>32</v>
      </c>
      <c r="E36" s="41">
        <v>3066</v>
      </c>
      <c r="F36" s="42">
        <v>51.082625999999998</v>
      </c>
      <c r="G36" s="43">
        <v>1.374149E-2</v>
      </c>
      <c r="H36" s="33" t="s">
        <v>141</v>
      </c>
    </row>
    <row r="37" spans="1:8" x14ac:dyDescent="0.2">
      <c r="A37" s="39">
        <v>31</v>
      </c>
      <c r="B37" s="40" t="s">
        <v>386</v>
      </c>
      <c r="C37" s="40" t="s">
        <v>387</v>
      </c>
      <c r="D37" s="40" t="s">
        <v>119</v>
      </c>
      <c r="E37" s="41">
        <v>9165</v>
      </c>
      <c r="F37" s="42">
        <v>46.475715000000001</v>
      </c>
      <c r="G37" s="43">
        <v>1.25022E-2</v>
      </c>
      <c r="H37" s="33" t="s">
        <v>141</v>
      </c>
    </row>
    <row r="38" spans="1:8" x14ac:dyDescent="0.2">
      <c r="A38" s="39">
        <v>32</v>
      </c>
      <c r="B38" s="40" t="s">
        <v>381</v>
      </c>
      <c r="C38" s="40" t="s">
        <v>382</v>
      </c>
      <c r="D38" s="40" t="s">
        <v>383</v>
      </c>
      <c r="E38" s="41">
        <v>6007</v>
      </c>
      <c r="F38" s="42">
        <v>45.656203499999997</v>
      </c>
      <c r="G38" s="43">
        <v>1.2281749999999999E-2</v>
      </c>
      <c r="H38" s="33" t="s">
        <v>141</v>
      </c>
    </row>
    <row r="39" spans="1:8" x14ac:dyDescent="0.2">
      <c r="A39" s="39">
        <v>33</v>
      </c>
      <c r="B39" s="40" t="s">
        <v>114</v>
      </c>
      <c r="C39" s="40" t="s">
        <v>115</v>
      </c>
      <c r="D39" s="40" t="s">
        <v>116</v>
      </c>
      <c r="E39" s="41">
        <v>558</v>
      </c>
      <c r="F39" s="42">
        <v>41.517989999999998</v>
      </c>
      <c r="G39" s="43">
        <v>1.1168549999999999E-2</v>
      </c>
      <c r="H39" s="33" t="s">
        <v>141</v>
      </c>
    </row>
    <row r="40" spans="1:8" x14ac:dyDescent="0.2">
      <c r="A40" s="39">
        <v>34</v>
      </c>
      <c r="B40" s="40" t="s">
        <v>388</v>
      </c>
      <c r="C40" s="40" t="s">
        <v>389</v>
      </c>
      <c r="D40" s="40" t="s">
        <v>390</v>
      </c>
      <c r="E40" s="41">
        <v>3317</v>
      </c>
      <c r="F40" s="42">
        <v>39.266646000000001</v>
      </c>
      <c r="G40" s="43">
        <v>1.056293E-2</v>
      </c>
      <c r="H40" s="33" t="s">
        <v>141</v>
      </c>
    </row>
    <row r="41" spans="1:8" x14ac:dyDescent="0.2">
      <c r="A41" s="39">
        <v>35</v>
      </c>
      <c r="B41" s="40" t="s">
        <v>120</v>
      </c>
      <c r="C41" s="40" t="s">
        <v>121</v>
      </c>
      <c r="D41" s="40" t="s">
        <v>40</v>
      </c>
      <c r="E41" s="41">
        <v>9041</v>
      </c>
      <c r="F41" s="42">
        <v>37.8863105</v>
      </c>
      <c r="G41" s="43">
        <v>1.019161E-2</v>
      </c>
      <c r="H41" s="33" t="s">
        <v>141</v>
      </c>
    </row>
    <row r="42" spans="1:8" x14ac:dyDescent="0.2">
      <c r="A42" s="39">
        <v>36</v>
      </c>
      <c r="B42" s="40" t="s">
        <v>393</v>
      </c>
      <c r="C42" s="40" t="s">
        <v>394</v>
      </c>
      <c r="D42" s="40" t="s">
        <v>184</v>
      </c>
      <c r="E42" s="41">
        <v>2672</v>
      </c>
      <c r="F42" s="42">
        <v>36.333855999999997</v>
      </c>
      <c r="G42" s="43">
        <v>9.7739899999999998E-3</v>
      </c>
      <c r="H42" s="33" t="s">
        <v>141</v>
      </c>
    </row>
    <row r="43" spans="1:8" x14ac:dyDescent="0.2">
      <c r="A43" s="39">
        <v>37</v>
      </c>
      <c r="B43" s="40" t="s">
        <v>395</v>
      </c>
      <c r="C43" s="40" t="s">
        <v>396</v>
      </c>
      <c r="D43" s="40" t="s">
        <v>250</v>
      </c>
      <c r="E43" s="41">
        <v>12245</v>
      </c>
      <c r="F43" s="42">
        <v>32.138227000000001</v>
      </c>
      <c r="G43" s="43">
        <v>8.6453499999999996E-3</v>
      </c>
      <c r="H43" s="33" t="s">
        <v>141</v>
      </c>
    </row>
    <row r="44" spans="1:8" x14ac:dyDescent="0.2">
      <c r="A44" s="39">
        <v>38</v>
      </c>
      <c r="B44" s="40" t="s">
        <v>384</v>
      </c>
      <c r="C44" s="40" t="s">
        <v>385</v>
      </c>
      <c r="D44" s="40" t="s">
        <v>116</v>
      </c>
      <c r="E44" s="41">
        <v>3447</v>
      </c>
      <c r="F44" s="42">
        <v>27.558765000000001</v>
      </c>
      <c r="G44" s="43">
        <v>7.4134500000000002E-3</v>
      </c>
      <c r="H44" s="33" t="s">
        <v>141</v>
      </c>
    </row>
    <row r="45" spans="1:8" x14ac:dyDescent="0.2">
      <c r="A45" s="44"/>
      <c r="B45" s="44"/>
      <c r="C45" s="45" t="s">
        <v>140</v>
      </c>
      <c r="D45" s="44"/>
      <c r="E45" s="44" t="s">
        <v>141</v>
      </c>
      <c r="F45" s="46">
        <v>3588.3471006</v>
      </c>
      <c r="G45" s="47">
        <v>0.96528351999999995</v>
      </c>
      <c r="H45" s="33" t="s">
        <v>141</v>
      </c>
    </row>
    <row r="46" spans="1:8" x14ac:dyDescent="0.2">
      <c r="A46" s="44"/>
      <c r="B46" s="44"/>
      <c r="C46" s="48"/>
      <c r="D46" s="44"/>
      <c r="E46" s="44"/>
      <c r="F46" s="49"/>
      <c r="G46" s="49"/>
      <c r="H46" s="33" t="s">
        <v>141</v>
      </c>
    </row>
    <row r="47" spans="1:8" x14ac:dyDescent="0.2">
      <c r="A47" s="44"/>
      <c r="B47" s="44"/>
      <c r="C47" s="45" t="s">
        <v>142</v>
      </c>
      <c r="D47" s="44"/>
      <c r="E47" s="44"/>
      <c r="F47" s="44"/>
      <c r="G47" s="44"/>
      <c r="H47" s="33" t="s">
        <v>141</v>
      </c>
    </row>
    <row r="48" spans="1:8" x14ac:dyDescent="0.2">
      <c r="A48" s="44"/>
      <c r="B48" s="44"/>
      <c r="C48" s="45" t="s">
        <v>140</v>
      </c>
      <c r="D48" s="44"/>
      <c r="E48" s="44" t="s">
        <v>141</v>
      </c>
      <c r="F48" s="50" t="s">
        <v>143</v>
      </c>
      <c r="G48" s="47">
        <v>0</v>
      </c>
      <c r="H48" s="33" t="s">
        <v>141</v>
      </c>
    </row>
    <row r="49" spans="1:8" x14ac:dyDescent="0.2">
      <c r="A49" s="44"/>
      <c r="B49" s="44"/>
      <c r="C49" s="48"/>
      <c r="D49" s="44"/>
      <c r="E49" s="44"/>
      <c r="F49" s="49"/>
      <c r="G49" s="49"/>
      <c r="H49" s="33" t="s">
        <v>141</v>
      </c>
    </row>
    <row r="50" spans="1:8" x14ac:dyDescent="0.2">
      <c r="A50" s="44"/>
      <c r="B50" s="44"/>
      <c r="C50" s="45" t="s">
        <v>144</v>
      </c>
      <c r="D50" s="44"/>
      <c r="E50" s="44"/>
      <c r="F50" s="44"/>
      <c r="G50" s="44"/>
      <c r="H50" s="33" t="s">
        <v>141</v>
      </c>
    </row>
    <row r="51" spans="1:8" x14ac:dyDescent="0.2">
      <c r="A51" s="44"/>
      <c r="B51" s="44"/>
      <c r="C51" s="45" t="s">
        <v>140</v>
      </c>
      <c r="D51" s="44"/>
      <c r="E51" s="44" t="s">
        <v>141</v>
      </c>
      <c r="F51" s="50" t="s">
        <v>143</v>
      </c>
      <c r="G51" s="47">
        <v>0</v>
      </c>
      <c r="H51" s="33" t="s">
        <v>141</v>
      </c>
    </row>
    <row r="52" spans="1:8" x14ac:dyDescent="0.2">
      <c r="A52" s="44"/>
      <c r="B52" s="44"/>
      <c r="C52" s="48"/>
      <c r="D52" s="44"/>
      <c r="E52" s="44"/>
      <c r="F52" s="49"/>
      <c r="G52" s="49"/>
      <c r="H52" s="33" t="s">
        <v>141</v>
      </c>
    </row>
    <row r="53" spans="1:8" x14ac:dyDescent="0.2">
      <c r="A53" s="44"/>
      <c r="B53" s="44"/>
      <c r="C53" s="45" t="s">
        <v>145</v>
      </c>
      <c r="D53" s="44"/>
      <c r="E53" s="44"/>
      <c r="F53" s="44"/>
      <c r="G53" s="44"/>
      <c r="H53" s="33" t="s">
        <v>141</v>
      </c>
    </row>
    <row r="54" spans="1:8" x14ac:dyDescent="0.2">
      <c r="A54" s="44"/>
      <c r="B54" s="44"/>
      <c r="C54" s="45" t="s">
        <v>140</v>
      </c>
      <c r="D54" s="44"/>
      <c r="E54" s="44" t="s">
        <v>141</v>
      </c>
      <c r="F54" s="50" t="s">
        <v>143</v>
      </c>
      <c r="G54" s="47">
        <v>0</v>
      </c>
      <c r="H54" s="33" t="s">
        <v>141</v>
      </c>
    </row>
    <row r="55" spans="1:8" x14ac:dyDescent="0.2">
      <c r="A55" s="44"/>
      <c r="B55" s="44"/>
      <c r="C55" s="48"/>
      <c r="D55" s="44"/>
      <c r="E55" s="44"/>
      <c r="F55" s="49"/>
      <c r="G55" s="49"/>
      <c r="H55" s="33" t="s">
        <v>141</v>
      </c>
    </row>
    <row r="56" spans="1:8" x14ac:dyDescent="0.2">
      <c r="A56" s="44"/>
      <c r="B56" s="44"/>
      <c r="C56" s="45" t="s">
        <v>146</v>
      </c>
      <c r="D56" s="44"/>
      <c r="E56" s="44"/>
      <c r="F56" s="49"/>
      <c r="G56" s="49"/>
      <c r="H56" s="33" t="s">
        <v>141</v>
      </c>
    </row>
    <row r="57" spans="1:8" x14ac:dyDescent="0.2">
      <c r="A57" s="44"/>
      <c r="B57" s="44"/>
      <c r="C57" s="45" t="s">
        <v>140</v>
      </c>
      <c r="D57" s="44"/>
      <c r="E57" s="44" t="s">
        <v>141</v>
      </c>
      <c r="F57" s="50" t="s">
        <v>143</v>
      </c>
      <c r="G57" s="47">
        <v>0</v>
      </c>
      <c r="H57" s="33" t="s">
        <v>141</v>
      </c>
    </row>
    <row r="58" spans="1:8" x14ac:dyDescent="0.2">
      <c r="A58" s="44"/>
      <c r="B58" s="44"/>
      <c r="C58" s="48"/>
      <c r="D58" s="44"/>
      <c r="E58" s="44"/>
      <c r="F58" s="49"/>
      <c r="G58" s="49"/>
      <c r="H58" s="33" t="s">
        <v>141</v>
      </c>
    </row>
    <row r="59" spans="1:8" x14ac:dyDescent="0.2">
      <c r="A59" s="44"/>
      <c r="B59" s="44"/>
      <c r="C59" s="45" t="s">
        <v>147</v>
      </c>
      <c r="D59" s="44"/>
      <c r="E59" s="44"/>
      <c r="F59" s="49"/>
      <c r="G59" s="49"/>
      <c r="H59" s="33" t="s">
        <v>141</v>
      </c>
    </row>
    <row r="60" spans="1:8" x14ac:dyDescent="0.2">
      <c r="A60" s="44"/>
      <c r="B60" s="44"/>
      <c r="C60" s="45" t="s">
        <v>140</v>
      </c>
      <c r="D60" s="44"/>
      <c r="E60" s="44" t="s">
        <v>141</v>
      </c>
      <c r="F60" s="50" t="s">
        <v>143</v>
      </c>
      <c r="G60" s="47">
        <v>0</v>
      </c>
      <c r="H60" s="33" t="s">
        <v>141</v>
      </c>
    </row>
    <row r="61" spans="1:8" x14ac:dyDescent="0.2">
      <c r="A61" s="44"/>
      <c r="B61" s="44"/>
      <c r="C61" s="48"/>
      <c r="D61" s="44"/>
      <c r="E61" s="44"/>
      <c r="F61" s="49"/>
      <c r="G61" s="49"/>
      <c r="H61" s="33" t="s">
        <v>141</v>
      </c>
    </row>
    <row r="62" spans="1:8" x14ac:dyDescent="0.2">
      <c r="A62" s="44"/>
      <c r="B62" s="44"/>
      <c r="C62" s="45" t="s">
        <v>148</v>
      </c>
      <c r="D62" s="44"/>
      <c r="E62" s="44"/>
      <c r="F62" s="46">
        <v>3588.3471006</v>
      </c>
      <c r="G62" s="47">
        <v>0.96528351999999995</v>
      </c>
      <c r="H62" s="33" t="s">
        <v>141</v>
      </c>
    </row>
    <row r="63" spans="1:8" x14ac:dyDescent="0.2">
      <c r="A63" s="44"/>
      <c r="B63" s="44"/>
      <c r="C63" s="48"/>
      <c r="D63" s="44"/>
      <c r="E63" s="44"/>
      <c r="F63" s="49"/>
      <c r="G63" s="49"/>
      <c r="H63" s="33" t="s">
        <v>141</v>
      </c>
    </row>
    <row r="64" spans="1:8" x14ac:dyDescent="0.2">
      <c r="A64" s="44"/>
      <c r="B64" s="44"/>
      <c r="C64" s="45" t="s">
        <v>149</v>
      </c>
      <c r="D64" s="44"/>
      <c r="E64" s="44"/>
      <c r="F64" s="49"/>
      <c r="G64" s="49"/>
      <c r="H64" s="33" t="s">
        <v>141</v>
      </c>
    </row>
    <row r="65" spans="1:8" x14ac:dyDescent="0.2">
      <c r="A65" s="44"/>
      <c r="B65" s="44"/>
      <c r="C65" s="45" t="s">
        <v>11</v>
      </c>
      <c r="D65" s="44"/>
      <c r="E65" s="44"/>
      <c r="F65" s="49"/>
      <c r="G65" s="49"/>
      <c r="H65" s="33" t="s">
        <v>141</v>
      </c>
    </row>
    <row r="66" spans="1:8" x14ac:dyDescent="0.2">
      <c r="A66" s="44"/>
      <c r="B66" s="44"/>
      <c r="C66" s="45" t="s">
        <v>140</v>
      </c>
      <c r="D66" s="44"/>
      <c r="E66" s="44" t="s">
        <v>141</v>
      </c>
      <c r="F66" s="50" t="s">
        <v>143</v>
      </c>
      <c r="G66" s="47">
        <v>0</v>
      </c>
      <c r="H66" s="33" t="s">
        <v>141</v>
      </c>
    </row>
    <row r="67" spans="1:8" x14ac:dyDescent="0.2">
      <c r="A67" s="44"/>
      <c r="B67" s="44"/>
      <c r="C67" s="48"/>
      <c r="D67" s="44"/>
      <c r="E67" s="44"/>
      <c r="F67" s="49"/>
      <c r="G67" s="49"/>
      <c r="H67" s="33" t="s">
        <v>141</v>
      </c>
    </row>
    <row r="68" spans="1:8" x14ac:dyDescent="0.2">
      <c r="A68" s="44"/>
      <c r="B68" s="44"/>
      <c r="C68" s="45" t="s">
        <v>150</v>
      </c>
      <c r="D68" s="44"/>
      <c r="E68" s="44"/>
      <c r="F68" s="44"/>
      <c r="G68" s="44"/>
      <c r="H68" s="33" t="s">
        <v>141</v>
      </c>
    </row>
    <row r="69" spans="1:8" x14ac:dyDescent="0.2">
      <c r="A69" s="44"/>
      <c r="B69" s="44"/>
      <c r="C69" s="45" t="s">
        <v>140</v>
      </c>
      <c r="D69" s="44"/>
      <c r="E69" s="44" t="s">
        <v>141</v>
      </c>
      <c r="F69" s="50" t="s">
        <v>143</v>
      </c>
      <c r="G69" s="47">
        <v>0</v>
      </c>
      <c r="H69" s="33" t="s">
        <v>141</v>
      </c>
    </row>
    <row r="70" spans="1:8" x14ac:dyDescent="0.2">
      <c r="A70" s="44"/>
      <c r="B70" s="44"/>
      <c r="C70" s="48"/>
      <c r="D70" s="44"/>
      <c r="E70" s="44"/>
      <c r="F70" s="49"/>
      <c r="G70" s="49"/>
      <c r="H70" s="33" t="s">
        <v>141</v>
      </c>
    </row>
    <row r="71" spans="1:8" x14ac:dyDescent="0.2">
      <c r="A71" s="44"/>
      <c r="B71" s="44"/>
      <c r="C71" s="45" t="s">
        <v>151</v>
      </c>
      <c r="D71" s="44"/>
      <c r="E71" s="44"/>
      <c r="F71" s="44"/>
      <c r="G71" s="44"/>
      <c r="H71" s="33" t="s">
        <v>141</v>
      </c>
    </row>
    <row r="72" spans="1:8" x14ac:dyDescent="0.2">
      <c r="A72" s="44"/>
      <c r="B72" s="44"/>
      <c r="C72" s="45" t="s">
        <v>140</v>
      </c>
      <c r="D72" s="44"/>
      <c r="E72" s="44" t="s">
        <v>141</v>
      </c>
      <c r="F72" s="50" t="s">
        <v>143</v>
      </c>
      <c r="G72" s="47">
        <v>0</v>
      </c>
      <c r="H72" s="33" t="s">
        <v>141</v>
      </c>
    </row>
    <row r="73" spans="1:8" x14ac:dyDescent="0.2">
      <c r="A73" s="44"/>
      <c r="B73" s="44"/>
      <c r="C73" s="48"/>
      <c r="D73" s="44"/>
      <c r="E73" s="44"/>
      <c r="F73" s="49"/>
      <c r="G73" s="49"/>
      <c r="H73" s="33" t="s">
        <v>141</v>
      </c>
    </row>
    <row r="74" spans="1:8" x14ac:dyDescent="0.2">
      <c r="A74" s="44"/>
      <c r="B74" s="44"/>
      <c r="C74" s="45" t="s">
        <v>152</v>
      </c>
      <c r="D74" s="44"/>
      <c r="E74" s="44"/>
      <c r="F74" s="49"/>
      <c r="G74" s="49"/>
      <c r="H74" s="33" t="s">
        <v>141</v>
      </c>
    </row>
    <row r="75" spans="1:8" x14ac:dyDescent="0.2">
      <c r="A75" s="44"/>
      <c r="B75" s="44"/>
      <c r="C75" s="45" t="s">
        <v>140</v>
      </c>
      <c r="D75" s="44"/>
      <c r="E75" s="44" t="s">
        <v>141</v>
      </c>
      <c r="F75" s="50" t="s">
        <v>143</v>
      </c>
      <c r="G75" s="47">
        <v>0</v>
      </c>
      <c r="H75" s="33" t="s">
        <v>141</v>
      </c>
    </row>
    <row r="76" spans="1:8" x14ac:dyDescent="0.2">
      <c r="A76" s="44"/>
      <c r="B76" s="44"/>
      <c r="C76" s="48"/>
      <c r="D76" s="44"/>
      <c r="E76" s="44"/>
      <c r="F76" s="49"/>
      <c r="G76" s="49"/>
      <c r="H76" s="33" t="s">
        <v>141</v>
      </c>
    </row>
    <row r="77" spans="1:8" x14ac:dyDescent="0.2">
      <c r="A77" s="44"/>
      <c r="B77" s="44"/>
      <c r="C77" s="45" t="s">
        <v>153</v>
      </c>
      <c r="D77" s="44"/>
      <c r="E77" s="44"/>
      <c r="F77" s="46">
        <v>0</v>
      </c>
      <c r="G77" s="47">
        <v>0</v>
      </c>
      <c r="H77" s="33" t="s">
        <v>141</v>
      </c>
    </row>
    <row r="78" spans="1:8" x14ac:dyDescent="0.2">
      <c r="A78" s="44"/>
      <c r="B78" s="44"/>
      <c r="C78" s="48"/>
      <c r="D78" s="44"/>
      <c r="E78" s="44"/>
      <c r="F78" s="49"/>
      <c r="G78" s="49"/>
      <c r="H78" s="33" t="s">
        <v>141</v>
      </c>
    </row>
    <row r="79" spans="1:8" x14ac:dyDescent="0.2">
      <c r="A79" s="44"/>
      <c r="B79" s="44"/>
      <c r="C79" s="45" t="s">
        <v>154</v>
      </c>
      <c r="D79" s="44"/>
      <c r="E79" s="44"/>
      <c r="F79" s="49"/>
      <c r="G79" s="49"/>
      <c r="H79" s="33" t="s">
        <v>141</v>
      </c>
    </row>
    <row r="80" spans="1:8" x14ac:dyDescent="0.2">
      <c r="A80" s="44"/>
      <c r="B80" s="44"/>
      <c r="C80" s="45" t="s">
        <v>155</v>
      </c>
      <c r="D80" s="44"/>
      <c r="E80" s="44"/>
      <c r="F80" s="49"/>
      <c r="G80" s="49"/>
      <c r="H80" s="33" t="s">
        <v>141</v>
      </c>
    </row>
    <row r="81" spans="1:8" x14ac:dyDescent="0.2">
      <c r="A81" s="44"/>
      <c r="B81" s="44"/>
      <c r="C81" s="45" t="s">
        <v>140</v>
      </c>
      <c r="D81" s="44"/>
      <c r="E81" s="44" t="s">
        <v>141</v>
      </c>
      <c r="F81" s="50" t="s">
        <v>143</v>
      </c>
      <c r="G81" s="47">
        <v>0</v>
      </c>
      <c r="H81" s="33" t="s">
        <v>141</v>
      </c>
    </row>
    <row r="82" spans="1:8" x14ac:dyDescent="0.2">
      <c r="A82" s="44"/>
      <c r="B82" s="44"/>
      <c r="C82" s="48"/>
      <c r="D82" s="44"/>
      <c r="E82" s="44"/>
      <c r="F82" s="49"/>
      <c r="G82" s="49"/>
      <c r="H82" s="33" t="s">
        <v>141</v>
      </c>
    </row>
    <row r="83" spans="1:8" x14ac:dyDescent="0.2">
      <c r="A83" s="44"/>
      <c r="B83" s="44"/>
      <c r="C83" s="45" t="s">
        <v>156</v>
      </c>
      <c r="D83" s="44"/>
      <c r="E83" s="44"/>
      <c r="F83" s="49"/>
      <c r="G83" s="49"/>
      <c r="H83" s="33" t="s">
        <v>141</v>
      </c>
    </row>
    <row r="84" spans="1:8" x14ac:dyDescent="0.2">
      <c r="A84" s="44"/>
      <c r="B84" s="44"/>
      <c r="C84" s="45" t="s">
        <v>140</v>
      </c>
      <c r="D84" s="44"/>
      <c r="E84" s="44" t="s">
        <v>141</v>
      </c>
      <c r="F84" s="50" t="s">
        <v>143</v>
      </c>
      <c r="G84" s="47">
        <v>0</v>
      </c>
      <c r="H84" s="33" t="s">
        <v>141</v>
      </c>
    </row>
    <row r="85" spans="1:8" x14ac:dyDescent="0.2">
      <c r="A85" s="44"/>
      <c r="B85" s="44"/>
      <c r="C85" s="48"/>
      <c r="D85" s="44"/>
      <c r="E85" s="44"/>
      <c r="F85" s="49"/>
      <c r="G85" s="49"/>
      <c r="H85" s="33" t="s">
        <v>141</v>
      </c>
    </row>
    <row r="86" spans="1:8" x14ac:dyDescent="0.2">
      <c r="A86" s="44"/>
      <c r="B86" s="44"/>
      <c r="C86" s="45" t="s">
        <v>157</v>
      </c>
      <c r="D86" s="44"/>
      <c r="E86" s="44"/>
      <c r="F86" s="49"/>
      <c r="G86" s="49"/>
      <c r="H86" s="33" t="s">
        <v>141</v>
      </c>
    </row>
    <row r="87" spans="1:8" x14ac:dyDescent="0.2">
      <c r="A87" s="44"/>
      <c r="B87" s="44"/>
      <c r="C87" s="45" t="s">
        <v>140</v>
      </c>
      <c r="D87" s="44"/>
      <c r="E87" s="44" t="s">
        <v>141</v>
      </c>
      <c r="F87" s="50" t="s">
        <v>143</v>
      </c>
      <c r="G87" s="47">
        <v>0</v>
      </c>
      <c r="H87" s="33" t="s">
        <v>141</v>
      </c>
    </row>
    <row r="88" spans="1:8" x14ac:dyDescent="0.2">
      <c r="A88" s="44"/>
      <c r="B88" s="44"/>
      <c r="C88" s="48"/>
      <c r="D88" s="44"/>
      <c r="E88" s="44"/>
      <c r="F88" s="49"/>
      <c r="G88" s="49"/>
      <c r="H88" s="33" t="s">
        <v>141</v>
      </c>
    </row>
    <row r="89" spans="1:8" x14ac:dyDescent="0.2">
      <c r="A89" s="44"/>
      <c r="B89" s="44"/>
      <c r="C89" s="45" t="s">
        <v>158</v>
      </c>
      <c r="D89" s="44"/>
      <c r="E89" s="44"/>
      <c r="F89" s="49"/>
      <c r="G89" s="49"/>
      <c r="H89" s="33" t="s">
        <v>141</v>
      </c>
    </row>
    <row r="90" spans="1:8" x14ac:dyDescent="0.2">
      <c r="A90" s="39">
        <v>1</v>
      </c>
      <c r="B90" s="40"/>
      <c r="C90" s="40" t="s">
        <v>159</v>
      </c>
      <c r="D90" s="40"/>
      <c r="E90" s="52"/>
      <c r="F90" s="42">
        <v>129.17339999999999</v>
      </c>
      <c r="G90" s="43">
        <v>3.4748300000000003E-2</v>
      </c>
      <c r="H90" s="33">
        <v>5.25</v>
      </c>
    </row>
    <row r="91" spans="1:8" x14ac:dyDescent="0.2">
      <c r="A91" s="44"/>
      <c r="B91" s="44"/>
      <c r="C91" s="45" t="s">
        <v>140</v>
      </c>
      <c r="D91" s="44"/>
      <c r="E91" s="44" t="s">
        <v>141</v>
      </c>
      <c r="F91" s="46">
        <v>129.17339999999999</v>
      </c>
      <c r="G91" s="47">
        <v>3.4748300000000003E-2</v>
      </c>
      <c r="H91" s="33" t="s">
        <v>141</v>
      </c>
    </row>
    <row r="92" spans="1:8" x14ac:dyDescent="0.2">
      <c r="A92" s="44"/>
      <c r="B92" s="44"/>
      <c r="C92" s="48"/>
      <c r="D92" s="44"/>
      <c r="E92" s="44"/>
      <c r="F92" s="49"/>
      <c r="G92" s="49"/>
      <c r="H92" s="33" t="s">
        <v>141</v>
      </c>
    </row>
    <row r="93" spans="1:8" x14ac:dyDescent="0.2">
      <c r="A93" s="44"/>
      <c r="B93" s="44"/>
      <c r="C93" s="45" t="s">
        <v>160</v>
      </c>
      <c r="D93" s="44"/>
      <c r="E93" s="44"/>
      <c r="F93" s="46">
        <v>129.17339999999999</v>
      </c>
      <c r="G93" s="47">
        <v>3.4748300000000003E-2</v>
      </c>
      <c r="H93" s="33" t="s">
        <v>141</v>
      </c>
    </row>
    <row r="94" spans="1:8" x14ac:dyDescent="0.2">
      <c r="A94" s="44"/>
      <c r="B94" s="44"/>
      <c r="C94" s="49"/>
      <c r="D94" s="44"/>
      <c r="E94" s="44"/>
      <c r="F94" s="44"/>
      <c r="G94" s="44"/>
      <c r="H94" s="33" t="s">
        <v>141</v>
      </c>
    </row>
    <row r="95" spans="1:8" x14ac:dyDescent="0.2">
      <c r="A95" s="44"/>
      <c r="B95" s="44"/>
      <c r="C95" s="45" t="s">
        <v>161</v>
      </c>
      <c r="D95" s="44"/>
      <c r="E95" s="44"/>
      <c r="F95" s="44"/>
      <c r="G95" s="44"/>
      <c r="H95" s="33" t="s">
        <v>141</v>
      </c>
    </row>
    <row r="96" spans="1:8" x14ac:dyDescent="0.2">
      <c r="A96" s="44"/>
      <c r="B96" s="44"/>
      <c r="C96" s="45" t="s">
        <v>162</v>
      </c>
      <c r="D96" s="44"/>
      <c r="E96" s="44"/>
      <c r="F96" s="44"/>
      <c r="G96" s="44"/>
      <c r="H96" s="33" t="s">
        <v>141</v>
      </c>
    </row>
    <row r="97" spans="1:17" x14ac:dyDescent="0.2">
      <c r="A97" s="44"/>
      <c r="B97" s="44"/>
      <c r="C97" s="45" t="s">
        <v>140</v>
      </c>
      <c r="D97" s="44"/>
      <c r="E97" s="44" t="s">
        <v>141</v>
      </c>
      <c r="F97" s="50" t="s">
        <v>143</v>
      </c>
      <c r="G97" s="47">
        <v>0</v>
      </c>
      <c r="H97" s="33" t="s">
        <v>141</v>
      </c>
    </row>
    <row r="98" spans="1:17" x14ac:dyDescent="0.2">
      <c r="A98" s="44"/>
      <c r="B98" s="44"/>
      <c r="C98" s="48"/>
      <c r="D98" s="44"/>
      <c r="E98" s="44"/>
      <c r="F98" s="49"/>
      <c r="G98" s="49"/>
      <c r="H98" s="33" t="s">
        <v>141</v>
      </c>
    </row>
    <row r="99" spans="1:17" x14ac:dyDescent="0.2">
      <c r="A99" s="44"/>
      <c r="B99" s="44"/>
      <c r="C99" s="45" t="s">
        <v>163</v>
      </c>
      <c r="D99" s="44"/>
      <c r="E99" s="44"/>
      <c r="F99" s="44"/>
      <c r="G99" s="44"/>
      <c r="H99" s="33" t="s">
        <v>141</v>
      </c>
    </row>
    <row r="100" spans="1:17" x14ac:dyDescent="0.2">
      <c r="A100" s="44"/>
      <c r="B100" s="44"/>
      <c r="C100" s="45" t="s">
        <v>164</v>
      </c>
      <c r="D100" s="44"/>
      <c r="E100" s="44"/>
      <c r="F100" s="44"/>
      <c r="G100" s="44"/>
      <c r="H100" s="33" t="s">
        <v>141</v>
      </c>
    </row>
    <row r="101" spans="1:17" x14ac:dyDescent="0.2">
      <c r="A101" s="44"/>
      <c r="B101" s="44"/>
      <c r="C101" s="45" t="s">
        <v>140</v>
      </c>
      <c r="D101" s="44"/>
      <c r="E101" s="44" t="s">
        <v>141</v>
      </c>
      <c r="F101" s="50" t="s">
        <v>143</v>
      </c>
      <c r="G101" s="47">
        <v>0</v>
      </c>
      <c r="H101" s="33" t="s">
        <v>141</v>
      </c>
    </row>
    <row r="102" spans="1:17" x14ac:dyDescent="0.2">
      <c r="A102" s="44"/>
      <c r="B102" s="44"/>
      <c r="C102" s="48"/>
      <c r="D102" s="44"/>
      <c r="E102" s="44"/>
      <c r="F102" s="49"/>
      <c r="G102" s="49"/>
      <c r="H102" s="33" t="s">
        <v>141</v>
      </c>
    </row>
    <row r="103" spans="1:17" x14ac:dyDescent="0.2">
      <c r="A103" s="44"/>
      <c r="B103" s="44"/>
      <c r="C103" s="45" t="s">
        <v>165</v>
      </c>
      <c r="D103" s="44"/>
      <c r="E103" s="44"/>
      <c r="F103" s="49"/>
      <c r="G103" s="49"/>
      <c r="H103" s="33" t="s">
        <v>141</v>
      </c>
    </row>
    <row r="104" spans="1:17" x14ac:dyDescent="0.2">
      <c r="A104" s="44"/>
      <c r="B104" s="44"/>
      <c r="C104" s="45" t="s">
        <v>140</v>
      </c>
      <c r="D104" s="44"/>
      <c r="E104" s="44" t="s">
        <v>141</v>
      </c>
      <c r="F104" s="50" t="s">
        <v>143</v>
      </c>
      <c r="G104" s="47">
        <v>0</v>
      </c>
      <c r="H104" s="33" t="s">
        <v>141</v>
      </c>
    </row>
    <row r="105" spans="1:17" x14ac:dyDescent="0.2">
      <c r="A105" s="44"/>
      <c r="B105" s="44"/>
      <c r="C105" s="48"/>
      <c r="D105" s="44"/>
      <c r="E105" s="44"/>
      <c r="F105" s="49"/>
      <c r="G105" s="49"/>
      <c r="H105" s="33" t="s">
        <v>141</v>
      </c>
    </row>
    <row r="106" spans="1:17" x14ac:dyDescent="0.2">
      <c r="A106" s="52"/>
      <c r="B106" s="40"/>
      <c r="C106" s="40" t="s">
        <v>166</v>
      </c>
      <c r="D106" s="40"/>
      <c r="E106" s="52"/>
      <c r="F106" s="42">
        <v>-0.11820853000000001</v>
      </c>
      <c r="G106" s="43">
        <v>-3.18E-5</v>
      </c>
      <c r="H106" s="33" t="s">
        <v>141</v>
      </c>
    </row>
    <row r="107" spans="1:17" x14ac:dyDescent="0.2">
      <c r="A107" s="48"/>
      <c r="B107" s="48"/>
      <c r="C107" s="45" t="s">
        <v>167</v>
      </c>
      <c r="D107" s="49"/>
      <c r="E107" s="49"/>
      <c r="F107" s="46">
        <v>3717.4022920699999</v>
      </c>
      <c r="G107" s="53">
        <v>1.0000000200000001</v>
      </c>
      <c r="H107" s="33" t="s">
        <v>141</v>
      </c>
    </row>
    <row r="108" spans="1:17" x14ac:dyDescent="0.2">
      <c r="A108" s="54"/>
      <c r="B108" s="54"/>
      <c r="C108" s="55"/>
      <c r="D108" s="56"/>
      <c r="E108" s="56"/>
      <c r="F108" s="57"/>
      <c r="G108" s="58"/>
      <c r="H108" s="59"/>
    </row>
    <row r="109" spans="1:17" x14ac:dyDescent="0.2">
      <c r="A109" s="54"/>
      <c r="B109" s="187" t="s">
        <v>989</v>
      </c>
      <c r="C109" s="187"/>
      <c r="D109" s="187"/>
      <c r="E109" s="187"/>
      <c r="F109" s="187"/>
      <c r="G109" s="187"/>
      <c r="H109" s="187"/>
      <c r="J109" s="61"/>
    </row>
    <row r="110" spans="1:17" x14ac:dyDescent="0.2">
      <c r="A110" s="54"/>
      <c r="B110" s="187" t="s">
        <v>990</v>
      </c>
      <c r="C110" s="187"/>
      <c r="D110" s="187"/>
      <c r="E110" s="187"/>
      <c r="F110" s="187"/>
      <c r="G110" s="187"/>
      <c r="H110" s="187"/>
      <c r="J110" s="61"/>
    </row>
    <row r="111" spans="1:17" x14ac:dyDescent="0.2">
      <c r="A111" s="54"/>
      <c r="B111" s="187" t="s">
        <v>991</v>
      </c>
      <c r="C111" s="187"/>
      <c r="D111" s="187"/>
      <c r="E111" s="187"/>
      <c r="F111" s="187"/>
      <c r="G111" s="187"/>
      <c r="H111" s="187"/>
      <c r="J111" s="61"/>
    </row>
    <row r="112" spans="1:17" s="63" customFormat="1" ht="54" customHeight="1" x14ac:dyDescent="0.25">
      <c r="A112" s="62"/>
      <c r="B112" s="188" t="s">
        <v>992</v>
      </c>
      <c r="C112" s="188"/>
      <c r="D112" s="188"/>
      <c r="E112" s="188"/>
      <c r="F112" s="188"/>
      <c r="G112" s="188"/>
      <c r="H112" s="188"/>
      <c r="I112"/>
      <c r="J112" s="61"/>
      <c r="K112"/>
      <c r="L112"/>
      <c r="M112"/>
      <c r="N112"/>
      <c r="O112"/>
      <c r="P112"/>
      <c r="Q112"/>
    </row>
    <row r="113" spans="1:10" x14ac:dyDescent="0.2">
      <c r="A113" s="54"/>
      <c r="B113" s="187" t="s">
        <v>993</v>
      </c>
      <c r="C113" s="187"/>
      <c r="D113" s="187"/>
      <c r="E113" s="187"/>
      <c r="F113" s="187"/>
      <c r="G113" s="187"/>
      <c r="H113" s="187"/>
      <c r="J113" s="61"/>
    </row>
    <row r="114" spans="1:10" x14ac:dyDescent="0.2">
      <c r="A114" s="54"/>
      <c r="B114" s="54"/>
      <c r="C114" s="54"/>
      <c r="D114" s="56"/>
      <c r="E114" s="56"/>
      <c r="F114" s="56"/>
      <c r="G114" s="56"/>
    </row>
    <row r="115" spans="1:10" x14ac:dyDescent="0.2">
      <c r="A115" s="54"/>
      <c r="B115" s="189" t="s">
        <v>168</v>
      </c>
      <c r="C115" s="190"/>
      <c r="D115" s="191"/>
      <c r="E115" s="64"/>
      <c r="F115" s="56"/>
      <c r="G115" s="56"/>
    </row>
    <row r="116" spans="1:10" ht="24.75" customHeight="1" x14ac:dyDescent="0.2">
      <c r="A116" s="54"/>
      <c r="B116" s="192" t="s">
        <v>169</v>
      </c>
      <c r="C116" s="193"/>
      <c r="D116" s="32" t="s">
        <v>170</v>
      </c>
      <c r="E116" s="64"/>
      <c r="F116" s="56"/>
      <c r="G116" s="56"/>
    </row>
    <row r="117" spans="1:10" x14ac:dyDescent="0.2">
      <c r="A117" s="54"/>
      <c r="B117" s="192" t="s">
        <v>995</v>
      </c>
      <c r="C117" s="193"/>
      <c r="D117" s="32" t="s">
        <v>170</v>
      </c>
      <c r="E117" s="64"/>
      <c r="F117" s="56"/>
      <c r="G117" s="56"/>
    </row>
    <row r="118" spans="1:10" x14ac:dyDescent="0.2">
      <c r="A118" s="54"/>
      <c r="B118" s="192" t="s">
        <v>171</v>
      </c>
      <c r="C118" s="193"/>
      <c r="D118" s="65" t="s">
        <v>141</v>
      </c>
      <c r="E118" s="64"/>
      <c r="F118" s="56"/>
      <c r="G118" s="56"/>
    </row>
    <row r="119" spans="1:10" x14ac:dyDescent="0.2">
      <c r="A119" s="66"/>
      <c r="B119" s="67" t="s">
        <v>141</v>
      </c>
      <c r="C119" s="67" t="s">
        <v>996</v>
      </c>
      <c r="D119" s="67" t="s">
        <v>172</v>
      </c>
      <c r="E119" s="66"/>
      <c r="F119" s="66"/>
      <c r="G119" s="66"/>
      <c r="H119" s="66"/>
      <c r="J119" s="61"/>
    </row>
    <row r="120" spans="1:10" x14ac:dyDescent="0.2">
      <c r="A120" s="66"/>
      <c r="B120" s="68" t="s">
        <v>173</v>
      </c>
      <c r="C120" s="69">
        <v>46203</v>
      </c>
      <c r="D120" s="69">
        <v>46234</v>
      </c>
      <c r="E120" s="66"/>
      <c r="F120" s="66"/>
      <c r="G120" s="66"/>
      <c r="J120" s="61"/>
    </row>
    <row r="121" spans="1:10" x14ac:dyDescent="0.2">
      <c r="A121" s="66"/>
      <c r="B121" s="35" t="s">
        <v>174</v>
      </c>
      <c r="C121" s="70">
        <v>31.878</v>
      </c>
      <c r="D121" s="70">
        <v>31.9771</v>
      </c>
      <c r="E121" s="66"/>
      <c r="F121" s="60"/>
      <c r="G121" s="71"/>
    </row>
    <row r="122" spans="1:10" x14ac:dyDescent="0.2">
      <c r="A122" s="66"/>
      <c r="B122" s="35" t="s">
        <v>997</v>
      </c>
      <c r="C122" s="70">
        <v>30.3414</v>
      </c>
      <c r="D122" s="70">
        <v>30.435600000000001</v>
      </c>
      <c r="E122" s="66"/>
      <c r="F122" s="60"/>
      <c r="G122" s="71"/>
    </row>
    <row r="123" spans="1:10" x14ac:dyDescent="0.2">
      <c r="A123" s="66"/>
      <c r="B123" s="35" t="s">
        <v>175</v>
      </c>
      <c r="C123" s="70">
        <v>31.141100000000002</v>
      </c>
      <c r="D123" s="70">
        <v>31.2348</v>
      </c>
      <c r="E123" s="66"/>
      <c r="F123" s="60"/>
      <c r="G123" s="71"/>
    </row>
    <row r="124" spans="1:10" x14ac:dyDescent="0.2">
      <c r="A124" s="66"/>
      <c r="B124" s="35" t="s">
        <v>998</v>
      </c>
      <c r="C124" s="70">
        <v>29.608599999999999</v>
      </c>
      <c r="D124" s="70">
        <v>29.697700000000001</v>
      </c>
      <c r="E124" s="66"/>
      <c r="F124" s="60"/>
      <c r="G124" s="71"/>
    </row>
    <row r="125" spans="1:10" x14ac:dyDescent="0.2">
      <c r="A125" s="66"/>
      <c r="B125" s="66"/>
      <c r="C125" s="66"/>
      <c r="D125" s="66"/>
      <c r="E125" s="66"/>
      <c r="F125" s="66"/>
      <c r="G125" s="66"/>
    </row>
    <row r="126" spans="1:10" x14ac:dyDescent="0.2">
      <c r="A126" s="66"/>
      <c r="B126" s="192" t="s">
        <v>999</v>
      </c>
      <c r="C126" s="193"/>
      <c r="D126" s="32" t="s">
        <v>170</v>
      </c>
      <c r="E126" s="66"/>
      <c r="F126" s="66"/>
      <c r="G126" s="66"/>
    </row>
    <row r="127" spans="1:10" x14ac:dyDescent="0.2">
      <c r="A127" s="66"/>
      <c r="B127" s="78"/>
      <c r="C127" s="78"/>
      <c r="D127" s="78"/>
      <c r="E127" s="66"/>
      <c r="F127" s="66"/>
      <c r="G127" s="66"/>
    </row>
    <row r="128" spans="1:10" x14ac:dyDescent="0.2">
      <c r="A128" s="66"/>
      <c r="B128" s="192" t="s">
        <v>177</v>
      </c>
      <c r="C128" s="193"/>
      <c r="D128" s="32" t="s">
        <v>170</v>
      </c>
      <c r="E128" s="74"/>
      <c r="F128" s="66"/>
      <c r="G128" s="66"/>
    </row>
    <row r="129" spans="1:7" x14ac:dyDescent="0.2">
      <c r="A129" s="66"/>
      <c r="B129" s="192" t="s">
        <v>178</v>
      </c>
      <c r="C129" s="193"/>
      <c r="D129" s="32" t="s">
        <v>170</v>
      </c>
      <c r="E129" s="74"/>
      <c r="F129" s="66"/>
      <c r="G129" s="66"/>
    </row>
    <row r="130" spans="1:7" x14ac:dyDescent="0.2">
      <c r="A130" s="66"/>
      <c r="B130" s="192" t="s">
        <v>179</v>
      </c>
      <c r="C130" s="193"/>
      <c r="D130" s="32" t="s">
        <v>170</v>
      </c>
      <c r="E130" s="74"/>
      <c r="F130" s="66"/>
      <c r="G130" s="66"/>
    </row>
    <row r="131" spans="1:7" x14ac:dyDescent="0.2">
      <c r="A131" s="66"/>
      <c r="B131" s="192" t="s">
        <v>180</v>
      </c>
      <c r="C131" s="193"/>
      <c r="D131" s="75">
        <v>0.13854536130623973</v>
      </c>
      <c r="E131" s="66"/>
      <c r="F131" s="60"/>
      <c r="G131" s="71"/>
    </row>
    <row r="133" spans="1:7" x14ac:dyDescent="0.2">
      <c r="B133" s="194" t="s">
        <v>1000</v>
      </c>
      <c r="C133" s="194"/>
    </row>
    <row r="135" spans="1:7" ht="153.75" customHeight="1" x14ac:dyDescent="0.2"/>
    <row r="138" spans="1:7" x14ac:dyDescent="0.2">
      <c r="B138" s="76" t="s">
        <v>1001</v>
      </c>
      <c r="C138" s="77"/>
      <c r="D138" s="76"/>
    </row>
    <row r="139" spans="1:7" x14ac:dyDescent="0.2">
      <c r="B139" s="76" t="s">
        <v>1011</v>
      </c>
      <c r="D139" s="76"/>
    </row>
    <row r="140" spans="1:7" ht="165" customHeight="1" x14ac:dyDescent="0.2"/>
  </sheetData>
  <mergeCells count="18">
    <mergeCell ref="B130:C130"/>
    <mergeCell ref="B131:C131"/>
    <mergeCell ref="B133:C133"/>
    <mergeCell ref="B117:C117"/>
    <mergeCell ref="B118:C118"/>
    <mergeCell ref="B126:C126"/>
    <mergeCell ref="B128:C128"/>
    <mergeCell ref="B129:C129"/>
    <mergeCell ref="B111:H111"/>
    <mergeCell ref="B112:H112"/>
    <mergeCell ref="B113:H113"/>
    <mergeCell ref="B115:D115"/>
    <mergeCell ref="B116:C116"/>
    <mergeCell ref="A1:H1"/>
    <mergeCell ref="A2:H2"/>
    <mergeCell ref="A3:H3"/>
    <mergeCell ref="B109:H109"/>
    <mergeCell ref="B110:H110"/>
  </mergeCells>
  <hyperlinks>
    <hyperlink ref="I1" location="Index!B2" display="Index" xr:uid="{55AD99EB-566D-4293-AFE5-E76963FF4355}"/>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Index</vt:lpstr>
      <vt:lpstr>CAPEXG</vt:lpstr>
      <vt:lpstr>GLOB</vt:lpstr>
      <vt:lpstr>MIDCAP</vt:lpstr>
      <vt:lpstr>MULTIP</vt:lpstr>
      <vt:lpstr>SLTADV3</vt:lpstr>
      <vt:lpstr>SLTADV4</vt:lpstr>
      <vt:lpstr>SLTAX3</vt:lpstr>
      <vt:lpstr>SLTAX4</vt:lpstr>
      <vt:lpstr>SLTAX5</vt:lpstr>
      <vt:lpstr>SLTAX6</vt:lpstr>
      <vt:lpstr>SMILE</vt:lpstr>
      <vt:lpstr>SPAHF</vt:lpstr>
      <vt:lpstr>SPARF</vt:lpstr>
      <vt:lpstr>SPBAF</vt:lpstr>
      <vt:lpstr>SPDYF</vt:lpstr>
      <vt:lpstr>SPESF</vt:lpstr>
      <vt:lpstr>SPFOCUS</vt:lpstr>
      <vt:lpstr>SPMUCF</vt:lpstr>
      <vt:lpstr>SPSN100</vt:lpstr>
      <vt:lpstr>SPTAX</vt:lpstr>
      <vt:lpstr>SRURAL</vt:lpstr>
      <vt:lpstr>SSFUND</vt:lpstr>
      <vt:lpstr>STAX</vt:lpstr>
      <vt:lpstr>SUNBCF</vt:lpstr>
      <vt:lpstr>SUNCYF</vt:lpstr>
      <vt:lpstr>SUNFCF</vt:lpstr>
      <vt:lpstr>SUNFOP</vt:lpstr>
      <vt:lpstr>SUNIPA</vt:lpstr>
      <vt:lpstr>SUNMAF</vt:lpstr>
      <vt:lpstr>SUNMFF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 Subramani P - Sundaram Mutual</dc:creator>
  <cp:lastModifiedBy>Swapna.N - Sundaram Mutual</cp:lastModifiedBy>
  <dcterms:created xsi:type="dcterms:W3CDTF">2026-08-03T12:52:22Z</dcterms:created>
  <dcterms:modified xsi:type="dcterms:W3CDTF">2026-08-10T05:28:42Z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a6dec7-ad36-4603-99ea-a4fb4d4185bf_Enabled">
    <vt:lpwstr>true</vt:lpwstr>
  </property>
  <property fmtid="{D5CDD505-2E9C-101B-9397-08002B2CF9AE}" pid="3" name="MSIP_Label_3fa6dec7-ad36-4603-99ea-a4fb4d4185bf_SetDate">
    <vt:lpwstr>2026-08-03T12:52:22Z</vt:lpwstr>
  </property>
  <property fmtid="{D5CDD505-2E9C-101B-9397-08002B2CF9AE}" pid="4" name="MSIP_Label_3fa6dec7-ad36-4603-99ea-a4fb4d4185bf_Method">
    <vt:lpwstr>Privileged</vt:lpwstr>
  </property>
  <property fmtid="{D5CDD505-2E9C-101B-9397-08002B2CF9AE}" pid="5" name="MSIP_Label_3fa6dec7-ad36-4603-99ea-a4fb4d4185bf_Name">
    <vt:lpwstr>Internal Use Only</vt:lpwstr>
  </property>
  <property fmtid="{D5CDD505-2E9C-101B-9397-08002B2CF9AE}" pid="6" name="MSIP_Label_3fa6dec7-ad36-4603-99ea-a4fb4d4185bf_SiteId">
    <vt:lpwstr>b8d87d45-aff7-4067-8708-1c35bbaab723</vt:lpwstr>
  </property>
  <property fmtid="{D5CDD505-2E9C-101B-9397-08002B2CF9AE}" pid="7" name="MSIP_Label_3fa6dec7-ad36-4603-99ea-a4fb4d4185bf_ActionId">
    <vt:lpwstr>67c433d3-1970-4139-a18d-91a547695375</vt:lpwstr>
  </property>
  <property fmtid="{D5CDD505-2E9C-101B-9397-08002B2CF9AE}" pid="8" name="MSIP_Label_3fa6dec7-ad36-4603-99ea-a4fb4d4185bf_ContentBits">
    <vt:lpwstr>1</vt:lpwstr>
  </property>
  <property fmtid="{D5CDD505-2E9C-101B-9397-08002B2CF9AE}" pid="9" name="MSIP_Label_3fa6dec7-ad36-4603-99ea-a4fb4d4185bf_Tag">
    <vt:lpwstr>10, 0, 1, 1</vt:lpwstr>
  </property>
</Properties>
</file>