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X:\DEBT_BACKOFFICE\Debt_Factsheets\2026 - Monthly Portfolio\8. 31-Aug-2026\Working\"/>
    </mc:Choice>
  </mc:AlternateContent>
  <xr:revisionPtr revIDLastSave="0" documentId="13_ncr:1_{4F6E6BEF-6013-4384-91FE-D06C30D6E8CD}" xr6:coauthVersionLast="47" xr6:coauthVersionMax="47" xr10:uidLastSave="{00000000-0000-0000-0000-000000000000}"/>
  <bookViews>
    <workbookView xWindow="-120" yWindow="-120" windowWidth="24240" windowHeight="13020" tabRatio="869" activeTab="14" xr2:uid="{38B051F7-A369-4229-AC58-A5B5D65230DB}"/>
  </bookViews>
  <sheets>
    <sheet name="Index" sheetId="31" r:id="rId1"/>
    <sheet name="CAPEXG" sheetId="1" r:id="rId2"/>
    <sheet name="GLOB" sheetId="32" r:id="rId3"/>
    <sheet name="MIDCAP" sheetId="2" r:id="rId4"/>
    <sheet name="MULTIP" sheetId="3" r:id="rId5"/>
    <sheet name="SLTADV3" sheetId="4" r:id="rId6"/>
    <sheet name="SLTADV4" sheetId="5" r:id="rId7"/>
    <sheet name="SLTAX3" sheetId="6" r:id="rId8"/>
    <sheet name="SLTAX4" sheetId="7" r:id="rId9"/>
    <sheet name="SLTAX5" sheetId="8" r:id="rId10"/>
    <sheet name="SLTAX6" sheetId="9" r:id="rId11"/>
    <sheet name="SMILE" sheetId="11" r:id="rId12"/>
    <sheet name="SPAHF" sheetId="12" r:id="rId13"/>
    <sheet name="SPARF" sheetId="13" r:id="rId14"/>
    <sheet name="SPBAF" sheetId="14" r:id="rId15"/>
    <sheet name="SPDYF" sheetId="15" r:id="rId16"/>
    <sheet name="SPESF" sheetId="16" r:id="rId17"/>
    <sheet name="SPFOCUS" sheetId="17" r:id="rId18"/>
    <sheet name="SPMUCF" sheetId="18" r:id="rId19"/>
    <sheet name="SPSN100" sheetId="19" r:id="rId20"/>
    <sheet name="SPTAX" sheetId="20" r:id="rId21"/>
    <sheet name="SRURAL" sheetId="21" r:id="rId22"/>
    <sheet name="SSFUND" sheetId="22" r:id="rId23"/>
    <sheet name="STAX" sheetId="23" r:id="rId24"/>
    <sheet name="SUNBCF" sheetId="24" r:id="rId25"/>
    <sheet name="SUNCYF" sheetId="25" r:id="rId26"/>
    <sheet name="SUNFCF" sheetId="26" r:id="rId27"/>
    <sheet name="SUNFOP" sheetId="27" r:id="rId28"/>
    <sheet name="SUNIPA" sheetId="28" r:id="rId29"/>
    <sheet name="SUNMAF" sheetId="29" r:id="rId30"/>
    <sheet name="SUNMFF" sheetId="30" r:id="rId31"/>
  </sheets>
  <definedNames>
    <definedName name="_xlnm._FilterDatabase" localSheetId="0" hidden="1">Index!$A$1:$C$26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4" i="18" l="1"/>
  <c r="D92" i="32"/>
  <c r="F141" i="29"/>
  <c r="G141" i="29" s="1"/>
  <c r="F78" i="29"/>
  <c r="G78" i="29"/>
  <c r="G75" i="29"/>
  <c r="G74" i="29"/>
  <c r="G104" i="29"/>
  <c r="F104" i="29"/>
  <c r="F106" i="29" s="1"/>
  <c r="D147" i="22"/>
  <c r="G61" i="20"/>
  <c r="F61" i="20"/>
  <c r="G69" i="20"/>
  <c r="F69" i="20"/>
  <c r="D135" i="20" s="1"/>
  <c r="F80" i="18"/>
  <c r="G80" i="18"/>
  <c r="G94" i="18"/>
  <c r="F94" i="18"/>
  <c r="G130" i="16"/>
  <c r="F101" i="16"/>
  <c r="F160" i="16" s="1"/>
  <c r="F128" i="16"/>
  <c r="F130" i="16" s="1"/>
  <c r="F17" i="16"/>
  <c r="D139" i="15"/>
  <c r="F45" i="15"/>
  <c r="F9" i="15"/>
  <c r="F62" i="15" s="1"/>
  <c r="F83" i="15" s="1"/>
  <c r="F129" i="15" s="1"/>
  <c r="F104" i="14"/>
  <c r="F165" i="14" s="1"/>
  <c r="F82" i="14"/>
  <c r="F44" i="14"/>
  <c r="F17" i="14"/>
  <c r="I200" i="13"/>
  <c r="F200" i="13"/>
  <c r="G115" i="13"/>
  <c r="F115" i="13"/>
  <c r="F113" i="13"/>
  <c r="F168" i="13" s="1"/>
  <c r="G168" i="13" s="1"/>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F55" i="12"/>
  <c r="F34" i="12"/>
  <c r="F28" i="12"/>
  <c r="J224" i="12"/>
  <c r="F224" i="12"/>
  <c r="F78" i="12"/>
  <c r="F69" i="12"/>
  <c r="D201" i="12" s="1"/>
  <c r="D156" i="11"/>
  <c r="G97" i="2"/>
  <c r="F97" i="2"/>
  <c r="G114" i="2"/>
  <c r="G116" i="2" s="1"/>
  <c r="F114" i="2"/>
  <c r="F116" i="2" s="1"/>
  <c r="D133" i="1"/>
  <c r="F67" i="14" l="1"/>
  <c r="F67" i="16"/>
  <c r="F103" i="16" s="1"/>
  <c r="F161" i="16" s="1"/>
  <c r="G45" i="15"/>
  <c r="G9" i="15"/>
  <c r="G62" i="15" s="1"/>
  <c r="G83" i="15" s="1"/>
  <c r="G129" i="15" s="1"/>
  <c r="F83" i="14"/>
  <c r="G113" i="13"/>
  <c r="F62" i="12"/>
  <c r="F79" i="12"/>
  <c r="F106" i="14" l="1"/>
  <c r="F166" i="14" s="1"/>
  <c r="G82" i="16"/>
  <c r="G83" i="16"/>
  <c r="G84" i="16"/>
  <c r="G85" i="16"/>
  <c r="G86" i="16"/>
  <c r="G87" i="16"/>
  <c r="G88" i="16"/>
  <c r="G89" i="16"/>
  <c r="G90" i="16"/>
  <c r="G91" i="16"/>
  <c r="G92" i="16"/>
  <c r="G93" i="16"/>
  <c r="G94" i="16"/>
  <c r="G95" i="16"/>
  <c r="G96" i="16"/>
  <c r="G97" i="16"/>
  <c r="G98" i="16"/>
  <c r="G99" i="16"/>
  <c r="G100" i="16"/>
  <c r="G160" i="16"/>
  <c r="G17" i="16"/>
  <c r="G67" i="16" s="1"/>
  <c r="G103" i="16" s="1"/>
  <c r="F85" i="12"/>
  <c r="F191" i="12" s="1"/>
  <c r="G78" i="12" s="1"/>
  <c r="G79" i="12" s="1"/>
  <c r="G165" i="14" l="1"/>
  <c r="G82" i="14"/>
  <c r="G83" i="14" s="1"/>
  <c r="G17" i="14"/>
  <c r="G44" i="14"/>
  <c r="G87" i="14"/>
  <c r="G89" i="14"/>
  <c r="G91" i="14"/>
  <c r="G92" i="14"/>
  <c r="G93" i="14"/>
  <c r="G94" i="14"/>
  <c r="G95" i="14"/>
  <c r="G96" i="14"/>
  <c r="G97" i="14"/>
  <c r="G98" i="14"/>
  <c r="G99" i="14"/>
  <c r="G100" i="14"/>
  <c r="G101" i="14"/>
  <c r="G103" i="14"/>
  <c r="G88" i="14"/>
  <c r="G102" i="14"/>
  <c r="G86" i="14"/>
  <c r="G90" i="14"/>
  <c r="G34" i="12"/>
  <c r="G55" i="12"/>
  <c r="G101" i="16"/>
  <c r="G161" i="16"/>
  <c r="G238" i="12"/>
  <c r="G28" i="12"/>
  <c r="G104" i="14" l="1"/>
  <c r="G67" i="14"/>
  <c r="G106" i="14" s="1"/>
  <c r="G166" i="14" s="1"/>
  <c r="G62" i="12"/>
  <c r="G85" i="12" s="1"/>
  <c r="G191" i="12" s="1"/>
</calcChain>
</file>

<file path=xl/sharedStrings.xml><?xml version="1.0" encoding="utf-8"?>
<sst xmlns="http://schemas.openxmlformats.org/spreadsheetml/2006/main" count="12741" uniqueCount="1246">
  <si>
    <t>SUNDARAM MUTUAL FUND</t>
  </si>
  <si>
    <t>Sundaram Infrastructure Advantage Fund</t>
  </si>
  <si>
    <t>SL No</t>
  </si>
  <si>
    <t>ISIN Code</t>
  </si>
  <si>
    <t>Name of the instrument</t>
  </si>
  <si>
    <t>Rating / 
Industry</t>
  </si>
  <si>
    <t>Quantity</t>
  </si>
  <si>
    <t>Mkt Value
Rs. in Lacs</t>
  </si>
  <si>
    <t>% of Net Asset</t>
  </si>
  <si>
    <t>A) Equity &amp; Equity Related</t>
  </si>
  <si>
    <t>(a) Listed / awaiting listing on Stock Exchange</t>
  </si>
  <si>
    <t>INE018A01030</t>
  </si>
  <si>
    <t>Larsen &amp; Toubro Ltd</t>
  </si>
  <si>
    <t>Construction</t>
  </si>
  <si>
    <t>INE397D01024</t>
  </si>
  <si>
    <t>Bharti Airtel Ltd</t>
  </si>
  <si>
    <t>Telecom - Services</t>
  </si>
  <si>
    <t>INE002A01018</t>
  </si>
  <si>
    <t>Reliance Industries Ltd</t>
  </si>
  <si>
    <t>Petroleum Products</t>
  </si>
  <si>
    <t>INE733E01010</t>
  </si>
  <si>
    <t>NTPC LTD</t>
  </si>
  <si>
    <t>Power</t>
  </si>
  <si>
    <t>INE481G01011</t>
  </si>
  <si>
    <t>Ultratech Cement Ltd</t>
  </si>
  <si>
    <t>Cement &amp; Cement Products</t>
  </si>
  <si>
    <t>INE263A01024</t>
  </si>
  <si>
    <t>Bharat Electronics Ltd</t>
  </si>
  <si>
    <t>Aerospace &amp; Defense</t>
  </si>
  <si>
    <t>INE146L01010</t>
  </si>
  <si>
    <t>Kirloskar Oil Engines Ltd</t>
  </si>
  <si>
    <t>Industrial Products</t>
  </si>
  <si>
    <t>INE284S01014</t>
  </si>
  <si>
    <t>S.J.S. Enterprises Ltd</t>
  </si>
  <si>
    <t>Auto Components</t>
  </si>
  <si>
    <t>INE07Y701011</t>
  </si>
  <si>
    <t>Hitachi Energy India Ltd</t>
  </si>
  <si>
    <t>Electrical Equipment</t>
  </si>
  <si>
    <t>INE200A01026</t>
  </si>
  <si>
    <t>GE Vernova T and D India Ltd</t>
  </si>
  <si>
    <t>INE220B01022</t>
  </si>
  <si>
    <t>Kalpataru Projects International Ltd</t>
  </si>
  <si>
    <t>INE062A01020</t>
  </si>
  <si>
    <t>State Bank of India</t>
  </si>
  <si>
    <t>Banks</t>
  </si>
  <si>
    <t>INE752E01010</t>
  </si>
  <si>
    <t>Power Grid Corporation of India Ltd</t>
  </si>
  <si>
    <t>INE090A01021</t>
  </si>
  <si>
    <t>ICICI Bank Ltd</t>
  </si>
  <si>
    <t>INE437A01024</t>
  </si>
  <si>
    <t>Apollo Hospitals Enterprise Ltd</t>
  </si>
  <si>
    <t>Healthcare Services</t>
  </si>
  <si>
    <t>INE029A01011</t>
  </si>
  <si>
    <t>Bharat Petroleum Corporation Ltd</t>
  </si>
  <si>
    <t>INE419M01035</t>
  </si>
  <si>
    <t>TD Power Systems Ltd</t>
  </si>
  <si>
    <t>INE00LO01017</t>
  </si>
  <si>
    <t>Craftsman Automation Ltd</t>
  </si>
  <si>
    <t>INE742F01042</t>
  </si>
  <si>
    <t>Adani Ports and Special Economic Zone Ltd</t>
  </si>
  <si>
    <t>Transport Infrastructure</t>
  </si>
  <si>
    <t>INE152A01029</t>
  </si>
  <si>
    <t>Thermax Ltd</t>
  </si>
  <si>
    <t>INE880J01026</t>
  </si>
  <si>
    <t>JSW Infrastructure Ltd</t>
  </si>
  <si>
    <t>INE284A01012</t>
  </si>
  <si>
    <t>ESAB India Ltd</t>
  </si>
  <si>
    <t>INE342J01019</t>
  </si>
  <si>
    <t>ZF Commercial Vehicle Control Systems I Ltd</t>
  </si>
  <si>
    <t>INE245A01021</t>
  </si>
  <si>
    <t>TATA Power Company Ltd</t>
  </si>
  <si>
    <t>INE257A01026</t>
  </si>
  <si>
    <t>Bharat Heavy Electricals Ltd</t>
  </si>
  <si>
    <t>INE003A01024</t>
  </si>
  <si>
    <t>Siemens Ltd</t>
  </si>
  <si>
    <t>INE646L01027</t>
  </si>
  <si>
    <t>Interglobe Aviation Ltd</t>
  </si>
  <si>
    <t>Transport Services</t>
  </si>
  <si>
    <t>INE823G01014</t>
  </si>
  <si>
    <t>JK Cement Ltd</t>
  </si>
  <si>
    <t>INE213A01029</t>
  </si>
  <si>
    <t>Oil &amp; Natural Gas Corporation Ltd</t>
  </si>
  <si>
    <t>Oil</t>
  </si>
  <si>
    <t>INE121J01017</t>
  </si>
  <si>
    <t>Indus Towers Ltd (Prev Bharti Infratel Ltd)</t>
  </si>
  <si>
    <t>INE999A01023</t>
  </si>
  <si>
    <t>KSB LTD</t>
  </si>
  <si>
    <t>INE298A01020</t>
  </si>
  <si>
    <t>Cummins India Ltd</t>
  </si>
  <si>
    <t>INE117A01022</t>
  </si>
  <si>
    <t>ABB India Ltd</t>
  </si>
  <si>
    <t>INE040H01021</t>
  </si>
  <si>
    <t>Suzlon Energy Ltd</t>
  </si>
  <si>
    <t>INE148O01028</t>
  </si>
  <si>
    <t>Delhivery Ltd</t>
  </si>
  <si>
    <t>INE129A01019</t>
  </si>
  <si>
    <t>GAIL (India) Ltd</t>
  </si>
  <si>
    <t>Gas</t>
  </si>
  <si>
    <t>INE813H01021</t>
  </si>
  <si>
    <t>Torrent Power Ltd</t>
  </si>
  <si>
    <t>INE111A01025</t>
  </si>
  <si>
    <t>Container Corporation of India Ltd</t>
  </si>
  <si>
    <t>INE343G01021</t>
  </si>
  <si>
    <t>Bharti Hexacom Ltd</t>
  </si>
  <si>
    <t>INE513A01022</t>
  </si>
  <si>
    <t>Schaeffler India Ltd</t>
  </si>
  <si>
    <t>INE868B01028</t>
  </si>
  <si>
    <t>NCC Ltd</t>
  </si>
  <si>
    <t>INE811A01038</t>
  </si>
  <si>
    <t>Kirlosakar Pneumatic Company Ltd</t>
  </si>
  <si>
    <t>INE671H01015</t>
  </si>
  <si>
    <t>Sobha Ltd</t>
  </si>
  <si>
    <t>Realty</t>
  </si>
  <si>
    <t>INE371P01015</t>
  </si>
  <si>
    <t>Amber Enterprises India Ltd</t>
  </si>
  <si>
    <t>Consumer Durables</t>
  </si>
  <si>
    <t>INE053A01029</t>
  </si>
  <si>
    <t>The Indian Hotels Company Ltd</t>
  </si>
  <si>
    <t>Leisure Services</t>
  </si>
  <si>
    <t>INE205B01031</t>
  </si>
  <si>
    <t>Elecon Engineering Company Ltd</t>
  </si>
  <si>
    <t>INE139A01034</t>
  </si>
  <si>
    <t>National Aluminium Company Ltd</t>
  </si>
  <si>
    <t>Non - Ferrous Metals</t>
  </si>
  <si>
    <t>INE208A01029</t>
  </si>
  <si>
    <t>Ashok Leyland Ltd</t>
  </si>
  <si>
    <t>Agricultural, Commercial &amp; Construction Vehicles</t>
  </si>
  <si>
    <t>INE749A01030</t>
  </si>
  <si>
    <t>Jindal Steel &amp; Power Ltd</t>
  </si>
  <si>
    <t>Ferrous Metals</t>
  </si>
  <si>
    <t>INE1NPP01017</t>
  </si>
  <si>
    <t>Siemens Energy India Limited</t>
  </si>
  <si>
    <t>INE152M01016</t>
  </si>
  <si>
    <t>Triveni Turbine Ltd</t>
  </si>
  <si>
    <t>INE081A01020</t>
  </si>
  <si>
    <t>Tata Steel Ltd</t>
  </si>
  <si>
    <t>INE551A01022</t>
  </si>
  <si>
    <t>Engineering Services</t>
  </si>
  <si>
    <t>#</t>
  </si>
  <si>
    <t>Sub Total</t>
  </si>
  <si>
    <t/>
  </si>
  <si>
    <t>(b) Overseas Security</t>
  </si>
  <si>
    <t xml:space="preserve">0 </t>
  </si>
  <si>
    <t>(c) Privately Placed / Unlisted</t>
  </si>
  <si>
    <t>(d) Preference / Right Shares</t>
  </si>
  <si>
    <t>(e) Warrants</t>
  </si>
  <si>
    <t>f) Derivative</t>
  </si>
  <si>
    <t>Total for Equity &amp; Equity Related</t>
  </si>
  <si>
    <t>B) Debt Instruments</t>
  </si>
  <si>
    <t>(b) Privately Placed / Unlisted</t>
  </si>
  <si>
    <t>(c) Govt Security</t>
  </si>
  <si>
    <t>(d) Securitized Debt Instruments</t>
  </si>
  <si>
    <t>Total for Debt Instruments</t>
  </si>
  <si>
    <t>C) Money Market Instruments</t>
  </si>
  <si>
    <t>(a) Certificate of Deposits</t>
  </si>
  <si>
    <t>(b) Commercial Papers</t>
  </si>
  <si>
    <t>(c) Treasury Bills</t>
  </si>
  <si>
    <t>(d) ReverseRepo / TREPS</t>
  </si>
  <si>
    <t>TREPS</t>
  </si>
  <si>
    <t>Total for Money Market Instruments</t>
  </si>
  <si>
    <t>D) Mutual Fund Units</t>
  </si>
  <si>
    <t>(a) Investment in Mutual Fund Units</t>
  </si>
  <si>
    <t>E) Others</t>
  </si>
  <si>
    <t>(a) Deposits with Commercial Banks</t>
  </si>
  <si>
    <t>(b) Share Application Money pending Allotment</t>
  </si>
  <si>
    <t>Cash and Other Net Current Assets</t>
  </si>
  <si>
    <t>Grand Total</t>
  </si>
  <si>
    <t>Notes</t>
  </si>
  <si>
    <t>a) Total securities classified as below investment grade or default provided for and its percentage to NAV</t>
  </si>
  <si>
    <t>Nil</t>
  </si>
  <si>
    <t>c) NAV  per  unit (Rupees per unit)</t>
  </si>
  <si>
    <t>At the end</t>
  </si>
  <si>
    <t>Option</t>
  </si>
  <si>
    <t>Direct Plan - Growth</t>
  </si>
  <si>
    <t>Regular Plan - Growth</t>
  </si>
  <si>
    <t>d) Dividend declared during the period (Rupees per unit)</t>
  </si>
  <si>
    <t>e) Total outstanding exposure in derivative instruments at the end of the period</t>
  </si>
  <si>
    <t>f) Total investments in foreign securities /ADR'S/GDR'S at the end of the period</t>
  </si>
  <si>
    <t>g) Repo in corporate debt</t>
  </si>
  <si>
    <t>h) Portfolio Turnover Ratio</t>
  </si>
  <si>
    <t>Sundaram Mid Cap Fund</t>
  </si>
  <si>
    <t>INE774D01024</t>
  </si>
  <si>
    <t>Mahindra &amp; Mahindra Financial Services Ltd</t>
  </si>
  <si>
    <t>Finance</t>
  </si>
  <si>
    <t>INE303R01014</t>
  </si>
  <si>
    <t>Kalyan Jewellers India Ltd</t>
  </si>
  <si>
    <t>INE171A01029</t>
  </si>
  <si>
    <t>The Federal Bank Ltd</t>
  </si>
  <si>
    <t>INE591G01025</t>
  </si>
  <si>
    <t>Coforge Ltd</t>
  </si>
  <si>
    <t>It - Software</t>
  </si>
  <si>
    <t>INE169A01031</t>
  </si>
  <si>
    <t>Coromandel International Ltd</t>
  </si>
  <si>
    <t>Fertilizers &amp; Agrochemicals</t>
  </si>
  <si>
    <t>INE092T01019</t>
  </si>
  <si>
    <t>IDFC First Bank Ltd</t>
  </si>
  <si>
    <t>INE180A01020</t>
  </si>
  <si>
    <t>Max Financial Services Ltd</t>
  </si>
  <si>
    <t>Insurance</t>
  </si>
  <si>
    <t>INE095A01012</t>
  </si>
  <si>
    <t>IndusInd Bank Ltd</t>
  </si>
  <si>
    <t>INE118H01025</t>
  </si>
  <si>
    <t>BSE Ltd</t>
  </si>
  <si>
    <t>Capital Markets</t>
  </si>
  <si>
    <t>INE073K01018</t>
  </si>
  <si>
    <t>Sona BLW Precision Forgings Ltd</t>
  </si>
  <si>
    <t>INE196A01026</t>
  </si>
  <si>
    <t>Marico Ltd</t>
  </si>
  <si>
    <t>Agricultural Food &amp; Other Products</t>
  </si>
  <si>
    <t>INE949L01017</t>
  </si>
  <si>
    <t>AU Small Finance Bank Ltd</t>
  </si>
  <si>
    <t>INE211B01039</t>
  </si>
  <si>
    <t>The Phoenix Mills Ltd</t>
  </si>
  <si>
    <t>INE326A01037</t>
  </si>
  <si>
    <t>Lupin Ltd</t>
  </si>
  <si>
    <t>Pharmaceuticals &amp; Biotechnology</t>
  </si>
  <si>
    <t>INE455K01017</t>
  </si>
  <si>
    <t>Polycab India Ltd</t>
  </si>
  <si>
    <t>INE417T01026</t>
  </si>
  <si>
    <t>PB Fintech Ltd</t>
  </si>
  <si>
    <t>Financial Technology (Fintech)</t>
  </si>
  <si>
    <t>INE061F01013</t>
  </si>
  <si>
    <t>Fortis Health Care Ltd</t>
  </si>
  <si>
    <t>INE068V01023</t>
  </si>
  <si>
    <t>Gland Pharma Ltd</t>
  </si>
  <si>
    <t>INE388Y01029</t>
  </si>
  <si>
    <t>FSN E–Commerce Ventures Ltd(NYKAA)</t>
  </si>
  <si>
    <t>Retailing</t>
  </si>
  <si>
    <t>INE466L01038</t>
  </si>
  <si>
    <t>360 ONE WAM Ltd (Prev IIFL Wealth Management Ltd)</t>
  </si>
  <si>
    <t>INE494B01023</t>
  </si>
  <si>
    <t>TVS Motor Company Ltd</t>
  </si>
  <si>
    <t>Automobiles</t>
  </si>
  <si>
    <t>INE600L01024</t>
  </si>
  <si>
    <t>Dr Lal Path Labs Ltd</t>
  </si>
  <si>
    <t>INE797F01020</t>
  </si>
  <si>
    <t>Jubilant Foodworks Ltd</t>
  </si>
  <si>
    <t>INE982J01020</t>
  </si>
  <si>
    <t>One 97 Communications Ltd</t>
  </si>
  <si>
    <t>INE974X01010</t>
  </si>
  <si>
    <t>Tube Investments of India Ltd</t>
  </si>
  <si>
    <t>INE976I01016</t>
  </si>
  <si>
    <t>Tata Capital Ltd</t>
  </si>
  <si>
    <t>INE010V01017</t>
  </si>
  <si>
    <t>L&amp;T Technology Services Ltd</t>
  </si>
  <si>
    <t>It - Services</t>
  </si>
  <si>
    <t>INE324D01010</t>
  </si>
  <si>
    <t>LG Electronics India Ltd</t>
  </si>
  <si>
    <t>INE935N01020</t>
  </si>
  <si>
    <t>Dixon Technologies (India) Ltd</t>
  </si>
  <si>
    <t>INE105A01035</t>
  </si>
  <si>
    <t>TVS Holdings Ltd</t>
  </si>
  <si>
    <t>INE338I01027</t>
  </si>
  <si>
    <t>Motilal Oswal Financial Services Ltd</t>
  </si>
  <si>
    <t>INE540L01014</t>
  </si>
  <si>
    <t>Alkem Laboratories Ltd</t>
  </si>
  <si>
    <t>INE562A01011</t>
  </si>
  <si>
    <t>Indian Bank</t>
  </si>
  <si>
    <t>INE094A01015</t>
  </si>
  <si>
    <t>Hindustan Petroleum Corporation Ltd</t>
  </si>
  <si>
    <t>INE811K01011</t>
  </si>
  <si>
    <t>Prestige Estates Projects Ltd</t>
  </si>
  <si>
    <t>INE262H01021</t>
  </si>
  <si>
    <t>Persistent Systems Ltd</t>
  </si>
  <si>
    <t>INE634S01028</t>
  </si>
  <si>
    <t>Mankind Pharma Ltd</t>
  </si>
  <si>
    <t>INE121E01018</t>
  </si>
  <si>
    <t>JSW Energy Ltd</t>
  </si>
  <si>
    <t>INE00H001014</t>
  </si>
  <si>
    <t>Swiggy Ltd</t>
  </si>
  <si>
    <t>INE702C01027</t>
  </si>
  <si>
    <t>APL Apollo Tubes Ltd</t>
  </si>
  <si>
    <t>INE298J01013</t>
  </si>
  <si>
    <t>Nippon Life India Asset Management Ltd</t>
  </si>
  <si>
    <t>INE405E01023</t>
  </si>
  <si>
    <t>UNO Minda Ltd</t>
  </si>
  <si>
    <t>INE872J01023</t>
  </si>
  <si>
    <t>Devyani international limited</t>
  </si>
  <si>
    <t>INE0HOQ01053</t>
  </si>
  <si>
    <t>Billionbrains Garage Ventures Ltd</t>
  </si>
  <si>
    <t>INE944F01028</t>
  </si>
  <si>
    <t>Radico Khaitan Ltd</t>
  </si>
  <si>
    <t>Beverages</t>
  </si>
  <si>
    <t>INE288B01029</t>
  </si>
  <si>
    <t>Deepak Nitrite Ltd</t>
  </si>
  <si>
    <t>Chemicals &amp; Petrochemicals</t>
  </si>
  <si>
    <t>INE663F01032</t>
  </si>
  <si>
    <t>Info Edge (India) Ltd</t>
  </si>
  <si>
    <t>INE548C01032</t>
  </si>
  <si>
    <t>Emami Ltd</t>
  </si>
  <si>
    <t>Personal Products</t>
  </si>
  <si>
    <t>INE536A01023</t>
  </si>
  <si>
    <t>Grindwell Norton Ltd</t>
  </si>
  <si>
    <t>INE427F01016</t>
  </si>
  <si>
    <t>Chalet Hotels Ltd</t>
  </si>
  <si>
    <t>INE065X01017</t>
  </si>
  <si>
    <t>Indegene Limited</t>
  </si>
  <si>
    <t>INE212S01015</t>
  </si>
  <si>
    <t>Fractal Analytics Ltd</t>
  </si>
  <si>
    <t>INE884B01025</t>
  </si>
  <si>
    <t>Kirloskar Ferrous Ind Ltd</t>
  </si>
  <si>
    <t>INE459N01021</t>
  </si>
  <si>
    <t>Manipal Health Enterprises Ltd</t>
  </si>
  <si>
    <t>INE603J01030</t>
  </si>
  <si>
    <t>PI Industries Ltd</t>
  </si>
  <si>
    <t>INE463A01038</t>
  </si>
  <si>
    <t>Berger Paints (I) Ltd</t>
  </si>
  <si>
    <t>INE494B04019</t>
  </si>
  <si>
    <t>INF903JA1FR6</t>
  </si>
  <si>
    <t>Sundaram Money Market Fund-Direct Plan - Growth</t>
  </si>
  <si>
    <t>INF173K01GU0</t>
  </si>
  <si>
    <t>Margin Money For Derivatives</t>
  </si>
  <si>
    <t>Sundaram Large and Mid Cap Fund</t>
  </si>
  <si>
    <t>INE956O01016</t>
  </si>
  <si>
    <t>Lenskart Solutions Limited</t>
  </si>
  <si>
    <t>INE721A01047</t>
  </si>
  <si>
    <t>Shriram Finance Ltd</t>
  </si>
  <si>
    <t>INE758T01015</t>
  </si>
  <si>
    <t>Eternal Ltd (Previously Zomato Ltd)</t>
  </si>
  <si>
    <t>INE881D01027</t>
  </si>
  <si>
    <t>Oracle Financial Services Software Ltd</t>
  </si>
  <si>
    <t>INE864I01014</t>
  </si>
  <si>
    <t>MTAR Technologies Ltd</t>
  </si>
  <si>
    <t>INE128S01021</t>
  </si>
  <si>
    <t>Five-Star Business Finance Ltd</t>
  </si>
  <si>
    <t>INE121A01024</t>
  </si>
  <si>
    <t>Cholamandalam Investment and Finance Company Ltd</t>
  </si>
  <si>
    <t>INE00WC01027</t>
  </si>
  <si>
    <t>Affle (India) Ltd</t>
  </si>
  <si>
    <t>INE551W01018</t>
  </si>
  <si>
    <t>Ujjivan Small Finance Bank Ltd</t>
  </si>
  <si>
    <t>INE0CLI01024</t>
  </si>
  <si>
    <t>Rate Gain Travel Technologies Ltd</t>
  </si>
  <si>
    <t>INE101A01026</t>
  </si>
  <si>
    <t>Mahindra &amp; Mahindra Ltd</t>
  </si>
  <si>
    <t>INE346A01027</t>
  </si>
  <si>
    <t>ICICI Prudential Asset Management Company Ltd</t>
  </si>
  <si>
    <t>INE01NH01023</t>
  </si>
  <si>
    <t>Dhoot Transmission Ltd</t>
  </si>
  <si>
    <t>Sundaram Long Term Tax Advantage Fund Series III</t>
  </si>
  <si>
    <t>INE914M01019</t>
  </si>
  <si>
    <t>Aster DM Healthcare Ltd</t>
  </si>
  <si>
    <t>INE679A01013</t>
  </si>
  <si>
    <t>CSB Bank Ltd</t>
  </si>
  <si>
    <t>INE063P01018</t>
  </si>
  <si>
    <t>Equitas Small Finance Bank Limited</t>
  </si>
  <si>
    <t>INE732I01021</t>
  </si>
  <si>
    <t>Angel One Ltd</t>
  </si>
  <si>
    <t>INE806T01020</t>
  </si>
  <si>
    <t>Sapphire Foods India Ltd</t>
  </si>
  <si>
    <t>INE791I01019</t>
  </si>
  <si>
    <t>Brigade Enterprises Ltd</t>
  </si>
  <si>
    <t>INE08ZM01014</t>
  </si>
  <si>
    <t>Green Panel Industries Ltd</t>
  </si>
  <si>
    <t>INE199A01012</t>
  </si>
  <si>
    <t>Procter &amp; Gamble Health Ltd</t>
  </si>
  <si>
    <t>INE429E01023</t>
  </si>
  <si>
    <t>Safari Industries (India) Ltd</t>
  </si>
  <si>
    <t>INE285J01028</t>
  </si>
  <si>
    <t>SIS Ltd</t>
  </si>
  <si>
    <t>Other Consumer Services</t>
  </si>
  <si>
    <t>INE477A01020</t>
  </si>
  <si>
    <t>Can Fin Homes Ltd</t>
  </si>
  <si>
    <t>INE572E01012</t>
  </si>
  <si>
    <t>PNB Housing Finance Ltd</t>
  </si>
  <si>
    <t>INE559R01029</t>
  </si>
  <si>
    <t>Landmark Cars Ltd</t>
  </si>
  <si>
    <t>INE149A01033</t>
  </si>
  <si>
    <t>Cholamandalam Financial Holdings Ltd</t>
  </si>
  <si>
    <t>INE0JA001018</t>
  </si>
  <si>
    <t>Venus Pipes &amp; Tubes Ltd</t>
  </si>
  <si>
    <t>INE987B01026</t>
  </si>
  <si>
    <t>Natco Pharma Ltd</t>
  </si>
  <si>
    <t>INE743M01012</t>
  </si>
  <si>
    <t>RHI Magnesita India Ltd</t>
  </si>
  <si>
    <t>INE274F01020</t>
  </si>
  <si>
    <t>Westlife Foodworld Ltd</t>
  </si>
  <si>
    <t>INE126A01031</t>
  </si>
  <si>
    <t>EID Parry India Ltd</t>
  </si>
  <si>
    <t>Food Products</t>
  </si>
  <si>
    <t>INE386D01027</t>
  </si>
  <si>
    <t>Shivalik Bimetal Controls Ltd</t>
  </si>
  <si>
    <t>INE348B01021</t>
  </si>
  <si>
    <t>Century Plyboards (India) Ltd</t>
  </si>
  <si>
    <t>INE101D01020</t>
  </si>
  <si>
    <t>Granules India Ltd</t>
  </si>
  <si>
    <t>INE836A01035</t>
  </si>
  <si>
    <t>Birlasoft Ltd</t>
  </si>
  <si>
    <t>INE216P01012</t>
  </si>
  <si>
    <t>Aavas Financiers Ltd</t>
  </si>
  <si>
    <t>INE845D01014</t>
  </si>
  <si>
    <t>Ganesha Ecosphere Ltd</t>
  </si>
  <si>
    <t>Textiles &amp; Apparels</t>
  </si>
  <si>
    <t>INE411H01032</t>
  </si>
  <si>
    <t>R Systems International Ltd</t>
  </si>
  <si>
    <t>INE878B01027</t>
  </si>
  <si>
    <t>KEI Industries Ltd</t>
  </si>
  <si>
    <t>INE120A01034</t>
  </si>
  <si>
    <t>Carborundum Universal Ltd</t>
  </si>
  <si>
    <t>Sundaram Long Term Tax Advantage Fund Series IV</t>
  </si>
  <si>
    <t>Sundaram Long Term Micro Cap Tax Advantage Fund Series III</t>
  </si>
  <si>
    <t>Sundaram Long Term Micro Cap Tax Advantage Fund Series IV</t>
  </si>
  <si>
    <t>Sundaram Long Term Micro Cap Tax Advantage Fund Series V</t>
  </si>
  <si>
    <t>Sundaram Long Term Micro Cap Tax Advantage Fund Series VI</t>
  </si>
  <si>
    <t>INE1TAE01010</t>
  </si>
  <si>
    <t>TATA Motors Ltd</t>
  </si>
  <si>
    <t>INE692A01016</t>
  </si>
  <si>
    <t>Union Bank of India</t>
  </si>
  <si>
    <t>Sundaram Small Cap Fund</t>
  </si>
  <si>
    <t>INE503A01015</t>
  </si>
  <si>
    <t>DCB Bank Ltd</t>
  </si>
  <si>
    <t>INE238A01034</t>
  </si>
  <si>
    <t>Axis Bank Ltd</t>
  </si>
  <si>
    <t>INE794A01010</t>
  </si>
  <si>
    <t>Neuland Laboratories Ltd</t>
  </si>
  <si>
    <t>INE119A01028</t>
  </si>
  <si>
    <t>Balrampur Chini Mills Ltd</t>
  </si>
  <si>
    <t>INE00F201020</t>
  </si>
  <si>
    <t>Prudent Corporate Advisory Services Ltd</t>
  </si>
  <si>
    <t>INE236E01022</t>
  </si>
  <si>
    <t>Ellenbarrie Industrial Gases Ltd</t>
  </si>
  <si>
    <t>INE0UOS01011</t>
  </si>
  <si>
    <t>Sanofi Consumer Healthcare India Ltd</t>
  </si>
  <si>
    <t>INE177F01017</t>
  </si>
  <si>
    <t>Kovai Medical Center &amp; Hospital Ltd</t>
  </si>
  <si>
    <t>INE12F801023</t>
  </si>
  <si>
    <t>OnEMI Technology Solutions LTD</t>
  </si>
  <si>
    <t>INE227W01023</t>
  </si>
  <si>
    <t>Clean Science &amp; Technology Ltd</t>
  </si>
  <si>
    <t>INE456Z01021</t>
  </si>
  <si>
    <t>Medi Assist Healthcare Services Ltd</t>
  </si>
  <si>
    <t>INE570A01022</t>
  </si>
  <si>
    <t>Ion Exchange (India) Ltd</t>
  </si>
  <si>
    <t>Other Utilities</t>
  </si>
  <si>
    <t>INE602W01027</t>
  </si>
  <si>
    <t>Senco Gold Ltd</t>
  </si>
  <si>
    <t>INE545U01014</t>
  </si>
  <si>
    <t>Bandhan Bank Ltd</t>
  </si>
  <si>
    <t>INE2J8701016</t>
  </si>
  <si>
    <t>SKF India (Industrial) Ltd</t>
  </si>
  <si>
    <t>INE136B01020</t>
  </si>
  <si>
    <t>Cyient Ltd</t>
  </si>
  <si>
    <t>INE02YR01019</t>
  </si>
  <si>
    <t>Electronics Mart India Ltd</t>
  </si>
  <si>
    <t>INE482A01020</t>
  </si>
  <si>
    <t>Ceat Ltd</t>
  </si>
  <si>
    <t>INE340A01012</t>
  </si>
  <si>
    <t>Birla Corporation Ltd</t>
  </si>
  <si>
    <t>INE930H01031</t>
  </si>
  <si>
    <t>K.P.R. Mill Ltd</t>
  </si>
  <si>
    <t>INE844O01030</t>
  </si>
  <si>
    <t>Gujarat Energy Ltd</t>
  </si>
  <si>
    <t>INE142Z01019</t>
  </si>
  <si>
    <t>Orient Electric Ltd</t>
  </si>
  <si>
    <t>INE094J01016</t>
  </si>
  <si>
    <t>UTI Asset Management Co Ltd</t>
  </si>
  <si>
    <t>INE048G01026</t>
  </si>
  <si>
    <t>Navin Fluorine International Ltd</t>
  </si>
  <si>
    <t>GSPL Transmission Ltd</t>
  </si>
  <si>
    <t>IN002026Z078</t>
  </si>
  <si>
    <t>Sovereign</t>
  </si>
  <si>
    <t>Sundaram Aggressive Hybrid Fund</t>
  </si>
  <si>
    <t>INE040A01034</t>
  </si>
  <si>
    <t>HDFC Bank Ltd</t>
  </si>
  <si>
    <t>INE237A01036</t>
  </si>
  <si>
    <t>Kotak Mahindra Bank Ltd</t>
  </si>
  <si>
    <t>INE038A01020</t>
  </si>
  <si>
    <t>Hindalco Industries Ltd</t>
  </si>
  <si>
    <t>INE1CDF01017</t>
  </si>
  <si>
    <t>Vedanta Aluminium Metal Ltd</t>
  </si>
  <si>
    <t>INE918I01026</t>
  </si>
  <si>
    <t>Bajaj Finserv Ltd</t>
  </si>
  <si>
    <t>INE511C01022</t>
  </si>
  <si>
    <t>Poonawalla Fincorp Ltd</t>
  </si>
  <si>
    <t>INE044A01036</t>
  </si>
  <si>
    <t>Sun Pharmaceutical Industries Ltd</t>
  </si>
  <si>
    <t>INE745G01043</t>
  </si>
  <si>
    <t>Multi Commodity Exchange of India Ltd</t>
  </si>
  <si>
    <t>INE685T01010</t>
  </si>
  <si>
    <t>Horizon Industrial Parks Ltd</t>
  </si>
  <si>
    <t>INE885A01032</t>
  </si>
  <si>
    <t>Amara Raja Energy &amp; Mobility Ltd</t>
  </si>
  <si>
    <t>INE451A01017</t>
  </si>
  <si>
    <t>Force Motors Ltd</t>
  </si>
  <si>
    <t>INE917I01010</t>
  </si>
  <si>
    <t>Bajaj Auto Ltd</t>
  </si>
  <si>
    <t>INE007A01025</t>
  </si>
  <si>
    <t>CRISIL Ltd</t>
  </si>
  <si>
    <t>INE481N01025</t>
  </si>
  <si>
    <t>Home First Finance Company Ltd</t>
  </si>
  <si>
    <t>INE421D01022</t>
  </si>
  <si>
    <t>CCL Products (India) Ltd</t>
  </si>
  <si>
    <t>INE495P01020</t>
  </si>
  <si>
    <t>Mrs. Bectors Food Specialities Ltd</t>
  </si>
  <si>
    <t>INE704P01025</t>
  </si>
  <si>
    <t>Cochin Shipyard Ltd</t>
  </si>
  <si>
    <t>Industrial Manufacturing</t>
  </si>
  <si>
    <t>INE852S01026</t>
  </si>
  <si>
    <t>Stock Future</t>
  </si>
  <si>
    <t>INE261F08EM1</t>
  </si>
  <si>
    <t>National Bank for Agriculture &amp; Rural Development - 7.53% - 24/03/2028</t>
  </si>
  <si>
    <t>ICRA AAA</t>
  </si>
  <si>
    <t>INE261F08EO7</t>
  </si>
  <si>
    <t>National Bank for Agriculture &amp; Rural Development - 7.48% - 15/09/2028</t>
  </si>
  <si>
    <t>CRISIL AAA</t>
  </si>
  <si>
    <t>INE261F08EU4</t>
  </si>
  <si>
    <t>National Bank for Agriculture &amp; Rural Development - 7.44% - 17/07/2029**</t>
  </si>
  <si>
    <t>INE261F08ES8</t>
  </si>
  <si>
    <t>National Bank for Agriculture &amp; Rural Development - 7.01% - 16/03/2029**</t>
  </si>
  <si>
    <t>INE403D08298</t>
  </si>
  <si>
    <t>Bharti Telecom Ltd - 7.4% - 01/02/2029**</t>
  </si>
  <si>
    <t>INE261F08EP4</t>
  </si>
  <si>
    <t>National Bank for Agriculture &amp; Rural Development - 6.66% - 12/10/2028**</t>
  </si>
  <si>
    <t>INE121A07RZ4</t>
  </si>
  <si>
    <t>Cholamandalam Investment and Finance Company Ltd - 8.54% - 12/04/2029**</t>
  </si>
  <si>
    <t>ICRA AA+</t>
  </si>
  <si>
    <t>INE296A07SV1</t>
  </si>
  <si>
    <t>Bajaj Finance Ltd - 7.82% - 31/01/2034**</t>
  </si>
  <si>
    <t>INE556F08LB2</t>
  </si>
  <si>
    <t>Small Industries Development Bank of India - 7.04% - 09/02/2029**</t>
  </si>
  <si>
    <t>INE134E08MB9</t>
  </si>
  <si>
    <t>Power Finance Corporation Ltd - 7.82% - 06/03/2038**</t>
  </si>
  <si>
    <t>INE556F08KM1</t>
  </si>
  <si>
    <t>Small Industries Development Bank of India - 7.79% - 14/05/2027**</t>
  </si>
  <si>
    <t>INE040A08955</t>
  </si>
  <si>
    <t>HDFC Bank Ltd - 7.7% - 16/05/2028**</t>
  </si>
  <si>
    <t>INE020B08FF1</t>
  </si>
  <si>
    <t>REC LTD - 7.56% - 31/08/2027**</t>
  </si>
  <si>
    <t>INE115A07QZ8</t>
  </si>
  <si>
    <t>LIC Housing Finance Ltd - 7.74% - 22/10/2027**</t>
  </si>
  <si>
    <t>INE261F08DV4</t>
  </si>
  <si>
    <t>National Bank for Agriculture &amp; Rural Development - 7.62% - 31/01/2028</t>
  </si>
  <si>
    <t>INE414G07JN3</t>
  </si>
  <si>
    <t>Muthoot Finance Ltd - 8.52% - 07/04/2028**</t>
  </si>
  <si>
    <t>CRISIL AA+</t>
  </si>
  <si>
    <t>INE556F08KR0</t>
  </si>
  <si>
    <t>Small Industries Development Bank of India - 7.47% - 05/09/2029**</t>
  </si>
  <si>
    <t>INE134E08OC3</t>
  </si>
  <si>
    <t>Power Finance Corporation Ltd - 6.96% - 02/03/2028**</t>
  </si>
  <si>
    <t>INE556F08LF3</t>
  </si>
  <si>
    <t>Small Industries Development Bank of India - 7.4% - 18/06/2031**</t>
  </si>
  <si>
    <t>INE261F08ET6</t>
  </si>
  <si>
    <t>National Bank for Agriculture &amp; Rural Development - 7.1% - 29/03/2029**</t>
  </si>
  <si>
    <t>INE062A08488</t>
  </si>
  <si>
    <t>INE261F08EQ2</t>
  </si>
  <si>
    <t>National Bank for Agriculture &amp; Rural Development - 6.85% - 19/01/2029**</t>
  </si>
  <si>
    <t>INE261F08EJ7</t>
  </si>
  <si>
    <t>National Bank for Agriculture &amp; Rural Development - 7.64% - 06/12/2029**</t>
  </si>
  <si>
    <t>INE031A08AC8</t>
  </si>
  <si>
    <t>Housing &amp; Urban Development Corporation Ltd - 7.23% - 18/07/2029**</t>
  </si>
  <si>
    <t>INE020B08FL9</t>
  </si>
  <si>
    <t>REC LTD - 7.34% - 30/04/2030**</t>
  </si>
  <si>
    <t>INE053F08296</t>
  </si>
  <si>
    <t>Indian Railway Finance Corporation Ltd - 7.74% - 15/04/2038**</t>
  </si>
  <si>
    <t>INE115A07QH6</t>
  </si>
  <si>
    <t>LIC Housing Finance Ltd - 8.025% - 23/03/2033**</t>
  </si>
  <si>
    <t>INE403D08231</t>
  </si>
  <si>
    <t>Bharti Telecom Ltd - 8.65% - 05/11/2027**</t>
  </si>
  <si>
    <t>INE134E08MJ2</t>
  </si>
  <si>
    <t>Power Finance Corporation Ltd - 7.77% - 15/04/2028**</t>
  </si>
  <si>
    <t>INE053F08387</t>
  </si>
  <si>
    <t>Indian Railway Finance Corporation Ltd - 7.46% - 18/06/2029**</t>
  </si>
  <si>
    <t>INE115A07PI6</t>
  </si>
  <si>
    <t>LIC Housing Finance Ltd - 6.17% - 03/09/2026**</t>
  </si>
  <si>
    <t>INE414G07II5</t>
  </si>
  <si>
    <t>Muthoot Finance Ltd - 8.4% - 28/08/2028**</t>
  </si>
  <si>
    <t>INE134E08NW3</t>
  </si>
  <si>
    <t>Power Finance Corporation Ltd - 6.73% - 15/10/2027**</t>
  </si>
  <si>
    <t>INE296A07TM8</t>
  </si>
  <si>
    <t>Bajaj Finance Ltd - 7.11% - 10/07/2028**</t>
  </si>
  <si>
    <t>INE572E07258</t>
  </si>
  <si>
    <t>PNB Housing Finance Ltd - 7.28% - 05/06/2028**</t>
  </si>
  <si>
    <t>IND AAA</t>
  </si>
  <si>
    <t>INE053F08536</t>
  </si>
  <si>
    <t>Indian Railway Finance Corporation Ltd - 01/12/2035</t>
  </si>
  <si>
    <t>INE572E07183</t>
  </si>
  <si>
    <t>PNB Housing Finance Ltd - 8.15% - 29/07/2027**</t>
  </si>
  <si>
    <t>INE477A07415</t>
  </si>
  <si>
    <t>Can Fin Homes Ltd - 8.09% - 04/01/2027**</t>
  </si>
  <si>
    <t>INE556F08KP4</t>
  </si>
  <si>
    <t>Small Industries Development Bank of India - 7.68% - 10/08/2027</t>
  </si>
  <si>
    <t>INE121A07SN8</t>
  </si>
  <si>
    <t>Cholamandalam Investment and Finance Company Ltd - 7.38% - 28/05/2027**</t>
  </si>
  <si>
    <t>INE756I07FG5</t>
  </si>
  <si>
    <t>HDB Financial Services Ltd - 7.4091% - 05/06/2028**</t>
  </si>
  <si>
    <t>INE020B08GI3</t>
  </si>
  <si>
    <t>REC LTD - 7.28% - 31/08/2029</t>
  </si>
  <si>
    <t>IN0020250091</t>
  </si>
  <si>
    <t>6.48% Central Government Securities 06/10/2035</t>
  </si>
  <si>
    <t>IN0020240027</t>
  </si>
  <si>
    <t>7.23% Central Government Securities 15/04/2039</t>
  </si>
  <si>
    <t>IN0020260025</t>
  </si>
  <si>
    <t>6.94% Central Government Securities 11/05/2036</t>
  </si>
  <si>
    <t>IN0020230077</t>
  </si>
  <si>
    <t>7.18%  Government Securities - 24/07/2037</t>
  </si>
  <si>
    <t>IN0020220011</t>
  </si>
  <si>
    <t>IN0020240019</t>
  </si>
  <si>
    <t>7.10% Central Government Securities 08/04/2034</t>
  </si>
  <si>
    <t>IN0020230051</t>
  </si>
  <si>
    <t>7.30% Government Securities - 19/06/2053</t>
  </si>
  <si>
    <t>IN0020240035</t>
  </si>
  <si>
    <t>7.34% Central Government Securities 22/04/2064</t>
  </si>
  <si>
    <t>IN0020240076</t>
  </si>
  <si>
    <t>7.02% Central Government Securities 18/06/2031</t>
  </si>
  <si>
    <t>INE261F16AN0</t>
  </si>
  <si>
    <t>National Bank for Agriculture &amp; Rural Development - 05/03/2027**</t>
  </si>
  <si>
    <t>CRISIL A1+</t>
  </si>
  <si>
    <t>INE028A16MQ2</t>
  </si>
  <si>
    <t>Bank of Baroda - 07/12/2026</t>
  </si>
  <si>
    <t>IND A1+</t>
  </si>
  <si>
    <t>INE160A16UE2</t>
  </si>
  <si>
    <t>Punjab National Bank - 05/02/2027</t>
  </si>
  <si>
    <t>INE261F16AO8</t>
  </si>
  <si>
    <t>National Bank for Agriculture &amp; Rural Development - 10/03/2027**</t>
  </si>
  <si>
    <t>INE556F16CB4</t>
  </si>
  <si>
    <t>Small Industries Development Bank of India - 18/02/2027</t>
  </si>
  <si>
    <t>INE028A16LF7</t>
  </si>
  <si>
    <t>Bank of Baroda - 04/02/2027</t>
  </si>
  <si>
    <t>INE692A16LS3</t>
  </si>
  <si>
    <t>Union Bank of India - 16/03/2027**</t>
  </si>
  <si>
    <t>ICRA A1+</t>
  </si>
  <si>
    <t>INE556F14MP8</t>
  </si>
  <si>
    <t>Small Industries Development Bank of India - 09/06/2027**</t>
  </si>
  <si>
    <t>Individual &amp; HUF</t>
  </si>
  <si>
    <t>Others</t>
  </si>
  <si>
    <t>Sundaram Arbitrage Fund</t>
  </si>
  <si>
    <t>INE296A01032</t>
  </si>
  <si>
    <t>Bajaj Finance Ltd</t>
  </si>
  <si>
    <t>INE584A01023</t>
  </si>
  <si>
    <t>NMDC Ltd</t>
  </si>
  <si>
    <t>Minerals &amp; Mining</t>
  </si>
  <si>
    <t>INE628A01036</t>
  </si>
  <si>
    <t>UPL Ltd</t>
  </si>
  <si>
    <t>INE154A01025</t>
  </si>
  <si>
    <t>ITC Ltd</t>
  </si>
  <si>
    <t>Diversified Fmcg</t>
  </si>
  <si>
    <t>INE765G01017</t>
  </si>
  <si>
    <t>ICICI Lombard General Insurance Company Ltd</t>
  </si>
  <si>
    <t>INE134E01011</t>
  </si>
  <si>
    <t>Power Finance Corporation Ltd</t>
  </si>
  <si>
    <t>INE758E01017</t>
  </si>
  <si>
    <t>Jio Financial Services Ltd</t>
  </si>
  <si>
    <t>INE04I401011</t>
  </si>
  <si>
    <t>KPIT Technologies Ltd</t>
  </si>
  <si>
    <t>INE028A01039</t>
  </si>
  <si>
    <t>Bank of Baroda</t>
  </si>
  <si>
    <t>INE059A01026</t>
  </si>
  <si>
    <t>Cipla Ltd</t>
  </si>
  <si>
    <t>INE976G01028</t>
  </si>
  <si>
    <t>RBL Bank Ltd</t>
  </si>
  <si>
    <t>INE361B01024</t>
  </si>
  <si>
    <t>Divis Laboratories Ltd</t>
  </si>
  <si>
    <t>INE176B01034</t>
  </si>
  <si>
    <t>Havells India Ltd</t>
  </si>
  <si>
    <t>INE585B01010</t>
  </si>
  <si>
    <t>Maruti Suzuki India Ltd</t>
  </si>
  <si>
    <t>INE364U01010</t>
  </si>
  <si>
    <t>Adani Green Energy Ltd</t>
  </si>
  <si>
    <t>INE522F01014</t>
  </si>
  <si>
    <t>Coal India Ltd</t>
  </si>
  <si>
    <t>Consumable Fuels</t>
  </si>
  <si>
    <t>INE016A01026</t>
  </si>
  <si>
    <t>Dabur India Ltd</t>
  </si>
  <si>
    <t>INE079A01024</t>
  </si>
  <si>
    <t>Ambuja Cements Ltd</t>
  </si>
  <si>
    <t>INE022Q01020</t>
  </si>
  <si>
    <t>Indian Energy Exchange Ltd</t>
  </si>
  <si>
    <t>IN0020220037</t>
  </si>
  <si>
    <t>7.38% Central Government Securities 20/06/2027</t>
  </si>
  <si>
    <t>INE466L14FR8</t>
  </si>
  <si>
    <t>360 ONE WAM Ltd (Prev IIFL Wealth Management Ltd) - 21/01/2027**</t>
  </si>
  <si>
    <t>IN002025Z476</t>
  </si>
  <si>
    <t>IN002026Z060</t>
  </si>
  <si>
    <t>IN002025Z252</t>
  </si>
  <si>
    <t>IN002025Z377</t>
  </si>
  <si>
    <t>INE066F01020</t>
  </si>
  <si>
    <t>Hindustan Aeronautics Ltd</t>
  </si>
  <si>
    <t>INE020B08FD6</t>
  </si>
  <si>
    <t>REC LTD - 7.58% - 31/05/2029</t>
  </si>
  <si>
    <t>IN0020230135</t>
  </si>
  <si>
    <t>IN0020230036</t>
  </si>
  <si>
    <t>7.17% Government Securities - 17/04/20230</t>
  </si>
  <si>
    <t>-</t>
  </si>
  <si>
    <t>Sundaram Dividend Yield Fund</t>
  </si>
  <si>
    <t>INE009A01021</t>
  </si>
  <si>
    <t>Infosys Ltd</t>
  </si>
  <si>
    <t>INE669C01036</t>
  </si>
  <si>
    <t>Tech Mahindra Ltd</t>
  </si>
  <si>
    <t>INE355A01028</t>
  </si>
  <si>
    <t>Somany Ceramics Ltd</t>
  </si>
  <si>
    <t>INE825A01020</t>
  </si>
  <si>
    <t>Vardhman Textiles Ltd</t>
  </si>
  <si>
    <t>INE860A01027</t>
  </si>
  <si>
    <t>HCL Technologies Ltd</t>
  </si>
  <si>
    <t>INE030A01027</t>
  </si>
  <si>
    <t>Hindustan UniLever Ltd</t>
  </si>
  <si>
    <t>INE216A01030</t>
  </si>
  <si>
    <t>Britannia Industries Ltd</t>
  </si>
  <si>
    <t>INE486A01021</t>
  </si>
  <si>
    <t>CESC Ltd</t>
  </si>
  <si>
    <t>INE274J01014</t>
  </si>
  <si>
    <t>Oil India Ltd</t>
  </si>
  <si>
    <t>INE172A01027</t>
  </si>
  <si>
    <t>Castrol India Ltd</t>
  </si>
  <si>
    <t>INE158A01026</t>
  </si>
  <si>
    <t>Hero MotoCorp Ltd</t>
  </si>
  <si>
    <t>INE0J1Y01017</t>
  </si>
  <si>
    <t>LIC of India Ltd</t>
  </si>
  <si>
    <t>INE242A01010</t>
  </si>
  <si>
    <t>Indian Oil Corporation Ltd</t>
  </si>
  <si>
    <t>INE848E01016</t>
  </si>
  <si>
    <t>NHPC Ltd</t>
  </si>
  <si>
    <t>INE467B01029</t>
  </si>
  <si>
    <t>Tata Consultancy Services Ltd</t>
  </si>
  <si>
    <t>INE102D01028</t>
  </si>
  <si>
    <t>Godrej Consumer Products Ltd</t>
  </si>
  <si>
    <t>INE021A01026</t>
  </si>
  <si>
    <t>Asian Paints Ltd</t>
  </si>
  <si>
    <t>INE510A01028</t>
  </si>
  <si>
    <t>Engineers India Ltd</t>
  </si>
  <si>
    <t>INE020B01018</t>
  </si>
  <si>
    <t>REC Ltd</t>
  </si>
  <si>
    <t>INE058A01010</t>
  </si>
  <si>
    <t>Sanofi India Ltd</t>
  </si>
  <si>
    <t>INE2KCE01013</t>
  </si>
  <si>
    <t>Kwality Wall’s (India) Ltd</t>
  </si>
  <si>
    <t>INE759J01022</t>
  </si>
  <si>
    <t>IDIA00069480</t>
  </si>
  <si>
    <t>IDIA00069477</t>
  </si>
  <si>
    <t>INE02CF01010</t>
  </si>
  <si>
    <t>Sundaram Equity Savings Fund</t>
  </si>
  <si>
    <t>INE019A01038</t>
  </si>
  <si>
    <t>JSW Steel Ltd</t>
  </si>
  <si>
    <t>INE406A01037</t>
  </si>
  <si>
    <t>Aurobindo Pharma Ltd</t>
  </si>
  <si>
    <t>INE115A07PR7</t>
  </si>
  <si>
    <t>LIC Housing Finance Ltd - 6.65% - 15/02/2027**</t>
  </si>
  <si>
    <t>IN0020230101</t>
  </si>
  <si>
    <t>7.37% Government Securities-23/10/2028</t>
  </si>
  <si>
    <t>IN0020250067</t>
  </si>
  <si>
    <t>6.01% Central Government Securities 21/07/2030</t>
  </si>
  <si>
    <t>IN0020240050</t>
  </si>
  <si>
    <t>7.04% Central Government Securities 03/06/2029</t>
  </si>
  <si>
    <t>Sundaram Focused  Fund</t>
  </si>
  <si>
    <t>INE330T01021</t>
  </si>
  <si>
    <t>Happy Forgings Ltd</t>
  </si>
  <si>
    <t>INE00XB01019</t>
  </si>
  <si>
    <t>Sedemac Mechatronics Ltd</t>
  </si>
  <si>
    <t>INE192R01011</t>
  </si>
  <si>
    <t>Avenue Supermarts Ltd</t>
  </si>
  <si>
    <t>INE491A01021</t>
  </si>
  <si>
    <t>City Union Bank Ltd</t>
  </si>
  <si>
    <t>INE123W01016</t>
  </si>
  <si>
    <t>SBI Life Insurance Company Ltd</t>
  </si>
  <si>
    <t>INE192A01025</t>
  </si>
  <si>
    <t>TATA Consumer Products Ltd</t>
  </si>
  <si>
    <t>INE03JT01014</t>
  </si>
  <si>
    <t>Go Digit General Insurance Ltd</t>
  </si>
  <si>
    <t>INE849A01020</t>
  </si>
  <si>
    <t>Trent Ltd</t>
  </si>
  <si>
    <t>INE00R701025</t>
  </si>
  <si>
    <t>Dalmia Cement (Bharat) Ltd.</t>
  </si>
  <si>
    <t>INE389H01022</t>
  </si>
  <si>
    <t>KEC International Ltd</t>
  </si>
  <si>
    <t>Sundaram Multi Cap Fund</t>
  </si>
  <si>
    <t>INE112L01020</t>
  </si>
  <si>
    <t>Metropolis Healthcare Ltd</t>
  </si>
  <si>
    <t>INE036D01028</t>
  </si>
  <si>
    <t>Karur Vysya Bank Ltd</t>
  </si>
  <si>
    <t>INE010B01027</t>
  </si>
  <si>
    <t>Zydus Lifesciences Ltd</t>
  </si>
  <si>
    <t>INE202B01038</t>
  </si>
  <si>
    <t>Piramal Finance Ltd</t>
  </si>
  <si>
    <t>INE084A01016</t>
  </si>
  <si>
    <t>Bank of India</t>
  </si>
  <si>
    <t>INE322A01010</t>
  </si>
  <si>
    <t>Gillette India Ltd</t>
  </si>
  <si>
    <t>INE147E01013</t>
  </si>
  <si>
    <t>INE431E01011</t>
  </si>
  <si>
    <t>Healthcare Equipment &amp; Supplies</t>
  </si>
  <si>
    <t>INE604A01011</t>
  </si>
  <si>
    <t>INE348C01011</t>
  </si>
  <si>
    <t>Paper, Forest &amp; Jute Products</t>
  </si>
  <si>
    <t>IDIA00069356</t>
  </si>
  <si>
    <t>IDIA00069359</t>
  </si>
  <si>
    <t>INE406B01019</t>
  </si>
  <si>
    <t>Sundaram Nifty 100 Equal Weight Fund</t>
  </si>
  <si>
    <t>INE670K01029</t>
  </si>
  <si>
    <t>Lodha Developers Ltd</t>
  </si>
  <si>
    <t>INE323A01026</t>
  </si>
  <si>
    <t>Bosch Ltd</t>
  </si>
  <si>
    <t>INE214T01019</t>
  </si>
  <si>
    <t>LTIMindtree Ltd</t>
  </si>
  <si>
    <t>INE775A01035</t>
  </si>
  <si>
    <t>Samvardhana Motherson International Ltd</t>
  </si>
  <si>
    <t>INE280A01028</t>
  </si>
  <si>
    <t>Titan Company Ltd</t>
  </si>
  <si>
    <t>INE343H01029</t>
  </si>
  <si>
    <t>Solar Industries India Ltd</t>
  </si>
  <si>
    <t>INE0V6F01027</t>
  </si>
  <si>
    <t>Hyundai Motor India Ltd</t>
  </si>
  <si>
    <t>INE685A01028</t>
  </si>
  <si>
    <t>Torrent Pharmaceuticals Ltd</t>
  </si>
  <si>
    <t>INE271C01023</t>
  </si>
  <si>
    <t>DLF Ltd</t>
  </si>
  <si>
    <t>INE267A01025</t>
  </si>
  <si>
    <t>Hindustan Zinc Ltd</t>
  </si>
  <si>
    <t>INE854D01024</t>
  </si>
  <si>
    <t>United Spirits Ltd</t>
  </si>
  <si>
    <t>INE118A01012</t>
  </si>
  <si>
    <t>Bajaj Holdings &amp; Investment Ltd</t>
  </si>
  <si>
    <t>INE239A01024</t>
  </si>
  <si>
    <t>Nestle India Ltd</t>
  </si>
  <si>
    <t>INE047A01021</t>
  </si>
  <si>
    <t>Grasim Industries Ltd</t>
  </si>
  <si>
    <t>INE318A01026</t>
  </si>
  <si>
    <t>Pidilite Industries Ltd</t>
  </si>
  <si>
    <t>INE160A01022</t>
  </si>
  <si>
    <t>Punjab National Bank</t>
  </si>
  <si>
    <t>INE075A01022</t>
  </si>
  <si>
    <t>Wipro Ltd</t>
  </si>
  <si>
    <t>INE066A01021</t>
  </si>
  <si>
    <t>Eicher Motors Ltd</t>
  </si>
  <si>
    <t>INE127D01025</t>
  </si>
  <si>
    <t>HDFC Asset Management Company Ltd</t>
  </si>
  <si>
    <t>INE249Z01020</t>
  </si>
  <si>
    <t>Mazagon Dock Shipbuilders Limited</t>
  </si>
  <si>
    <t>INE205A01025</t>
  </si>
  <si>
    <t>Vedanta Ltd</t>
  </si>
  <si>
    <t>Diversified Metals</t>
  </si>
  <si>
    <t>INE067A01029</t>
  </si>
  <si>
    <t>CG Power and Industrial Solutions Ltd</t>
  </si>
  <si>
    <t>INE476A01022</t>
  </si>
  <si>
    <t>Canara Bank</t>
  </si>
  <si>
    <t>INE027H01010</t>
  </si>
  <si>
    <t>Max Healthcare Institute Ltd</t>
  </si>
  <si>
    <t>INE414G01012</t>
  </si>
  <si>
    <t>Muthoot Finance Ltd</t>
  </si>
  <si>
    <t>INE931S01010</t>
  </si>
  <si>
    <t>Adani Energy Solutions Ltd</t>
  </si>
  <si>
    <t>INE423A01024</t>
  </si>
  <si>
    <t>Adani Enterprises</t>
  </si>
  <si>
    <t>Metals &amp; Minerals Trading</t>
  </si>
  <si>
    <t>INE795G01014</t>
  </si>
  <si>
    <t>HDFC Life Insurance Company Ltd</t>
  </si>
  <si>
    <t>INE053F01010</t>
  </si>
  <si>
    <t>Indian Railway Finance Corporation Ltd</t>
  </si>
  <si>
    <t>INE070A01015</t>
  </si>
  <si>
    <t>Shree Cement Ltd</t>
  </si>
  <si>
    <t>INE155A01022</t>
  </si>
  <si>
    <t>Tata Motors Passenger Vehicles Ltd</t>
  </si>
  <si>
    <t>INE089A01031</t>
  </si>
  <si>
    <t>Dr. Reddys Laboratories Ltd</t>
  </si>
  <si>
    <t>INE814H01029</t>
  </si>
  <si>
    <t>Adani Power Ltd</t>
  </si>
  <si>
    <t>INE200M01039</t>
  </si>
  <si>
    <t>Varun Beverages Ltd</t>
  </si>
  <si>
    <t>Sundaram ELSS Tax Saver Fund</t>
  </si>
  <si>
    <t>INE786A01032</t>
  </si>
  <si>
    <t>JK Lakshmi Cement Ltd</t>
  </si>
  <si>
    <t>INE716A01013</t>
  </si>
  <si>
    <t>Whirlpool of India Ltd</t>
  </si>
  <si>
    <t>Sundaram Consumption Fund</t>
  </si>
  <si>
    <t>INE00E101023</t>
  </si>
  <si>
    <t>Bikaji Foods International Ltd</t>
  </si>
  <si>
    <t>INE761H01022</t>
  </si>
  <si>
    <t>Page Industries Ltd</t>
  </si>
  <si>
    <t>Sundaram Services Fund</t>
  </si>
  <si>
    <t>INE726G01019</t>
  </si>
  <si>
    <t>ICICI Prudential Life Insurance Company Ltd</t>
  </si>
  <si>
    <t>MU0295S00016</t>
  </si>
  <si>
    <t>Sundaram Value Fund</t>
  </si>
  <si>
    <t>INE438A01022</t>
  </si>
  <si>
    <t>Apollo Tyres Ltd</t>
  </si>
  <si>
    <t>INE002S01010</t>
  </si>
  <si>
    <t>Mahanagar Gas Ltd</t>
  </si>
  <si>
    <t>INE640A01023</t>
  </si>
  <si>
    <t>SKF India Ltd</t>
  </si>
  <si>
    <t>INE668F01031</t>
  </si>
  <si>
    <t>Jyothy Laboratories Ltd</t>
  </si>
  <si>
    <t>Household Products</t>
  </si>
  <si>
    <t>Sundaram Large Cap Fund</t>
  </si>
  <si>
    <t>Sundaram Business Cycle Fund</t>
  </si>
  <si>
    <t>INE716B01029</t>
  </si>
  <si>
    <t>Tips Music Ltd</t>
  </si>
  <si>
    <t>Entertainment</t>
  </si>
  <si>
    <t>Sundaram Flexi Cap Fund</t>
  </si>
  <si>
    <t>Sundaram Financial Services Opportunities Fund</t>
  </si>
  <si>
    <t>INF173K01NF7</t>
  </si>
  <si>
    <t>Sundaram Arbitrage Fund - Direct Growth</t>
  </si>
  <si>
    <t>INF204K01C15</t>
  </si>
  <si>
    <t>Nippon India Corporate Bond Fund - Direct Plan Growth Plan</t>
  </si>
  <si>
    <t>INF173K01GP0</t>
  </si>
  <si>
    <t>Sundaram Short Duration Fund - Direct Growth</t>
  </si>
  <si>
    <t>INF194K01U07</t>
  </si>
  <si>
    <t>Bandhan Short Duration Fund - Direct Growth</t>
  </si>
  <si>
    <t>INF846K01ZM8</t>
  </si>
  <si>
    <t>Axis Corporate Bond Fund - Direct Plan - Growth</t>
  </si>
  <si>
    <t>INF205K01KR8</t>
  </si>
  <si>
    <t>Invesco India Arbitrage Fund - Direct Growth</t>
  </si>
  <si>
    <t>INF277K017Q3</t>
  </si>
  <si>
    <t>Tata Arbitrage Fund - Direct Growth</t>
  </si>
  <si>
    <t>INF194K01N63</t>
  </si>
  <si>
    <t>Bandhan Dynamic Bond Fund - Direct Plan - Growth</t>
  </si>
  <si>
    <t>INF173K01HI3</t>
  </si>
  <si>
    <t>Sundaram Ultra Short Duration Fund - Direct - Growth</t>
  </si>
  <si>
    <t>Sundaram Multi Asset Allocation Fund</t>
  </si>
  <si>
    <t>IN0020240183</t>
  </si>
  <si>
    <t>6.75% Central Government Securities 23/12/2029</t>
  </si>
  <si>
    <t>INF200KA16D8</t>
  </si>
  <si>
    <t>SBI-ETF GOLD</t>
  </si>
  <si>
    <t>INF204KB17I5</t>
  </si>
  <si>
    <t>Nippon India ETF Gold Bees</t>
  </si>
  <si>
    <t>INF174KA1HJ8</t>
  </si>
  <si>
    <t>Kotak Mutual Fund - Gold Exchange Traded Fund</t>
  </si>
  <si>
    <t>INF179KC1981</t>
  </si>
  <si>
    <t>HDFC Gold Exchange Traded Fund</t>
  </si>
  <si>
    <t>INF740KA1ZP2</t>
  </si>
  <si>
    <t>DSP-GOLD ETF</t>
  </si>
  <si>
    <t>Sundaram Multi-Factor Fund</t>
  </si>
  <si>
    <t>INE883A01011</t>
  </si>
  <si>
    <t>MRF Ltd</t>
  </si>
  <si>
    <t>INE347G01014</t>
  </si>
  <si>
    <t>Petronet LNG Ltd</t>
  </si>
  <si>
    <t>INE372A01015</t>
  </si>
  <si>
    <t>Apar Industries Ltd</t>
  </si>
  <si>
    <t>INE0CZ201020</t>
  </si>
  <si>
    <t>Anthem Biosciences Ltd</t>
  </si>
  <si>
    <t>INE031B01049</t>
  </si>
  <si>
    <t>Ajanta Pharmaceuticals Ltd</t>
  </si>
  <si>
    <t>YTM (%)</t>
  </si>
  <si>
    <t>Index</t>
  </si>
  <si>
    <t>Hindustan Dorr Oliver Ltd @</t>
  </si>
  <si>
    <t># percentage to NAV of security is less than 0.01% - Wherever applicable</t>
  </si>
  <si>
    <t>** Thinly traded / Non Traded Securities - Wherever applicable</t>
  </si>
  <si>
    <t>^ Net current assets includes interest accrued on fixed income securities - Wherever applicable</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</si>
  <si>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 - Wherever applicable</t>
  </si>
  <si>
    <t>* Investment earmarked for Derivative Margin - Wherever applicable</t>
  </si>
  <si>
    <t>@ The Equity shares of Hindustan Dorr-Oliver Limited were delisted from BSE Limited on 18 July 2018 pursuant to liquidation proceedings; accordingly, the investment was written off in our books during the  FY 2018–19.</t>
  </si>
  <si>
    <t>b) Total value and percentage of illiquid equity / Preference shares @</t>
  </si>
  <si>
    <t>At the beginning</t>
  </si>
  <si>
    <t>Direct Plan - IDCW</t>
  </si>
  <si>
    <t>Regular Plan - IDCW</t>
  </si>
  <si>
    <t>d) IDCW declared during the period (Rupees per unit)</t>
  </si>
  <si>
    <t>Scheme Riskometer :</t>
  </si>
  <si>
    <t>Tier I Benchmark Riskometer :</t>
  </si>
  <si>
    <t xml:space="preserve">                     NIFTY Infrastructure TRI</t>
  </si>
  <si>
    <t>(e) Non-Convertible Preference Shares</t>
  </si>
  <si>
    <t>TVS Motor Company Ltd 6.00% (Cumulative Non-Convertible Redeemable Preference Share) 01-Sep-2026</t>
  </si>
  <si>
    <t>Sundaram Liquid Fund - Direct Growth*</t>
  </si>
  <si>
    <t>Tier II Benchmark Riskometer :</t>
  </si>
  <si>
    <t xml:space="preserve">                        Nifty Mid Cap 150 TRI</t>
  </si>
  <si>
    <t xml:space="preserve">                            Nifty Mid Cap 100 TRI</t>
  </si>
  <si>
    <t xml:space="preserve">           Nifty Large Mid Cap 250 TRI</t>
  </si>
  <si>
    <t xml:space="preserve">                           BSE 500 TRI</t>
  </si>
  <si>
    <t xml:space="preserve">                                    BSE 500 TRI</t>
  </si>
  <si>
    <t xml:space="preserve">                    Nifty Small Cap 100 TRI</t>
  </si>
  <si>
    <t xml:space="preserve">                   Nifty Small Cap 100 TRI</t>
  </si>
  <si>
    <t xml:space="preserve">                      Nifty Small Cap 100 TRI</t>
  </si>
  <si>
    <t xml:space="preserve">                     Nifty Small Cap 100 TRI</t>
  </si>
  <si>
    <t xml:space="preserve">           Nifty Small Cap 250 TRI</t>
  </si>
  <si>
    <t xml:space="preserve">           Nifty Small Cap 100 TRI</t>
  </si>
  <si>
    <t>INE041025011</t>
  </si>
  <si>
    <t>Embassy Office Parks (REIT)</t>
  </si>
  <si>
    <t>Yield to call date %</t>
  </si>
  <si>
    <t>INE0BWS23018</t>
  </si>
  <si>
    <t>Altius Telecom Infrastructure Trust INVIT</t>
  </si>
  <si>
    <t>INE0FDU25010</t>
  </si>
  <si>
    <t>Brookfield India Real Estate Trust REIT</t>
  </si>
  <si>
    <t>Chennai Super Kings Ltd @</t>
  </si>
  <si>
    <t>(f) Convertible Debenture</t>
  </si>
  <si>
    <t>INE121A08PJ0</t>
  </si>
  <si>
    <t>7.5% Cholamandalam Investment and Company Ltd - 30/09/2026</t>
  </si>
  <si>
    <t>Unrated</t>
  </si>
  <si>
    <t>g) Derivative</t>
  </si>
  <si>
    <t>Eternal Ltd ( Previously named as Zomato Ltd ) SEP-2026</t>
  </si>
  <si>
    <t>State Bank of India - 6.93% - 20/10/2035** - Call Dt : 19-Oct-30*</t>
  </si>
  <si>
    <t>Refer below point i)</t>
  </si>
  <si>
    <t>Direct Plan - Monthly IDCW</t>
  </si>
  <si>
    <t>Regular Plan - Monthly IDCW</t>
  </si>
  <si>
    <t>ISIN</t>
  </si>
  <si>
    <t>NAME OF THE SECURITY</t>
  </si>
  <si>
    <t>TOTAL AMOUNT DUE (Rs. in Lacs)</t>
  </si>
  <si>
    <t>(Rs. in Lacs)</t>
  </si>
  <si>
    <t xml:space="preserve">Total Cost  </t>
  </si>
  <si>
    <t xml:space="preserve">Discounting Charges / Interest accrued till maturity </t>
  </si>
  <si>
    <t>Total CP Outstanding</t>
  </si>
  <si>
    <t>Amount Recovered - 06th Mar 2025</t>
  </si>
  <si>
    <t>Total settlement till date</t>
  </si>
  <si>
    <t>CASH</t>
  </si>
  <si>
    <t>INVIT Units</t>
  </si>
  <si>
    <t>INE121H14JU3</t>
  </si>
  <si>
    <t xml:space="preserve">IL&amp;FS Financial Services Ltd. 24SEP18 CP </t>
  </si>
  <si>
    <t>## The Boards of these companies have set February 17th as the record date for the allocation of InvIT units and cash distribution. Accordingly, on the 5th of March 2025, we received the Total cash of Rs. 3.17 Crs .Further as a part of the distribution we have received  INVITs amounting to Rs. 2 Crs having face value is Rs. 25,00,000 per unit subsequently in the month of April ’25. The above-mentioned cash and  INVITs units are allocated to respective scheme based  on their exposure.</t>
  </si>
  <si>
    <t>For Further details please refer the below Links for Rationale</t>
  </si>
  <si>
    <t>https://www.sundarammutual.com/pdf2/2025/Rationale_for_Valuation/Update_on_ILFS_Financial_Services_Recovery_06_03_2025.pdf</t>
  </si>
  <si>
    <t>https://www.sundarammutual.com/pdf2/2025/Rationale_for_Valuation/Update_on_Valuation_of_RoadStar_InVIT_Units_V1.pdf</t>
  </si>
  <si>
    <t>https://www.sundarammutual.com/pdf2/2025/Rationale_for_Valuation/Update_on_Valuation_of_RoadStar_InVIT_Units_22_Sep_2025.pdf</t>
  </si>
  <si>
    <t>VALUE OF THE SECURITY CONSIDERED UNDER NET RECEIVABLES</t>
  </si>
  <si>
    <t>% TO AUM</t>
  </si>
  <si>
    <t>INE528G08394</t>
  </si>
  <si>
    <t>9%-YES BANK LTD-NCD-Call opt-18/10/2022-Perpetual Bond $</t>
  </si>
  <si>
    <t>TOTAL AMOUNT INCLUDING INTEREST DUE TO THE SCHEME</t>
  </si>
  <si>
    <t>TOTAL AMOUNT DUE</t>
  </si>
  <si>
    <t>PRINCIPAL (Rs. in Lacs)</t>
  </si>
  <si>
    <t>Interest Accrued till 05 Mar 2020
(Rs. in Lacs)</t>
  </si>
  <si>
    <t>Total 
(Rs. in Lacs)</t>
  </si>
  <si>
    <t>$ Yes Bank Limited Reconstruction Scheme 2020” was notified in the Official Gazette on March 13, 2020. Based on that, the Basel III Additional Tier I Bonds (ISIN - INE528G08394) were written down in the scheme along with the Interest accrued.</t>
  </si>
  <si>
    <t>Portfolio Information</t>
  </si>
  <si>
    <t>Scheme Name :</t>
  </si>
  <si>
    <t>Description (if any)</t>
  </si>
  <si>
    <t xml:space="preserve">Annualised Portfolio YTM %* : </t>
  </si>
  <si>
    <t>Macaulay Duration (years) - only for Debt portion (years)</t>
  </si>
  <si>
    <t>Residual Maturity (years) - only for Debt portion (years)</t>
  </si>
  <si>
    <t xml:space="preserve">As on (Date) </t>
  </si>
  <si>
    <t>*** in case of semi annual YTM,  it will be annualised </t>
  </si>
  <si>
    <t xml:space="preserve">           CRISIL Hybrid 35 Plus 65 - Aggressive Index</t>
  </si>
  <si>
    <t>Indian Energy Exchange Ltd SEP-2026</t>
  </si>
  <si>
    <t>Bharat Electronics Ltd SEP-2026</t>
  </si>
  <si>
    <t>Larsen &amp; Toubro Ltd OCT-2026</t>
  </si>
  <si>
    <t>Jio Financial Services Ltd (Prev Reliance Strategic Investments Ltd) OCT-2026</t>
  </si>
  <si>
    <t>State Bank Of India Ltd SEP-2026</t>
  </si>
  <si>
    <t>Hindalco Industries Ltd OCT-2026</t>
  </si>
  <si>
    <t>Gujarat Ambuja Cement Co.Ltd SEP-2026</t>
  </si>
  <si>
    <t>Kotak Mahindra Bank Ltd OCT-2026</t>
  </si>
  <si>
    <t>Dabur India Ltd - Equity SEP-2026</t>
  </si>
  <si>
    <t>Coal India Ltd SEP-2026</t>
  </si>
  <si>
    <t>Adani Green Energy Ltd SEP-2026</t>
  </si>
  <si>
    <t>Maruti Suzuki India Ltd SEP-2026</t>
  </si>
  <si>
    <t>Havells India Ltd SEP-2026</t>
  </si>
  <si>
    <t>HDFC Bank Ltd OCT-2026</t>
  </si>
  <si>
    <t>Divis Labarotories Ltd  SEP-2026</t>
  </si>
  <si>
    <t>RBL Bank Ltd SEP-2026</t>
  </si>
  <si>
    <t>Adani Ports &amp; SEZ Ltd SEP-2026</t>
  </si>
  <si>
    <t>Bandhan Bank Ltd SEP-2026</t>
  </si>
  <si>
    <t>Fortis Health Care Ltd SEP-2026</t>
  </si>
  <si>
    <t>Cipla Ltd SEP-2026</t>
  </si>
  <si>
    <t>Bank of Baroda SEP-2026</t>
  </si>
  <si>
    <t>KPIT Technologies Limited SEP-2026</t>
  </si>
  <si>
    <t>Coforge Ltd (Pre NIIT Technologies Limited) SEP-2026</t>
  </si>
  <si>
    <t>Jio Financial Services Ltd (Prev Reliance Strategic Investments Ltd) SEP-2026</t>
  </si>
  <si>
    <t>ITC Ltd OCT-2026</t>
  </si>
  <si>
    <t>Power Finance Corporation Ltd SEP-2026</t>
  </si>
  <si>
    <t>ICICI Lombard General Insurance Company Ltd OCT-2026</t>
  </si>
  <si>
    <t>Indian Hotels Company Ltd SEP-2026</t>
  </si>
  <si>
    <t>Tata Steel Ltd SEP-2026</t>
  </si>
  <si>
    <t>Reliance Industries Ltd OCT-2026</t>
  </si>
  <si>
    <t>Max Financial Services Ltd (Prev: Max India Ltd) SEP-2026</t>
  </si>
  <si>
    <t>ITC Ltd SEP-2026</t>
  </si>
  <si>
    <t>Marico Ltd (Pre Marico Industries Ltd) SEP-2026</t>
  </si>
  <si>
    <t>Hindalco Industries Ltd SEP-2026</t>
  </si>
  <si>
    <t>Bajaj Finance Ltd OCT-2026</t>
  </si>
  <si>
    <t>Kotak Mahindra Bank Ltd SEP-2026</t>
  </si>
  <si>
    <t>Mahindra &amp; Mahindra Ltd SEP-2026</t>
  </si>
  <si>
    <t>TVS Motor Company Ltd   SEP-2026</t>
  </si>
  <si>
    <t>ICICI Bank Ltd SEP-2026</t>
  </si>
  <si>
    <t>UPL Lmited (Previously )United Phosphorous Ltd SEP-2026</t>
  </si>
  <si>
    <t>Larsen &amp; Toubro Ltd SEP-2026</t>
  </si>
  <si>
    <t>Axis Bank Ltd  SEP-2026</t>
  </si>
  <si>
    <t>NMDC LTD SEP-2026</t>
  </si>
  <si>
    <t>ICICI Bank Ltd OCT-2026</t>
  </si>
  <si>
    <t>Bharti Airtel Ltd OCT-2026</t>
  </si>
  <si>
    <t>Bajaj Finance Ltd SEP-2026</t>
  </si>
  <si>
    <t>Ashok Leyland Ltd SEP-2026</t>
  </si>
  <si>
    <t>Reliance Industries Ltd SEP-2026</t>
  </si>
  <si>
    <t>HDFC Bank Ltd SEP-2026</t>
  </si>
  <si>
    <t>Cash and Other Net Current Assets^</t>
  </si>
  <si>
    <t>Direct Plan -  IDCW</t>
  </si>
  <si>
    <t>Regular Plan -  IDCW</t>
  </si>
  <si>
    <t>Annexure-A</t>
  </si>
  <si>
    <t xml:space="preserve">           NIFTY 50 Arbitrage INDEX</t>
  </si>
  <si>
    <t>++ Aggregate Investments by Other schemes of Sundaram Mutual Fund - Rs. 1,629.61 Lakhs</t>
  </si>
  <si>
    <t>Monthly Portfolio Statement for the month ended 31 August 2026</t>
  </si>
  <si>
    <t>State Bank Of India Ltd OCT-2026</t>
  </si>
  <si>
    <t>360 ONE WAM Ltd (Prev IIFL Wealth Management Ltd) SEP-2026</t>
  </si>
  <si>
    <t>Hindustan Aeronautics Ltd OCT-2026</t>
  </si>
  <si>
    <t>Hindustan Aeronautics Ltd SEP-2026</t>
  </si>
  <si>
    <t>Union Bank of India SEP-2026</t>
  </si>
  <si>
    <t>NTPC Ltd SEP-2026</t>
  </si>
  <si>
    <t>One 97 Communications Ltd SEP-2026</t>
  </si>
  <si>
    <t>Bharti Airtel Ltd SEP-2026</t>
  </si>
  <si>
    <t>Bajaj Finserv Ltd OCT-2026</t>
  </si>
  <si>
    <t>Sundaram Balanced Advantage Fund</t>
  </si>
  <si>
    <t xml:space="preserve">           NIFTY 50 Hybrid Composite Debt 50 : 50 INDEX</t>
  </si>
  <si>
    <t>S.NO.</t>
  </si>
  <si>
    <t>ACRONYM</t>
  </si>
  <si>
    <t>SCHEME NAME</t>
  </si>
  <si>
    <t>CAPEXG</t>
  </si>
  <si>
    <t>GLOB</t>
  </si>
  <si>
    <t>Sundaram Global Brand Theme-Equity Active FOF</t>
  </si>
  <si>
    <t>MIDCAP</t>
  </si>
  <si>
    <t>MULTIP</t>
  </si>
  <si>
    <t>Sundaram Large And Mid Cap Fund</t>
  </si>
  <si>
    <t>SLTADV3</t>
  </si>
  <si>
    <t>Sundaram Long Term Advantage Fund Series III</t>
  </si>
  <si>
    <t>SLTADV4</t>
  </si>
  <si>
    <t>Sundaram Long Term Advantage Fund Series IV</t>
  </si>
  <si>
    <t>SLTAX3</t>
  </si>
  <si>
    <t>SLTAX4</t>
  </si>
  <si>
    <t>SLTAX5</t>
  </si>
  <si>
    <t>SLTAX6</t>
  </si>
  <si>
    <t>SMILE</t>
  </si>
  <si>
    <t>SPAHF</t>
  </si>
  <si>
    <t>SPARF</t>
  </si>
  <si>
    <t xml:space="preserve">Sundaram Arbitrage Fund </t>
  </si>
  <si>
    <t>SPBAF</t>
  </si>
  <si>
    <t>SPDYF</t>
  </si>
  <si>
    <t>SPESF</t>
  </si>
  <si>
    <t>SPFOCUS</t>
  </si>
  <si>
    <t>Sundaram Focused  Fund</t>
  </si>
  <si>
    <t>SPMUCF</t>
  </si>
  <si>
    <t>SPSN100</t>
  </si>
  <si>
    <t>Sundaram NIFTY 100 Equal Weight Fund</t>
  </si>
  <si>
    <t>SPTAX</t>
  </si>
  <si>
    <t>SRURAL</t>
  </si>
  <si>
    <t>SSFUND</t>
  </si>
  <si>
    <t>STAX</t>
  </si>
  <si>
    <t>SUNBCF</t>
  </si>
  <si>
    <t>SUNFCF</t>
  </si>
  <si>
    <t>SUNFOP</t>
  </si>
  <si>
    <t>SUNMAF</t>
  </si>
  <si>
    <t>SUNCYF</t>
  </si>
  <si>
    <t>SUNMFF</t>
  </si>
  <si>
    <t>SUNIPA</t>
  </si>
  <si>
    <t>Sundaram Income Plus Arbitrage Active FoF</t>
  </si>
  <si>
    <t>Sandur Laminates Ltd @</t>
  </si>
  <si>
    <t>Crystal Cable Industries Ltd @</t>
  </si>
  <si>
    <t>Tirrihannah Company Ltd @</t>
  </si>
  <si>
    <t>Minerava Holdings Ltd @</t>
  </si>
  <si>
    <t>Name of The security</t>
  </si>
  <si>
    <t xml:space="preserve">ISIN </t>
  </si>
  <si>
    <t>Net receivable/Market value  (Rs. Lakh)</t>
  </si>
  <si>
    <t>% to NAV</t>
  </si>
  <si>
    <t>Total Amount(Principal &amp; Interest)  (Rs. Lakh)</t>
  </si>
  <si>
    <t>21.50% Dewan Rubber Ltd</t>
  </si>
  <si>
    <t>Not Available</t>
  </si>
  <si>
    <t>Chemox Chemicals Industries</t>
  </si>
  <si>
    <t xml:space="preserve">                                NIFTY 500 TRI</t>
  </si>
  <si>
    <t xml:space="preserve">           NIFTY Dividend Opportunities 50 TRI</t>
  </si>
  <si>
    <t>Altius Telecom Infrastructure Trust (INVIT)</t>
  </si>
  <si>
    <t>Maruti Suzuki India Ltd OCT-2026</t>
  </si>
  <si>
    <t>Aurobindo Pharma Ltd-Equ SEP-2026</t>
  </si>
  <si>
    <t>JSW Steel Ltd SEP-2026</t>
  </si>
  <si>
    <t xml:space="preserve">                      Nifty Equity Savings TRI</t>
  </si>
  <si>
    <t xml:space="preserve">                              Nifty 500 TRI</t>
  </si>
  <si>
    <t xml:space="preserve">           Nifty Large MID CAP 250 TRI</t>
  </si>
  <si>
    <t>Crescent Finstock Ltd @</t>
  </si>
  <si>
    <t>Balmer Lawrie Freight Containers Ltd @</t>
  </si>
  <si>
    <t>Precision Fasteners Ltd @</t>
  </si>
  <si>
    <t>Virtual Dynamics Software Ltd @</t>
  </si>
  <si>
    <t>Noble Brothers Impex Ltd @</t>
  </si>
  <si>
    <t>Sangam Health Care Products Ltd @</t>
  </si>
  <si>
    <t>Mukerian Papers Ltd @</t>
  </si>
  <si>
    <t>PI Industries Ltd SEP-2026</t>
  </si>
  <si>
    <t>KEI Industries Ltd SEP-2026</t>
  </si>
  <si>
    <t>Jubilant Foodworks Ltd SEP-2026</t>
  </si>
  <si>
    <t>15% Premier Vinyl Ltd</t>
  </si>
  <si>
    <t xml:space="preserve">           Nifty 500 MultiCap 50:25:25 TRI</t>
  </si>
  <si>
    <t xml:space="preserve">          Nifty 100 Equal Weighted Index TRI</t>
  </si>
  <si>
    <t>18% Jord Engineering Ltd</t>
  </si>
  <si>
    <t xml:space="preserve">                          NIFTY 500 TRI</t>
  </si>
  <si>
    <t>Hyundai Motor India Ltd SEP-2026</t>
  </si>
  <si>
    <t xml:space="preserve">           Nifty India Consumption TRI</t>
  </si>
  <si>
    <t>Make My Trip Ltd (USD)</t>
  </si>
  <si>
    <t xml:space="preserve">           NIFTY Services Sector TRI</t>
  </si>
  <si>
    <t xml:space="preserve">           NIFTY 500 MULTICAP 50:25:25 TRI</t>
  </si>
  <si>
    <t xml:space="preserve">                       NIFTY 500_TRI</t>
  </si>
  <si>
    <t xml:space="preserve">               Nifty 100 TRI</t>
  </si>
  <si>
    <t xml:space="preserve">                      Nifty_500_ TRI</t>
  </si>
  <si>
    <t xml:space="preserve">                  Nifty 500 TRI</t>
  </si>
  <si>
    <t xml:space="preserve">           Nifty Financial Services TRI</t>
  </si>
  <si>
    <t>60% Nifty Short Duration Debt Index A-II + 40% Nifty 50 Arbitrage TRI</t>
  </si>
  <si>
    <t>NIFTY 500 TRI (65%) + NIFTY Short Duration Debt Index (10%) + Domestic Prices of Gold (25%)</t>
  </si>
  <si>
    <t>Wipro Ltd SEP-2026</t>
  </si>
  <si>
    <t xml:space="preserve">                     BSE 200 TRI</t>
  </si>
  <si>
    <t>364 Days - T Bill - 20/05/2027*</t>
  </si>
  <si>
    <t>7.10% Central Government Securities 18/04/2029 *</t>
  </si>
  <si>
    <t>7.23% Central Government Securities 15/04/2039 *</t>
  </si>
  <si>
    <t>6.48% Central Government Securities 06/10/2035 *</t>
  </si>
  <si>
    <t>7.38% Central Government Securities 20/06/2027*</t>
  </si>
  <si>
    <t>Sundaram Money Market Fund-Direct Plan - Growth *</t>
  </si>
  <si>
    <t>364 Days - T Bill - 17/09/2026 *</t>
  </si>
  <si>
    <t>364 Days - T Bill - 25/02/2027*</t>
  </si>
  <si>
    <t>364 Days - T Bill - 13/05/2027*</t>
  </si>
  <si>
    <t>364 Days - T Bill - 10/12/2026*</t>
  </si>
  <si>
    <t>7.32% Government Securities-13/11/2030*</t>
  </si>
  <si>
    <t>7.23% Central Government Securities 15/04/2039*</t>
  </si>
  <si>
    <t>6.48% Central Government Securities 06/10/2035*</t>
  </si>
  <si>
    <t>7.37% Government Securities-23/10/2028*</t>
  </si>
  <si>
    <t>6.01% Central Government Securities 21/07/2030*</t>
  </si>
  <si>
    <t>7.04% Central Government Securities 03/06/2029*</t>
  </si>
  <si>
    <t>SG9999013908</t>
  </si>
  <si>
    <t>Sundaram Global Brand Fund - Master Class</t>
  </si>
  <si>
    <t xml:space="preserve"> (a) Investments in Foreign Securities - Units of Mutual Funds</t>
  </si>
  <si>
    <t xml:space="preserve">                    MSCI ACWI TRI</t>
  </si>
  <si>
    <t>i) Exposure to securities classified as below investment grade or default as on 31-Aug-2026</t>
  </si>
  <si>
    <t>% to AUM as on 31-Aug-2026</t>
  </si>
  <si>
    <t>31-Aug-2026</t>
  </si>
  <si>
    <t>DERIVATIVES DISCLOSURE</t>
  </si>
  <si>
    <t>Disclosure regarding Derivative positions pursuant to SEBI Circular no CIR/IMD/DF/11/2010 dated August18,2010</t>
  </si>
  <si>
    <t>DETAILS OF INVESTMENTS IN DERIVATIVE INSTRUMENTS</t>
  </si>
  <si>
    <t>A. Hedging Positions through Futures as on August 31, 2026 :</t>
  </si>
  <si>
    <t>Scheme Name</t>
  </si>
  <si>
    <t>Underlying</t>
  </si>
  <si>
    <t>Long/Short</t>
  </si>
  <si>
    <t>Futures Price When Purchased</t>
  </si>
  <si>
    <t>Current Price of the contract</t>
  </si>
  <si>
    <t>Margin maintained in       (Rs in Lakhs)*</t>
  </si>
  <si>
    <t>short</t>
  </si>
  <si>
    <t xml:space="preserve">Total percentage of existing assets hedged through futures as a percentage of net assets </t>
  </si>
  <si>
    <t>%</t>
  </si>
  <si>
    <t>For the period ended August 31, 2026 following were the hedging transactions through futures which have been squared off/ expired</t>
  </si>
  <si>
    <t>Total Number of contracts where futures were Bought</t>
  </si>
  <si>
    <t>Total Number of contracts where futures were Sold</t>
  </si>
  <si>
    <t>Gross Notional value of contracts where futures were bought                      (Rs. in Lakhs)</t>
  </si>
  <si>
    <t>Gross Notional value of contracts where futures were sold        (Rs. in Lakhs)</t>
  </si>
  <si>
    <t>Net Profit / (Loss) value on all contracts combined       (Rs. in lakhs)</t>
  </si>
  <si>
    <t>B. Other than hedging positions through futures as on August 31, 2026 :</t>
  </si>
  <si>
    <t>Long</t>
  </si>
  <si>
    <t xml:space="preserve"> Sundaram Multi Factor Fund</t>
  </si>
  <si>
    <t xml:space="preserve">Total percentage of existing assets other than hedged through futures as a percentage of net assets </t>
  </si>
  <si>
    <t>For the period ended August 31, 2026 following were the non-hedging transactions through futures which have been squared off / expired</t>
  </si>
  <si>
    <t>Gross Notional value of contracts where futures were sold      ( Rs. in Lakhs)</t>
  </si>
  <si>
    <t>Net Profit / (Loss) value on all contracts combined      (Rs. in lakhs)</t>
  </si>
  <si>
    <t>Sundaram Multi Factor Fund</t>
  </si>
  <si>
    <t>C. Hedging Positions through Put Options as on August 31, 2026: NIL</t>
  </si>
  <si>
    <t>Total % of existing assets hedged through Put Options : Nil</t>
  </si>
  <si>
    <t xml:space="preserve"> </t>
  </si>
  <si>
    <t>For the period ended  August 31, 2026 , the following hedging transactions through options which have been already exercised/expired : Nil</t>
  </si>
  <si>
    <t>D. Other than Hedging Positions through options as on August 31, 2026 : NIL</t>
  </si>
  <si>
    <t>Total Exposure through Options other than hedging as a percentage of net assets : Nil</t>
  </si>
  <si>
    <t>For the period ended August 31, 2026 , the following non hedging transactions through options which have been already exercised/expired : Nil</t>
  </si>
  <si>
    <t>E. Hedging Positions through Swaps as on August 31, 2026: Nil</t>
  </si>
  <si>
    <t>F. Hedging Positions through Interest Rate Futures as on August 31, 2026: NIL</t>
  </si>
  <si>
    <t>Total percentage of existing assets hedged through Interest Rate Futures a Percentage of net assets : Nil</t>
  </si>
  <si>
    <t>For the period ended August 31, 2026 following were the hedging transactions through Interest Rate Futures which have been squared off/ expired : Nil</t>
  </si>
  <si>
    <t>For the period ended August 31, 2026 following were the Non Hedging transactions through Interest Rate Futures which have been squared off/ expired : Nil</t>
  </si>
  <si>
    <t>* Note: Margin maintained denotes security specific margin.</t>
  </si>
  <si>
    <t>A. Hedging Positions through Futures as on August 31, 2026 : Nil</t>
  </si>
  <si>
    <t>Total percentage of existing assets hedged through futures as a percentage of net assets : Nil</t>
  </si>
  <si>
    <t>B. Other than hedging positions through futures as on August 31, 2026 : Nil</t>
  </si>
  <si>
    <t>Total percentage of existing assets other than hedged through futures as a percentage of net assets : Nil</t>
  </si>
  <si>
    <t>For the period ended August 31, 2026 following were the non-hedging transactions through futures which have been squared off / expired : Nil</t>
  </si>
  <si>
    <t>For the period ended August 31, 2026 following were the hedging transactions through futures which have been squared off/ expired : Nil</t>
  </si>
  <si>
    <t>Sundaram Dynamic Asset Allocation Fund (Formerly Known as Sundaram Balanced Advantage Fund)</t>
  </si>
  <si>
    <t>Sundaram Dynamic Asset Allocation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</si>
</sst>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 #,##0.00_ ;_ * \-#,##0.00_ ;_ * &quot;-&quot;??_ ;_ @_ "/>
    <numFmt numFmtId="164" formatCode="[$-1014009]General"/>
    <numFmt numFmtId="165" formatCode="[$-1014009]###0;\(###0\)"/>
    <numFmt numFmtId="166" formatCode="[$-1014009]###0.00;\(###0.00\)"/>
    <numFmt numFmtId="167" formatCode="[$-1014009]###0.00%;\(###0.00%\)"/>
    <numFmt numFmtId="168" formatCode="[$-1014009]#,##0.00\ %;\(#,##0.00\)"/>
    <numFmt numFmtId="169" formatCode="[$-1014009]#.0000"/>
    <numFmt numFmtId="170" formatCode="[$-1014009]#,##0.00%"/>
    <numFmt numFmtId="171" formatCode="[$-1014009]###0.0000;\(###0.0000\)"/>
    <numFmt numFmtId="172" formatCode="[$-1014009]#,##0.0000;\-#,##0.0000"/>
    <numFmt numFmtId="173" formatCode="_(* #,##0.00_);_(* \(#,##0.00\);_(* &quot;-&quot;??_);_(@_)"/>
    <numFmt numFmtId="174" formatCode="[$-1014009]#,##0.00;\(#,##0.00\)"/>
    <numFmt numFmtId="175" formatCode="_(* #,##0_);_(* \(#,##0\);_(* &quot;-&quot;??_);_(@_)"/>
    <numFmt numFmtId="176" formatCode="#,##0.0000;\(#,##0.0000\)"/>
  </numFmts>
  <fonts count="22" x14ac:knownFonts="1">
    <font>
      <sz val="10"/>
      <name val="Arial"/>
      <charset val="1"/>
    </font>
    <font>
      <sz val="11"/>
      <color theme="1"/>
      <name val="Aptos Narrow"/>
      <family val="2"/>
      <scheme val="minor"/>
    </font>
    <font>
      <sz val="11"/>
      <color theme="1"/>
      <name val="Aptos Narrow"/>
      <family val="2"/>
      <scheme val="minor"/>
    </font>
    <font>
      <sz val="10"/>
      <name val="Arial"/>
      <charset val="1"/>
    </font>
    <font>
      <u/>
      <sz val="10"/>
      <color theme="10"/>
      <name val="Arial"/>
      <family val="2"/>
    </font>
    <font>
      <b/>
      <sz val="10"/>
      <name val="Arial"/>
      <family val="2"/>
    </font>
    <font>
      <sz val="10"/>
      <name val="Calibri"/>
      <family val="2"/>
    </font>
    <font>
      <sz val="10"/>
      <name val="Arial"/>
      <family val="2"/>
    </font>
    <font>
      <sz val="11"/>
      <color indexed="8"/>
      <name val="Calibri"/>
      <family val="2"/>
    </font>
    <font>
      <b/>
      <sz val="10"/>
      <name val="Aptos Narrow"/>
      <family val="2"/>
      <scheme val="minor"/>
    </font>
    <font>
      <b/>
      <sz val="11"/>
      <name val="Aptos Narrow"/>
      <family val="2"/>
      <scheme val="minor"/>
    </font>
    <font>
      <sz val="11"/>
      <name val="Aptos Narrow"/>
      <family val="2"/>
      <scheme val="minor"/>
    </font>
    <font>
      <b/>
      <sz val="10"/>
      <name val="Calibri"/>
      <family val="2"/>
    </font>
    <font>
      <sz val="10"/>
      <name val="Aptos Narrow"/>
      <family val="2"/>
      <scheme val="minor"/>
    </font>
    <font>
      <b/>
      <sz val="11"/>
      <name val="Calibri"/>
      <family val="2"/>
    </font>
    <font>
      <u/>
      <sz val="11"/>
      <name val="Aptos Narrow"/>
      <family val="2"/>
      <scheme val="minor"/>
    </font>
    <font>
      <sz val="10"/>
      <name val="Calibri"/>
      <charset val="1"/>
    </font>
    <font>
      <b/>
      <sz val="10"/>
      <name val="Calibri"/>
      <charset val="1"/>
    </font>
    <font>
      <b/>
      <i/>
      <sz val="10"/>
      <name val="Calibri"/>
      <charset val="1"/>
    </font>
    <font>
      <b/>
      <i/>
      <sz val="10"/>
      <name val="Calibri"/>
      <family val="2"/>
    </font>
    <font>
      <b/>
      <sz val="9"/>
      <name val="Calibri"/>
      <family val="2"/>
    </font>
    <font>
      <u/>
      <sz val="10"/>
      <name val="Arial"/>
      <family val="2"/>
    </font>
  </fonts>
  <fills count="2">
    <fill>
      <patternFill patternType="none"/>
    </fill>
    <fill>
      <patternFill patternType="gray125"/>
    </fill>
  </fills>
  <borders count="21">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16">
    <xf numFmtId="0" fontId="0" fillId="0" borderId="0">
      <alignment wrapText="1"/>
    </xf>
    <xf numFmtId="43"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alignment wrapText="1"/>
    </xf>
    <xf numFmtId="0" fontId="2" fillId="0" borderId="0"/>
    <xf numFmtId="0" fontId="2" fillId="0" borderId="0"/>
    <xf numFmtId="0" fontId="7" fillId="0" borderId="0">
      <alignment wrapText="1"/>
    </xf>
    <xf numFmtId="43" fontId="2" fillId="0" borderId="0" applyFont="0" applyFill="0" applyBorder="0" applyAlignment="0" applyProtection="0"/>
    <xf numFmtId="9" fontId="8" fillId="0" borderId="0" applyFont="0" applyFill="0" applyBorder="0" applyAlignment="0" applyProtection="0"/>
    <xf numFmtId="0" fontId="7" fillId="0" borderId="0">
      <alignment wrapText="1"/>
    </xf>
    <xf numFmtId="0" fontId="7" fillId="0" borderId="0">
      <alignment wrapText="1"/>
    </xf>
    <xf numFmtId="0" fontId="1" fillId="0" borderId="0"/>
    <xf numFmtId="43" fontId="7" fillId="0" borderId="0" applyFont="0" applyFill="0" applyBorder="0" applyAlignment="0" applyProtection="0"/>
    <xf numFmtId="9" fontId="7" fillId="0" borderId="0" applyFont="0" applyFill="0" applyBorder="0" applyAlignment="0" applyProtection="0"/>
    <xf numFmtId="0" fontId="1" fillId="0" borderId="0"/>
    <xf numFmtId="43" fontId="1" fillId="0" borderId="0" applyFont="0" applyFill="0" applyBorder="0" applyAlignment="0" applyProtection="0"/>
  </cellStyleXfs>
  <cellXfs count="233">
    <xf numFmtId="0" fontId="0" fillId="0" borderId="0" xfId="0">
      <alignment wrapText="1"/>
    </xf>
    <xf numFmtId="4" fontId="6" fillId="0" borderId="8" xfId="7" applyNumberFormat="1" applyFont="1" applyFill="1" applyBorder="1" applyAlignment="1">
      <alignment horizontal="center" vertical="center"/>
    </xf>
    <xf numFmtId="10" fontId="6" fillId="0" borderId="8" xfId="7" applyNumberFormat="1" applyFont="1" applyFill="1" applyBorder="1" applyAlignment="1">
      <alignment horizontal="center" vertical="center"/>
    </xf>
    <xf numFmtId="4" fontId="13" fillId="0" borderId="8" xfId="7" applyNumberFormat="1" applyFont="1" applyFill="1" applyBorder="1" applyAlignment="1">
      <alignment horizontal="center" vertical="center"/>
    </xf>
    <xf numFmtId="10" fontId="13" fillId="0" borderId="8" xfId="7" applyNumberFormat="1" applyFont="1" applyFill="1" applyBorder="1" applyAlignment="1">
      <alignment horizontal="center" vertical="center"/>
    </xf>
    <xf numFmtId="43" fontId="13" fillId="0" borderId="18" xfId="7" applyFont="1" applyFill="1" applyBorder="1" applyAlignment="1">
      <alignment horizontal="right" vertical="center"/>
    </xf>
    <xf numFmtId="43" fontId="13" fillId="0" borderId="18" xfId="7" applyFont="1" applyFill="1" applyBorder="1" applyAlignment="1">
      <alignment horizontal="center" vertical="center"/>
    </xf>
    <xf numFmtId="37" fontId="13" fillId="0" borderId="20" xfId="1" applyNumberFormat="1" applyFont="1" applyFill="1" applyBorder="1" applyAlignment="1">
      <alignment horizontal="center"/>
    </xf>
    <xf numFmtId="39" fontId="13" fillId="0" borderId="20" xfId="1" applyNumberFormat="1" applyFont="1" applyFill="1" applyBorder="1" applyAlignment="1">
      <alignment horizontal="center"/>
    </xf>
    <xf numFmtId="175" fontId="13" fillId="0" borderId="20" xfId="1" applyNumberFormat="1" applyFont="1" applyFill="1" applyBorder="1" applyAlignment="1">
      <alignment horizontal="left" vertical="top"/>
    </xf>
    <xf numFmtId="175" fontId="13" fillId="0" borderId="0" xfId="1" applyNumberFormat="1" applyFont="1" applyFill="1" applyBorder="1" applyAlignment="1">
      <alignment horizontal="right" vertical="top" wrapText="1"/>
    </xf>
    <xf numFmtId="4" fontId="13" fillId="0" borderId="0" xfId="1" applyNumberFormat="1" applyFont="1" applyFill="1" applyBorder="1"/>
    <xf numFmtId="0" fontId="5" fillId="0" borderId="0" xfId="0" applyFont="1" applyAlignment="1">
      <alignment horizontal="center" vertical="center" wrapText="1"/>
    </xf>
    <xf numFmtId="0" fontId="5" fillId="0" borderId="0" xfId="0" applyFont="1" applyAlignment="1"/>
    <xf numFmtId="0" fontId="7" fillId="0" borderId="0" xfId="0" applyFont="1" applyAlignment="1"/>
    <xf numFmtId="0" fontId="13" fillId="0" borderId="0" xfId="0" applyFont="1" applyAlignment="1"/>
    <xf numFmtId="0" fontId="9" fillId="0" borderId="0" xfId="0" applyFont="1" applyAlignment="1"/>
    <xf numFmtId="2" fontId="13" fillId="0" borderId="0" xfId="0" applyNumberFormat="1" applyFont="1" applyAlignment="1"/>
    <xf numFmtId="174" fontId="13" fillId="0" borderId="0" xfId="0" applyNumberFormat="1" applyFont="1" applyAlignment="1"/>
    <xf numFmtId="0" fontId="13" fillId="0" borderId="0" xfId="0" applyFont="1" applyAlignment="1">
      <alignment horizontal="left" vertical="top"/>
    </xf>
    <xf numFmtId="39" fontId="13" fillId="0" borderId="0" xfId="0" applyNumberFormat="1" applyFont="1" applyAlignment="1"/>
    <xf numFmtId="0" fontId="9" fillId="0" borderId="20" xfId="0" applyFont="1" applyBorder="1" applyAlignment="1">
      <alignment horizontal="center" vertical="center"/>
    </xf>
    <xf numFmtId="0" fontId="9" fillId="0" borderId="20" xfId="0" applyFont="1" applyBorder="1" applyAlignment="1">
      <alignment horizontal="center" vertical="center" wrapText="1"/>
    </xf>
    <xf numFmtId="0" fontId="13" fillId="0" borderId="20" xfId="0" applyFont="1" applyBorder="1" applyAlignment="1">
      <alignment horizontal="left" vertical="top"/>
    </xf>
    <xf numFmtId="0" fontId="13" fillId="0" borderId="20" xfId="0" applyFont="1" applyBorder="1" applyAlignment="1">
      <alignment horizontal="center" vertical="center"/>
    </xf>
    <xf numFmtId="43" fontId="13" fillId="0" borderId="20" xfId="1" applyFont="1" applyFill="1" applyBorder="1" applyAlignment="1">
      <alignment horizontal="center" vertical="center" wrapText="1"/>
    </xf>
    <xf numFmtId="0" fontId="9" fillId="0" borderId="20" xfId="0" applyFont="1" applyBorder="1" applyAlignment="1">
      <alignment horizontal="center"/>
    </xf>
    <xf numFmtId="0" fontId="13" fillId="0" borderId="20" xfId="0" applyFont="1" applyBorder="1" applyAlignment="1"/>
    <xf numFmtId="2" fontId="13" fillId="0" borderId="20" xfId="0" applyNumberFormat="1" applyFont="1" applyBorder="1" applyAlignment="1">
      <alignment horizontal="center"/>
    </xf>
    <xf numFmtId="0" fontId="13" fillId="0" borderId="20" xfId="0" applyFont="1" applyBorder="1" applyAlignment="1">
      <alignment horizontal="center" vertical="top" wrapText="1"/>
    </xf>
    <xf numFmtId="0" fontId="9" fillId="0" borderId="0" xfId="0" applyFont="1" applyAlignment="1">
      <alignment vertical="top" wrapText="1"/>
    </xf>
    <xf numFmtId="0" fontId="13" fillId="0" borderId="0" xfId="0" applyFont="1" applyAlignment="1">
      <alignment horizontal="center"/>
    </xf>
    <xf numFmtId="2" fontId="13" fillId="0" borderId="0" xfId="0" applyNumberFormat="1" applyFont="1" applyAlignment="1">
      <alignment horizontal="right"/>
    </xf>
    <xf numFmtId="0" fontId="13" fillId="0" borderId="0" xfId="0" applyFont="1" applyAlignment="1">
      <alignment horizontal="right" vertical="top" wrapText="1"/>
    </xf>
    <xf numFmtId="176" fontId="13" fillId="0" borderId="0" xfId="0" applyNumberFormat="1" applyFont="1" applyAlignment="1">
      <alignment horizontal="right" vertical="top" wrapText="1"/>
    </xf>
    <xf numFmtId="2" fontId="13" fillId="0" borderId="0" xfId="0" applyNumberFormat="1" applyFont="1" applyAlignment="1">
      <alignment horizontal="center"/>
    </xf>
    <xf numFmtId="10" fontId="13" fillId="0" borderId="0" xfId="0" applyNumberFormat="1" applyFont="1" applyAlignment="1">
      <alignment horizontal="center"/>
    </xf>
    <xf numFmtId="0" fontId="13" fillId="0" borderId="0" xfId="0" applyFont="1" applyAlignment="1" applyProtection="1">
      <alignment horizontal="left"/>
      <protection locked="0"/>
    </xf>
    <xf numFmtId="0" fontId="13" fillId="0" borderId="0" xfId="0" applyFont="1" applyAlignment="1">
      <alignment horizontal="left" vertical="top" wrapText="1"/>
    </xf>
    <xf numFmtId="4" fontId="13" fillId="0" borderId="0" xfId="0" applyNumberFormat="1" applyFont="1" applyAlignment="1"/>
    <xf numFmtId="43" fontId="13" fillId="0" borderId="0" xfId="1" applyFont="1" applyFill="1"/>
    <xf numFmtId="0" fontId="6" fillId="0" borderId="8" xfId="0" applyFont="1" applyBorder="1" applyAlignment="1">
      <alignment horizontal="center" vertical="center" wrapText="1"/>
    </xf>
    <xf numFmtId="0" fontId="6" fillId="0" borderId="8" xfId="0" applyFont="1" applyBorder="1">
      <alignment wrapText="1"/>
    </xf>
    <xf numFmtId="0" fontId="6" fillId="0" borderId="8" xfId="0" applyFont="1" applyBorder="1" applyAlignment="1">
      <alignment horizontal="justify" vertical="center" wrapText="1"/>
    </xf>
    <xf numFmtId="14" fontId="6" fillId="0" borderId="8" xfId="0" quotePrefix="1" applyNumberFormat="1" applyFont="1" applyBorder="1" applyAlignment="1">
      <alignment horizontal="justify" vertical="center" wrapText="1"/>
    </xf>
    <xf numFmtId="0" fontId="13" fillId="0" borderId="20" xfId="0" applyFont="1" applyBorder="1" applyAlignment="1">
      <alignment horizontal="center" vertical="top"/>
    </xf>
    <xf numFmtId="43" fontId="0" fillId="0" borderId="0" xfId="1" applyFont="1" applyFill="1" applyAlignment="1">
      <alignment wrapText="1"/>
    </xf>
    <xf numFmtId="0" fontId="6" fillId="0" borderId="0" xfId="0" applyFont="1" applyAlignment="1"/>
    <xf numFmtId="0" fontId="13" fillId="0" borderId="18" xfId="0" applyFont="1" applyBorder="1" applyAlignment="1">
      <alignment horizontal="left" vertical="center"/>
    </xf>
    <xf numFmtId="0" fontId="13" fillId="0" borderId="18" xfId="0" applyFont="1" applyBorder="1" applyAlignment="1">
      <alignment horizontal="center" vertical="center"/>
    </xf>
    <xf numFmtId="4" fontId="13" fillId="0" borderId="18" xfId="0" applyNumberFormat="1" applyFont="1" applyBorder="1" applyAlignment="1">
      <alignment horizontal="right" vertical="center"/>
    </xf>
    <xf numFmtId="0" fontId="13" fillId="0" borderId="8" xfId="0" applyFont="1" applyBorder="1" applyAlignment="1">
      <alignment horizontal="left" vertical="center"/>
    </xf>
    <xf numFmtId="0" fontId="13" fillId="0" borderId="8" xfId="0" applyFont="1" applyBorder="1" applyAlignment="1">
      <alignment horizontal="center" vertical="center"/>
    </xf>
    <xf numFmtId="4" fontId="13" fillId="0" borderId="8" xfId="0" applyNumberFormat="1" applyFont="1" applyBorder="1" applyAlignment="1">
      <alignment horizontal="center" vertical="center"/>
    </xf>
    <xf numFmtId="167" fontId="6" fillId="0" borderId="4" xfId="0" applyNumberFormat="1" applyFont="1" applyBorder="1" applyAlignment="1">
      <alignment horizontal="right" vertical="center" wrapText="1" readingOrder="1"/>
    </xf>
    <xf numFmtId="0" fontId="6" fillId="0" borderId="8" xfId="0" applyFont="1" applyBorder="1" applyAlignment="1">
      <alignment horizontal="justify" vertical="center"/>
    </xf>
    <xf numFmtId="0" fontId="6" fillId="0" borderId="0" xfId="0" applyFont="1">
      <alignment wrapText="1"/>
    </xf>
    <xf numFmtId="0" fontId="6" fillId="0" borderId="8" xfId="0" applyFont="1" applyBorder="1" applyAlignment="1">
      <alignment horizontal="left" vertical="center" wrapText="1"/>
    </xf>
    <xf numFmtId="0" fontId="6" fillId="0" borderId="8" xfId="0" applyFont="1" applyBorder="1" applyAlignment="1">
      <alignment horizontal="center" vertical="center"/>
    </xf>
    <xf numFmtId="4" fontId="6" fillId="0" borderId="8" xfId="0" applyNumberFormat="1" applyFont="1" applyBorder="1" applyAlignment="1">
      <alignment horizontal="center" vertical="center"/>
    </xf>
    <xf numFmtId="10" fontId="0" fillId="0" borderId="0" xfId="2" applyNumberFormat="1" applyFont="1" applyFill="1" applyAlignment="1">
      <alignment wrapText="1"/>
    </xf>
    <xf numFmtId="4" fontId="6" fillId="0" borderId="8" xfId="0" applyNumberFormat="1" applyFont="1" applyBorder="1" applyAlignment="1">
      <alignment vertical="center"/>
    </xf>
    <xf numFmtId="0" fontId="6" fillId="0" borderId="0" xfId="0" applyFont="1" applyAlignment="1">
      <alignment vertical="center" wrapText="1"/>
    </xf>
    <xf numFmtId="0" fontId="6" fillId="0" borderId="0" xfId="0" applyFont="1" applyAlignment="1">
      <alignment vertical="center"/>
    </xf>
    <xf numFmtId="2" fontId="6" fillId="0" borderId="0" xfId="0" applyNumberFormat="1" applyFont="1" applyAlignment="1">
      <alignment vertical="center"/>
    </xf>
    <xf numFmtId="4" fontId="6" fillId="0" borderId="0" xfId="0" applyNumberFormat="1" applyFont="1" applyAlignment="1">
      <alignment vertical="center"/>
    </xf>
    <xf numFmtId="0" fontId="10" fillId="0" borderId="0" xfId="9" applyFont="1" applyAlignment="1">
      <alignment horizontal="center" vertical="center"/>
    </xf>
    <xf numFmtId="4" fontId="11" fillId="0" borderId="0" xfId="4" applyNumberFormat="1" applyFont="1" applyAlignment="1">
      <alignment vertical="center"/>
    </xf>
    <xf numFmtId="0" fontId="12" fillId="0" borderId="8" xfId="0" applyFont="1" applyBorder="1" applyAlignment="1">
      <alignment horizontal="justify" vertical="center" wrapText="1"/>
    </xf>
    <xf numFmtId="0" fontId="10" fillId="0" borderId="18" xfId="11" applyFont="1" applyBorder="1" applyAlignment="1">
      <alignment horizontal="center" vertical="center"/>
    </xf>
    <xf numFmtId="0" fontId="11" fillId="0" borderId="0" xfId="9" applyFont="1">
      <alignment wrapText="1"/>
    </xf>
    <xf numFmtId="0" fontId="11" fillId="0" borderId="18" xfId="9" applyFont="1" applyBorder="1" applyAlignment="1">
      <alignment horizontal="center" wrapText="1"/>
    </xf>
    <xf numFmtId="0" fontId="11" fillId="0" borderId="18" xfId="9" applyFont="1" applyBorder="1" applyAlignment="1"/>
    <xf numFmtId="0" fontId="11" fillId="0" borderId="18" xfId="9" applyFont="1" applyBorder="1" applyAlignment="1">
      <alignment horizontal="center" vertical="center" wrapText="1"/>
    </xf>
    <xf numFmtId="0" fontId="11" fillId="0" borderId="18" xfId="9" applyFont="1" applyBorder="1">
      <alignment wrapText="1"/>
    </xf>
    <xf numFmtId="0" fontId="14" fillId="0" borderId="8" xfId="0" applyFont="1" applyBorder="1" applyAlignment="1">
      <alignment horizontal="center" vertical="center" wrapText="1" readingOrder="1"/>
    </xf>
    <xf numFmtId="0" fontId="15" fillId="0" borderId="0" xfId="3" applyFont="1" applyFill="1" applyBorder="1" applyAlignment="1">
      <alignment horizontal="center" vertical="center" wrapText="1"/>
    </xf>
    <xf numFmtId="0" fontId="14" fillId="0" borderId="9" xfId="0" applyFont="1" applyBorder="1" applyAlignment="1">
      <alignment horizontal="center" vertical="center" wrapText="1" readingOrder="1"/>
    </xf>
    <xf numFmtId="0" fontId="14" fillId="0" borderId="7" xfId="0" applyFont="1" applyBorder="1" applyAlignment="1">
      <alignment horizontal="center" vertical="center" wrapText="1" readingOrder="1"/>
    </xf>
    <xf numFmtId="0" fontId="0" fillId="0" borderId="0" xfId="0" applyAlignment="1">
      <alignment horizontal="center" vertical="center" wrapText="1"/>
    </xf>
    <xf numFmtId="0" fontId="6" fillId="0" borderId="4" xfId="0" applyFont="1" applyBorder="1" applyAlignment="1">
      <alignment horizontal="right" vertical="top" wrapText="1" readingOrder="1"/>
    </xf>
    <xf numFmtId="0" fontId="12" fillId="0" borderId="4" xfId="0" applyFont="1" applyBorder="1" applyAlignment="1">
      <alignment horizontal="left" vertical="center" wrapText="1" readingOrder="1"/>
    </xf>
    <xf numFmtId="166" fontId="6" fillId="0" borderId="8" xfId="0" applyNumberFormat="1" applyFont="1" applyBorder="1" applyAlignment="1">
      <alignment horizontal="right" vertical="center" wrapText="1" readingOrder="1"/>
    </xf>
    <xf numFmtId="164" fontId="6" fillId="0" borderId="4" xfId="0" applyNumberFormat="1" applyFont="1" applyBorder="1" applyAlignment="1">
      <alignment horizontal="right" vertical="center" wrapText="1" readingOrder="1"/>
    </xf>
    <xf numFmtId="0" fontId="6" fillId="0" borderId="4" xfId="0" applyFont="1" applyBorder="1" applyAlignment="1">
      <alignment horizontal="left" vertical="center" wrapText="1" readingOrder="1"/>
    </xf>
    <xf numFmtId="165" fontId="6" fillId="0" borderId="4" xfId="0" applyNumberFormat="1" applyFont="1" applyBorder="1" applyAlignment="1">
      <alignment horizontal="right" vertical="center" wrapText="1" readingOrder="1"/>
    </xf>
    <xf numFmtId="166" fontId="6" fillId="0" borderId="4" xfId="0" applyNumberFormat="1" applyFont="1" applyBorder="1" applyAlignment="1">
      <alignment horizontal="right" vertical="center" wrapText="1" readingOrder="1"/>
    </xf>
    <xf numFmtId="164" fontId="16" fillId="0" borderId="4" xfId="0" applyNumberFormat="1" applyFont="1" applyBorder="1" applyAlignment="1">
      <alignment horizontal="right" vertical="center" wrapText="1" readingOrder="1"/>
    </xf>
    <xf numFmtId="0" fontId="16" fillId="0" borderId="4" xfId="0" applyFont="1" applyBorder="1" applyAlignment="1">
      <alignment horizontal="left" vertical="center" wrapText="1" readingOrder="1"/>
    </xf>
    <xf numFmtId="165" fontId="16" fillId="0" borderId="4" xfId="0" applyNumberFormat="1" applyFont="1" applyBorder="1" applyAlignment="1">
      <alignment horizontal="right" vertical="center" wrapText="1" readingOrder="1"/>
    </xf>
    <xf numFmtId="166" fontId="16" fillId="0" borderId="4" xfId="0" applyNumberFormat="1" applyFont="1" applyBorder="1" applyAlignment="1">
      <alignment horizontal="right" vertical="center" wrapText="1" readingOrder="1"/>
    </xf>
    <xf numFmtId="167" fontId="16" fillId="0" borderId="4" xfId="0" applyNumberFormat="1" applyFont="1" applyBorder="1" applyAlignment="1">
      <alignment horizontal="right" vertical="center" wrapText="1" readingOrder="1"/>
    </xf>
    <xf numFmtId="0" fontId="16" fillId="0" borderId="4" xfId="0" applyFont="1" applyBorder="1" applyAlignment="1">
      <alignment horizontal="right" vertical="top" wrapText="1" readingOrder="1"/>
    </xf>
    <xf numFmtId="0" fontId="17" fillId="0" borderId="4" xfId="0" applyFont="1" applyBorder="1" applyAlignment="1">
      <alignment horizontal="left" vertical="center" wrapText="1" readingOrder="1"/>
    </xf>
    <xf numFmtId="166" fontId="17" fillId="0" borderId="4" xfId="0" applyNumberFormat="1" applyFont="1" applyBorder="1" applyAlignment="1">
      <alignment horizontal="right" vertical="center" wrapText="1" readingOrder="1"/>
    </xf>
    <xf numFmtId="167" fontId="17" fillId="0" borderId="4" xfId="0" applyNumberFormat="1" applyFont="1" applyBorder="1" applyAlignment="1">
      <alignment horizontal="right" vertical="center" wrapText="1" readingOrder="1"/>
    </xf>
    <xf numFmtId="0" fontId="18" fillId="0" borderId="4" xfId="0" applyFont="1" applyBorder="1" applyAlignment="1">
      <alignment horizontal="left" vertical="center" wrapText="1" readingOrder="1"/>
    </xf>
    <xf numFmtId="0" fontId="18" fillId="0" borderId="4" xfId="0" applyFont="1" applyBorder="1" applyAlignment="1">
      <alignment horizontal="right" vertical="center" wrapText="1" readingOrder="1"/>
    </xf>
    <xf numFmtId="0" fontId="17" fillId="0" borderId="4" xfId="0" applyFont="1" applyBorder="1" applyAlignment="1">
      <alignment horizontal="right" vertical="center" wrapText="1" readingOrder="1"/>
    </xf>
    <xf numFmtId="0" fontId="16" fillId="0" borderId="4" xfId="0" applyFont="1" applyBorder="1" applyAlignment="1">
      <alignment horizontal="right" vertical="center" wrapText="1" readingOrder="1"/>
    </xf>
    <xf numFmtId="168" fontId="17" fillId="0" borderId="4" xfId="0" applyNumberFormat="1" applyFont="1" applyBorder="1" applyAlignment="1">
      <alignment horizontal="right" vertical="center" wrapText="1" readingOrder="1"/>
    </xf>
    <xf numFmtId="0" fontId="19" fillId="0" borderId="0" xfId="0" applyFont="1" applyAlignment="1">
      <alignment horizontal="left" vertical="center" wrapText="1" readingOrder="1"/>
    </xf>
    <xf numFmtId="0" fontId="12" fillId="0" borderId="0" xfId="0" applyFont="1" applyAlignment="1">
      <alignment horizontal="left" vertical="center" wrapText="1" readingOrder="1"/>
    </xf>
    <xf numFmtId="0" fontId="19" fillId="0" borderId="0" xfId="0" applyFont="1" applyAlignment="1">
      <alignment horizontal="right" vertical="center" wrapText="1" readingOrder="1"/>
    </xf>
    <xf numFmtId="166" fontId="12" fillId="0" borderId="0" xfId="0" applyNumberFormat="1" applyFont="1" applyAlignment="1">
      <alignment horizontal="right" vertical="center" wrapText="1" readingOrder="1"/>
    </xf>
    <xf numFmtId="168" fontId="12" fillId="0" borderId="0" xfId="0" applyNumberFormat="1" applyFont="1" applyAlignment="1">
      <alignment horizontal="right" vertical="center" wrapText="1" readingOrder="1"/>
    </xf>
    <xf numFmtId="166" fontId="6" fillId="0" borderId="0" xfId="0" applyNumberFormat="1" applyFont="1" applyAlignment="1">
      <alignment horizontal="right" vertical="center" wrapText="1" readingOrder="1"/>
    </xf>
    <xf numFmtId="0" fontId="6" fillId="0" borderId="0" xfId="0" applyFont="1" applyAlignment="1">
      <alignment horizontal="left" vertical="center" wrapText="1" readingOrder="1"/>
    </xf>
    <xf numFmtId="0" fontId="19" fillId="0" borderId="0" xfId="11" applyFont="1" applyAlignment="1">
      <alignment horizontal="left" vertical="center" wrapText="1" readingOrder="1"/>
    </xf>
    <xf numFmtId="0" fontId="11" fillId="0" borderId="0" xfId="11" applyFont="1" applyAlignment="1">
      <alignment wrapText="1"/>
    </xf>
    <xf numFmtId="0" fontId="19" fillId="0" borderId="6" xfId="0" applyFont="1" applyBorder="1" applyAlignment="1">
      <alignment horizontal="right" vertical="center" wrapText="1" readingOrder="1"/>
    </xf>
    <xf numFmtId="0" fontId="19" fillId="0" borderId="4" xfId="0" applyFont="1" applyBorder="1" applyAlignment="1">
      <alignment horizontal="right" vertical="center" wrapText="1" readingOrder="1"/>
    </xf>
    <xf numFmtId="0" fontId="6" fillId="0" borderId="0" xfId="0" applyFont="1" applyAlignment="1">
      <alignment horizontal="right" vertical="top" wrapText="1" readingOrder="1"/>
    </xf>
    <xf numFmtId="0" fontId="12" fillId="0" borderId="4" xfId="0" applyFont="1" applyBorder="1" applyAlignment="1">
      <alignment horizontal="right" vertical="top" wrapText="1" readingOrder="1"/>
    </xf>
    <xf numFmtId="0" fontId="12" fillId="0" borderId="4" xfId="0" applyFont="1" applyBorder="1" applyAlignment="1">
      <alignment horizontal="center" vertical="top" wrapText="1" readingOrder="1"/>
    </xf>
    <xf numFmtId="15" fontId="12" fillId="0" borderId="4" xfId="0" applyNumberFormat="1" applyFont="1" applyBorder="1" applyAlignment="1">
      <alignment horizontal="right" vertical="top" wrapText="1" readingOrder="1"/>
    </xf>
    <xf numFmtId="169" fontId="6" fillId="0" borderId="4" xfId="0" applyNumberFormat="1" applyFont="1" applyBorder="1" applyAlignment="1">
      <alignment horizontal="right" vertical="center" wrapText="1" readingOrder="1"/>
    </xf>
    <xf numFmtId="0" fontId="6" fillId="0" borderId="0" xfId="0" applyFont="1" applyAlignment="1">
      <alignment horizontal="right" vertical="center" wrapText="1" readingOrder="1"/>
    </xf>
    <xf numFmtId="0" fontId="0" fillId="0" borderId="0" xfId="0" applyAlignment="1">
      <alignment horizontal="center" vertical="top" readingOrder="1"/>
    </xf>
    <xf numFmtId="166" fontId="12" fillId="0" borderId="4" xfId="0" applyNumberFormat="1" applyFont="1" applyBorder="1" applyAlignment="1">
      <alignment horizontal="left" vertical="center" wrapText="1" readingOrder="1"/>
    </xf>
    <xf numFmtId="0" fontId="6" fillId="0" borderId="6" xfId="0" applyFont="1" applyBorder="1" applyAlignment="1">
      <alignment horizontal="right" vertical="top" wrapText="1" readingOrder="1"/>
    </xf>
    <xf numFmtId="170" fontId="12" fillId="0" borderId="4" xfId="0" applyNumberFormat="1" applyFont="1" applyBorder="1" applyAlignment="1">
      <alignment horizontal="left" vertical="center" wrapText="1" readingOrder="1"/>
    </xf>
    <xf numFmtId="0" fontId="0" fillId="0" borderId="0" xfId="0" applyAlignment="1"/>
    <xf numFmtId="174" fontId="13" fillId="0" borderId="0" xfId="0" applyNumberFormat="1" applyFont="1" applyAlignment="1">
      <alignment horizontal="center" vertical="center" wrapText="1" readingOrder="1"/>
    </xf>
    <xf numFmtId="0" fontId="12" fillId="0" borderId="4" xfId="0" applyFont="1" applyBorder="1" applyAlignment="1">
      <alignment horizontal="right" vertical="center" wrapText="1" readingOrder="1"/>
    </xf>
    <xf numFmtId="167" fontId="12" fillId="0" borderId="4" xfId="0" applyNumberFormat="1" applyFont="1" applyBorder="1" applyAlignment="1">
      <alignment horizontal="right" vertical="center" wrapText="1" readingOrder="1"/>
    </xf>
    <xf numFmtId="166" fontId="12" fillId="0" borderId="4" xfId="0" applyNumberFormat="1" applyFont="1" applyBorder="1" applyAlignment="1">
      <alignment horizontal="right" vertical="center" wrapText="1" readingOrder="1"/>
    </xf>
    <xf numFmtId="171" fontId="16" fillId="0" borderId="4" xfId="0" applyNumberFormat="1" applyFont="1" applyBorder="1" applyAlignment="1">
      <alignment horizontal="right" vertical="center" wrapText="1" readingOrder="1"/>
    </xf>
    <xf numFmtId="174" fontId="12" fillId="0" borderId="4" xfId="0" applyNumberFormat="1" applyFont="1" applyBorder="1" applyAlignment="1">
      <alignment horizontal="left" vertical="center" wrapText="1" readingOrder="1"/>
    </xf>
    <xf numFmtId="43" fontId="13" fillId="0" borderId="19" xfId="1" applyFont="1" applyFill="1" applyBorder="1" applyAlignment="1">
      <alignment horizontal="center" vertical="center" wrapText="1" readingOrder="1"/>
    </xf>
    <xf numFmtId="0" fontId="6" fillId="0" borderId="5" xfId="0" applyFont="1" applyBorder="1" applyAlignment="1">
      <alignment horizontal="left" vertical="center" wrapText="1" readingOrder="1"/>
    </xf>
    <xf numFmtId="0" fontId="12" fillId="0" borderId="5" xfId="0" applyFont="1" applyBorder="1" applyAlignment="1">
      <alignment horizontal="left" vertical="center" wrapText="1" readingOrder="1"/>
    </xf>
    <xf numFmtId="0" fontId="6" fillId="0" borderId="4" xfId="0" applyFont="1" applyBorder="1" applyAlignment="1">
      <alignment horizontal="right" vertical="center" wrapText="1" readingOrder="1"/>
    </xf>
    <xf numFmtId="175" fontId="13" fillId="0" borderId="0" xfId="1" applyNumberFormat="1" applyFont="1" applyFill="1"/>
    <xf numFmtId="0" fontId="9" fillId="0" borderId="18" xfId="0" applyFont="1" applyBorder="1" applyAlignment="1">
      <alignment horizontal="center" wrapText="1"/>
    </xf>
    <xf numFmtId="0" fontId="9" fillId="0" borderId="8" xfId="0" applyFont="1" applyBorder="1" applyAlignment="1">
      <alignment horizontal="center" vertical="center" wrapText="1"/>
    </xf>
    <xf numFmtId="175" fontId="6" fillId="0" borderId="0" xfId="1" applyNumberFormat="1" applyFont="1" applyFill="1"/>
    <xf numFmtId="43" fontId="6" fillId="0" borderId="0" xfId="1" applyFont="1" applyFill="1"/>
    <xf numFmtId="0" fontId="12" fillId="0" borderId="8" xfId="0" applyFont="1" applyBorder="1" applyAlignment="1">
      <alignment horizontal="left" wrapText="1"/>
    </xf>
    <xf numFmtId="0" fontId="12" fillId="0" borderId="8" xfId="0" applyFont="1" applyBorder="1" applyAlignment="1">
      <alignment horizontal="center" wrapText="1"/>
    </xf>
    <xf numFmtId="0" fontId="19" fillId="0" borderId="4" xfId="0" applyFont="1" applyBorder="1" applyAlignment="1">
      <alignment horizontal="left" vertical="center" wrapText="1" readingOrder="1"/>
    </xf>
    <xf numFmtId="0" fontId="19" fillId="0" borderId="0" xfId="4" applyFont="1" applyAlignment="1">
      <alignment horizontal="left" vertical="center" wrapText="1" readingOrder="1"/>
    </xf>
    <xf numFmtId="0" fontId="11" fillId="0" borderId="0" xfId="4" applyFont="1" applyAlignment="1">
      <alignment wrapText="1"/>
    </xf>
    <xf numFmtId="0" fontId="20" fillId="0" borderId="4" xfId="0" applyFont="1" applyBorder="1" applyAlignment="1">
      <alignment horizontal="left" vertical="center" wrapText="1" readingOrder="1"/>
    </xf>
    <xf numFmtId="0" fontId="20" fillId="0" borderId="4" xfId="0" applyFont="1" applyBorder="1" applyAlignment="1">
      <alignment horizontal="right" vertical="center" wrapText="1" readingOrder="1"/>
    </xf>
    <xf numFmtId="172" fontId="6" fillId="0" borderId="4" xfId="0" applyNumberFormat="1" applyFont="1" applyBorder="1" applyAlignment="1">
      <alignment horizontal="right" vertical="center" wrapText="1" readingOrder="1"/>
    </xf>
    <xf numFmtId="0" fontId="12" fillId="0" borderId="4" xfId="10" applyFont="1" applyBorder="1" applyAlignment="1">
      <alignment horizontal="left" vertical="center" wrapText="1" readingOrder="1"/>
    </xf>
    <xf numFmtId="0" fontId="0" fillId="0" borderId="0" xfId="0" applyAlignment="1">
      <alignment vertical="center" wrapText="1"/>
    </xf>
    <xf numFmtId="0" fontId="7" fillId="0" borderId="0" xfId="6">
      <alignment wrapText="1"/>
    </xf>
    <xf numFmtId="0" fontId="9" fillId="0" borderId="7" xfId="5" applyFont="1" applyBorder="1" applyAlignment="1">
      <alignment horizontal="center" vertical="center" wrapText="1"/>
    </xf>
    <xf numFmtId="0" fontId="9" fillId="0" borderId="8" xfId="5" applyFont="1" applyBorder="1" applyAlignment="1">
      <alignment horizontal="center" vertical="center" wrapText="1"/>
    </xf>
    <xf numFmtId="0" fontId="13" fillId="0" borderId="8" xfId="5" applyFont="1" applyBorder="1"/>
    <xf numFmtId="0" fontId="13" fillId="0" borderId="8" xfId="5" applyFont="1" applyBorder="1" applyAlignment="1">
      <alignment wrapText="1"/>
    </xf>
    <xf numFmtId="43" fontId="13" fillId="0" borderId="8" xfId="7" applyFont="1" applyFill="1" applyBorder="1"/>
    <xf numFmtId="173" fontId="13" fillId="0" borderId="8" xfId="5" applyNumberFormat="1" applyFont="1" applyBorder="1"/>
    <xf numFmtId="4" fontId="13" fillId="0" borderId="8" xfId="8" applyNumberFormat="1" applyFont="1" applyFill="1" applyBorder="1"/>
    <xf numFmtId="10" fontId="6" fillId="0" borderId="0" xfId="2" applyNumberFormat="1" applyFont="1" applyFill="1" applyBorder="1" applyAlignment="1">
      <alignment vertical="center"/>
    </xf>
    <xf numFmtId="0" fontId="13" fillId="0" borderId="0" xfId="5" applyFont="1" applyAlignment="1">
      <alignment vertical="center" wrapText="1"/>
    </xf>
    <xf numFmtId="0" fontId="21" fillId="0" borderId="0" xfId="3" applyFont="1" applyFill="1" applyAlignment="1"/>
    <xf numFmtId="0" fontId="6" fillId="0" borderId="9" xfId="0" applyFont="1" applyBorder="1" applyAlignment="1">
      <alignment horizontal="right" vertical="top" wrapText="1" readingOrder="1"/>
    </xf>
    <xf numFmtId="0" fontId="12" fillId="0" borderId="9" xfId="0" applyFont="1" applyBorder="1" applyAlignment="1">
      <alignment horizontal="left" vertical="center" wrapText="1" readingOrder="1"/>
    </xf>
    <xf numFmtId="166" fontId="6" fillId="0" borderId="7" xfId="0" applyNumberFormat="1" applyFont="1" applyBorder="1" applyAlignment="1">
      <alignment horizontal="right" vertical="center" wrapText="1" readingOrder="1"/>
    </xf>
    <xf numFmtId="0" fontId="9" fillId="0" borderId="17" xfId="5" applyFont="1" applyBorder="1" applyAlignment="1">
      <alignment horizontal="center" vertical="center" wrapText="1"/>
    </xf>
    <xf numFmtId="0" fontId="12" fillId="0" borderId="8" xfId="4" applyFont="1" applyBorder="1" applyAlignment="1">
      <alignment horizontal="center" vertical="center"/>
    </xf>
    <xf numFmtId="0" fontId="6" fillId="0" borderId="8" xfId="4" applyFont="1" applyBorder="1" applyAlignment="1">
      <alignment vertical="center"/>
    </xf>
    <xf numFmtId="0" fontId="6" fillId="0" borderId="8" xfId="4" applyFont="1" applyBorder="1" applyAlignment="1">
      <alignment vertical="center" wrapText="1"/>
    </xf>
    <xf numFmtId="0" fontId="12" fillId="0" borderId="8" xfId="4" applyFont="1" applyBorder="1" applyAlignment="1">
      <alignment horizontal="center" vertical="center" wrapText="1"/>
    </xf>
    <xf numFmtId="0" fontId="6" fillId="0" borderId="8" xfId="4" applyFont="1" applyBorder="1" applyAlignment="1">
      <alignment horizontal="left" vertical="center"/>
    </xf>
    <xf numFmtId="2" fontId="6" fillId="0" borderId="8" xfId="4" applyNumberFormat="1" applyFont="1" applyBorder="1" applyAlignment="1">
      <alignment horizontal="right" vertical="center" wrapText="1"/>
    </xf>
    <xf numFmtId="4" fontId="6" fillId="0" borderId="8" xfId="4" applyNumberFormat="1" applyFont="1" applyBorder="1" applyAlignment="1">
      <alignment horizontal="right" vertical="center"/>
    </xf>
    <xf numFmtId="10" fontId="6" fillId="0" borderId="8" xfId="2" applyNumberFormat="1" applyFont="1" applyFill="1" applyBorder="1" applyAlignment="1">
      <alignment vertical="center" wrapText="1"/>
    </xf>
    <xf numFmtId="0" fontId="6" fillId="0" borderId="4" xfId="9" applyFont="1" applyBorder="1" applyAlignment="1">
      <alignment horizontal="right" vertical="top" wrapText="1" readingOrder="1"/>
    </xf>
    <xf numFmtId="0" fontId="12" fillId="0" borderId="4" xfId="9" applyFont="1" applyBorder="1" applyAlignment="1">
      <alignment horizontal="left" vertical="center" wrapText="1" readingOrder="1"/>
    </xf>
    <xf numFmtId="0" fontId="12" fillId="0" borderId="4" xfId="9" applyFont="1" applyBorder="1" applyAlignment="1">
      <alignment horizontal="right" vertical="center" wrapText="1" readingOrder="1"/>
    </xf>
    <xf numFmtId="167" fontId="12" fillId="0" borderId="4" xfId="9" applyNumberFormat="1" applyFont="1" applyBorder="1" applyAlignment="1">
      <alignment horizontal="right" vertical="center" wrapText="1" readingOrder="1"/>
    </xf>
    <xf numFmtId="0" fontId="7" fillId="0" borderId="0" xfId="9">
      <alignment wrapText="1"/>
    </xf>
    <xf numFmtId="0" fontId="19" fillId="0" borderId="4" xfId="9" applyFont="1" applyBorder="1" applyAlignment="1">
      <alignment horizontal="left" vertical="center" wrapText="1" readingOrder="1"/>
    </xf>
    <xf numFmtId="0" fontId="19" fillId="0" borderId="4" xfId="9" applyFont="1" applyBorder="1" applyAlignment="1">
      <alignment horizontal="right" vertical="center" wrapText="1" readingOrder="1"/>
    </xf>
    <xf numFmtId="166" fontId="12" fillId="0" borderId="4" xfId="9" applyNumberFormat="1" applyFont="1" applyBorder="1" applyAlignment="1">
      <alignment horizontal="right" vertical="center" wrapText="1" readingOrder="1"/>
    </xf>
    <xf numFmtId="164" fontId="6" fillId="0" borderId="4" xfId="9" applyNumberFormat="1" applyFont="1" applyBorder="1" applyAlignment="1">
      <alignment horizontal="right" vertical="center" wrapText="1" readingOrder="1"/>
    </xf>
    <xf numFmtId="0" fontId="6" fillId="0" borderId="4" xfId="9" applyFont="1" applyBorder="1" applyAlignment="1">
      <alignment horizontal="left" vertical="center" wrapText="1" readingOrder="1"/>
    </xf>
    <xf numFmtId="0" fontId="6" fillId="0" borderId="4" xfId="9" applyFont="1" applyBorder="1" applyAlignment="1">
      <alignment horizontal="right" vertical="center" wrapText="1" readingOrder="1"/>
    </xf>
    <xf numFmtId="166" fontId="6" fillId="0" borderId="4" xfId="9" applyNumberFormat="1" applyFont="1" applyBorder="1" applyAlignment="1">
      <alignment horizontal="right" vertical="center" wrapText="1" readingOrder="1"/>
    </xf>
    <xf numFmtId="167" fontId="6" fillId="0" borderId="4" xfId="9" applyNumberFormat="1" applyFont="1" applyBorder="1" applyAlignment="1">
      <alignment horizontal="right" vertical="center" wrapText="1" readingOrder="1"/>
    </xf>
    <xf numFmtId="171" fontId="6" fillId="0" borderId="4" xfId="9" applyNumberFormat="1" applyFont="1" applyBorder="1" applyAlignment="1">
      <alignment horizontal="right" vertical="center" wrapText="1" readingOrder="1"/>
    </xf>
    <xf numFmtId="168" fontId="12" fillId="0" borderId="4" xfId="9" applyNumberFormat="1" applyFont="1" applyBorder="1" applyAlignment="1">
      <alignment horizontal="right" vertical="center" wrapText="1" readingOrder="1"/>
    </xf>
    <xf numFmtId="0" fontId="15" fillId="0" borderId="18" xfId="3" applyFont="1" applyFill="1" applyBorder="1" applyAlignment="1"/>
    <xf numFmtId="0" fontId="15" fillId="0" borderId="18" xfId="3" applyFont="1" applyFill="1" applyBorder="1" applyAlignment="1">
      <alignment vertical="center"/>
    </xf>
    <xf numFmtId="0" fontId="21" fillId="0" borderId="18" xfId="3" applyFont="1" applyFill="1" applyBorder="1" applyAlignment="1"/>
    <xf numFmtId="0" fontId="6" fillId="0" borderId="1" xfId="0" applyFont="1" applyBorder="1" applyAlignment="1">
      <alignment horizontal="left" vertical="center" wrapText="1" readingOrder="1"/>
    </xf>
    <xf numFmtId="0" fontId="6" fillId="0" borderId="3" xfId="0" applyFont="1" applyBorder="1" applyAlignment="1">
      <alignment horizontal="left" vertical="center" wrapText="1" readingOrder="1"/>
    </xf>
    <xf numFmtId="0" fontId="5" fillId="0" borderId="0" xfId="0" applyFont="1" applyAlignment="1">
      <alignment horizontal="left" vertical="top" wrapText="1"/>
    </xf>
    <xf numFmtId="0" fontId="6" fillId="0" borderId="0" xfId="0" applyFont="1" applyAlignment="1">
      <alignment horizontal="left" vertical="center" wrapText="1" readingOrder="1"/>
    </xf>
    <xf numFmtId="0" fontId="6" fillId="0" borderId="0" xfId="0" applyFont="1" applyAlignment="1">
      <alignment horizontal="justify" vertical="top" wrapText="1" readingOrder="1"/>
    </xf>
    <xf numFmtId="0" fontId="6" fillId="0" borderId="0" xfId="0" quotePrefix="1" applyFont="1" applyAlignment="1">
      <alignment horizontal="left" vertical="center" wrapText="1" readingOrder="1"/>
    </xf>
    <xf numFmtId="0" fontId="12" fillId="0" borderId="1" xfId="0" applyFont="1" applyBorder="1" applyAlignment="1">
      <alignment horizontal="left" vertical="center" wrapText="1" readingOrder="1"/>
    </xf>
    <xf numFmtId="0" fontId="12" fillId="0" borderId="2" xfId="0" applyFont="1" applyBorder="1" applyAlignment="1">
      <alignment horizontal="left" vertical="center" wrapText="1" readingOrder="1"/>
    </xf>
    <xf numFmtId="0" fontId="12" fillId="0" borderId="3" xfId="0" applyFont="1" applyBorder="1" applyAlignment="1">
      <alignment horizontal="left" vertical="center" wrapText="1" readingOrder="1"/>
    </xf>
    <xf numFmtId="0" fontId="14" fillId="0" borderId="8" xfId="0" applyFont="1" applyBorder="1" applyAlignment="1">
      <alignment horizontal="center" vertical="center" wrapText="1" readingOrder="1"/>
    </xf>
    <xf numFmtId="0" fontId="9" fillId="0" borderId="0" xfId="0" applyFont="1" applyAlignment="1">
      <alignment horizontal="center"/>
    </xf>
    <xf numFmtId="0" fontId="9" fillId="0" borderId="11" xfId="5" applyFont="1" applyBorder="1" applyAlignment="1">
      <alignment horizontal="center" vertical="center" wrapText="1"/>
    </xf>
    <xf numFmtId="0" fontId="9" fillId="0" borderId="12" xfId="5" applyFont="1" applyBorder="1" applyAlignment="1">
      <alignment horizontal="center" vertical="center" wrapText="1"/>
    </xf>
    <xf numFmtId="0" fontId="9" fillId="0" borderId="13" xfId="5" applyFont="1" applyBorder="1" applyAlignment="1">
      <alignment horizontal="center" vertical="center" wrapText="1"/>
    </xf>
    <xf numFmtId="0" fontId="9" fillId="0" borderId="10" xfId="5" applyFont="1" applyBorder="1" applyAlignment="1">
      <alignment horizontal="center" vertical="center" wrapText="1"/>
    </xf>
    <xf numFmtId="0" fontId="9" fillId="0" borderId="7" xfId="5" applyFont="1" applyBorder="1" applyAlignment="1">
      <alignment horizontal="center" vertical="center" wrapText="1"/>
    </xf>
    <xf numFmtId="0" fontId="9" fillId="0" borderId="10" xfId="5" applyFont="1" applyBorder="1" applyAlignment="1">
      <alignment horizontal="center" vertical="center"/>
    </xf>
    <xf numFmtId="0" fontId="9" fillId="0" borderId="14" xfId="5" applyFont="1" applyBorder="1" applyAlignment="1">
      <alignment horizontal="center" vertical="center"/>
    </xf>
    <xf numFmtId="0" fontId="9" fillId="0" borderId="7" xfId="5" applyFont="1" applyBorder="1" applyAlignment="1">
      <alignment horizontal="center" vertical="center"/>
    </xf>
    <xf numFmtId="0" fontId="9" fillId="0" borderId="11" xfId="5" applyFont="1" applyBorder="1" applyAlignment="1">
      <alignment horizontal="center" vertical="center"/>
    </xf>
    <xf numFmtId="0" fontId="9" fillId="0" borderId="12" xfId="5" applyFont="1" applyBorder="1" applyAlignment="1">
      <alignment horizontal="center" vertical="center"/>
    </xf>
    <xf numFmtId="0" fontId="9" fillId="0" borderId="13" xfId="5" applyFont="1" applyBorder="1" applyAlignment="1">
      <alignment horizontal="center" vertical="center"/>
    </xf>
    <xf numFmtId="0" fontId="9" fillId="0" borderId="15" xfId="5" applyFont="1" applyBorder="1" applyAlignment="1">
      <alignment horizontal="center" vertical="center" wrapText="1"/>
    </xf>
    <xf numFmtId="0" fontId="9" fillId="0" borderId="16" xfId="5" applyFont="1" applyBorder="1" applyAlignment="1">
      <alignment horizontal="center" vertical="center" wrapText="1"/>
    </xf>
    <xf numFmtId="0" fontId="13" fillId="0" borderId="0" xfId="5" applyFont="1" applyAlignment="1">
      <alignment horizontal="justify" vertical="center" wrapText="1"/>
    </xf>
    <xf numFmtId="0" fontId="12" fillId="0" borderId="11" xfId="4" applyFont="1" applyBorder="1" applyAlignment="1">
      <alignment horizontal="center" vertical="center" wrapText="1"/>
    </xf>
    <xf numFmtId="0" fontId="12" fillId="0" borderId="13" xfId="4" applyFont="1" applyBorder="1" applyAlignment="1">
      <alignment horizontal="center" vertical="center" wrapText="1"/>
    </xf>
    <xf numFmtId="0" fontId="12" fillId="0" borderId="8" xfId="4" applyFont="1" applyBorder="1" applyAlignment="1">
      <alignment horizontal="center" vertical="center"/>
    </xf>
    <xf numFmtId="0" fontId="6" fillId="0" borderId="11" xfId="1" applyNumberFormat="1" applyFont="1" applyFill="1" applyBorder="1" applyAlignment="1">
      <alignment horizontal="center" vertical="center"/>
    </xf>
    <xf numFmtId="0" fontId="6" fillId="0" borderId="13" xfId="1" applyNumberFormat="1" applyFont="1" applyFill="1" applyBorder="1" applyAlignment="1">
      <alignment horizontal="center" vertical="center"/>
    </xf>
    <xf numFmtId="0" fontId="12" fillId="0" borderId="11" xfId="4" applyFont="1" applyBorder="1" applyAlignment="1">
      <alignment horizontal="center" vertical="center"/>
    </xf>
    <xf numFmtId="0" fontId="12" fillId="0" borderId="12" xfId="4" applyFont="1" applyBorder="1" applyAlignment="1">
      <alignment horizontal="center" vertical="center"/>
    </xf>
    <xf numFmtId="0" fontId="12" fillId="0" borderId="13" xfId="4" applyFont="1" applyBorder="1" applyAlignment="1">
      <alignment horizontal="center" vertical="center"/>
    </xf>
    <xf numFmtId="0" fontId="6" fillId="0" borderId="11" xfId="4" applyFont="1" applyBorder="1" applyAlignment="1">
      <alignment horizontal="left" vertical="center" wrapText="1"/>
    </xf>
    <xf numFmtId="0" fontId="6" fillId="0" borderId="12" xfId="4" applyFont="1" applyBorder="1" applyAlignment="1">
      <alignment horizontal="left" vertical="center" wrapText="1"/>
    </xf>
    <xf numFmtId="0" fontId="6" fillId="0" borderId="13" xfId="4" applyFont="1" applyBorder="1" applyAlignment="1">
      <alignment horizontal="left" vertical="center" wrapText="1"/>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6" fillId="0" borderId="8" xfId="0" applyFont="1" applyBorder="1" applyAlignment="1">
      <alignment horizontal="left" vertical="center" wrapText="1" readingOrder="1"/>
    </xf>
    <xf numFmtId="0" fontId="6" fillId="0" borderId="11" xfId="0" applyFont="1" applyBorder="1" applyAlignment="1">
      <alignment horizontal="left" vertical="center" wrapText="1" readingOrder="1"/>
    </xf>
    <xf numFmtId="0" fontId="6" fillId="0" borderId="13" xfId="0" applyFont="1" applyBorder="1" applyAlignment="1">
      <alignment horizontal="left" vertical="center" wrapText="1" readingOrder="1"/>
    </xf>
    <xf numFmtId="0" fontId="6" fillId="0" borderId="12" xfId="0" applyFont="1" applyBorder="1" applyAlignment="1">
      <alignment horizontal="left" vertical="center" wrapText="1" readingOrder="1"/>
    </xf>
    <xf numFmtId="0" fontId="14" fillId="0" borderId="8" xfId="9" applyFont="1" applyBorder="1" applyAlignment="1">
      <alignment horizontal="center" vertical="center" wrapText="1" readingOrder="1"/>
    </xf>
  </cellXfs>
  <cellStyles count="16">
    <cellStyle name="Comma" xfId="1" builtinId="3"/>
    <cellStyle name="Comma 2" xfId="7" xr:uid="{35D3D8E9-C632-4C08-A7CA-548581D8CC2B}"/>
    <cellStyle name="Comma 2 2" xfId="15" xr:uid="{6689AC2E-2E4F-4903-B885-2AE135D49842}"/>
    <cellStyle name="Comma 3" xfId="12" xr:uid="{CC4C732A-5138-4E10-8BAC-FC49C860C38C}"/>
    <cellStyle name="Hyperlink 2" xfId="3" xr:uid="{9953E624-01DD-43B4-B2ED-3733E444E034}"/>
    <cellStyle name="Normal" xfId="0" builtinId="0"/>
    <cellStyle name="Normal 2" xfId="9" xr:uid="{7F4A518E-85EA-48C7-B1AA-BC846BA49090}"/>
    <cellStyle name="Normal 2 2" xfId="10" xr:uid="{A33637F6-4556-423E-AFB7-C98E7AE71C41}"/>
    <cellStyle name="Normal 2 2 2" xfId="5" xr:uid="{FB1A3666-1FC0-42EE-9119-1DE6C17E2A73}"/>
    <cellStyle name="Normal 2 2 2 2" xfId="14" xr:uid="{D455B60C-8D30-457E-993B-219489AE378F}"/>
    <cellStyle name="Normal 2 2 3 2 2 3 2 2 2 2 2 2" xfId="4" xr:uid="{E6D1C196-9F72-42DF-9845-831CABE396BC}"/>
    <cellStyle name="Normal 2 2 3 2 2 3 2 2 2 2 2 2 2" xfId="11" xr:uid="{428B6258-4348-44A2-BA06-E327037474B5}"/>
    <cellStyle name="Normal 3" xfId="6" xr:uid="{603A8842-1288-4137-AD62-79E1F281D45F}"/>
    <cellStyle name="Percent" xfId="2" builtinId="5"/>
    <cellStyle name="Percent 2" xfId="8" xr:uid="{5308BE9A-C839-490D-B294-A517E652AC5C}"/>
    <cellStyle name="Percent 3" xfId="13" xr:uid="{A91E0B7A-03D4-4F9D-B136-97ED14225E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390524</xdr:colOff>
      <xdr:row>150</xdr:row>
      <xdr:rowOff>0</xdr:rowOff>
    </xdr:from>
    <xdr:to>
      <xdr:col>3</xdr:col>
      <xdr:colOff>35699</xdr:colOff>
      <xdr:row>151</xdr:row>
      <xdr:rowOff>27375</xdr:rowOff>
    </xdr:to>
    <xdr:pic>
      <xdr:nvPicPr>
        <xdr:cNvPr id="2" name="Picture 1">
          <a:extLst>
            <a:ext uri="{FF2B5EF4-FFF2-40B4-BE49-F238E27FC236}">
              <a16:creationId xmlns:a16="http://schemas.microsoft.com/office/drawing/2014/main" id="{478C4C16-AD26-478D-A10B-D60DF6E1515A}"/>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67176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155</xdr:row>
      <xdr:rowOff>0</xdr:rowOff>
    </xdr:from>
    <xdr:to>
      <xdr:col>3</xdr:col>
      <xdr:colOff>35699</xdr:colOff>
      <xdr:row>155</xdr:row>
      <xdr:rowOff>1980000</xdr:rowOff>
    </xdr:to>
    <xdr:pic>
      <xdr:nvPicPr>
        <xdr:cNvPr id="3" name="Picture 2">
          <a:extLst>
            <a:ext uri="{FF2B5EF4-FFF2-40B4-BE49-F238E27FC236}">
              <a16:creationId xmlns:a16="http://schemas.microsoft.com/office/drawing/2014/main" id="{C0122BA2-798C-44D9-B470-5B4C2003E9D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93179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390522</xdr:colOff>
      <xdr:row>97</xdr:row>
      <xdr:rowOff>0</xdr:rowOff>
    </xdr:from>
    <xdr:to>
      <xdr:col>2</xdr:col>
      <xdr:colOff>2645547</xdr:colOff>
      <xdr:row>98</xdr:row>
      <xdr:rowOff>27375</xdr:rowOff>
    </xdr:to>
    <xdr:pic>
      <xdr:nvPicPr>
        <xdr:cNvPr id="2" name="Picture 1">
          <a:extLst>
            <a:ext uri="{FF2B5EF4-FFF2-40B4-BE49-F238E27FC236}">
              <a16:creationId xmlns:a16="http://schemas.microsoft.com/office/drawing/2014/main" id="{3131FC74-F0E0-4F44-94CD-5AB943724874}"/>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16868775"/>
          <a:ext cx="4083825"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457197</xdr:colOff>
      <xdr:row>102</xdr:row>
      <xdr:rowOff>133350</xdr:rowOff>
    </xdr:from>
    <xdr:to>
      <xdr:col>2</xdr:col>
      <xdr:colOff>2645547</xdr:colOff>
      <xdr:row>103</xdr:row>
      <xdr:rowOff>17850</xdr:rowOff>
    </xdr:to>
    <xdr:pic>
      <xdr:nvPicPr>
        <xdr:cNvPr id="3" name="Picture 2">
          <a:extLst>
            <a:ext uri="{FF2B5EF4-FFF2-40B4-BE49-F238E27FC236}">
              <a16:creationId xmlns:a16="http://schemas.microsoft.com/office/drawing/2014/main" id="{8E376700-A2D5-4EE0-991B-32AAE8F1F94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197" y="19602450"/>
          <a:ext cx="40171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390522</xdr:colOff>
      <xdr:row>181</xdr:row>
      <xdr:rowOff>0</xdr:rowOff>
    </xdr:from>
    <xdr:to>
      <xdr:col>3</xdr:col>
      <xdr:colOff>35697</xdr:colOff>
      <xdr:row>193</xdr:row>
      <xdr:rowOff>36900</xdr:rowOff>
    </xdr:to>
    <xdr:pic>
      <xdr:nvPicPr>
        <xdr:cNvPr id="2" name="Picture 1">
          <a:extLst>
            <a:ext uri="{FF2B5EF4-FFF2-40B4-BE49-F238E27FC236}">
              <a16:creationId xmlns:a16="http://schemas.microsoft.com/office/drawing/2014/main" id="{8E90796F-EC93-4318-B72E-1C04A11F0135}"/>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351758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200021</xdr:colOff>
      <xdr:row>181</xdr:row>
      <xdr:rowOff>0</xdr:rowOff>
    </xdr:from>
    <xdr:to>
      <xdr:col>7</xdr:col>
      <xdr:colOff>273821</xdr:colOff>
      <xdr:row>193</xdr:row>
      <xdr:rowOff>36900</xdr:rowOff>
    </xdr:to>
    <xdr:pic>
      <xdr:nvPicPr>
        <xdr:cNvPr id="3" name="Picture 2">
          <a:extLst>
            <a:ext uri="{FF2B5EF4-FFF2-40B4-BE49-F238E27FC236}">
              <a16:creationId xmlns:a16="http://schemas.microsoft.com/office/drawing/2014/main" id="{3F6035CE-D69C-41E9-BD08-EB27121BAC9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14846" y="351758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390522</xdr:colOff>
      <xdr:row>176</xdr:row>
      <xdr:rowOff>0</xdr:rowOff>
    </xdr:from>
    <xdr:to>
      <xdr:col>3</xdr:col>
      <xdr:colOff>35697</xdr:colOff>
      <xdr:row>177</xdr:row>
      <xdr:rowOff>27375</xdr:rowOff>
    </xdr:to>
    <xdr:pic>
      <xdr:nvPicPr>
        <xdr:cNvPr id="4" name="Picture 3">
          <a:extLst>
            <a:ext uri="{FF2B5EF4-FFF2-40B4-BE49-F238E27FC236}">
              <a16:creationId xmlns:a16="http://schemas.microsoft.com/office/drawing/2014/main" id="{2B7865A0-885F-469B-AD23-C8FDD99A623D}"/>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2" y="325755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257175</xdr:colOff>
      <xdr:row>149</xdr:row>
      <xdr:rowOff>85725</xdr:rowOff>
    </xdr:from>
    <xdr:to>
      <xdr:col>2</xdr:col>
      <xdr:colOff>2512200</xdr:colOff>
      <xdr:row>161</xdr:row>
      <xdr:rowOff>122625</xdr:rowOff>
    </xdr:to>
    <xdr:pic>
      <xdr:nvPicPr>
        <xdr:cNvPr id="2" name="Picture 1">
          <a:extLst>
            <a:ext uri="{FF2B5EF4-FFF2-40B4-BE49-F238E27FC236}">
              <a16:creationId xmlns:a16="http://schemas.microsoft.com/office/drawing/2014/main" id="{CC8F6A08-BF63-4E2C-883B-538C22550B4C}"/>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25736550"/>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134</xdr:row>
      <xdr:rowOff>0</xdr:rowOff>
    </xdr:from>
    <xdr:to>
      <xdr:col>3</xdr:col>
      <xdr:colOff>35699</xdr:colOff>
      <xdr:row>146</xdr:row>
      <xdr:rowOff>36900</xdr:rowOff>
    </xdr:to>
    <xdr:pic>
      <xdr:nvPicPr>
        <xdr:cNvPr id="3" name="Picture 2">
          <a:extLst>
            <a:ext uri="{FF2B5EF4-FFF2-40B4-BE49-F238E27FC236}">
              <a16:creationId xmlns:a16="http://schemas.microsoft.com/office/drawing/2014/main" id="{B079E09F-9D1C-44BE-9993-702C06D2D43B}"/>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35458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390524</xdr:colOff>
      <xdr:row>136</xdr:row>
      <xdr:rowOff>0</xdr:rowOff>
    </xdr:from>
    <xdr:to>
      <xdr:col>2</xdr:col>
      <xdr:colOff>2645549</xdr:colOff>
      <xdr:row>137</xdr:row>
      <xdr:rowOff>27375</xdr:rowOff>
    </xdr:to>
    <xdr:pic>
      <xdr:nvPicPr>
        <xdr:cNvPr id="2" name="Picture 1">
          <a:extLst>
            <a:ext uri="{FF2B5EF4-FFF2-40B4-BE49-F238E27FC236}">
              <a16:creationId xmlns:a16="http://schemas.microsoft.com/office/drawing/2014/main" id="{FA22EEAC-0584-47B3-A7E4-766D7C67DF3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3374350"/>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141</xdr:row>
      <xdr:rowOff>0</xdr:rowOff>
    </xdr:from>
    <xdr:to>
      <xdr:col>2</xdr:col>
      <xdr:colOff>2645549</xdr:colOff>
      <xdr:row>141</xdr:row>
      <xdr:rowOff>1980000</xdr:rowOff>
    </xdr:to>
    <xdr:pic>
      <xdr:nvPicPr>
        <xdr:cNvPr id="3" name="Picture 2">
          <a:extLst>
            <a:ext uri="{FF2B5EF4-FFF2-40B4-BE49-F238E27FC236}">
              <a16:creationId xmlns:a16="http://schemas.microsoft.com/office/drawing/2014/main" id="{FD856EDE-BD5D-42A2-8581-7B44D57F5D8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5974675"/>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390524</xdr:colOff>
      <xdr:row>136</xdr:row>
      <xdr:rowOff>0</xdr:rowOff>
    </xdr:from>
    <xdr:to>
      <xdr:col>2</xdr:col>
      <xdr:colOff>2645549</xdr:colOff>
      <xdr:row>137</xdr:row>
      <xdr:rowOff>27375</xdr:rowOff>
    </xdr:to>
    <xdr:pic>
      <xdr:nvPicPr>
        <xdr:cNvPr id="2" name="Picture 1">
          <a:extLst>
            <a:ext uri="{FF2B5EF4-FFF2-40B4-BE49-F238E27FC236}">
              <a16:creationId xmlns:a16="http://schemas.microsoft.com/office/drawing/2014/main" id="{5A5C28BE-1A72-4E61-981A-71454F28D89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3526750"/>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141</xdr:row>
      <xdr:rowOff>0</xdr:rowOff>
    </xdr:from>
    <xdr:to>
      <xdr:col>2</xdr:col>
      <xdr:colOff>2645549</xdr:colOff>
      <xdr:row>141</xdr:row>
      <xdr:rowOff>1980000</xdr:rowOff>
    </xdr:to>
    <xdr:pic>
      <xdr:nvPicPr>
        <xdr:cNvPr id="3" name="Picture 2">
          <a:extLst>
            <a:ext uri="{FF2B5EF4-FFF2-40B4-BE49-F238E27FC236}">
              <a16:creationId xmlns:a16="http://schemas.microsoft.com/office/drawing/2014/main" id="{9A69946E-5810-4C94-9F1C-F353AC47701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6127075"/>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390524</xdr:colOff>
      <xdr:row>135</xdr:row>
      <xdr:rowOff>0</xdr:rowOff>
    </xdr:from>
    <xdr:to>
      <xdr:col>2</xdr:col>
      <xdr:colOff>2645549</xdr:colOff>
      <xdr:row>136</xdr:row>
      <xdr:rowOff>27375</xdr:rowOff>
    </xdr:to>
    <xdr:pic>
      <xdr:nvPicPr>
        <xdr:cNvPr id="2" name="Picture 1">
          <a:extLst>
            <a:ext uri="{FF2B5EF4-FFF2-40B4-BE49-F238E27FC236}">
              <a16:creationId xmlns:a16="http://schemas.microsoft.com/office/drawing/2014/main" id="{ED3EC2D7-FF54-4FBD-BEF7-2DD422FCE4D4}"/>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3174325"/>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140</xdr:row>
      <xdr:rowOff>0</xdr:rowOff>
    </xdr:from>
    <xdr:to>
      <xdr:col>2</xdr:col>
      <xdr:colOff>2645549</xdr:colOff>
      <xdr:row>140</xdr:row>
      <xdr:rowOff>1980000</xdr:rowOff>
    </xdr:to>
    <xdr:pic>
      <xdr:nvPicPr>
        <xdr:cNvPr id="3" name="Picture 2">
          <a:extLst>
            <a:ext uri="{FF2B5EF4-FFF2-40B4-BE49-F238E27FC236}">
              <a16:creationId xmlns:a16="http://schemas.microsoft.com/office/drawing/2014/main" id="{14A93F7C-095B-4204-89B6-DF24A846116B}"/>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5774650"/>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390524</xdr:colOff>
      <xdr:row>135</xdr:row>
      <xdr:rowOff>0</xdr:rowOff>
    </xdr:from>
    <xdr:to>
      <xdr:col>2</xdr:col>
      <xdr:colOff>2645549</xdr:colOff>
      <xdr:row>136</xdr:row>
      <xdr:rowOff>27375</xdr:rowOff>
    </xdr:to>
    <xdr:pic>
      <xdr:nvPicPr>
        <xdr:cNvPr id="2" name="Picture 1">
          <a:extLst>
            <a:ext uri="{FF2B5EF4-FFF2-40B4-BE49-F238E27FC236}">
              <a16:creationId xmlns:a16="http://schemas.microsoft.com/office/drawing/2014/main" id="{1BB2CE4A-5A61-4D93-9DB7-84EAC457DBE9}"/>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3164800"/>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140</xdr:row>
      <xdr:rowOff>0</xdr:rowOff>
    </xdr:from>
    <xdr:to>
      <xdr:col>2</xdr:col>
      <xdr:colOff>2645549</xdr:colOff>
      <xdr:row>140</xdr:row>
      <xdr:rowOff>1980000</xdr:rowOff>
    </xdr:to>
    <xdr:pic>
      <xdr:nvPicPr>
        <xdr:cNvPr id="3" name="Picture 2">
          <a:extLst>
            <a:ext uri="{FF2B5EF4-FFF2-40B4-BE49-F238E27FC236}">
              <a16:creationId xmlns:a16="http://schemas.microsoft.com/office/drawing/2014/main" id="{3A1EF6C6-E46D-4DA8-87B6-BD0676FA0CF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5765125"/>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390524</xdr:colOff>
      <xdr:row>136</xdr:row>
      <xdr:rowOff>0</xdr:rowOff>
    </xdr:from>
    <xdr:to>
      <xdr:col>2</xdr:col>
      <xdr:colOff>2645549</xdr:colOff>
      <xdr:row>137</xdr:row>
      <xdr:rowOff>27375</xdr:rowOff>
    </xdr:to>
    <xdr:pic>
      <xdr:nvPicPr>
        <xdr:cNvPr id="2" name="Picture 1">
          <a:extLst>
            <a:ext uri="{FF2B5EF4-FFF2-40B4-BE49-F238E27FC236}">
              <a16:creationId xmlns:a16="http://schemas.microsoft.com/office/drawing/2014/main" id="{53F392CB-0A26-4B1F-BAD3-51CB23872B9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3507700"/>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141</xdr:row>
      <xdr:rowOff>0</xdr:rowOff>
    </xdr:from>
    <xdr:to>
      <xdr:col>2</xdr:col>
      <xdr:colOff>2645549</xdr:colOff>
      <xdr:row>141</xdr:row>
      <xdr:rowOff>1980000</xdr:rowOff>
    </xdr:to>
    <xdr:pic>
      <xdr:nvPicPr>
        <xdr:cNvPr id="3" name="Picture 2">
          <a:extLst>
            <a:ext uri="{FF2B5EF4-FFF2-40B4-BE49-F238E27FC236}">
              <a16:creationId xmlns:a16="http://schemas.microsoft.com/office/drawing/2014/main" id="{50493862-E065-447B-BEBC-23CDB079067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6108025"/>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390524</xdr:colOff>
      <xdr:row>134</xdr:row>
      <xdr:rowOff>0</xdr:rowOff>
    </xdr:from>
    <xdr:to>
      <xdr:col>2</xdr:col>
      <xdr:colOff>2645549</xdr:colOff>
      <xdr:row>135</xdr:row>
      <xdr:rowOff>27375</xdr:rowOff>
    </xdr:to>
    <xdr:pic>
      <xdr:nvPicPr>
        <xdr:cNvPr id="2" name="Picture 1">
          <a:extLst>
            <a:ext uri="{FF2B5EF4-FFF2-40B4-BE49-F238E27FC236}">
              <a16:creationId xmlns:a16="http://schemas.microsoft.com/office/drawing/2014/main" id="{5917207D-D05F-43F3-9CF6-72F3516F2563}"/>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3183850"/>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139</xdr:row>
      <xdr:rowOff>0</xdr:rowOff>
    </xdr:from>
    <xdr:to>
      <xdr:col>2</xdr:col>
      <xdr:colOff>2645549</xdr:colOff>
      <xdr:row>139</xdr:row>
      <xdr:rowOff>1980000</xdr:rowOff>
    </xdr:to>
    <xdr:pic>
      <xdr:nvPicPr>
        <xdr:cNvPr id="3" name="Picture 2">
          <a:extLst>
            <a:ext uri="{FF2B5EF4-FFF2-40B4-BE49-F238E27FC236}">
              <a16:creationId xmlns:a16="http://schemas.microsoft.com/office/drawing/2014/main" id="{E691A8E2-23B4-42A2-A188-75D77F59E073}"/>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5784175"/>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390522</xdr:colOff>
      <xdr:row>173</xdr:row>
      <xdr:rowOff>0</xdr:rowOff>
    </xdr:from>
    <xdr:to>
      <xdr:col>2</xdr:col>
      <xdr:colOff>2645547</xdr:colOff>
      <xdr:row>174</xdr:row>
      <xdr:rowOff>27375</xdr:rowOff>
    </xdr:to>
    <xdr:pic>
      <xdr:nvPicPr>
        <xdr:cNvPr id="2" name="Picture 1">
          <a:extLst>
            <a:ext uri="{FF2B5EF4-FFF2-40B4-BE49-F238E27FC236}">
              <a16:creationId xmlns:a16="http://schemas.microsoft.com/office/drawing/2014/main" id="{94D03BB5-C87E-47B0-83C7-FD530F97E4E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30299025"/>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304797</xdr:colOff>
      <xdr:row>178</xdr:row>
      <xdr:rowOff>133350</xdr:rowOff>
    </xdr:from>
    <xdr:to>
      <xdr:col>2</xdr:col>
      <xdr:colOff>2559822</xdr:colOff>
      <xdr:row>179</xdr:row>
      <xdr:rowOff>17850</xdr:rowOff>
    </xdr:to>
    <xdr:pic>
      <xdr:nvPicPr>
        <xdr:cNvPr id="3" name="Picture 2">
          <a:extLst>
            <a:ext uri="{FF2B5EF4-FFF2-40B4-BE49-F238E27FC236}">
              <a16:creationId xmlns:a16="http://schemas.microsoft.com/office/drawing/2014/main" id="{A4DF441A-50DC-4E15-BD74-7DA503AEF003}"/>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797" y="33032700"/>
          <a:ext cx="39790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9522</xdr:colOff>
      <xdr:row>178</xdr:row>
      <xdr:rowOff>161926</xdr:rowOff>
    </xdr:from>
    <xdr:to>
      <xdr:col>8</xdr:col>
      <xdr:colOff>54747</xdr:colOff>
      <xdr:row>179</xdr:row>
      <xdr:rowOff>46426</xdr:rowOff>
    </xdr:to>
    <xdr:pic>
      <xdr:nvPicPr>
        <xdr:cNvPr id="4" name="Picture 3">
          <a:extLst>
            <a:ext uri="{FF2B5EF4-FFF2-40B4-BE49-F238E27FC236}">
              <a16:creationId xmlns:a16="http://schemas.microsoft.com/office/drawing/2014/main" id="{E9D0B760-1910-4AFC-ABDF-24A573E04975}"/>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24347" y="34518601"/>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9524</xdr:colOff>
      <xdr:row>254</xdr:row>
      <xdr:rowOff>0</xdr:rowOff>
    </xdr:from>
    <xdr:to>
      <xdr:col>3</xdr:col>
      <xdr:colOff>54749</xdr:colOff>
      <xdr:row>255</xdr:row>
      <xdr:rowOff>27375</xdr:rowOff>
    </xdr:to>
    <xdr:pic>
      <xdr:nvPicPr>
        <xdr:cNvPr id="2" name="Picture 1">
          <a:extLst>
            <a:ext uri="{FF2B5EF4-FFF2-40B4-BE49-F238E27FC236}">
              <a16:creationId xmlns:a16="http://schemas.microsoft.com/office/drawing/2014/main" id="{598BA07A-D3BB-45E4-9BBF-1E9825670F62}"/>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49" y="541496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259</xdr:row>
      <xdr:rowOff>171450</xdr:rowOff>
    </xdr:from>
    <xdr:to>
      <xdr:col>3</xdr:col>
      <xdr:colOff>45224</xdr:colOff>
      <xdr:row>260</xdr:row>
      <xdr:rowOff>55950</xdr:rowOff>
    </xdr:to>
    <xdr:pic>
      <xdr:nvPicPr>
        <xdr:cNvPr id="3" name="Picture 2">
          <a:extLst>
            <a:ext uri="{FF2B5EF4-FFF2-40B4-BE49-F238E27FC236}">
              <a16:creationId xmlns:a16="http://schemas.microsoft.com/office/drawing/2014/main" id="{2D3BB24B-07E3-463D-80AB-EE63FAFBCD8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569214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228</xdr:row>
      <xdr:rowOff>0</xdr:rowOff>
    </xdr:from>
    <xdr:to>
      <xdr:col>3</xdr:col>
      <xdr:colOff>35700</xdr:colOff>
      <xdr:row>228</xdr:row>
      <xdr:rowOff>1980000</xdr:rowOff>
    </xdr:to>
    <xdr:pic>
      <xdr:nvPicPr>
        <xdr:cNvPr id="2" name="Picture 1">
          <a:extLst>
            <a:ext uri="{FF2B5EF4-FFF2-40B4-BE49-F238E27FC236}">
              <a16:creationId xmlns:a16="http://schemas.microsoft.com/office/drawing/2014/main" id="{7EAB7701-EF1B-4E43-B332-26FA25C53CE0}"/>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42995850"/>
          <a:ext cx="4121925"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223</xdr:row>
      <xdr:rowOff>0</xdr:rowOff>
    </xdr:from>
    <xdr:to>
      <xdr:col>3</xdr:col>
      <xdr:colOff>35700</xdr:colOff>
      <xdr:row>224</xdr:row>
      <xdr:rowOff>27375</xdr:rowOff>
    </xdr:to>
    <xdr:pic>
      <xdr:nvPicPr>
        <xdr:cNvPr id="3" name="Picture 2">
          <a:extLst>
            <a:ext uri="{FF2B5EF4-FFF2-40B4-BE49-F238E27FC236}">
              <a16:creationId xmlns:a16="http://schemas.microsoft.com/office/drawing/2014/main" id="{37DF57EB-E778-400C-8A98-6EA195A5381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200" y="40395525"/>
          <a:ext cx="4121925"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390523</xdr:colOff>
      <xdr:row>214</xdr:row>
      <xdr:rowOff>133350</xdr:rowOff>
    </xdr:from>
    <xdr:to>
      <xdr:col>3</xdr:col>
      <xdr:colOff>45223</xdr:colOff>
      <xdr:row>215</xdr:row>
      <xdr:rowOff>0</xdr:rowOff>
    </xdr:to>
    <xdr:pic>
      <xdr:nvPicPr>
        <xdr:cNvPr id="2" name="Picture 1">
          <a:extLst>
            <a:ext uri="{FF2B5EF4-FFF2-40B4-BE49-F238E27FC236}">
              <a16:creationId xmlns:a16="http://schemas.microsoft.com/office/drawing/2014/main" id="{669255AE-33EA-4BA2-BDEA-9B67760700B4}"/>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3" y="43243500"/>
          <a:ext cx="3960000" cy="1962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9522</xdr:colOff>
      <xdr:row>208</xdr:row>
      <xdr:rowOff>152400</xdr:rowOff>
    </xdr:from>
    <xdr:to>
      <xdr:col>3</xdr:col>
      <xdr:colOff>54747</xdr:colOff>
      <xdr:row>210</xdr:row>
      <xdr:rowOff>17850</xdr:rowOff>
    </xdr:to>
    <xdr:pic>
      <xdr:nvPicPr>
        <xdr:cNvPr id="3" name="Picture 2">
          <a:extLst>
            <a:ext uri="{FF2B5EF4-FFF2-40B4-BE49-F238E27FC236}">
              <a16:creationId xmlns:a16="http://schemas.microsoft.com/office/drawing/2014/main" id="{461C4540-A1F4-4133-8229-75AA8B3A4B5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47" y="405003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390522</xdr:colOff>
      <xdr:row>161</xdr:row>
      <xdr:rowOff>0</xdr:rowOff>
    </xdr:from>
    <xdr:to>
      <xdr:col>3</xdr:col>
      <xdr:colOff>45222</xdr:colOff>
      <xdr:row>162</xdr:row>
      <xdr:rowOff>27375</xdr:rowOff>
    </xdr:to>
    <xdr:pic>
      <xdr:nvPicPr>
        <xdr:cNvPr id="2" name="Picture 1">
          <a:extLst>
            <a:ext uri="{FF2B5EF4-FFF2-40B4-BE49-F238E27FC236}">
              <a16:creationId xmlns:a16="http://schemas.microsoft.com/office/drawing/2014/main" id="{AD47EC4C-46E3-417B-BBFB-060A0E372947}"/>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290988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381000</xdr:colOff>
      <xdr:row>166</xdr:row>
      <xdr:rowOff>76200</xdr:rowOff>
    </xdr:from>
    <xdr:to>
      <xdr:col>3</xdr:col>
      <xdr:colOff>35700</xdr:colOff>
      <xdr:row>166</xdr:row>
      <xdr:rowOff>2056200</xdr:rowOff>
    </xdr:to>
    <xdr:pic>
      <xdr:nvPicPr>
        <xdr:cNvPr id="3" name="Picture 2">
          <a:extLst>
            <a:ext uri="{FF2B5EF4-FFF2-40B4-BE49-F238E27FC236}">
              <a16:creationId xmlns:a16="http://schemas.microsoft.com/office/drawing/2014/main" id="{0E504D97-E474-42EA-B507-32690EC6F273}"/>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0" y="3177540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123820</xdr:colOff>
      <xdr:row>166</xdr:row>
      <xdr:rowOff>142875</xdr:rowOff>
    </xdr:from>
    <xdr:to>
      <xdr:col>8</xdr:col>
      <xdr:colOff>149995</xdr:colOff>
      <xdr:row>167</xdr:row>
      <xdr:rowOff>27375</xdr:rowOff>
    </xdr:to>
    <xdr:pic>
      <xdr:nvPicPr>
        <xdr:cNvPr id="4" name="Picture 3">
          <a:extLst>
            <a:ext uri="{FF2B5EF4-FFF2-40B4-BE49-F238E27FC236}">
              <a16:creationId xmlns:a16="http://schemas.microsoft.com/office/drawing/2014/main" id="{DBD381E0-2C79-4C38-9E95-6A02BD2D0146}"/>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29120" y="318420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390523</xdr:colOff>
      <xdr:row>201</xdr:row>
      <xdr:rowOff>0</xdr:rowOff>
    </xdr:from>
    <xdr:to>
      <xdr:col>3</xdr:col>
      <xdr:colOff>64273</xdr:colOff>
      <xdr:row>202</xdr:row>
      <xdr:rowOff>27375</xdr:rowOff>
    </xdr:to>
    <xdr:pic>
      <xdr:nvPicPr>
        <xdr:cNvPr id="2" name="Picture 1">
          <a:extLst>
            <a:ext uri="{FF2B5EF4-FFF2-40B4-BE49-F238E27FC236}">
              <a16:creationId xmlns:a16="http://schemas.microsoft.com/office/drawing/2014/main" id="{0903B2D1-850C-47ED-9B35-09AEAB08D192}"/>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3" y="380142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9523</xdr:colOff>
      <xdr:row>206</xdr:row>
      <xdr:rowOff>123825</xdr:rowOff>
    </xdr:from>
    <xdr:to>
      <xdr:col>3</xdr:col>
      <xdr:colOff>73798</xdr:colOff>
      <xdr:row>207</xdr:row>
      <xdr:rowOff>0</xdr:rowOff>
    </xdr:to>
    <xdr:pic>
      <xdr:nvPicPr>
        <xdr:cNvPr id="3" name="Picture 2">
          <a:extLst>
            <a:ext uri="{FF2B5EF4-FFF2-40B4-BE49-F238E27FC236}">
              <a16:creationId xmlns:a16="http://schemas.microsoft.com/office/drawing/2014/main" id="{C391A6EE-C6FA-4C74-A14C-02997F87DD3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6723" y="41224200"/>
          <a:ext cx="4150500" cy="197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390524</xdr:colOff>
      <xdr:row>125</xdr:row>
      <xdr:rowOff>0</xdr:rowOff>
    </xdr:from>
    <xdr:to>
      <xdr:col>3</xdr:col>
      <xdr:colOff>45224</xdr:colOff>
      <xdr:row>126</xdr:row>
      <xdr:rowOff>27375</xdr:rowOff>
    </xdr:to>
    <xdr:pic>
      <xdr:nvPicPr>
        <xdr:cNvPr id="2" name="Picture 1">
          <a:extLst>
            <a:ext uri="{FF2B5EF4-FFF2-40B4-BE49-F238E27FC236}">
              <a16:creationId xmlns:a16="http://schemas.microsoft.com/office/drawing/2014/main" id="{3FDCE536-3A9E-488F-9A6B-3F087C86F8CE}"/>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4" y="21697950"/>
          <a:ext cx="4198125"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95248</xdr:colOff>
      <xdr:row>130</xdr:row>
      <xdr:rowOff>104775</xdr:rowOff>
    </xdr:from>
    <xdr:to>
      <xdr:col>3</xdr:col>
      <xdr:colOff>140473</xdr:colOff>
      <xdr:row>130</xdr:row>
      <xdr:rowOff>2084775</xdr:rowOff>
    </xdr:to>
    <xdr:pic>
      <xdr:nvPicPr>
        <xdr:cNvPr id="3" name="Picture 2">
          <a:extLst>
            <a:ext uri="{FF2B5EF4-FFF2-40B4-BE49-F238E27FC236}">
              <a16:creationId xmlns:a16="http://schemas.microsoft.com/office/drawing/2014/main" id="{A7462200-2456-467E-B5F6-2D9ACA16281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2448" y="24403050"/>
          <a:ext cx="41314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323847</xdr:colOff>
      <xdr:row>130</xdr:row>
      <xdr:rowOff>133350</xdr:rowOff>
    </xdr:from>
    <xdr:to>
      <xdr:col>8</xdr:col>
      <xdr:colOff>369072</xdr:colOff>
      <xdr:row>131</xdr:row>
      <xdr:rowOff>17850</xdr:rowOff>
    </xdr:to>
    <xdr:pic>
      <xdr:nvPicPr>
        <xdr:cNvPr id="4" name="Picture 3">
          <a:extLst>
            <a:ext uri="{FF2B5EF4-FFF2-40B4-BE49-F238E27FC236}">
              <a16:creationId xmlns:a16="http://schemas.microsoft.com/office/drawing/2014/main" id="{127E1AD9-A1BC-4716-9E82-7EDE297D3F0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29147" y="2443162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371474</xdr:colOff>
      <xdr:row>184</xdr:row>
      <xdr:rowOff>66675</xdr:rowOff>
    </xdr:from>
    <xdr:to>
      <xdr:col>3</xdr:col>
      <xdr:colOff>26174</xdr:colOff>
      <xdr:row>185</xdr:row>
      <xdr:rowOff>1884750</xdr:rowOff>
    </xdr:to>
    <xdr:pic>
      <xdr:nvPicPr>
        <xdr:cNvPr id="2" name="Picture 1">
          <a:extLst>
            <a:ext uri="{FF2B5EF4-FFF2-40B4-BE49-F238E27FC236}">
              <a16:creationId xmlns:a16="http://schemas.microsoft.com/office/drawing/2014/main" id="{B478540E-3C38-47A3-81EF-328F8EC412E7}"/>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4" y="33756600"/>
          <a:ext cx="4198125"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371474</xdr:colOff>
      <xdr:row>190</xdr:row>
      <xdr:rowOff>76200</xdr:rowOff>
    </xdr:from>
    <xdr:to>
      <xdr:col>3</xdr:col>
      <xdr:colOff>26174</xdr:colOff>
      <xdr:row>190</xdr:row>
      <xdr:rowOff>2056200</xdr:rowOff>
    </xdr:to>
    <xdr:pic>
      <xdr:nvPicPr>
        <xdr:cNvPr id="3" name="Picture 2">
          <a:extLst>
            <a:ext uri="{FF2B5EF4-FFF2-40B4-BE49-F238E27FC236}">
              <a16:creationId xmlns:a16="http://schemas.microsoft.com/office/drawing/2014/main" id="{368AA111-BE8F-44DB-8CC9-0FEF8E9E75D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4" y="36528375"/>
          <a:ext cx="4198125"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390522</xdr:colOff>
      <xdr:row>200</xdr:row>
      <xdr:rowOff>57150</xdr:rowOff>
    </xdr:from>
    <xdr:to>
      <xdr:col>3</xdr:col>
      <xdr:colOff>35697</xdr:colOff>
      <xdr:row>201</xdr:row>
      <xdr:rowOff>138537</xdr:rowOff>
    </xdr:to>
    <xdr:pic>
      <xdr:nvPicPr>
        <xdr:cNvPr id="2" name="Picture 1">
          <a:extLst>
            <a:ext uri="{FF2B5EF4-FFF2-40B4-BE49-F238E27FC236}">
              <a16:creationId xmlns:a16="http://schemas.microsoft.com/office/drawing/2014/main" id="{86B472B1-D425-480A-A645-D50B618113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38147625"/>
          <a:ext cx="4188600" cy="21768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28575</xdr:colOff>
      <xdr:row>195</xdr:row>
      <xdr:rowOff>85725</xdr:rowOff>
    </xdr:from>
    <xdr:to>
      <xdr:col>3</xdr:col>
      <xdr:colOff>64275</xdr:colOff>
      <xdr:row>197</xdr:row>
      <xdr:rowOff>148052</xdr:rowOff>
    </xdr:to>
    <xdr:pic>
      <xdr:nvPicPr>
        <xdr:cNvPr id="3" name="Picture 2">
          <a:extLst>
            <a:ext uri="{FF2B5EF4-FFF2-40B4-BE49-F238E27FC236}">
              <a16:creationId xmlns:a16="http://schemas.microsoft.com/office/drawing/2014/main" id="{7485B6F9-BF15-422B-BE60-F86871DFF6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5775" y="35575875"/>
          <a:ext cx="4121925" cy="2176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1</xdr:col>
      <xdr:colOff>76199</xdr:colOff>
      <xdr:row>156</xdr:row>
      <xdr:rowOff>0</xdr:rowOff>
    </xdr:from>
    <xdr:to>
      <xdr:col>3</xdr:col>
      <xdr:colOff>121424</xdr:colOff>
      <xdr:row>157</xdr:row>
      <xdr:rowOff>27375</xdr:rowOff>
    </xdr:to>
    <xdr:pic>
      <xdr:nvPicPr>
        <xdr:cNvPr id="2" name="Picture 1">
          <a:extLst>
            <a:ext uri="{FF2B5EF4-FFF2-40B4-BE49-F238E27FC236}">
              <a16:creationId xmlns:a16="http://schemas.microsoft.com/office/drawing/2014/main" id="{9E46E432-73DE-469D-B9F3-A49CAD2CAEE3}"/>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399" y="28260675"/>
          <a:ext cx="413145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161</xdr:row>
      <xdr:rowOff>161925</xdr:rowOff>
    </xdr:from>
    <xdr:to>
      <xdr:col>3</xdr:col>
      <xdr:colOff>45224</xdr:colOff>
      <xdr:row>162</xdr:row>
      <xdr:rowOff>46425</xdr:rowOff>
    </xdr:to>
    <xdr:pic>
      <xdr:nvPicPr>
        <xdr:cNvPr id="3" name="Picture 2">
          <a:extLst>
            <a:ext uri="{FF2B5EF4-FFF2-40B4-BE49-F238E27FC236}">
              <a16:creationId xmlns:a16="http://schemas.microsoft.com/office/drawing/2014/main" id="{A7690FCF-66A9-4251-B73C-E0C084A69009}"/>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31022925"/>
          <a:ext cx="4198125"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390522</xdr:colOff>
      <xdr:row>135</xdr:row>
      <xdr:rowOff>0</xdr:rowOff>
    </xdr:from>
    <xdr:to>
      <xdr:col>3</xdr:col>
      <xdr:colOff>35697</xdr:colOff>
      <xdr:row>136</xdr:row>
      <xdr:rowOff>27375</xdr:rowOff>
    </xdr:to>
    <xdr:pic>
      <xdr:nvPicPr>
        <xdr:cNvPr id="2" name="Picture 1">
          <a:extLst>
            <a:ext uri="{FF2B5EF4-FFF2-40B4-BE49-F238E27FC236}">
              <a16:creationId xmlns:a16="http://schemas.microsoft.com/office/drawing/2014/main" id="{2F9D21DE-37DC-4983-8DC5-F410DA859942}"/>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23441025"/>
          <a:ext cx="41886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390522</xdr:colOff>
      <xdr:row>140</xdr:row>
      <xdr:rowOff>0</xdr:rowOff>
    </xdr:from>
    <xdr:to>
      <xdr:col>3</xdr:col>
      <xdr:colOff>35697</xdr:colOff>
      <xdr:row>140</xdr:row>
      <xdr:rowOff>1980000</xdr:rowOff>
    </xdr:to>
    <xdr:pic>
      <xdr:nvPicPr>
        <xdr:cNvPr id="3" name="Picture 2">
          <a:extLst>
            <a:ext uri="{FF2B5EF4-FFF2-40B4-BE49-F238E27FC236}">
              <a16:creationId xmlns:a16="http://schemas.microsoft.com/office/drawing/2014/main" id="{77837272-B47C-433B-91B1-5A907D892D4E}"/>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2" y="26041350"/>
          <a:ext cx="41886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390522</xdr:colOff>
      <xdr:row>152</xdr:row>
      <xdr:rowOff>0</xdr:rowOff>
    </xdr:from>
    <xdr:to>
      <xdr:col>3</xdr:col>
      <xdr:colOff>35697</xdr:colOff>
      <xdr:row>153</xdr:row>
      <xdr:rowOff>27375</xdr:rowOff>
    </xdr:to>
    <xdr:pic>
      <xdr:nvPicPr>
        <xdr:cNvPr id="2" name="Picture 1">
          <a:extLst>
            <a:ext uri="{FF2B5EF4-FFF2-40B4-BE49-F238E27FC236}">
              <a16:creationId xmlns:a16="http://schemas.microsoft.com/office/drawing/2014/main" id="{644A544C-FC70-4C3A-B8E5-4E9F1D981EA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26279475"/>
          <a:ext cx="41886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390522</xdr:colOff>
      <xdr:row>158</xdr:row>
      <xdr:rowOff>0</xdr:rowOff>
    </xdr:from>
    <xdr:to>
      <xdr:col>3</xdr:col>
      <xdr:colOff>35697</xdr:colOff>
      <xdr:row>158</xdr:row>
      <xdr:rowOff>1980000</xdr:rowOff>
    </xdr:to>
    <xdr:pic>
      <xdr:nvPicPr>
        <xdr:cNvPr id="3" name="Picture 2">
          <a:extLst>
            <a:ext uri="{FF2B5EF4-FFF2-40B4-BE49-F238E27FC236}">
              <a16:creationId xmlns:a16="http://schemas.microsoft.com/office/drawing/2014/main" id="{E07144D1-D2D0-4FEB-A935-772953E5CBA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2" y="29041725"/>
          <a:ext cx="41886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323847</xdr:colOff>
      <xdr:row>158</xdr:row>
      <xdr:rowOff>9525</xdr:rowOff>
    </xdr:from>
    <xdr:to>
      <xdr:col>8</xdr:col>
      <xdr:colOff>369072</xdr:colOff>
      <xdr:row>158</xdr:row>
      <xdr:rowOff>1989525</xdr:rowOff>
    </xdr:to>
    <xdr:pic>
      <xdr:nvPicPr>
        <xdr:cNvPr id="4" name="Picture 3">
          <a:extLst>
            <a:ext uri="{FF2B5EF4-FFF2-40B4-BE49-F238E27FC236}">
              <a16:creationId xmlns:a16="http://schemas.microsoft.com/office/drawing/2014/main" id="{0545DB7A-1091-4700-91D0-BE9AFAE071E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38672" y="292131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361949</xdr:colOff>
      <xdr:row>148</xdr:row>
      <xdr:rowOff>123825</xdr:rowOff>
    </xdr:from>
    <xdr:to>
      <xdr:col>3</xdr:col>
      <xdr:colOff>7124</xdr:colOff>
      <xdr:row>150</xdr:row>
      <xdr:rowOff>44400</xdr:rowOff>
    </xdr:to>
    <xdr:pic>
      <xdr:nvPicPr>
        <xdr:cNvPr id="2" name="Picture 1">
          <a:extLst>
            <a:ext uri="{FF2B5EF4-FFF2-40B4-BE49-F238E27FC236}">
              <a16:creationId xmlns:a16="http://schemas.microsoft.com/office/drawing/2014/main" id="{99A9EB4B-E8C9-46FA-BE4D-D5B17F2DC8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49" y="29308425"/>
          <a:ext cx="4188600" cy="217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390524</xdr:colOff>
      <xdr:row>143</xdr:row>
      <xdr:rowOff>0</xdr:rowOff>
    </xdr:from>
    <xdr:to>
      <xdr:col>3</xdr:col>
      <xdr:colOff>35699</xdr:colOff>
      <xdr:row>145</xdr:row>
      <xdr:rowOff>63450</xdr:rowOff>
    </xdr:to>
    <xdr:pic>
      <xdr:nvPicPr>
        <xdr:cNvPr id="3" name="Picture 2">
          <a:extLst>
            <a:ext uri="{FF2B5EF4-FFF2-40B4-BE49-F238E27FC236}">
              <a16:creationId xmlns:a16="http://schemas.microsoft.com/office/drawing/2014/main" id="{0250482A-0AF4-45F2-8E0C-C5E3BF4E65B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4" y="26584275"/>
          <a:ext cx="4188600" cy="217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390522</xdr:colOff>
      <xdr:row>136</xdr:row>
      <xdr:rowOff>0</xdr:rowOff>
    </xdr:from>
    <xdr:to>
      <xdr:col>3</xdr:col>
      <xdr:colOff>35697</xdr:colOff>
      <xdr:row>137</xdr:row>
      <xdr:rowOff>27375</xdr:rowOff>
    </xdr:to>
    <xdr:pic>
      <xdr:nvPicPr>
        <xdr:cNvPr id="2" name="Picture 1">
          <a:extLst>
            <a:ext uri="{FF2B5EF4-FFF2-40B4-BE49-F238E27FC236}">
              <a16:creationId xmlns:a16="http://schemas.microsoft.com/office/drawing/2014/main" id="{9A5CFE76-C82F-4428-94AF-BDE6521E29EF}"/>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23669625"/>
          <a:ext cx="41886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390522</xdr:colOff>
      <xdr:row>141</xdr:row>
      <xdr:rowOff>152400</xdr:rowOff>
    </xdr:from>
    <xdr:to>
      <xdr:col>3</xdr:col>
      <xdr:colOff>35697</xdr:colOff>
      <xdr:row>142</xdr:row>
      <xdr:rowOff>36900</xdr:rowOff>
    </xdr:to>
    <xdr:pic>
      <xdr:nvPicPr>
        <xdr:cNvPr id="3" name="Picture 2">
          <a:extLst>
            <a:ext uri="{FF2B5EF4-FFF2-40B4-BE49-F238E27FC236}">
              <a16:creationId xmlns:a16="http://schemas.microsoft.com/office/drawing/2014/main" id="{62930D4C-1588-4DA9-8A8E-F324110D9F0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2" y="26422350"/>
          <a:ext cx="41886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28574</xdr:colOff>
      <xdr:row>130</xdr:row>
      <xdr:rowOff>0</xdr:rowOff>
    </xdr:from>
    <xdr:to>
      <xdr:col>3</xdr:col>
      <xdr:colOff>64274</xdr:colOff>
      <xdr:row>131</xdr:row>
      <xdr:rowOff>27375</xdr:rowOff>
    </xdr:to>
    <xdr:pic>
      <xdr:nvPicPr>
        <xdr:cNvPr id="2" name="Picture 1">
          <a:extLst>
            <a:ext uri="{FF2B5EF4-FFF2-40B4-BE49-F238E27FC236}">
              <a16:creationId xmlns:a16="http://schemas.microsoft.com/office/drawing/2014/main" id="{8ADCA7AD-6B93-42CA-8A35-8EB9E84D924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4" y="22374225"/>
          <a:ext cx="4121925"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9524</xdr:colOff>
      <xdr:row>135</xdr:row>
      <xdr:rowOff>142875</xdr:rowOff>
    </xdr:from>
    <xdr:to>
      <xdr:col>3</xdr:col>
      <xdr:colOff>45224</xdr:colOff>
      <xdr:row>136</xdr:row>
      <xdr:rowOff>27375</xdr:rowOff>
    </xdr:to>
    <xdr:pic>
      <xdr:nvPicPr>
        <xdr:cNvPr id="3" name="Picture 2">
          <a:extLst>
            <a:ext uri="{FF2B5EF4-FFF2-40B4-BE49-F238E27FC236}">
              <a16:creationId xmlns:a16="http://schemas.microsoft.com/office/drawing/2014/main" id="{F7C524B0-FABC-4049-83EA-F565D2BD9FD8}"/>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6724" y="25117425"/>
          <a:ext cx="4121925"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390522</xdr:colOff>
      <xdr:row>150</xdr:row>
      <xdr:rowOff>0</xdr:rowOff>
    </xdr:from>
    <xdr:to>
      <xdr:col>3</xdr:col>
      <xdr:colOff>35697</xdr:colOff>
      <xdr:row>151</xdr:row>
      <xdr:rowOff>27375</xdr:rowOff>
    </xdr:to>
    <xdr:pic>
      <xdr:nvPicPr>
        <xdr:cNvPr id="2" name="Picture 1">
          <a:extLst>
            <a:ext uri="{FF2B5EF4-FFF2-40B4-BE49-F238E27FC236}">
              <a16:creationId xmlns:a16="http://schemas.microsoft.com/office/drawing/2014/main" id="{BE563908-ACFB-4AD7-BE22-125E5A54D1D1}"/>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26746200"/>
          <a:ext cx="41886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380997</xdr:colOff>
      <xdr:row>155</xdr:row>
      <xdr:rowOff>76200</xdr:rowOff>
    </xdr:from>
    <xdr:to>
      <xdr:col>3</xdr:col>
      <xdr:colOff>26172</xdr:colOff>
      <xdr:row>155</xdr:row>
      <xdr:rowOff>2056200</xdr:rowOff>
    </xdr:to>
    <xdr:pic>
      <xdr:nvPicPr>
        <xdr:cNvPr id="3" name="Picture 2">
          <a:extLst>
            <a:ext uri="{FF2B5EF4-FFF2-40B4-BE49-F238E27FC236}">
              <a16:creationId xmlns:a16="http://schemas.microsoft.com/office/drawing/2014/main" id="{498A5E28-E462-4804-B9E8-32AC69A9B6DA}"/>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0997" y="29422725"/>
          <a:ext cx="41886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390523</xdr:colOff>
      <xdr:row>124</xdr:row>
      <xdr:rowOff>0</xdr:rowOff>
    </xdr:from>
    <xdr:to>
      <xdr:col>3</xdr:col>
      <xdr:colOff>35698</xdr:colOff>
      <xdr:row>125</xdr:row>
      <xdr:rowOff>27375</xdr:rowOff>
    </xdr:to>
    <xdr:pic>
      <xdr:nvPicPr>
        <xdr:cNvPr id="2" name="Picture 1">
          <a:extLst>
            <a:ext uri="{FF2B5EF4-FFF2-40B4-BE49-F238E27FC236}">
              <a16:creationId xmlns:a16="http://schemas.microsoft.com/office/drawing/2014/main" id="{B4ADC1FE-1DE1-4325-9F3B-A47CC06F1ED2}"/>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3" y="21564600"/>
          <a:ext cx="41886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380997</xdr:colOff>
      <xdr:row>129</xdr:row>
      <xdr:rowOff>85725</xdr:rowOff>
    </xdr:from>
    <xdr:to>
      <xdr:col>3</xdr:col>
      <xdr:colOff>26172</xdr:colOff>
      <xdr:row>129</xdr:row>
      <xdr:rowOff>2065725</xdr:rowOff>
    </xdr:to>
    <xdr:pic>
      <xdr:nvPicPr>
        <xdr:cNvPr id="3" name="Picture 2">
          <a:extLst>
            <a:ext uri="{FF2B5EF4-FFF2-40B4-BE49-F238E27FC236}">
              <a16:creationId xmlns:a16="http://schemas.microsoft.com/office/drawing/2014/main" id="{24B0F8CD-0FFF-423B-AFD5-9D570715E9BF}"/>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0997" y="24250650"/>
          <a:ext cx="41886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28574</xdr:colOff>
      <xdr:row>111</xdr:row>
      <xdr:rowOff>161925</xdr:rowOff>
    </xdr:from>
    <xdr:to>
      <xdr:col>3</xdr:col>
      <xdr:colOff>64274</xdr:colOff>
      <xdr:row>112</xdr:row>
      <xdr:rowOff>46425</xdr:rowOff>
    </xdr:to>
    <xdr:pic>
      <xdr:nvPicPr>
        <xdr:cNvPr id="2" name="Picture 1">
          <a:extLst>
            <a:ext uri="{FF2B5EF4-FFF2-40B4-BE49-F238E27FC236}">
              <a16:creationId xmlns:a16="http://schemas.microsoft.com/office/drawing/2014/main" id="{AC73846E-E85D-46E8-ADB2-955E9C8C7F33}"/>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099" y="217360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47623</xdr:colOff>
      <xdr:row>105</xdr:row>
      <xdr:rowOff>142875</xdr:rowOff>
    </xdr:from>
    <xdr:to>
      <xdr:col>3</xdr:col>
      <xdr:colOff>83323</xdr:colOff>
      <xdr:row>107</xdr:row>
      <xdr:rowOff>8325</xdr:rowOff>
    </xdr:to>
    <xdr:pic>
      <xdr:nvPicPr>
        <xdr:cNvPr id="3" name="Picture 2">
          <a:extLst>
            <a:ext uri="{FF2B5EF4-FFF2-40B4-BE49-F238E27FC236}">
              <a16:creationId xmlns:a16="http://schemas.microsoft.com/office/drawing/2014/main" id="{F5AA44E4-6B85-4501-A5CC-E510DEDFAE0B}"/>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4823" y="18792825"/>
          <a:ext cx="4121925"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1</xdr:col>
      <xdr:colOff>38099</xdr:colOff>
      <xdr:row>186</xdr:row>
      <xdr:rowOff>190500</xdr:rowOff>
    </xdr:from>
    <xdr:to>
      <xdr:col>2</xdr:col>
      <xdr:colOff>2731274</xdr:colOff>
      <xdr:row>187</xdr:row>
      <xdr:rowOff>75000</xdr:rowOff>
    </xdr:to>
    <xdr:pic>
      <xdr:nvPicPr>
        <xdr:cNvPr id="2" name="Picture 1">
          <a:extLst>
            <a:ext uri="{FF2B5EF4-FFF2-40B4-BE49-F238E27FC236}">
              <a16:creationId xmlns:a16="http://schemas.microsoft.com/office/drawing/2014/main" id="{EC3AE031-74AB-4283-8774-E56CBDE675A9}"/>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299" y="37633275"/>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181</xdr:row>
      <xdr:rowOff>0</xdr:rowOff>
    </xdr:from>
    <xdr:to>
      <xdr:col>2</xdr:col>
      <xdr:colOff>2693175</xdr:colOff>
      <xdr:row>182</xdr:row>
      <xdr:rowOff>27375</xdr:rowOff>
    </xdr:to>
    <xdr:pic>
      <xdr:nvPicPr>
        <xdr:cNvPr id="3" name="Picture 2">
          <a:extLst>
            <a:ext uri="{FF2B5EF4-FFF2-40B4-BE49-F238E27FC236}">
              <a16:creationId xmlns:a16="http://schemas.microsoft.com/office/drawing/2014/main" id="{E1423076-A72D-499A-AB10-EDCA84449B2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200" y="348424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390522</xdr:colOff>
      <xdr:row>172</xdr:row>
      <xdr:rowOff>123825</xdr:rowOff>
    </xdr:from>
    <xdr:to>
      <xdr:col>2</xdr:col>
      <xdr:colOff>2626497</xdr:colOff>
      <xdr:row>173</xdr:row>
      <xdr:rowOff>0</xdr:rowOff>
    </xdr:to>
    <xdr:pic>
      <xdr:nvPicPr>
        <xdr:cNvPr id="2" name="Picture 1">
          <a:extLst>
            <a:ext uri="{FF2B5EF4-FFF2-40B4-BE49-F238E27FC236}">
              <a16:creationId xmlns:a16="http://schemas.microsoft.com/office/drawing/2014/main" id="{87E68B2D-BBCC-45E7-8594-46A72F245EA8}"/>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0522" y="33680400"/>
          <a:ext cx="3960000" cy="1971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390522</xdr:colOff>
      <xdr:row>167</xdr:row>
      <xdr:rowOff>0</xdr:rowOff>
    </xdr:from>
    <xdr:to>
      <xdr:col>2</xdr:col>
      <xdr:colOff>2626497</xdr:colOff>
      <xdr:row>168</xdr:row>
      <xdr:rowOff>27375</xdr:rowOff>
    </xdr:to>
    <xdr:pic>
      <xdr:nvPicPr>
        <xdr:cNvPr id="3" name="Picture 2">
          <a:extLst>
            <a:ext uri="{FF2B5EF4-FFF2-40B4-BE49-F238E27FC236}">
              <a16:creationId xmlns:a16="http://schemas.microsoft.com/office/drawing/2014/main" id="{2B6556E7-FCA8-4E8B-B3B1-1651FF079864}"/>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2" y="30956250"/>
          <a:ext cx="3960000"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F4593-DA41-4AC0-BF93-4EABA2DB509D}">
  <dimension ref="A1:C31"/>
  <sheetViews>
    <sheetView zoomScale="110" zoomScaleNormal="110" workbookViewId="0">
      <pane ySplit="1" topLeftCell="A2" activePane="bottomLeft" state="frozen"/>
      <selection sqref="A1:H1"/>
      <selection pane="bottomLeft" activeCell="B15" sqref="B15"/>
    </sheetView>
  </sheetViews>
  <sheetFormatPr defaultColWidth="9.140625" defaultRowHeight="15" x14ac:dyDescent="0.25"/>
  <cols>
    <col min="1" max="1" width="6.140625" style="70" bestFit="1" customWidth="1"/>
    <col min="2" max="2" width="10.42578125" style="70" bestFit="1" customWidth="1"/>
    <col min="3" max="3" width="56.140625" style="70" bestFit="1" customWidth="1"/>
    <col min="4" max="16384" width="9.140625" style="70"/>
  </cols>
  <sheetData>
    <row r="1" spans="1:3" x14ac:dyDescent="0.25">
      <c r="A1" s="69" t="s">
        <v>1084</v>
      </c>
      <c r="B1" s="69" t="s">
        <v>1085</v>
      </c>
      <c r="C1" s="69" t="s">
        <v>1086</v>
      </c>
    </row>
    <row r="2" spans="1:3" x14ac:dyDescent="0.25">
      <c r="A2" s="71">
        <v>1</v>
      </c>
      <c r="B2" s="186" t="s">
        <v>1087</v>
      </c>
      <c r="C2" s="72" t="s">
        <v>1</v>
      </c>
    </row>
    <row r="3" spans="1:3" x14ac:dyDescent="0.25">
      <c r="A3" s="71">
        <v>2</v>
      </c>
      <c r="B3" s="186" t="s">
        <v>1088</v>
      </c>
      <c r="C3" s="72" t="s">
        <v>1089</v>
      </c>
    </row>
    <row r="4" spans="1:3" x14ac:dyDescent="0.25">
      <c r="A4" s="71">
        <v>3</v>
      </c>
      <c r="B4" s="186" t="s">
        <v>1090</v>
      </c>
      <c r="C4" s="72" t="s">
        <v>180</v>
      </c>
    </row>
    <row r="5" spans="1:3" x14ac:dyDescent="0.25">
      <c r="A5" s="71">
        <v>4</v>
      </c>
      <c r="B5" s="186" t="s">
        <v>1091</v>
      </c>
      <c r="C5" s="72" t="s">
        <v>1092</v>
      </c>
    </row>
    <row r="6" spans="1:3" x14ac:dyDescent="0.25">
      <c r="A6" s="71">
        <v>5</v>
      </c>
      <c r="B6" s="186" t="s">
        <v>1093</v>
      </c>
      <c r="C6" s="72" t="s">
        <v>1094</v>
      </c>
    </row>
    <row r="7" spans="1:3" x14ac:dyDescent="0.25">
      <c r="A7" s="71">
        <v>6</v>
      </c>
      <c r="B7" s="186" t="s">
        <v>1095</v>
      </c>
      <c r="C7" s="72" t="s">
        <v>1096</v>
      </c>
    </row>
    <row r="8" spans="1:3" x14ac:dyDescent="0.25">
      <c r="A8" s="71">
        <v>7</v>
      </c>
      <c r="B8" s="186" t="s">
        <v>1097</v>
      </c>
      <c r="C8" s="72" t="s">
        <v>400</v>
      </c>
    </row>
    <row r="9" spans="1:3" x14ac:dyDescent="0.25">
      <c r="A9" s="71">
        <v>8</v>
      </c>
      <c r="B9" s="186" t="s">
        <v>1098</v>
      </c>
      <c r="C9" s="72" t="s">
        <v>401</v>
      </c>
    </row>
    <row r="10" spans="1:3" x14ac:dyDescent="0.25">
      <c r="A10" s="71">
        <v>9</v>
      </c>
      <c r="B10" s="186" t="s">
        <v>1099</v>
      </c>
      <c r="C10" s="72" t="s">
        <v>402</v>
      </c>
    </row>
    <row r="11" spans="1:3" x14ac:dyDescent="0.25">
      <c r="A11" s="71">
        <v>10</v>
      </c>
      <c r="B11" s="186" t="s">
        <v>1100</v>
      </c>
      <c r="C11" s="72" t="s">
        <v>403</v>
      </c>
    </row>
    <row r="12" spans="1:3" x14ac:dyDescent="0.25">
      <c r="A12" s="71">
        <v>11</v>
      </c>
      <c r="B12" s="186" t="s">
        <v>1101</v>
      </c>
      <c r="C12" s="72" t="s">
        <v>408</v>
      </c>
    </row>
    <row r="13" spans="1:3" x14ac:dyDescent="0.25">
      <c r="A13" s="71">
        <v>12</v>
      </c>
      <c r="B13" s="186" t="s">
        <v>1102</v>
      </c>
      <c r="C13" s="72" t="s">
        <v>461</v>
      </c>
    </row>
    <row r="14" spans="1:3" x14ac:dyDescent="0.25">
      <c r="A14" s="71">
        <v>13</v>
      </c>
      <c r="B14" s="186" t="s">
        <v>1103</v>
      </c>
      <c r="C14" s="72" t="s">
        <v>1104</v>
      </c>
    </row>
    <row r="15" spans="1:3" x14ac:dyDescent="0.25">
      <c r="A15" s="73">
        <v>14</v>
      </c>
      <c r="B15" s="187" t="s">
        <v>1105</v>
      </c>
      <c r="C15" s="74" t="s">
        <v>1245</v>
      </c>
    </row>
    <row r="16" spans="1:3" x14ac:dyDescent="0.25">
      <c r="A16" s="71">
        <v>15</v>
      </c>
      <c r="B16" s="186" t="s">
        <v>1106</v>
      </c>
      <c r="C16" s="72" t="s">
        <v>683</v>
      </c>
    </row>
    <row r="17" spans="1:3" x14ac:dyDescent="0.25">
      <c r="A17" s="71">
        <v>16</v>
      </c>
      <c r="B17" s="186" t="s">
        <v>1107</v>
      </c>
      <c r="C17" s="72" t="s">
        <v>730</v>
      </c>
    </row>
    <row r="18" spans="1:3" x14ac:dyDescent="0.25">
      <c r="A18" s="71">
        <v>17</v>
      </c>
      <c r="B18" s="186" t="s">
        <v>1108</v>
      </c>
      <c r="C18" s="72" t="s">
        <v>1109</v>
      </c>
    </row>
    <row r="19" spans="1:3" x14ac:dyDescent="0.25">
      <c r="A19" s="71">
        <v>18</v>
      </c>
      <c r="B19" s="186" t="s">
        <v>1110</v>
      </c>
      <c r="C19" s="72" t="s">
        <v>764</v>
      </c>
    </row>
    <row r="20" spans="1:3" x14ac:dyDescent="0.25">
      <c r="A20" s="71">
        <v>19</v>
      </c>
      <c r="B20" s="186" t="s">
        <v>1111</v>
      </c>
      <c r="C20" s="72" t="s">
        <v>1112</v>
      </c>
    </row>
    <row r="21" spans="1:3" x14ac:dyDescent="0.25">
      <c r="A21" s="71">
        <v>20</v>
      </c>
      <c r="B21" s="186" t="s">
        <v>1113</v>
      </c>
      <c r="C21" s="72" t="s">
        <v>857</v>
      </c>
    </row>
    <row r="22" spans="1:3" x14ac:dyDescent="0.25">
      <c r="A22" s="71">
        <v>21</v>
      </c>
      <c r="B22" s="186" t="s">
        <v>1114</v>
      </c>
      <c r="C22" s="72" t="s">
        <v>862</v>
      </c>
    </row>
    <row r="23" spans="1:3" x14ac:dyDescent="0.25">
      <c r="A23" s="71">
        <v>22</v>
      </c>
      <c r="B23" s="186" t="s">
        <v>1115</v>
      </c>
      <c r="C23" s="72" t="s">
        <v>867</v>
      </c>
    </row>
    <row r="24" spans="1:3" x14ac:dyDescent="0.25">
      <c r="A24" s="71">
        <v>23</v>
      </c>
      <c r="B24" s="186" t="s">
        <v>1116</v>
      </c>
      <c r="C24" s="72" t="s">
        <v>871</v>
      </c>
    </row>
    <row r="25" spans="1:3" x14ac:dyDescent="0.25">
      <c r="A25" s="71">
        <v>24</v>
      </c>
      <c r="B25" s="186" t="s">
        <v>1117</v>
      </c>
      <c r="C25" s="72" t="s">
        <v>881</v>
      </c>
    </row>
    <row r="26" spans="1:3" x14ac:dyDescent="0.25">
      <c r="A26" s="71">
        <v>25</v>
      </c>
      <c r="B26" s="186" t="s">
        <v>1118</v>
      </c>
      <c r="C26" s="72" t="s">
        <v>886</v>
      </c>
    </row>
    <row r="27" spans="1:3" x14ac:dyDescent="0.25">
      <c r="A27" s="71">
        <v>26</v>
      </c>
      <c r="B27" s="186" t="s">
        <v>1119</v>
      </c>
      <c r="C27" s="72" t="s">
        <v>887</v>
      </c>
    </row>
    <row r="28" spans="1:3" x14ac:dyDescent="0.25">
      <c r="A28" s="71">
        <v>27</v>
      </c>
      <c r="B28" s="186" t="s">
        <v>1120</v>
      </c>
      <c r="C28" s="72" t="s">
        <v>906</v>
      </c>
    </row>
    <row r="29" spans="1:3" x14ac:dyDescent="0.25">
      <c r="A29" s="71">
        <v>28</v>
      </c>
      <c r="B29" s="188" t="s">
        <v>1121</v>
      </c>
      <c r="C29" s="72" t="s">
        <v>882</v>
      </c>
    </row>
    <row r="30" spans="1:3" x14ac:dyDescent="0.25">
      <c r="A30" s="71">
        <v>29</v>
      </c>
      <c r="B30" s="188" t="s">
        <v>1122</v>
      </c>
      <c r="C30" s="72" t="s">
        <v>919</v>
      </c>
    </row>
    <row r="31" spans="1:3" x14ac:dyDescent="0.25">
      <c r="A31" s="71">
        <v>30</v>
      </c>
      <c r="B31" s="188" t="s">
        <v>1123</v>
      </c>
      <c r="C31" s="72" t="s">
        <v>1124</v>
      </c>
    </row>
  </sheetData>
  <hyperlinks>
    <hyperlink ref="B4" location="MIDCAP!A1" display="MIDCAP" xr:uid="{435C8053-390A-4B27-8D1D-18D95F3F7DF1}"/>
    <hyperlink ref="B5" location="MULTIP!A1" display="MULTIP" xr:uid="{87FA2EE0-9AB0-40E5-9067-569C98C7E310}"/>
    <hyperlink ref="B6" location="SLTADV3!A1" display="SLTADV3" xr:uid="{A90160FF-367A-4829-A682-E151677EFF6C}"/>
    <hyperlink ref="B7" location="SLTADV4!A1" display="SLTADV4" xr:uid="{2CBDE4EA-900A-4C12-B572-FE2C8B55F5AD}"/>
    <hyperlink ref="B8" location="SLTAX3!A1" display="SLTAX3" xr:uid="{68716178-B440-4A65-B82E-D50A55AD5D2B}"/>
    <hyperlink ref="B9" location="SLTAX4!A1" display="SLTAX4" xr:uid="{AA6A9580-D689-4BB6-ADD7-C858F31D30B7}"/>
    <hyperlink ref="B10" location="SLTAX5!A1" display="SLTAX5" xr:uid="{EAFCE636-FDEB-4355-896B-B859C980A4C5}"/>
    <hyperlink ref="B11" location="SLTAX6!A1" display="SLTAX6" xr:uid="{F8E49C92-049E-4E6E-B503-BB1BFC8F03C1}"/>
    <hyperlink ref="B12" location="SMILE!A1" display="SMILE" xr:uid="{5BFD1ACB-535B-45FA-B2FD-0A970D5C3055}"/>
    <hyperlink ref="B13" location="SPAHF!A1" display="SPAHF" xr:uid="{6C8D7D17-D883-4A88-BB43-0509ADB273D7}"/>
    <hyperlink ref="B14" location="SPARF!A1" display="SPARF" xr:uid="{F3DCEBEF-6AC4-47A7-9E73-C0134119D1B4}"/>
    <hyperlink ref="B15" location="SPBAF!A1" display="SPBAF" xr:uid="{CBF002D0-7689-4345-8605-9AEA20244C2A}"/>
    <hyperlink ref="B17" location="SPESF!A1" display="SPESF" xr:uid="{D359E9BF-5F32-444D-B01B-C6A067D9D8AB}"/>
    <hyperlink ref="B18" location="SPFOCUS!A1" display="SPFOCUS" xr:uid="{C6D9A1C9-9C6F-4902-AB62-9CAD2D8B09B8}"/>
    <hyperlink ref="B19" location="SPMUCF!A1" display="SPMUCF" xr:uid="{0E721A7E-4925-4A8A-B0B3-9F1B1AC75869}"/>
    <hyperlink ref="B20" location="SPSN100!A1" display="SPSN100" xr:uid="{5BF3FAE0-711F-4557-9FC1-CEE6DC4A8FF7}"/>
    <hyperlink ref="B21" location="SPTAX!A1" display="SPTAX" xr:uid="{0D642665-A254-44BA-BE0B-1BDBC64CDA55}"/>
    <hyperlink ref="B22" location="SRURAL!A1" display="SRURAL" xr:uid="{7F7F0D82-64E4-44D4-B99E-49E64B99464E}"/>
    <hyperlink ref="B23" location="SSFUND!A1" display="SSFUND" xr:uid="{D1892007-3986-498F-B3CF-4FCF01F47FBB}"/>
    <hyperlink ref="B24" location="STAX!A1" display="STAX" xr:uid="{62DCDFCE-F812-4898-AB10-22193E176A35}"/>
    <hyperlink ref="B25" location="SUNBCF!A1" display="SUNBCF" xr:uid="{F251E31D-5655-4FC5-A071-07EB7D95C521}"/>
    <hyperlink ref="B27" location="SUNFOP!A1" display="SUNFOP" xr:uid="{DCF2B132-6446-4CE3-844C-096B023135F0}"/>
    <hyperlink ref="B3" location="GLOB!A1" display="GLOB" xr:uid="{C89F9673-BE1B-4CAA-AD4A-8D30E9A9E972}"/>
    <hyperlink ref="B26" location="SUNFCF!A1" display="SUNFCF" xr:uid="{0C21AA88-62B5-4391-B3BD-E51F1D237BA9}"/>
    <hyperlink ref="B16" location="SPDYF!A1" display="SPDYF" xr:uid="{E4B95842-EB21-49BE-926D-8A41B9342F70}"/>
    <hyperlink ref="B2" location="CAPEXG!A1" display="CAPEXG" xr:uid="{BE907852-B21B-4BBF-A291-8D86821E048F}"/>
    <hyperlink ref="B29" location="SUNCYF!A1" display="SUNCYF" xr:uid="{001DF7C5-BDD9-47F4-AC42-A2438FB011BB}"/>
    <hyperlink ref="B30" location="SUNMFF!A1" display="SUNMFF" xr:uid="{A87413E3-B6B3-4462-8CCB-05DA1D8F45F1}"/>
    <hyperlink ref="B31" location="SUNIPA!A1" display="SUNIPA" xr:uid="{8FD4CE26-2D20-4071-AB89-175DD28AD4E3}"/>
    <hyperlink ref="B28" location="SUNMAF!A1" display="SUNMAF" xr:uid="{F5C79C15-216E-4766-9D0B-30882431C0B1}"/>
  </hyperlinks>
  <pageMargins left="0.7" right="0.7" top="0.75" bottom="0.75" header="0.3" footer="0.3"/>
  <headerFooter>
    <oddHeader>&amp;L&amp;"Calibri"&amp;10&amp;KFF0000 "Sensitivity: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5638A-AFFE-451B-BD53-044A9EE815A1}">
  <sheetPr>
    <outlinePr summaryBelow="0" summaryRight="0"/>
  </sheetPr>
  <dimension ref="A1:Q156"/>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710937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1</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11</v>
      </c>
      <c r="C7" s="88" t="s">
        <v>12</v>
      </c>
      <c r="D7" s="88" t="s">
        <v>13</v>
      </c>
      <c r="E7" s="89">
        <v>198000</v>
      </c>
      <c r="F7" s="90">
        <v>8008.902</v>
      </c>
      <c r="G7" s="91">
        <v>8.2470219999999997E-2</v>
      </c>
      <c r="H7" s="82" t="s">
        <v>140</v>
      </c>
    </row>
    <row r="8" spans="1:9" x14ac:dyDescent="0.2">
      <c r="A8" s="87">
        <v>2</v>
      </c>
      <c r="B8" s="88" t="s">
        <v>14</v>
      </c>
      <c r="C8" s="88" t="s">
        <v>15</v>
      </c>
      <c r="D8" s="88" t="s">
        <v>16</v>
      </c>
      <c r="E8" s="89">
        <v>415000</v>
      </c>
      <c r="F8" s="90">
        <v>7519.3850000000002</v>
      </c>
      <c r="G8" s="91">
        <v>7.7429509999999993E-2</v>
      </c>
      <c r="H8" s="82" t="s">
        <v>140</v>
      </c>
    </row>
    <row r="9" spans="1:9" x14ac:dyDescent="0.2">
      <c r="A9" s="87">
        <v>3</v>
      </c>
      <c r="B9" s="88" t="s">
        <v>17</v>
      </c>
      <c r="C9" s="88" t="s">
        <v>18</v>
      </c>
      <c r="D9" s="88" t="s">
        <v>19</v>
      </c>
      <c r="E9" s="89">
        <v>510000</v>
      </c>
      <c r="F9" s="90">
        <v>6512.7</v>
      </c>
      <c r="G9" s="91">
        <v>6.7063349999999994E-2</v>
      </c>
      <c r="H9" s="82" t="s">
        <v>140</v>
      </c>
    </row>
    <row r="10" spans="1:9" x14ac:dyDescent="0.2">
      <c r="A10" s="87">
        <v>4</v>
      </c>
      <c r="B10" s="88" t="s">
        <v>20</v>
      </c>
      <c r="C10" s="88" t="s">
        <v>21</v>
      </c>
      <c r="D10" s="88" t="s">
        <v>22</v>
      </c>
      <c r="E10" s="89">
        <v>1340000</v>
      </c>
      <c r="F10" s="90">
        <v>4387.16</v>
      </c>
      <c r="G10" s="91">
        <v>4.5175989999999999E-2</v>
      </c>
      <c r="H10" s="82" t="s">
        <v>140</v>
      </c>
    </row>
    <row r="11" spans="1:9" ht="25.5" x14ac:dyDescent="0.2">
      <c r="A11" s="87">
        <v>5</v>
      </c>
      <c r="B11" s="88" t="s">
        <v>23</v>
      </c>
      <c r="C11" s="88" t="s">
        <v>24</v>
      </c>
      <c r="D11" s="88" t="s">
        <v>25</v>
      </c>
      <c r="E11" s="89">
        <v>28000</v>
      </c>
      <c r="F11" s="90">
        <v>3206</v>
      </c>
      <c r="G11" s="91">
        <v>3.3013210000000001E-2</v>
      </c>
      <c r="H11" s="82" t="s">
        <v>140</v>
      </c>
    </row>
    <row r="12" spans="1:9" x14ac:dyDescent="0.2">
      <c r="A12" s="87">
        <v>6</v>
      </c>
      <c r="B12" s="88" t="s">
        <v>26</v>
      </c>
      <c r="C12" s="88" t="s">
        <v>27</v>
      </c>
      <c r="D12" s="88" t="s">
        <v>28</v>
      </c>
      <c r="E12" s="89">
        <v>675000</v>
      </c>
      <c r="F12" s="90">
        <v>2797.5374999999999</v>
      </c>
      <c r="G12" s="91">
        <v>2.8807139999999998E-2</v>
      </c>
      <c r="H12" s="82" t="s">
        <v>140</v>
      </c>
    </row>
    <row r="13" spans="1:9" x14ac:dyDescent="0.2">
      <c r="A13" s="87">
        <v>7</v>
      </c>
      <c r="B13" s="88" t="s">
        <v>29</v>
      </c>
      <c r="C13" s="88" t="s">
        <v>30</v>
      </c>
      <c r="D13" s="88" t="s">
        <v>31</v>
      </c>
      <c r="E13" s="89">
        <v>132000</v>
      </c>
      <c r="F13" s="90">
        <v>2771.2080000000001</v>
      </c>
      <c r="G13" s="91">
        <v>2.8536010000000001E-2</v>
      </c>
      <c r="H13" s="82" t="s">
        <v>140</v>
      </c>
    </row>
    <row r="14" spans="1:9" x14ac:dyDescent="0.2">
      <c r="A14" s="87">
        <v>8</v>
      </c>
      <c r="B14" s="88" t="s">
        <v>32</v>
      </c>
      <c r="C14" s="88" t="s">
        <v>33</v>
      </c>
      <c r="D14" s="88" t="s">
        <v>34</v>
      </c>
      <c r="E14" s="89">
        <v>100000</v>
      </c>
      <c r="F14" s="90">
        <v>2488.6</v>
      </c>
      <c r="G14" s="91">
        <v>2.5625909999999998E-2</v>
      </c>
      <c r="H14" s="82" t="s">
        <v>140</v>
      </c>
    </row>
    <row r="15" spans="1:9" x14ac:dyDescent="0.2">
      <c r="A15" s="87">
        <v>9</v>
      </c>
      <c r="B15" s="88" t="s">
        <v>35</v>
      </c>
      <c r="C15" s="88" t="s">
        <v>36</v>
      </c>
      <c r="D15" s="88" t="s">
        <v>37</v>
      </c>
      <c r="E15" s="89">
        <v>7000</v>
      </c>
      <c r="F15" s="90">
        <v>2363.1999999999998</v>
      </c>
      <c r="G15" s="91">
        <v>2.4334620000000001E-2</v>
      </c>
      <c r="H15" s="82" t="s">
        <v>140</v>
      </c>
    </row>
    <row r="16" spans="1:9" x14ac:dyDescent="0.2">
      <c r="A16" s="87">
        <v>10</v>
      </c>
      <c r="B16" s="88" t="s">
        <v>38</v>
      </c>
      <c r="C16" s="88" t="s">
        <v>39</v>
      </c>
      <c r="D16" s="88" t="s">
        <v>37</v>
      </c>
      <c r="E16" s="89">
        <v>51000</v>
      </c>
      <c r="F16" s="90">
        <v>2267.0520000000001</v>
      </c>
      <c r="G16" s="91">
        <v>2.334456E-2</v>
      </c>
      <c r="H16" s="82" t="s">
        <v>140</v>
      </c>
    </row>
    <row r="17" spans="1:8" x14ac:dyDescent="0.2">
      <c r="A17" s="87">
        <v>11</v>
      </c>
      <c r="B17" s="88" t="s">
        <v>40</v>
      </c>
      <c r="C17" s="88" t="s">
        <v>41</v>
      </c>
      <c r="D17" s="88" t="s">
        <v>13</v>
      </c>
      <c r="E17" s="89">
        <v>158000</v>
      </c>
      <c r="F17" s="90">
        <v>2213.422</v>
      </c>
      <c r="G17" s="91">
        <v>2.279231E-2</v>
      </c>
      <c r="H17" s="82" t="s">
        <v>140</v>
      </c>
    </row>
    <row r="18" spans="1:8" x14ac:dyDescent="0.2">
      <c r="A18" s="87">
        <v>12</v>
      </c>
      <c r="B18" s="88" t="s">
        <v>42</v>
      </c>
      <c r="C18" s="88" t="s">
        <v>43</v>
      </c>
      <c r="D18" s="88" t="s">
        <v>44</v>
      </c>
      <c r="E18" s="89">
        <v>200000</v>
      </c>
      <c r="F18" s="90">
        <v>2120</v>
      </c>
      <c r="G18" s="91">
        <v>2.183032E-2</v>
      </c>
      <c r="H18" s="82" t="s">
        <v>140</v>
      </c>
    </row>
    <row r="19" spans="1:8" x14ac:dyDescent="0.2">
      <c r="A19" s="87">
        <v>13</v>
      </c>
      <c r="B19" s="88" t="s">
        <v>45</v>
      </c>
      <c r="C19" s="88" t="s">
        <v>46</v>
      </c>
      <c r="D19" s="88" t="s">
        <v>22</v>
      </c>
      <c r="E19" s="89">
        <v>800000</v>
      </c>
      <c r="F19" s="90">
        <v>2108.4</v>
      </c>
      <c r="G19" s="91">
        <v>2.171087E-2</v>
      </c>
      <c r="H19" s="82" t="s">
        <v>140</v>
      </c>
    </row>
    <row r="20" spans="1:8" x14ac:dyDescent="0.2">
      <c r="A20" s="87">
        <v>14</v>
      </c>
      <c r="B20" s="88" t="s">
        <v>47</v>
      </c>
      <c r="C20" s="88" t="s">
        <v>48</v>
      </c>
      <c r="D20" s="88" t="s">
        <v>44</v>
      </c>
      <c r="E20" s="89">
        <v>145000</v>
      </c>
      <c r="F20" s="90">
        <v>2108.3000000000002</v>
      </c>
      <c r="G20" s="91">
        <v>2.1709840000000001E-2</v>
      </c>
      <c r="H20" s="82" t="s">
        <v>140</v>
      </c>
    </row>
    <row r="21" spans="1:8" x14ac:dyDescent="0.2">
      <c r="A21" s="87">
        <v>15</v>
      </c>
      <c r="B21" s="88" t="s">
        <v>49</v>
      </c>
      <c r="C21" s="88" t="s">
        <v>50</v>
      </c>
      <c r="D21" s="88" t="s">
        <v>51</v>
      </c>
      <c r="E21" s="89">
        <v>21000</v>
      </c>
      <c r="F21" s="90">
        <v>1868.6849999999999</v>
      </c>
      <c r="G21" s="91">
        <v>1.9242450000000001E-2</v>
      </c>
      <c r="H21" s="82" t="s">
        <v>140</v>
      </c>
    </row>
    <row r="22" spans="1:8" x14ac:dyDescent="0.2">
      <c r="A22" s="87">
        <v>16</v>
      </c>
      <c r="B22" s="88" t="s">
        <v>52</v>
      </c>
      <c r="C22" s="88" t="s">
        <v>53</v>
      </c>
      <c r="D22" s="88" t="s">
        <v>19</v>
      </c>
      <c r="E22" s="89">
        <v>575000</v>
      </c>
      <c r="F22" s="90">
        <v>1863.2874999999999</v>
      </c>
      <c r="G22" s="91">
        <v>1.9186870000000002E-2</v>
      </c>
      <c r="H22" s="82" t="s">
        <v>140</v>
      </c>
    </row>
    <row r="23" spans="1:8" x14ac:dyDescent="0.2">
      <c r="A23" s="87">
        <v>17</v>
      </c>
      <c r="B23" s="88" t="s">
        <v>54</v>
      </c>
      <c r="C23" s="88" t="s">
        <v>55</v>
      </c>
      <c r="D23" s="88" t="s">
        <v>37</v>
      </c>
      <c r="E23" s="89">
        <v>238000</v>
      </c>
      <c r="F23" s="90">
        <v>1849.26</v>
      </c>
      <c r="G23" s="91">
        <v>1.9042420000000001E-2</v>
      </c>
      <c r="H23" s="82" t="s">
        <v>140</v>
      </c>
    </row>
    <row r="24" spans="1:8" x14ac:dyDescent="0.2">
      <c r="A24" s="87">
        <v>18</v>
      </c>
      <c r="B24" s="88" t="s">
        <v>56</v>
      </c>
      <c r="C24" s="88" t="s">
        <v>57</v>
      </c>
      <c r="D24" s="88" t="s">
        <v>34</v>
      </c>
      <c r="E24" s="89">
        <v>16000</v>
      </c>
      <c r="F24" s="90">
        <v>1791.76</v>
      </c>
      <c r="G24" s="91">
        <v>1.8450319999999999E-2</v>
      </c>
      <c r="H24" s="82" t="s">
        <v>140</v>
      </c>
    </row>
    <row r="25" spans="1:8" ht="25.5" x14ac:dyDescent="0.2">
      <c r="A25" s="87">
        <v>19</v>
      </c>
      <c r="B25" s="88" t="s">
        <v>58</v>
      </c>
      <c r="C25" s="88" t="s">
        <v>59</v>
      </c>
      <c r="D25" s="88" t="s">
        <v>60</v>
      </c>
      <c r="E25" s="89">
        <v>100000</v>
      </c>
      <c r="F25" s="90">
        <v>1593.1</v>
      </c>
      <c r="G25" s="91">
        <v>1.6404660000000001E-2</v>
      </c>
      <c r="H25" s="82" t="s">
        <v>140</v>
      </c>
    </row>
    <row r="26" spans="1:8" x14ac:dyDescent="0.2">
      <c r="A26" s="87">
        <v>20</v>
      </c>
      <c r="B26" s="88" t="s">
        <v>61</v>
      </c>
      <c r="C26" s="88" t="s">
        <v>62</v>
      </c>
      <c r="D26" s="88" t="s">
        <v>37</v>
      </c>
      <c r="E26" s="89">
        <v>40000</v>
      </c>
      <c r="F26" s="90">
        <v>1560.64</v>
      </c>
      <c r="G26" s="91">
        <v>1.607041E-2</v>
      </c>
      <c r="H26" s="82" t="s">
        <v>140</v>
      </c>
    </row>
    <row r="27" spans="1:8" ht="25.5" x14ac:dyDescent="0.2">
      <c r="A27" s="87">
        <v>21</v>
      </c>
      <c r="B27" s="88" t="s">
        <v>63</v>
      </c>
      <c r="C27" s="88" t="s">
        <v>64</v>
      </c>
      <c r="D27" s="88" t="s">
        <v>60</v>
      </c>
      <c r="E27" s="89">
        <v>450000</v>
      </c>
      <c r="F27" s="90">
        <v>1530</v>
      </c>
      <c r="G27" s="91">
        <v>1.5754899999999999E-2</v>
      </c>
      <c r="H27" s="82" t="s">
        <v>140</v>
      </c>
    </row>
    <row r="28" spans="1:8" x14ac:dyDescent="0.2">
      <c r="A28" s="87">
        <v>22</v>
      </c>
      <c r="B28" s="88" t="s">
        <v>65</v>
      </c>
      <c r="C28" s="88" t="s">
        <v>66</v>
      </c>
      <c r="D28" s="88" t="s">
        <v>31</v>
      </c>
      <c r="E28" s="89">
        <v>25000</v>
      </c>
      <c r="F28" s="90">
        <v>1529.875</v>
      </c>
      <c r="G28" s="91">
        <v>1.5753610000000001E-2</v>
      </c>
      <c r="H28" s="82" t="s">
        <v>140</v>
      </c>
    </row>
    <row r="29" spans="1:8" x14ac:dyDescent="0.2">
      <c r="A29" s="87">
        <v>23</v>
      </c>
      <c r="B29" s="88" t="s">
        <v>67</v>
      </c>
      <c r="C29" s="88" t="s">
        <v>68</v>
      </c>
      <c r="D29" s="88" t="s">
        <v>34</v>
      </c>
      <c r="E29" s="89">
        <v>57000</v>
      </c>
      <c r="F29" s="90">
        <v>1444.722</v>
      </c>
      <c r="G29" s="91">
        <v>1.4876759999999999E-2</v>
      </c>
      <c r="H29" s="82" t="s">
        <v>140</v>
      </c>
    </row>
    <row r="30" spans="1:8" x14ac:dyDescent="0.2">
      <c r="A30" s="87">
        <v>24</v>
      </c>
      <c r="B30" s="88" t="s">
        <v>69</v>
      </c>
      <c r="C30" s="88" t="s">
        <v>70</v>
      </c>
      <c r="D30" s="88" t="s">
        <v>22</v>
      </c>
      <c r="E30" s="89">
        <v>415000</v>
      </c>
      <c r="F30" s="90">
        <v>1440.05</v>
      </c>
      <c r="G30" s="91">
        <v>1.4828650000000001E-2</v>
      </c>
      <c r="H30" s="82" t="s">
        <v>140</v>
      </c>
    </row>
    <row r="31" spans="1:8" x14ac:dyDescent="0.2">
      <c r="A31" s="87">
        <v>25</v>
      </c>
      <c r="B31" s="88" t="s">
        <v>71</v>
      </c>
      <c r="C31" s="88" t="s">
        <v>72</v>
      </c>
      <c r="D31" s="88" t="s">
        <v>37</v>
      </c>
      <c r="E31" s="89">
        <v>325000</v>
      </c>
      <c r="F31" s="90">
        <v>1438.6125</v>
      </c>
      <c r="G31" s="91">
        <v>1.481385E-2</v>
      </c>
      <c r="H31" s="82" t="s">
        <v>140</v>
      </c>
    </row>
    <row r="32" spans="1:8" x14ac:dyDescent="0.2">
      <c r="A32" s="87">
        <v>26</v>
      </c>
      <c r="B32" s="88" t="s">
        <v>73</v>
      </c>
      <c r="C32" s="88" t="s">
        <v>74</v>
      </c>
      <c r="D32" s="88" t="s">
        <v>37</v>
      </c>
      <c r="E32" s="89">
        <v>33000</v>
      </c>
      <c r="F32" s="90">
        <v>1329.9</v>
      </c>
      <c r="G32" s="91">
        <v>1.3694410000000001E-2</v>
      </c>
      <c r="H32" s="82" t="s">
        <v>140</v>
      </c>
    </row>
    <row r="33" spans="1:8" x14ac:dyDescent="0.2">
      <c r="A33" s="87">
        <v>27</v>
      </c>
      <c r="B33" s="88" t="s">
        <v>75</v>
      </c>
      <c r="C33" s="88" t="s">
        <v>76</v>
      </c>
      <c r="D33" s="88" t="s">
        <v>77</v>
      </c>
      <c r="E33" s="89">
        <v>25000</v>
      </c>
      <c r="F33" s="90">
        <v>1308.5</v>
      </c>
      <c r="G33" s="91">
        <v>1.347404E-2</v>
      </c>
      <c r="H33" s="82" t="s">
        <v>140</v>
      </c>
    </row>
    <row r="34" spans="1:8" ht="25.5" x14ac:dyDescent="0.2">
      <c r="A34" s="87">
        <v>28</v>
      </c>
      <c r="B34" s="88" t="s">
        <v>78</v>
      </c>
      <c r="C34" s="88" t="s">
        <v>79</v>
      </c>
      <c r="D34" s="88" t="s">
        <v>25</v>
      </c>
      <c r="E34" s="89">
        <v>25000</v>
      </c>
      <c r="F34" s="90">
        <v>1283.25</v>
      </c>
      <c r="G34" s="91">
        <v>1.321404E-2</v>
      </c>
      <c r="H34" s="82" t="s">
        <v>140</v>
      </c>
    </row>
    <row r="35" spans="1:8" x14ac:dyDescent="0.2">
      <c r="A35" s="87">
        <v>29</v>
      </c>
      <c r="B35" s="88" t="s">
        <v>80</v>
      </c>
      <c r="C35" s="88" t="s">
        <v>81</v>
      </c>
      <c r="D35" s="88" t="s">
        <v>82</v>
      </c>
      <c r="E35" s="89">
        <v>550000</v>
      </c>
      <c r="F35" s="90">
        <v>1274.9000000000001</v>
      </c>
      <c r="G35" s="91">
        <v>1.312805E-2</v>
      </c>
      <c r="H35" s="82" t="s">
        <v>140</v>
      </c>
    </row>
    <row r="36" spans="1:8" x14ac:dyDescent="0.2">
      <c r="A36" s="87">
        <v>30</v>
      </c>
      <c r="B36" s="88" t="s">
        <v>83</v>
      </c>
      <c r="C36" s="88" t="s">
        <v>84</v>
      </c>
      <c r="D36" s="88" t="s">
        <v>16</v>
      </c>
      <c r="E36" s="89">
        <v>325000</v>
      </c>
      <c r="F36" s="90">
        <v>1263.5999999999999</v>
      </c>
      <c r="G36" s="91">
        <v>1.3011689999999999E-2</v>
      </c>
      <c r="H36" s="82" t="s">
        <v>140</v>
      </c>
    </row>
    <row r="37" spans="1:8" x14ac:dyDescent="0.2">
      <c r="A37" s="87">
        <v>31</v>
      </c>
      <c r="B37" s="88" t="s">
        <v>85</v>
      </c>
      <c r="C37" s="88" t="s">
        <v>86</v>
      </c>
      <c r="D37" s="88" t="s">
        <v>31</v>
      </c>
      <c r="E37" s="89">
        <v>155000</v>
      </c>
      <c r="F37" s="90">
        <v>1251.2375</v>
      </c>
      <c r="G37" s="91">
        <v>1.2884390000000001E-2</v>
      </c>
      <c r="H37" s="82" t="s">
        <v>140</v>
      </c>
    </row>
    <row r="38" spans="1:8" x14ac:dyDescent="0.2">
      <c r="A38" s="87">
        <v>32</v>
      </c>
      <c r="B38" s="88" t="s">
        <v>87</v>
      </c>
      <c r="C38" s="88" t="s">
        <v>88</v>
      </c>
      <c r="D38" s="88" t="s">
        <v>31</v>
      </c>
      <c r="E38" s="89">
        <v>24000</v>
      </c>
      <c r="F38" s="90">
        <v>1225.2</v>
      </c>
      <c r="G38" s="91">
        <v>1.2616280000000001E-2</v>
      </c>
      <c r="H38" s="82" t="s">
        <v>140</v>
      </c>
    </row>
    <row r="39" spans="1:8" x14ac:dyDescent="0.2">
      <c r="A39" s="87">
        <v>33</v>
      </c>
      <c r="B39" s="88" t="s">
        <v>89</v>
      </c>
      <c r="C39" s="88" t="s">
        <v>90</v>
      </c>
      <c r="D39" s="88" t="s">
        <v>37</v>
      </c>
      <c r="E39" s="89">
        <v>16000</v>
      </c>
      <c r="F39" s="90">
        <v>1222.1600000000001</v>
      </c>
      <c r="G39" s="91">
        <v>1.2584969999999999E-2</v>
      </c>
      <c r="H39" s="82" t="s">
        <v>140</v>
      </c>
    </row>
    <row r="40" spans="1:8" x14ac:dyDescent="0.2">
      <c r="A40" s="87">
        <v>34</v>
      </c>
      <c r="B40" s="88" t="s">
        <v>91</v>
      </c>
      <c r="C40" s="88" t="s">
        <v>92</v>
      </c>
      <c r="D40" s="88" t="s">
        <v>37</v>
      </c>
      <c r="E40" s="89">
        <v>2500000</v>
      </c>
      <c r="F40" s="90">
        <v>1188</v>
      </c>
      <c r="G40" s="91">
        <v>1.223322E-2</v>
      </c>
      <c r="H40" s="82" t="s">
        <v>140</v>
      </c>
    </row>
    <row r="41" spans="1:8" x14ac:dyDescent="0.2">
      <c r="A41" s="87">
        <v>35</v>
      </c>
      <c r="B41" s="88" t="s">
        <v>93</v>
      </c>
      <c r="C41" s="88" t="s">
        <v>94</v>
      </c>
      <c r="D41" s="88" t="s">
        <v>77</v>
      </c>
      <c r="E41" s="89">
        <v>260000</v>
      </c>
      <c r="F41" s="90">
        <v>1186.1199999999999</v>
      </c>
      <c r="G41" s="91">
        <v>1.221386E-2</v>
      </c>
      <c r="H41" s="82" t="s">
        <v>140</v>
      </c>
    </row>
    <row r="42" spans="1:8" x14ac:dyDescent="0.2">
      <c r="A42" s="87">
        <v>36</v>
      </c>
      <c r="B42" s="88" t="s">
        <v>95</v>
      </c>
      <c r="C42" s="88" t="s">
        <v>96</v>
      </c>
      <c r="D42" s="88" t="s">
        <v>97</v>
      </c>
      <c r="E42" s="89">
        <v>625000</v>
      </c>
      <c r="F42" s="90">
        <v>1109.375</v>
      </c>
      <c r="G42" s="91">
        <v>1.1423590000000001E-2</v>
      </c>
      <c r="H42" s="82" t="s">
        <v>140</v>
      </c>
    </row>
    <row r="43" spans="1:8" x14ac:dyDescent="0.2">
      <c r="A43" s="87">
        <v>37</v>
      </c>
      <c r="B43" s="88" t="s">
        <v>98</v>
      </c>
      <c r="C43" s="88" t="s">
        <v>99</v>
      </c>
      <c r="D43" s="88" t="s">
        <v>22</v>
      </c>
      <c r="E43" s="89">
        <v>88000</v>
      </c>
      <c r="F43" s="90">
        <v>1069.288</v>
      </c>
      <c r="G43" s="91">
        <v>1.1010799999999999E-2</v>
      </c>
      <c r="H43" s="82" t="s">
        <v>140</v>
      </c>
    </row>
    <row r="44" spans="1:8" x14ac:dyDescent="0.2">
      <c r="A44" s="87">
        <v>38</v>
      </c>
      <c r="B44" s="88" t="s">
        <v>100</v>
      </c>
      <c r="C44" s="88" t="s">
        <v>101</v>
      </c>
      <c r="D44" s="88" t="s">
        <v>77</v>
      </c>
      <c r="E44" s="89">
        <v>202500</v>
      </c>
      <c r="F44" s="90">
        <v>1036.5975000000001</v>
      </c>
      <c r="G44" s="91">
        <v>1.067418E-2</v>
      </c>
      <c r="H44" s="82" t="s">
        <v>140</v>
      </c>
    </row>
    <row r="45" spans="1:8" x14ac:dyDescent="0.2">
      <c r="A45" s="87">
        <v>39</v>
      </c>
      <c r="B45" s="88" t="s">
        <v>102</v>
      </c>
      <c r="C45" s="88" t="s">
        <v>103</v>
      </c>
      <c r="D45" s="88" t="s">
        <v>16</v>
      </c>
      <c r="E45" s="89">
        <v>65000</v>
      </c>
      <c r="F45" s="90">
        <v>1004.575</v>
      </c>
      <c r="G45" s="91">
        <v>1.034443E-2</v>
      </c>
      <c r="H45" s="82" t="s">
        <v>140</v>
      </c>
    </row>
    <row r="46" spans="1:8" x14ac:dyDescent="0.2">
      <c r="A46" s="87">
        <v>40</v>
      </c>
      <c r="B46" s="88" t="s">
        <v>104</v>
      </c>
      <c r="C46" s="88" t="s">
        <v>105</v>
      </c>
      <c r="D46" s="88" t="s">
        <v>34</v>
      </c>
      <c r="E46" s="89">
        <v>25000</v>
      </c>
      <c r="F46" s="90">
        <v>1003.7</v>
      </c>
      <c r="G46" s="91">
        <v>1.033542E-2</v>
      </c>
      <c r="H46" s="82" t="s">
        <v>140</v>
      </c>
    </row>
    <row r="47" spans="1:8" x14ac:dyDescent="0.2">
      <c r="A47" s="87">
        <v>41</v>
      </c>
      <c r="B47" s="88" t="s">
        <v>106</v>
      </c>
      <c r="C47" s="88" t="s">
        <v>107</v>
      </c>
      <c r="D47" s="88" t="s">
        <v>13</v>
      </c>
      <c r="E47" s="89">
        <v>650000</v>
      </c>
      <c r="F47" s="90">
        <v>964.40499999999997</v>
      </c>
      <c r="G47" s="91">
        <v>9.9307900000000001E-3</v>
      </c>
      <c r="H47" s="82" t="s">
        <v>140</v>
      </c>
    </row>
    <row r="48" spans="1:8" x14ac:dyDescent="0.2">
      <c r="A48" s="87">
        <v>42</v>
      </c>
      <c r="B48" s="88" t="s">
        <v>108</v>
      </c>
      <c r="C48" s="88" t="s">
        <v>109</v>
      </c>
      <c r="D48" s="88" t="s">
        <v>31</v>
      </c>
      <c r="E48" s="89">
        <v>120000</v>
      </c>
      <c r="F48" s="90">
        <v>857.52</v>
      </c>
      <c r="G48" s="91">
        <v>8.8301600000000001E-3</v>
      </c>
      <c r="H48" s="82" t="s">
        <v>140</v>
      </c>
    </row>
    <row r="49" spans="1:8" x14ac:dyDescent="0.2">
      <c r="A49" s="87">
        <v>43</v>
      </c>
      <c r="B49" s="88" t="s">
        <v>110</v>
      </c>
      <c r="C49" s="88" t="s">
        <v>111</v>
      </c>
      <c r="D49" s="88" t="s">
        <v>112</v>
      </c>
      <c r="E49" s="89">
        <v>67000</v>
      </c>
      <c r="F49" s="90">
        <v>841.45299999999997</v>
      </c>
      <c r="G49" s="91">
        <v>8.6647100000000008E-3</v>
      </c>
      <c r="H49" s="82" t="s">
        <v>140</v>
      </c>
    </row>
    <row r="50" spans="1:8" x14ac:dyDescent="0.2">
      <c r="A50" s="87">
        <v>44</v>
      </c>
      <c r="B50" s="88" t="s">
        <v>113</v>
      </c>
      <c r="C50" s="88" t="s">
        <v>114</v>
      </c>
      <c r="D50" s="88" t="s">
        <v>115</v>
      </c>
      <c r="E50" s="89">
        <v>11000</v>
      </c>
      <c r="F50" s="90">
        <v>838.2</v>
      </c>
      <c r="G50" s="91">
        <v>8.6312100000000003E-3</v>
      </c>
      <c r="H50" s="82" t="s">
        <v>140</v>
      </c>
    </row>
    <row r="51" spans="1:8" x14ac:dyDescent="0.2">
      <c r="A51" s="87">
        <v>45</v>
      </c>
      <c r="B51" s="88" t="s">
        <v>116</v>
      </c>
      <c r="C51" s="88" t="s">
        <v>117</v>
      </c>
      <c r="D51" s="88" t="s">
        <v>118</v>
      </c>
      <c r="E51" s="89">
        <v>100000</v>
      </c>
      <c r="F51" s="90">
        <v>737.9</v>
      </c>
      <c r="G51" s="91">
        <v>7.59839E-3</v>
      </c>
      <c r="H51" s="82" t="s">
        <v>140</v>
      </c>
    </row>
    <row r="52" spans="1:8" x14ac:dyDescent="0.2">
      <c r="A52" s="87">
        <v>46</v>
      </c>
      <c r="B52" s="88" t="s">
        <v>119</v>
      </c>
      <c r="C52" s="88" t="s">
        <v>120</v>
      </c>
      <c r="D52" s="88" t="s">
        <v>37</v>
      </c>
      <c r="E52" s="89">
        <v>175000</v>
      </c>
      <c r="F52" s="90">
        <v>720.73749999999995</v>
      </c>
      <c r="G52" s="91">
        <v>7.4216600000000001E-3</v>
      </c>
      <c r="H52" s="82" t="s">
        <v>140</v>
      </c>
    </row>
    <row r="53" spans="1:8" x14ac:dyDescent="0.2">
      <c r="A53" s="87">
        <v>47</v>
      </c>
      <c r="B53" s="88" t="s">
        <v>121</v>
      </c>
      <c r="C53" s="88" t="s">
        <v>122</v>
      </c>
      <c r="D53" s="88" t="s">
        <v>123</v>
      </c>
      <c r="E53" s="89">
        <v>175000</v>
      </c>
      <c r="F53" s="90">
        <v>667.625</v>
      </c>
      <c r="G53" s="91">
        <v>6.8747499999999998E-3</v>
      </c>
      <c r="H53" s="82" t="s">
        <v>140</v>
      </c>
    </row>
    <row r="54" spans="1:8" ht="51" x14ac:dyDescent="0.2">
      <c r="A54" s="87">
        <v>48</v>
      </c>
      <c r="B54" s="88" t="s">
        <v>124</v>
      </c>
      <c r="C54" s="88" t="s">
        <v>125</v>
      </c>
      <c r="D54" s="88" t="s">
        <v>126</v>
      </c>
      <c r="E54" s="89">
        <v>350000</v>
      </c>
      <c r="F54" s="90">
        <v>614.74</v>
      </c>
      <c r="G54" s="91">
        <v>6.3301700000000004E-3</v>
      </c>
      <c r="H54" s="82" t="s">
        <v>140</v>
      </c>
    </row>
    <row r="55" spans="1:8" x14ac:dyDescent="0.2">
      <c r="A55" s="87">
        <v>49</v>
      </c>
      <c r="B55" s="88" t="s">
        <v>127</v>
      </c>
      <c r="C55" s="88" t="s">
        <v>128</v>
      </c>
      <c r="D55" s="88" t="s">
        <v>129</v>
      </c>
      <c r="E55" s="89">
        <v>50000</v>
      </c>
      <c r="F55" s="90">
        <v>596.45000000000005</v>
      </c>
      <c r="G55" s="91">
        <v>6.14184E-3</v>
      </c>
      <c r="H55" s="82" t="s">
        <v>140</v>
      </c>
    </row>
    <row r="56" spans="1:8" x14ac:dyDescent="0.2">
      <c r="A56" s="87">
        <v>50</v>
      </c>
      <c r="B56" s="88" t="s">
        <v>130</v>
      </c>
      <c r="C56" s="88" t="s">
        <v>131</v>
      </c>
      <c r="D56" s="88" t="s">
        <v>37</v>
      </c>
      <c r="E56" s="89">
        <v>18000</v>
      </c>
      <c r="F56" s="90">
        <v>581.32799999999997</v>
      </c>
      <c r="G56" s="91">
        <v>5.9861200000000002E-3</v>
      </c>
      <c r="H56" s="82" t="s">
        <v>140</v>
      </c>
    </row>
    <row r="57" spans="1:8" x14ac:dyDescent="0.2">
      <c r="A57" s="87">
        <v>51</v>
      </c>
      <c r="B57" s="88" t="s">
        <v>132</v>
      </c>
      <c r="C57" s="88" t="s">
        <v>133</v>
      </c>
      <c r="D57" s="88" t="s">
        <v>37</v>
      </c>
      <c r="E57" s="89">
        <v>100000</v>
      </c>
      <c r="F57" s="90">
        <v>578.15</v>
      </c>
      <c r="G57" s="91">
        <v>5.9534000000000002E-3</v>
      </c>
      <c r="H57" s="82" t="s">
        <v>140</v>
      </c>
    </row>
    <row r="58" spans="1:8" x14ac:dyDescent="0.2">
      <c r="A58" s="87">
        <v>52</v>
      </c>
      <c r="B58" s="88" t="s">
        <v>134</v>
      </c>
      <c r="C58" s="88" t="s">
        <v>135</v>
      </c>
      <c r="D58" s="88" t="s">
        <v>129</v>
      </c>
      <c r="E58" s="89">
        <v>300000</v>
      </c>
      <c r="F58" s="90">
        <v>553.04999999999995</v>
      </c>
      <c r="G58" s="91">
        <v>5.69493E-3</v>
      </c>
      <c r="H58" s="82" t="s">
        <v>140</v>
      </c>
    </row>
    <row r="59" spans="1:8" x14ac:dyDescent="0.2">
      <c r="A59" s="92"/>
      <c r="B59" s="92"/>
      <c r="C59" s="93" t="s">
        <v>139</v>
      </c>
      <c r="D59" s="92"/>
      <c r="E59" s="92" t="s">
        <v>140</v>
      </c>
      <c r="F59" s="94">
        <v>95089.820011189004</v>
      </c>
      <c r="G59" s="95">
        <v>0.97917025999999996</v>
      </c>
      <c r="H59" s="82" t="s">
        <v>140</v>
      </c>
    </row>
    <row r="60" spans="1:8" x14ac:dyDescent="0.2">
      <c r="A60" s="92"/>
      <c r="B60" s="92"/>
      <c r="C60" s="96"/>
      <c r="D60" s="92"/>
      <c r="E60" s="92"/>
      <c r="F60" s="97"/>
      <c r="G60" s="97"/>
      <c r="H60" s="82" t="s">
        <v>140</v>
      </c>
    </row>
    <row r="61" spans="1:8" x14ac:dyDescent="0.2">
      <c r="A61" s="92"/>
      <c r="B61" s="92"/>
      <c r="C61" s="93" t="s">
        <v>141</v>
      </c>
      <c r="D61" s="92"/>
      <c r="E61" s="92"/>
      <c r="F61" s="92"/>
      <c r="G61" s="92"/>
      <c r="H61" s="82" t="s">
        <v>140</v>
      </c>
    </row>
    <row r="62" spans="1:8" x14ac:dyDescent="0.2">
      <c r="A62" s="92"/>
      <c r="B62" s="92"/>
      <c r="C62" s="93" t="s">
        <v>139</v>
      </c>
      <c r="D62" s="92"/>
      <c r="E62" s="92" t="s">
        <v>140</v>
      </c>
      <c r="F62" s="98" t="s">
        <v>142</v>
      </c>
      <c r="G62" s="95">
        <v>0</v>
      </c>
      <c r="H62" s="82" t="s">
        <v>140</v>
      </c>
    </row>
    <row r="63" spans="1:8" x14ac:dyDescent="0.2">
      <c r="A63" s="92"/>
      <c r="B63" s="92"/>
      <c r="C63" s="96"/>
      <c r="D63" s="92"/>
      <c r="E63" s="92"/>
      <c r="F63" s="97"/>
      <c r="G63" s="97"/>
      <c r="H63" s="82" t="s">
        <v>140</v>
      </c>
    </row>
    <row r="64" spans="1:8" x14ac:dyDescent="0.2">
      <c r="A64" s="92"/>
      <c r="B64" s="92"/>
      <c r="C64" s="93" t="s">
        <v>143</v>
      </c>
      <c r="D64" s="92"/>
      <c r="E64" s="92"/>
      <c r="F64" s="92"/>
      <c r="G64" s="92"/>
      <c r="H64" s="82" t="s">
        <v>140</v>
      </c>
    </row>
    <row r="65" spans="1:8" x14ac:dyDescent="0.2">
      <c r="A65" s="83">
        <v>1</v>
      </c>
      <c r="B65" s="84" t="s">
        <v>136</v>
      </c>
      <c r="C65" s="84" t="s">
        <v>932</v>
      </c>
      <c r="D65" s="84" t="s">
        <v>137</v>
      </c>
      <c r="E65" s="85">
        <v>559425</v>
      </c>
      <c r="F65" s="86">
        <v>1.1189000000000001E-5</v>
      </c>
      <c r="G65" s="132" t="s">
        <v>138</v>
      </c>
      <c r="H65" s="82" t="s">
        <v>140</v>
      </c>
    </row>
    <row r="66" spans="1:8" x14ac:dyDescent="0.2">
      <c r="A66" s="92"/>
      <c r="B66" s="92"/>
      <c r="C66" s="93" t="s">
        <v>139</v>
      </c>
      <c r="D66" s="92"/>
      <c r="E66" s="92" t="s">
        <v>140</v>
      </c>
      <c r="F66" s="98" t="s">
        <v>142</v>
      </c>
      <c r="G66" s="95">
        <v>0</v>
      </c>
      <c r="H66" s="82" t="s">
        <v>140</v>
      </c>
    </row>
    <row r="67" spans="1:8" x14ac:dyDescent="0.2">
      <c r="A67" s="92"/>
      <c r="B67" s="92"/>
      <c r="C67" s="96"/>
      <c r="D67" s="92"/>
      <c r="E67" s="92"/>
      <c r="F67" s="97"/>
      <c r="G67" s="97"/>
      <c r="H67" s="82" t="s">
        <v>140</v>
      </c>
    </row>
    <row r="68" spans="1:8" x14ac:dyDescent="0.2">
      <c r="A68" s="92"/>
      <c r="B68" s="92"/>
      <c r="C68" s="93" t="s">
        <v>144</v>
      </c>
      <c r="D68" s="92"/>
      <c r="E68" s="92"/>
      <c r="F68" s="92"/>
      <c r="G68" s="92"/>
      <c r="H68" s="82" t="s">
        <v>140</v>
      </c>
    </row>
    <row r="69" spans="1:8" x14ac:dyDescent="0.2">
      <c r="A69" s="92"/>
      <c r="B69" s="92"/>
      <c r="C69" s="93" t="s">
        <v>139</v>
      </c>
      <c r="D69" s="92"/>
      <c r="E69" s="92" t="s">
        <v>140</v>
      </c>
      <c r="F69" s="98" t="s">
        <v>142</v>
      </c>
      <c r="G69" s="95">
        <v>0</v>
      </c>
      <c r="H69" s="82" t="s">
        <v>140</v>
      </c>
    </row>
    <row r="70" spans="1:8" x14ac:dyDescent="0.2">
      <c r="A70" s="92"/>
      <c r="B70" s="92"/>
      <c r="C70" s="96"/>
      <c r="D70" s="92"/>
      <c r="E70" s="92"/>
      <c r="F70" s="97"/>
      <c r="G70" s="97"/>
      <c r="H70" s="82" t="s">
        <v>140</v>
      </c>
    </row>
    <row r="71" spans="1:8" x14ac:dyDescent="0.2">
      <c r="A71" s="92"/>
      <c r="B71" s="92"/>
      <c r="C71" s="93" t="s">
        <v>145</v>
      </c>
      <c r="D71" s="92"/>
      <c r="E71" s="92"/>
      <c r="F71" s="97"/>
      <c r="G71" s="97"/>
      <c r="H71" s="82" t="s">
        <v>140</v>
      </c>
    </row>
    <row r="72" spans="1:8" x14ac:dyDescent="0.2">
      <c r="A72" s="92"/>
      <c r="B72" s="92"/>
      <c r="C72" s="93" t="s">
        <v>139</v>
      </c>
      <c r="D72" s="92"/>
      <c r="E72" s="92" t="s">
        <v>140</v>
      </c>
      <c r="F72" s="98" t="s">
        <v>142</v>
      </c>
      <c r="G72" s="95">
        <v>0</v>
      </c>
      <c r="H72" s="82" t="s">
        <v>140</v>
      </c>
    </row>
    <row r="73" spans="1:8" x14ac:dyDescent="0.2">
      <c r="A73" s="92"/>
      <c r="B73" s="92"/>
      <c r="C73" s="96"/>
      <c r="D73" s="92"/>
      <c r="E73" s="92"/>
      <c r="F73" s="97"/>
      <c r="G73" s="97"/>
      <c r="H73" s="82" t="s">
        <v>140</v>
      </c>
    </row>
    <row r="74" spans="1:8" x14ac:dyDescent="0.2">
      <c r="A74" s="92"/>
      <c r="B74" s="92"/>
      <c r="C74" s="93" t="s">
        <v>146</v>
      </c>
      <c r="D74" s="92"/>
      <c r="E74" s="92"/>
      <c r="F74" s="97"/>
      <c r="G74" s="97"/>
      <c r="H74" s="82" t="s">
        <v>140</v>
      </c>
    </row>
    <row r="75" spans="1:8" x14ac:dyDescent="0.2">
      <c r="A75" s="92"/>
      <c r="B75" s="92"/>
      <c r="C75" s="93" t="s">
        <v>139</v>
      </c>
      <c r="D75" s="92"/>
      <c r="E75" s="92" t="s">
        <v>140</v>
      </c>
      <c r="F75" s="98" t="s">
        <v>142</v>
      </c>
      <c r="G75" s="95">
        <v>0</v>
      </c>
      <c r="H75" s="82" t="s">
        <v>140</v>
      </c>
    </row>
    <row r="76" spans="1:8" x14ac:dyDescent="0.2">
      <c r="A76" s="92"/>
      <c r="B76" s="92"/>
      <c r="C76" s="96"/>
      <c r="D76" s="92"/>
      <c r="E76" s="92"/>
      <c r="F76" s="97"/>
      <c r="G76" s="97"/>
      <c r="H76" s="82" t="s">
        <v>140</v>
      </c>
    </row>
    <row r="77" spans="1:8" x14ac:dyDescent="0.2">
      <c r="A77" s="92"/>
      <c r="B77" s="92"/>
      <c r="C77" s="93" t="s">
        <v>147</v>
      </c>
      <c r="D77" s="92"/>
      <c r="E77" s="92"/>
      <c r="F77" s="94">
        <v>95089.820011189004</v>
      </c>
      <c r="G77" s="95">
        <v>0.97917025999999996</v>
      </c>
      <c r="H77" s="82" t="s">
        <v>140</v>
      </c>
    </row>
    <row r="78" spans="1:8" x14ac:dyDescent="0.2">
      <c r="A78" s="92"/>
      <c r="B78" s="92"/>
      <c r="C78" s="96"/>
      <c r="D78" s="92"/>
      <c r="E78" s="92"/>
      <c r="F78" s="97"/>
      <c r="G78" s="97"/>
      <c r="H78" s="82" t="s">
        <v>140</v>
      </c>
    </row>
    <row r="79" spans="1:8" x14ac:dyDescent="0.2">
      <c r="A79" s="92"/>
      <c r="B79" s="92"/>
      <c r="C79" s="93" t="s">
        <v>148</v>
      </c>
      <c r="D79" s="92"/>
      <c r="E79" s="92"/>
      <c r="F79" s="97"/>
      <c r="G79" s="97"/>
      <c r="H79" s="82" t="s">
        <v>140</v>
      </c>
    </row>
    <row r="80" spans="1:8" x14ac:dyDescent="0.2">
      <c r="A80" s="92"/>
      <c r="B80" s="92"/>
      <c r="C80" s="93" t="s">
        <v>10</v>
      </c>
      <c r="D80" s="92"/>
      <c r="E80" s="92"/>
      <c r="F80" s="97"/>
      <c r="G80" s="97"/>
      <c r="H80" s="82" t="s">
        <v>140</v>
      </c>
    </row>
    <row r="81" spans="1:8" x14ac:dyDescent="0.2">
      <c r="A81" s="92"/>
      <c r="B81" s="92"/>
      <c r="C81" s="93" t="s">
        <v>139</v>
      </c>
      <c r="D81" s="92"/>
      <c r="E81" s="92" t="s">
        <v>140</v>
      </c>
      <c r="F81" s="98" t="s">
        <v>142</v>
      </c>
      <c r="G81" s="95">
        <v>0</v>
      </c>
      <c r="H81" s="82" t="s">
        <v>140</v>
      </c>
    </row>
    <row r="82" spans="1:8" x14ac:dyDescent="0.2">
      <c r="A82" s="92"/>
      <c r="B82" s="92"/>
      <c r="C82" s="96"/>
      <c r="D82" s="92"/>
      <c r="E82" s="92"/>
      <c r="F82" s="97"/>
      <c r="G82" s="97"/>
      <c r="H82" s="82" t="s">
        <v>140</v>
      </c>
    </row>
    <row r="83" spans="1:8" x14ac:dyDescent="0.2">
      <c r="A83" s="92"/>
      <c r="B83" s="92"/>
      <c r="C83" s="93" t="s">
        <v>149</v>
      </c>
      <c r="D83" s="92"/>
      <c r="E83" s="92"/>
      <c r="F83" s="92"/>
      <c r="G83" s="92"/>
      <c r="H83" s="82" t="s">
        <v>140</v>
      </c>
    </row>
    <row r="84" spans="1:8" x14ac:dyDescent="0.2">
      <c r="A84" s="92"/>
      <c r="B84" s="92"/>
      <c r="C84" s="93" t="s">
        <v>139</v>
      </c>
      <c r="D84" s="92"/>
      <c r="E84" s="92" t="s">
        <v>140</v>
      </c>
      <c r="F84" s="98" t="s">
        <v>142</v>
      </c>
      <c r="G84" s="95">
        <v>0</v>
      </c>
      <c r="H84" s="82" t="s">
        <v>140</v>
      </c>
    </row>
    <row r="85" spans="1:8" x14ac:dyDescent="0.2">
      <c r="A85" s="92"/>
      <c r="B85" s="92"/>
      <c r="C85" s="96"/>
      <c r="D85" s="92"/>
      <c r="E85" s="92"/>
      <c r="F85" s="97"/>
      <c r="G85" s="97"/>
      <c r="H85" s="82" t="s">
        <v>140</v>
      </c>
    </row>
    <row r="86" spans="1:8" x14ac:dyDescent="0.2">
      <c r="A86" s="92"/>
      <c r="B86" s="92"/>
      <c r="C86" s="93" t="s">
        <v>150</v>
      </c>
      <c r="D86" s="92"/>
      <c r="E86" s="92"/>
      <c r="F86" s="92"/>
      <c r="G86" s="92"/>
      <c r="H86" s="82" t="s">
        <v>140</v>
      </c>
    </row>
    <row r="87" spans="1:8" x14ac:dyDescent="0.2">
      <c r="A87" s="92"/>
      <c r="B87" s="92"/>
      <c r="C87" s="93" t="s">
        <v>139</v>
      </c>
      <c r="D87" s="92"/>
      <c r="E87" s="92" t="s">
        <v>140</v>
      </c>
      <c r="F87" s="98" t="s">
        <v>142</v>
      </c>
      <c r="G87" s="95">
        <v>0</v>
      </c>
      <c r="H87" s="82" t="s">
        <v>140</v>
      </c>
    </row>
    <row r="88" spans="1:8" x14ac:dyDescent="0.2">
      <c r="A88" s="92"/>
      <c r="B88" s="92"/>
      <c r="C88" s="96"/>
      <c r="D88" s="92"/>
      <c r="E88" s="92"/>
      <c r="F88" s="97"/>
      <c r="G88" s="97"/>
      <c r="H88" s="82" t="s">
        <v>140</v>
      </c>
    </row>
    <row r="89" spans="1:8" x14ac:dyDescent="0.2">
      <c r="A89" s="92"/>
      <c r="B89" s="92"/>
      <c r="C89" s="93" t="s">
        <v>151</v>
      </c>
      <c r="D89" s="92"/>
      <c r="E89" s="92"/>
      <c r="F89" s="97"/>
      <c r="G89" s="97"/>
      <c r="H89" s="82" t="s">
        <v>140</v>
      </c>
    </row>
    <row r="90" spans="1:8" x14ac:dyDescent="0.2">
      <c r="A90" s="92"/>
      <c r="B90" s="92"/>
      <c r="C90" s="93" t="s">
        <v>139</v>
      </c>
      <c r="D90" s="92"/>
      <c r="E90" s="92" t="s">
        <v>140</v>
      </c>
      <c r="F90" s="98" t="s">
        <v>142</v>
      </c>
      <c r="G90" s="95">
        <v>0</v>
      </c>
      <c r="H90" s="82" t="s">
        <v>140</v>
      </c>
    </row>
    <row r="91" spans="1:8" x14ac:dyDescent="0.2">
      <c r="A91" s="92"/>
      <c r="B91" s="92"/>
      <c r="C91" s="96"/>
      <c r="D91" s="92"/>
      <c r="E91" s="92"/>
      <c r="F91" s="97"/>
      <c r="G91" s="97"/>
      <c r="H91" s="82" t="s">
        <v>140</v>
      </c>
    </row>
    <row r="92" spans="1:8" x14ac:dyDescent="0.2">
      <c r="A92" s="92"/>
      <c r="B92" s="92"/>
      <c r="C92" s="93" t="s">
        <v>152</v>
      </c>
      <c r="D92" s="92"/>
      <c r="E92" s="92"/>
      <c r="F92" s="94">
        <v>0</v>
      </c>
      <c r="G92" s="95">
        <v>0</v>
      </c>
      <c r="H92" s="82" t="s">
        <v>140</v>
      </c>
    </row>
    <row r="93" spans="1:8" x14ac:dyDescent="0.2">
      <c r="A93" s="92"/>
      <c r="B93" s="92"/>
      <c r="C93" s="96"/>
      <c r="D93" s="92"/>
      <c r="E93" s="92"/>
      <c r="F93" s="97"/>
      <c r="G93" s="97"/>
      <c r="H93" s="82" t="s">
        <v>140</v>
      </c>
    </row>
    <row r="94" spans="1:8" x14ac:dyDescent="0.2">
      <c r="A94" s="92"/>
      <c r="B94" s="92"/>
      <c r="C94" s="93" t="s">
        <v>153</v>
      </c>
      <c r="D94" s="92"/>
      <c r="E94" s="92"/>
      <c r="F94" s="97"/>
      <c r="G94" s="97"/>
      <c r="H94" s="82" t="s">
        <v>140</v>
      </c>
    </row>
    <row r="95" spans="1:8" x14ac:dyDescent="0.2">
      <c r="A95" s="92"/>
      <c r="B95" s="92"/>
      <c r="C95" s="93" t="s">
        <v>154</v>
      </c>
      <c r="D95" s="92"/>
      <c r="E95" s="92"/>
      <c r="F95" s="97"/>
      <c r="G95" s="97"/>
      <c r="H95" s="82" t="s">
        <v>140</v>
      </c>
    </row>
    <row r="96" spans="1:8" x14ac:dyDescent="0.2">
      <c r="A96" s="92"/>
      <c r="B96" s="92"/>
      <c r="C96" s="93" t="s">
        <v>139</v>
      </c>
      <c r="D96" s="92"/>
      <c r="E96" s="92" t="s">
        <v>140</v>
      </c>
      <c r="F96" s="98" t="s">
        <v>142</v>
      </c>
      <c r="G96" s="95">
        <v>0</v>
      </c>
      <c r="H96" s="82" t="s">
        <v>140</v>
      </c>
    </row>
    <row r="97" spans="1:8" x14ac:dyDescent="0.2">
      <c r="A97" s="92"/>
      <c r="B97" s="92"/>
      <c r="C97" s="96"/>
      <c r="D97" s="92"/>
      <c r="E97" s="92"/>
      <c r="F97" s="97"/>
      <c r="G97" s="97"/>
      <c r="H97" s="82" t="s">
        <v>140</v>
      </c>
    </row>
    <row r="98" spans="1:8" x14ac:dyDescent="0.2">
      <c r="A98" s="92"/>
      <c r="B98" s="92"/>
      <c r="C98" s="93" t="s">
        <v>155</v>
      </c>
      <c r="D98" s="92"/>
      <c r="E98" s="92"/>
      <c r="F98" s="97"/>
      <c r="G98" s="97"/>
      <c r="H98" s="82" t="s">
        <v>140</v>
      </c>
    </row>
    <row r="99" spans="1:8" x14ac:dyDescent="0.2">
      <c r="A99" s="92"/>
      <c r="B99" s="92"/>
      <c r="C99" s="93" t="s">
        <v>139</v>
      </c>
      <c r="D99" s="92"/>
      <c r="E99" s="92" t="s">
        <v>140</v>
      </c>
      <c r="F99" s="98" t="s">
        <v>142</v>
      </c>
      <c r="G99" s="95">
        <v>0</v>
      </c>
      <c r="H99" s="82" t="s">
        <v>140</v>
      </c>
    </row>
    <row r="100" spans="1:8" x14ac:dyDescent="0.2">
      <c r="A100" s="92"/>
      <c r="B100" s="92"/>
      <c r="C100" s="96"/>
      <c r="D100" s="92"/>
      <c r="E100" s="92"/>
      <c r="F100" s="97"/>
      <c r="G100" s="97"/>
      <c r="H100" s="82" t="s">
        <v>140</v>
      </c>
    </row>
    <row r="101" spans="1:8" x14ac:dyDescent="0.2">
      <c r="A101" s="92"/>
      <c r="B101" s="92"/>
      <c r="C101" s="93" t="s">
        <v>156</v>
      </c>
      <c r="D101" s="92"/>
      <c r="E101" s="92"/>
      <c r="F101" s="97"/>
      <c r="G101" s="97"/>
      <c r="H101" s="82" t="s">
        <v>140</v>
      </c>
    </row>
    <row r="102" spans="1:8" x14ac:dyDescent="0.2">
      <c r="A102" s="92"/>
      <c r="B102" s="92"/>
      <c r="C102" s="93" t="s">
        <v>139</v>
      </c>
      <c r="D102" s="92"/>
      <c r="E102" s="92" t="s">
        <v>140</v>
      </c>
      <c r="F102" s="98" t="s">
        <v>142</v>
      </c>
      <c r="G102" s="95">
        <v>0</v>
      </c>
      <c r="H102" s="82" t="s">
        <v>140</v>
      </c>
    </row>
    <row r="103" spans="1:8" x14ac:dyDescent="0.2">
      <c r="A103" s="92"/>
      <c r="B103" s="92"/>
      <c r="C103" s="96"/>
      <c r="D103" s="92"/>
      <c r="E103" s="92"/>
      <c r="F103" s="97"/>
      <c r="G103" s="97"/>
      <c r="H103" s="82" t="s">
        <v>140</v>
      </c>
    </row>
    <row r="104" spans="1:8" x14ac:dyDescent="0.2">
      <c r="A104" s="92"/>
      <c r="B104" s="92"/>
      <c r="C104" s="93" t="s">
        <v>157</v>
      </c>
      <c r="D104" s="92"/>
      <c r="E104" s="92"/>
      <c r="F104" s="97"/>
      <c r="G104" s="97"/>
      <c r="H104" s="82" t="s">
        <v>140</v>
      </c>
    </row>
    <row r="105" spans="1:8" x14ac:dyDescent="0.2">
      <c r="A105" s="87">
        <v>1</v>
      </c>
      <c r="B105" s="88"/>
      <c r="C105" s="88" t="s">
        <v>158</v>
      </c>
      <c r="D105" s="88"/>
      <c r="E105" s="99"/>
      <c r="F105" s="90">
        <v>2199.216080999</v>
      </c>
      <c r="G105" s="91">
        <v>2.2646030000000001E-2</v>
      </c>
      <c r="H105" s="82">
        <v>5.01</v>
      </c>
    </row>
    <row r="106" spans="1:8" x14ac:dyDescent="0.2">
      <c r="A106" s="92"/>
      <c r="B106" s="92"/>
      <c r="C106" s="93" t="s">
        <v>139</v>
      </c>
      <c r="D106" s="92"/>
      <c r="E106" s="92" t="s">
        <v>140</v>
      </c>
      <c r="F106" s="94">
        <v>2199.216080999</v>
      </c>
      <c r="G106" s="95">
        <v>2.2646030000000001E-2</v>
      </c>
      <c r="H106" s="82" t="s">
        <v>140</v>
      </c>
    </row>
    <row r="107" spans="1:8" x14ac:dyDescent="0.2">
      <c r="A107" s="92"/>
      <c r="B107" s="92"/>
      <c r="C107" s="96"/>
      <c r="D107" s="92"/>
      <c r="E107" s="92"/>
      <c r="F107" s="97"/>
      <c r="G107" s="97"/>
      <c r="H107" s="82" t="s">
        <v>140</v>
      </c>
    </row>
    <row r="108" spans="1:8" x14ac:dyDescent="0.2">
      <c r="A108" s="92"/>
      <c r="B108" s="92"/>
      <c r="C108" s="93" t="s">
        <v>159</v>
      </c>
      <c r="D108" s="92"/>
      <c r="E108" s="92"/>
      <c r="F108" s="94">
        <v>2199.216080999</v>
      </c>
      <c r="G108" s="95">
        <v>2.2646030000000001E-2</v>
      </c>
      <c r="H108" s="82" t="s">
        <v>140</v>
      </c>
    </row>
    <row r="109" spans="1:8" x14ac:dyDescent="0.2">
      <c r="A109" s="92"/>
      <c r="B109" s="92"/>
      <c r="C109" s="97"/>
      <c r="D109" s="92"/>
      <c r="E109" s="92"/>
      <c r="F109" s="92"/>
      <c r="G109" s="92"/>
      <c r="H109" s="82" t="s">
        <v>140</v>
      </c>
    </row>
    <row r="110" spans="1:8" x14ac:dyDescent="0.2">
      <c r="A110" s="92"/>
      <c r="B110" s="92"/>
      <c r="C110" s="93" t="s">
        <v>160</v>
      </c>
      <c r="D110" s="92"/>
      <c r="E110" s="92"/>
      <c r="F110" s="92"/>
      <c r="G110" s="92"/>
      <c r="H110" s="82" t="s">
        <v>140</v>
      </c>
    </row>
    <row r="111" spans="1:8" x14ac:dyDescent="0.2">
      <c r="A111" s="92"/>
      <c r="B111" s="92"/>
      <c r="C111" s="93" t="s">
        <v>161</v>
      </c>
      <c r="D111" s="92"/>
      <c r="E111" s="92"/>
      <c r="F111" s="92"/>
      <c r="G111" s="92"/>
      <c r="H111" s="82" t="s">
        <v>140</v>
      </c>
    </row>
    <row r="112" spans="1:8" x14ac:dyDescent="0.2">
      <c r="A112" s="92"/>
      <c r="B112" s="92"/>
      <c r="C112" s="93" t="s">
        <v>139</v>
      </c>
      <c r="D112" s="92"/>
      <c r="E112" s="92" t="s">
        <v>140</v>
      </c>
      <c r="F112" s="98" t="s">
        <v>142</v>
      </c>
      <c r="G112" s="95">
        <v>0</v>
      </c>
      <c r="H112" s="82" t="s">
        <v>140</v>
      </c>
    </row>
    <row r="113" spans="1:17" x14ac:dyDescent="0.2">
      <c r="A113" s="92"/>
      <c r="B113" s="92"/>
      <c r="C113" s="96"/>
      <c r="D113" s="92"/>
      <c r="E113" s="92"/>
      <c r="F113" s="97"/>
      <c r="G113" s="97"/>
      <c r="H113" s="82" t="s">
        <v>140</v>
      </c>
    </row>
    <row r="114" spans="1:17" x14ac:dyDescent="0.2">
      <c r="A114" s="92"/>
      <c r="B114" s="92"/>
      <c r="C114" s="93" t="s">
        <v>162</v>
      </c>
      <c r="D114" s="92"/>
      <c r="E114" s="92"/>
      <c r="F114" s="92"/>
      <c r="G114" s="92"/>
      <c r="H114" s="82" t="s">
        <v>140</v>
      </c>
    </row>
    <row r="115" spans="1:17" x14ac:dyDescent="0.2">
      <c r="A115" s="92"/>
      <c r="B115" s="92"/>
      <c r="C115" s="93" t="s">
        <v>163</v>
      </c>
      <c r="D115" s="92"/>
      <c r="E115" s="92"/>
      <c r="F115" s="92"/>
      <c r="G115" s="92"/>
      <c r="H115" s="82" t="s">
        <v>140</v>
      </c>
    </row>
    <row r="116" spans="1:17" x14ac:dyDescent="0.2">
      <c r="A116" s="92"/>
      <c r="B116" s="92"/>
      <c r="C116" s="93" t="s">
        <v>139</v>
      </c>
      <c r="D116" s="92"/>
      <c r="E116" s="92" t="s">
        <v>140</v>
      </c>
      <c r="F116" s="98" t="s">
        <v>142</v>
      </c>
      <c r="G116" s="95">
        <v>0</v>
      </c>
      <c r="H116" s="82" t="s">
        <v>140</v>
      </c>
    </row>
    <row r="117" spans="1:17" x14ac:dyDescent="0.2">
      <c r="A117" s="92"/>
      <c r="B117" s="92"/>
      <c r="C117" s="96"/>
      <c r="D117" s="92"/>
      <c r="E117" s="92"/>
      <c r="F117" s="97"/>
      <c r="G117" s="97"/>
      <c r="H117" s="82" t="s">
        <v>140</v>
      </c>
    </row>
    <row r="118" spans="1:17" x14ac:dyDescent="0.2">
      <c r="A118" s="92"/>
      <c r="B118" s="92"/>
      <c r="C118" s="93" t="s">
        <v>164</v>
      </c>
      <c r="D118" s="92"/>
      <c r="E118" s="92"/>
      <c r="F118" s="97"/>
      <c r="G118" s="97"/>
      <c r="H118" s="82" t="s">
        <v>140</v>
      </c>
    </row>
    <row r="119" spans="1:17" x14ac:dyDescent="0.2">
      <c r="A119" s="92"/>
      <c r="B119" s="92"/>
      <c r="C119" s="93" t="s">
        <v>139</v>
      </c>
      <c r="D119" s="92"/>
      <c r="E119" s="92" t="s">
        <v>140</v>
      </c>
      <c r="F119" s="98" t="s">
        <v>142</v>
      </c>
      <c r="G119" s="95">
        <v>0</v>
      </c>
      <c r="H119" s="82" t="s">
        <v>140</v>
      </c>
    </row>
    <row r="120" spans="1:17" x14ac:dyDescent="0.2">
      <c r="A120" s="92"/>
      <c r="B120" s="88"/>
      <c r="C120" s="88"/>
      <c r="D120" s="93"/>
      <c r="E120" s="92"/>
      <c r="F120" s="88"/>
      <c r="G120" s="99"/>
      <c r="H120" s="82" t="s">
        <v>140</v>
      </c>
    </row>
    <row r="121" spans="1:17" x14ac:dyDescent="0.2">
      <c r="A121" s="99"/>
      <c r="B121" s="88"/>
      <c r="C121" s="88" t="s">
        <v>165</v>
      </c>
      <c r="D121" s="88"/>
      <c r="E121" s="99"/>
      <c r="F121" s="90">
        <v>-176.38069116</v>
      </c>
      <c r="G121" s="91">
        <v>-1.8162499999999999E-3</v>
      </c>
      <c r="H121" s="82" t="s">
        <v>140</v>
      </c>
    </row>
    <row r="122" spans="1:17" x14ac:dyDescent="0.2">
      <c r="A122" s="96"/>
      <c r="B122" s="96"/>
      <c r="C122" s="93" t="s">
        <v>166</v>
      </c>
      <c r="D122" s="97"/>
      <c r="E122" s="97"/>
      <c r="F122" s="94">
        <v>97112.655401027994</v>
      </c>
      <c r="G122" s="100">
        <v>1.00000004</v>
      </c>
      <c r="H122" s="82" t="s">
        <v>140</v>
      </c>
    </row>
    <row r="123" spans="1:17" ht="12.75" customHeight="1" x14ac:dyDescent="0.2">
      <c r="A123" s="101"/>
      <c r="B123" s="101"/>
      <c r="C123" s="102"/>
      <c r="D123" s="103"/>
      <c r="E123" s="103"/>
      <c r="F123" s="104"/>
      <c r="G123" s="105"/>
      <c r="H123" s="106"/>
    </row>
    <row r="124" spans="1:17" x14ac:dyDescent="0.2">
      <c r="A124" s="101"/>
      <c r="B124" s="192" t="s">
        <v>933</v>
      </c>
      <c r="C124" s="192"/>
      <c r="D124" s="192"/>
      <c r="E124" s="192"/>
      <c r="F124" s="192"/>
      <c r="G124" s="192"/>
      <c r="H124" s="192"/>
      <c r="J124" s="12"/>
    </row>
    <row r="125" spans="1:17" x14ac:dyDescent="0.2">
      <c r="A125" s="101"/>
      <c r="B125" s="192" t="s">
        <v>934</v>
      </c>
      <c r="C125" s="192"/>
      <c r="D125" s="192"/>
      <c r="E125" s="192"/>
      <c r="F125" s="192"/>
      <c r="G125" s="192"/>
      <c r="H125" s="192"/>
      <c r="J125" s="12"/>
    </row>
    <row r="126" spans="1:17" x14ac:dyDescent="0.2">
      <c r="A126" s="101"/>
      <c r="B126" s="192" t="s">
        <v>935</v>
      </c>
      <c r="C126" s="192"/>
      <c r="D126" s="192"/>
      <c r="E126" s="192"/>
      <c r="F126" s="192"/>
      <c r="G126" s="192"/>
      <c r="H126" s="192"/>
      <c r="J126" s="12"/>
    </row>
    <row r="127" spans="1:17" s="142" customFormat="1" ht="52.5" customHeight="1" x14ac:dyDescent="0.25">
      <c r="A127" s="141"/>
      <c r="B127" s="193" t="s">
        <v>936</v>
      </c>
      <c r="C127" s="193"/>
      <c r="D127" s="193"/>
      <c r="E127" s="193"/>
      <c r="F127" s="193"/>
      <c r="G127" s="193"/>
      <c r="H127" s="193"/>
      <c r="I127"/>
      <c r="J127" s="12"/>
      <c r="K127"/>
      <c r="L127"/>
      <c r="M127"/>
      <c r="N127"/>
      <c r="O127"/>
      <c r="P127"/>
      <c r="Q127"/>
    </row>
    <row r="128" spans="1:17" x14ac:dyDescent="0.2">
      <c r="A128" s="101"/>
      <c r="B128" s="192" t="s">
        <v>937</v>
      </c>
      <c r="C128" s="192"/>
      <c r="D128" s="192"/>
      <c r="E128" s="192"/>
      <c r="F128" s="192"/>
      <c r="G128" s="192"/>
      <c r="H128" s="192"/>
      <c r="J128" s="12"/>
    </row>
    <row r="129" spans="1:10" ht="24.75" customHeight="1" x14ac:dyDescent="0.2">
      <c r="A129" s="101"/>
      <c r="B129" s="194" t="s">
        <v>938</v>
      </c>
      <c r="C129" s="192"/>
      <c r="D129" s="192"/>
      <c r="E129" s="192"/>
      <c r="F129" s="192"/>
      <c r="G129" s="192"/>
      <c r="H129" s="192"/>
      <c r="J129" s="12"/>
    </row>
    <row r="130" spans="1:10" x14ac:dyDescent="0.2">
      <c r="A130" s="101"/>
      <c r="B130" s="101"/>
      <c r="C130" s="101"/>
      <c r="D130" s="103"/>
      <c r="E130" s="103"/>
      <c r="F130" s="103"/>
      <c r="G130" s="103"/>
    </row>
    <row r="131" spans="1:10" x14ac:dyDescent="0.2">
      <c r="A131" s="101"/>
      <c r="B131" s="195" t="s">
        <v>167</v>
      </c>
      <c r="C131" s="196"/>
      <c r="D131" s="197"/>
      <c r="E131" s="110"/>
      <c r="F131" s="103"/>
      <c r="G131" s="103"/>
    </row>
    <row r="132" spans="1:10" ht="27.75" customHeight="1" x14ac:dyDescent="0.2">
      <c r="A132" s="101"/>
      <c r="B132" s="189" t="s">
        <v>168</v>
      </c>
      <c r="C132" s="190"/>
      <c r="D132" s="81" t="s">
        <v>169</v>
      </c>
      <c r="E132" s="110"/>
      <c r="F132" s="103"/>
      <c r="G132" s="103"/>
    </row>
    <row r="133" spans="1:10" ht="12.75" customHeight="1" x14ac:dyDescent="0.2">
      <c r="A133" s="101"/>
      <c r="B133" s="189" t="s">
        <v>939</v>
      </c>
      <c r="C133" s="190"/>
      <c r="D133" s="81" t="str">
        <f>"Rs. "&amp;TEXT(F66,"0.00")&amp;" lacs/ "&amp;IF(ROUND((G67*100),2) = 0,"#",(TEXT((G67*100),"0.00")&amp;"%"))</f>
        <v>Rs. 0.00 lacs/ #</v>
      </c>
      <c r="E133" s="110"/>
      <c r="F133" s="103"/>
      <c r="G133" s="103"/>
    </row>
    <row r="134" spans="1:10" x14ac:dyDescent="0.2">
      <c r="A134" s="101"/>
      <c r="B134" s="189" t="s">
        <v>170</v>
      </c>
      <c r="C134" s="190"/>
      <c r="D134" s="111" t="s">
        <v>140</v>
      </c>
      <c r="E134" s="110"/>
      <c r="F134" s="103"/>
      <c r="G134" s="103"/>
    </row>
    <row r="135" spans="1:10" x14ac:dyDescent="0.2">
      <c r="A135" s="112"/>
      <c r="B135" s="113" t="s">
        <v>140</v>
      </c>
      <c r="C135" s="113" t="s">
        <v>940</v>
      </c>
      <c r="D135" s="113" t="s">
        <v>171</v>
      </c>
      <c r="E135" s="112"/>
      <c r="F135" s="112"/>
      <c r="G135" s="112"/>
      <c r="H135" s="112"/>
      <c r="J135" s="12"/>
    </row>
    <row r="136" spans="1:10" x14ac:dyDescent="0.2">
      <c r="A136" s="112"/>
      <c r="B136" s="114" t="s">
        <v>172</v>
      </c>
      <c r="C136" s="115">
        <v>46234</v>
      </c>
      <c r="D136" s="115">
        <v>46265</v>
      </c>
      <c r="E136" s="112"/>
      <c r="F136" s="112"/>
      <c r="G136" s="112"/>
      <c r="J136" s="12"/>
    </row>
    <row r="137" spans="1:10" ht="15" customHeight="1" x14ac:dyDescent="0.2">
      <c r="A137" s="112"/>
      <c r="B137" s="84" t="s">
        <v>173</v>
      </c>
      <c r="C137" s="116">
        <v>109.39709999999999</v>
      </c>
      <c r="D137" s="116">
        <v>109.0448</v>
      </c>
      <c r="E137" s="112"/>
      <c r="F137" s="107"/>
      <c r="G137" s="117"/>
    </row>
    <row r="138" spans="1:10" ht="15" customHeight="1" x14ac:dyDescent="0.2">
      <c r="A138" s="112"/>
      <c r="B138" s="84" t="s">
        <v>941</v>
      </c>
      <c r="C138" s="116">
        <v>62.987699999999997</v>
      </c>
      <c r="D138" s="116">
        <v>62.784799999999997</v>
      </c>
      <c r="E138" s="112"/>
      <c r="F138" s="107"/>
      <c r="G138" s="117"/>
    </row>
    <row r="139" spans="1:10" ht="15" customHeight="1" x14ac:dyDescent="0.2">
      <c r="A139" s="112"/>
      <c r="B139" s="84" t="s">
        <v>174</v>
      </c>
      <c r="C139" s="116">
        <v>101.74979999999999</v>
      </c>
      <c r="D139" s="116">
        <v>101.377</v>
      </c>
      <c r="E139" s="112"/>
      <c r="F139" s="107"/>
      <c r="G139" s="117"/>
    </row>
    <row r="140" spans="1:10" ht="15" customHeight="1" x14ac:dyDescent="0.2">
      <c r="A140" s="112"/>
      <c r="B140" s="84" t="s">
        <v>942</v>
      </c>
      <c r="C140" s="116">
        <v>58.271099999999997</v>
      </c>
      <c r="D140" s="116">
        <v>58.057600000000001</v>
      </c>
      <c r="E140" s="112"/>
      <c r="F140" s="107"/>
      <c r="G140" s="117"/>
    </row>
    <row r="141" spans="1:10" ht="15" customHeight="1" x14ac:dyDescent="0.2">
      <c r="A141" s="112"/>
      <c r="B141" s="112"/>
      <c r="C141" s="112"/>
      <c r="D141" s="112"/>
      <c r="E141" s="112"/>
      <c r="F141" s="112"/>
      <c r="G141" s="112"/>
    </row>
    <row r="142" spans="1:10" x14ac:dyDescent="0.2">
      <c r="A142" s="112"/>
      <c r="B142" s="189" t="s">
        <v>943</v>
      </c>
      <c r="C142" s="190"/>
      <c r="D142" s="81" t="s">
        <v>169</v>
      </c>
      <c r="E142" s="112"/>
      <c r="F142" s="112"/>
      <c r="G142" s="112"/>
    </row>
    <row r="143" spans="1:10" x14ac:dyDescent="0.2">
      <c r="A143" s="112"/>
      <c r="B143" s="130"/>
      <c r="C143" s="130"/>
      <c r="D143" s="131"/>
      <c r="E143" s="112"/>
      <c r="F143" s="107"/>
      <c r="G143" s="117"/>
    </row>
    <row r="144" spans="1:10" x14ac:dyDescent="0.2">
      <c r="A144" s="112"/>
      <c r="B144" s="189" t="s">
        <v>176</v>
      </c>
      <c r="C144" s="190"/>
      <c r="D144" s="81" t="s">
        <v>169</v>
      </c>
      <c r="E144" s="120"/>
      <c r="F144" s="112"/>
      <c r="G144" s="112"/>
      <c r="J144" s="12"/>
    </row>
    <row r="145" spans="1:10" x14ac:dyDescent="0.2">
      <c r="A145" s="112"/>
      <c r="B145" s="189" t="s">
        <v>177</v>
      </c>
      <c r="C145" s="190"/>
      <c r="D145" s="81" t="s">
        <v>169</v>
      </c>
      <c r="E145" s="120"/>
      <c r="F145" s="112"/>
      <c r="G145" s="112"/>
      <c r="J145" s="12"/>
    </row>
    <row r="146" spans="1:10" x14ac:dyDescent="0.2">
      <c r="A146" s="112"/>
      <c r="B146" s="189" t="s">
        <v>178</v>
      </c>
      <c r="C146" s="190"/>
      <c r="D146" s="81" t="s">
        <v>169</v>
      </c>
      <c r="E146" s="120"/>
      <c r="F146" s="112"/>
      <c r="G146" s="112"/>
      <c r="J146" s="12"/>
    </row>
    <row r="147" spans="1:10" x14ac:dyDescent="0.2">
      <c r="A147" s="112"/>
      <c r="B147" s="189" t="s">
        <v>179</v>
      </c>
      <c r="C147" s="190"/>
      <c r="D147" s="121">
        <v>0.12839882704754021</v>
      </c>
      <c r="E147" s="112"/>
      <c r="F147" s="107"/>
      <c r="G147" s="117"/>
      <c r="J147" s="12"/>
    </row>
    <row r="148" spans="1:10" x14ac:dyDescent="0.2">
      <c r="J148" s="12"/>
    </row>
    <row r="149" spans="1:10" x14ac:dyDescent="0.2">
      <c r="B149" s="191" t="s">
        <v>944</v>
      </c>
      <c r="C149" s="191"/>
    </row>
    <row r="151" spans="1:10" ht="153.75" customHeight="1" x14ac:dyDescent="0.2"/>
    <row r="154" spans="1:10" x14ac:dyDescent="0.2">
      <c r="B154" s="13" t="s">
        <v>945</v>
      </c>
      <c r="C154" s="122"/>
      <c r="D154" s="13"/>
    </row>
    <row r="155" spans="1:10" x14ac:dyDescent="0.2">
      <c r="B155" s="13" t="s">
        <v>946</v>
      </c>
      <c r="D155" s="13"/>
    </row>
    <row r="156" spans="1:10" ht="165" customHeight="1" x14ac:dyDescent="0.2"/>
  </sheetData>
  <mergeCells count="19">
    <mergeCell ref="A1:H1"/>
    <mergeCell ref="A2:H2"/>
    <mergeCell ref="A3:H3"/>
    <mergeCell ref="B124:H124"/>
    <mergeCell ref="B125:H125"/>
    <mergeCell ref="B126:H126"/>
    <mergeCell ref="B127:H127"/>
    <mergeCell ref="B128:H128"/>
    <mergeCell ref="B129:H129"/>
    <mergeCell ref="B131:D131"/>
    <mergeCell ref="B145:C145"/>
    <mergeCell ref="B146:C146"/>
    <mergeCell ref="B147:C147"/>
    <mergeCell ref="B149:C149"/>
    <mergeCell ref="B132:C132"/>
    <mergeCell ref="B133:C133"/>
    <mergeCell ref="B134:C134"/>
    <mergeCell ref="B142:C142"/>
    <mergeCell ref="B144:C144"/>
  </mergeCells>
  <hyperlinks>
    <hyperlink ref="I1" location="Index!B2" display="Index" xr:uid="{4A16309D-D835-4AB9-B411-E658F81FC2FB}"/>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07DD9-B226-42BE-B45A-21D960335833}">
  <sheetPr>
    <outlinePr summaryBelow="0" summaryRight="0"/>
  </sheetPr>
  <dimension ref="A1:Q104"/>
  <sheetViews>
    <sheetView showGridLines="0" workbookViewId="0">
      <selection sqref="A1:H1"/>
    </sheetView>
  </sheetViews>
  <sheetFormatPr defaultRowHeight="12.75" x14ac:dyDescent="0.2"/>
  <cols>
    <col min="1" max="1" width="5.85546875" style="175" bestFit="1" customWidth="1"/>
    <col min="2" max="2" width="19.7109375" style="175" bestFit="1" customWidth="1"/>
    <col min="3" max="3" width="52" style="175" customWidth="1"/>
    <col min="4" max="4" width="12.28515625" style="175" customWidth="1"/>
    <col min="5" max="5" width="12.42578125" style="175" bestFit="1" customWidth="1"/>
    <col min="6" max="6" width="10.140625" style="175" bestFit="1" customWidth="1"/>
    <col min="7" max="7" width="14" style="175" bestFit="1" customWidth="1"/>
    <col min="8" max="8" width="8.42578125" style="175" bestFit="1" customWidth="1"/>
    <col min="9" max="9" width="5.7109375" style="175" bestFit="1" customWidth="1"/>
    <col min="10" max="256" width="9.140625" style="175"/>
    <col min="257" max="257" width="6.85546875" style="175" customWidth="1"/>
    <col min="258" max="258" width="20.5703125" style="175" customWidth="1"/>
    <col min="259" max="259" width="34.28515625" style="175" customWidth="1"/>
    <col min="260" max="260" width="17.85546875" style="175" customWidth="1"/>
    <col min="261" max="262" width="19.140625" style="175" customWidth="1"/>
    <col min="263" max="263" width="16.42578125" style="175" customWidth="1"/>
    <col min="264" max="512" width="9.140625" style="175"/>
    <col min="513" max="513" width="6.85546875" style="175" customWidth="1"/>
    <col min="514" max="514" width="20.5703125" style="175" customWidth="1"/>
    <col min="515" max="515" width="34.28515625" style="175" customWidth="1"/>
    <col min="516" max="516" width="17.85546875" style="175" customWidth="1"/>
    <col min="517" max="518" width="19.140625" style="175" customWidth="1"/>
    <col min="519" max="519" width="16.42578125" style="175" customWidth="1"/>
    <col min="520" max="768" width="9.140625" style="175"/>
    <col min="769" max="769" width="6.85546875" style="175" customWidth="1"/>
    <col min="770" max="770" width="20.5703125" style="175" customWidth="1"/>
    <col min="771" max="771" width="34.28515625" style="175" customWidth="1"/>
    <col min="772" max="772" width="17.85546875" style="175" customWidth="1"/>
    <col min="773" max="774" width="19.140625" style="175" customWidth="1"/>
    <col min="775" max="775" width="16.42578125" style="175" customWidth="1"/>
    <col min="776" max="1024" width="9.140625" style="175"/>
    <col min="1025" max="1025" width="6.85546875" style="175" customWidth="1"/>
    <col min="1026" max="1026" width="20.5703125" style="175" customWidth="1"/>
    <col min="1027" max="1027" width="34.28515625" style="175" customWidth="1"/>
    <col min="1028" max="1028" width="17.85546875" style="175" customWidth="1"/>
    <col min="1029" max="1030" width="19.140625" style="175" customWidth="1"/>
    <col min="1031" max="1031" width="16.42578125" style="175" customWidth="1"/>
    <col min="1032" max="1280" width="9.140625" style="175"/>
    <col min="1281" max="1281" width="6.85546875" style="175" customWidth="1"/>
    <col min="1282" max="1282" width="20.5703125" style="175" customWidth="1"/>
    <col min="1283" max="1283" width="34.28515625" style="175" customWidth="1"/>
    <col min="1284" max="1284" width="17.85546875" style="175" customWidth="1"/>
    <col min="1285" max="1286" width="19.140625" style="175" customWidth="1"/>
    <col min="1287" max="1287" width="16.42578125" style="175" customWidth="1"/>
    <col min="1288" max="1536" width="9.140625" style="175"/>
    <col min="1537" max="1537" width="6.85546875" style="175" customWidth="1"/>
    <col min="1538" max="1538" width="20.5703125" style="175" customWidth="1"/>
    <col min="1539" max="1539" width="34.28515625" style="175" customWidth="1"/>
    <col min="1540" max="1540" width="17.85546875" style="175" customWidth="1"/>
    <col min="1541" max="1542" width="19.140625" style="175" customWidth="1"/>
    <col min="1543" max="1543" width="16.42578125" style="175" customWidth="1"/>
    <col min="1544" max="1792" width="9.140625" style="175"/>
    <col min="1793" max="1793" width="6.85546875" style="175" customWidth="1"/>
    <col min="1794" max="1794" width="20.5703125" style="175" customWidth="1"/>
    <col min="1795" max="1795" width="34.28515625" style="175" customWidth="1"/>
    <col min="1796" max="1796" width="17.85546875" style="175" customWidth="1"/>
    <col min="1797" max="1798" width="19.140625" style="175" customWidth="1"/>
    <col min="1799" max="1799" width="16.42578125" style="175" customWidth="1"/>
    <col min="1800" max="2048" width="9.140625" style="175"/>
    <col min="2049" max="2049" width="6.85546875" style="175" customWidth="1"/>
    <col min="2050" max="2050" width="20.5703125" style="175" customWidth="1"/>
    <col min="2051" max="2051" width="34.28515625" style="175" customWidth="1"/>
    <col min="2052" max="2052" width="17.85546875" style="175" customWidth="1"/>
    <col min="2053" max="2054" width="19.140625" style="175" customWidth="1"/>
    <col min="2055" max="2055" width="16.42578125" style="175" customWidth="1"/>
    <col min="2056" max="2304" width="9.140625" style="175"/>
    <col min="2305" max="2305" width="6.85546875" style="175" customWidth="1"/>
    <col min="2306" max="2306" width="20.5703125" style="175" customWidth="1"/>
    <col min="2307" max="2307" width="34.28515625" style="175" customWidth="1"/>
    <col min="2308" max="2308" width="17.85546875" style="175" customWidth="1"/>
    <col min="2309" max="2310" width="19.140625" style="175" customWidth="1"/>
    <col min="2311" max="2311" width="16.42578125" style="175" customWidth="1"/>
    <col min="2312" max="2560" width="9.140625" style="175"/>
    <col min="2561" max="2561" width="6.85546875" style="175" customWidth="1"/>
    <col min="2562" max="2562" width="20.5703125" style="175" customWidth="1"/>
    <col min="2563" max="2563" width="34.28515625" style="175" customWidth="1"/>
    <col min="2564" max="2564" width="17.85546875" style="175" customWidth="1"/>
    <col min="2565" max="2566" width="19.140625" style="175" customWidth="1"/>
    <col min="2567" max="2567" width="16.42578125" style="175" customWidth="1"/>
    <col min="2568" max="2816" width="9.140625" style="175"/>
    <col min="2817" max="2817" width="6.85546875" style="175" customWidth="1"/>
    <col min="2818" max="2818" width="20.5703125" style="175" customWidth="1"/>
    <col min="2819" max="2819" width="34.28515625" style="175" customWidth="1"/>
    <col min="2820" max="2820" width="17.85546875" style="175" customWidth="1"/>
    <col min="2821" max="2822" width="19.140625" style="175" customWidth="1"/>
    <col min="2823" max="2823" width="16.42578125" style="175" customWidth="1"/>
    <col min="2824" max="3072" width="9.140625" style="175"/>
    <col min="3073" max="3073" width="6.85546875" style="175" customWidth="1"/>
    <col min="3074" max="3074" width="20.5703125" style="175" customWidth="1"/>
    <col min="3075" max="3075" width="34.28515625" style="175" customWidth="1"/>
    <col min="3076" max="3076" width="17.85546875" style="175" customWidth="1"/>
    <col min="3077" max="3078" width="19.140625" style="175" customWidth="1"/>
    <col min="3079" max="3079" width="16.42578125" style="175" customWidth="1"/>
    <col min="3080" max="3328" width="9.140625" style="175"/>
    <col min="3329" max="3329" width="6.85546875" style="175" customWidth="1"/>
    <col min="3330" max="3330" width="20.5703125" style="175" customWidth="1"/>
    <col min="3331" max="3331" width="34.28515625" style="175" customWidth="1"/>
    <col min="3332" max="3332" width="17.85546875" style="175" customWidth="1"/>
    <col min="3333" max="3334" width="19.140625" style="175" customWidth="1"/>
    <col min="3335" max="3335" width="16.42578125" style="175" customWidth="1"/>
    <col min="3336" max="3584" width="9.140625" style="175"/>
    <col min="3585" max="3585" width="6.85546875" style="175" customWidth="1"/>
    <col min="3586" max="3586" width="20.5703125" style="175" customWidth="1"/>
    <col min="3587" max="3587" width="34.28515625" style="175" customWidth="1"/>
    <col min="3588" max="3588" width="17.85546875" style="175" customWidth="1"/>
    <col min="3589" max="3590" width="19.140625" style="175" customWidth="1"/>
    <col min="3591" max="3591" width="16.42578125" style="175" customWidth="1"/>
    <col min="3592" max="3840" width="9.140625" style="175"/>
    <col min="3841" max="3841" width="6.85546875" style="175" customWidth="1"/>
    <col min="3842" max="3842" width="20.5703125" style="175" customWidth="1"/>
    <col min="3843" max="3843" width="34.28515625" style="175" customWidth="1"/>
    <col min="3844" max="3844" width="17.85546875" style="175" customWidth="1"/>
    <col min="3845" max="3846" width="19.140625" style="175" customWidth="1"/>
    <col min="3847" max="3847" width="16.42578125" style="175" customWidth="1"/>
    <col min="3848" max="4096" width="9.140625" style="175"/>
    <col min="4097" max="4097" width="6.85546875" style="175" customWidth="1"/>
    <col min="4098" max="4098" width="20.5703125" style="175" customWidth="1"/>
    <col min="4099" max="4099" width="34.28515625" style="175" customWidth="1"/>
    <col min="4100" max="4100" width="17.85546875" style="175" customWidth="1"/>
    <col min="4101" max="4102" width="19.140625" style="175" customWidth="1"/>
    <col min="4103" max="4103" width="16.42578125" style="175" customWidth="1"/>
    <col min="4104" max="4352" width="9.140625" style="175"/>
    <col min="4353" max="4353" width="6.85546875" style="175" customWidth="1"/>
    <col min="4354" max="4354" width="20.5703125" style="175" customWidth="1"/>
    <col min="4355" max="4355" width="34.28515625" style="175" customWidth="1"/>
    <col min="4356" max="4356" width="17.85546875" style="175" customWidth="1"/>
    <col min="4357" max="4358" width="19.140625" style="175" customWidth="1"/>
    <col min="4359" max="4359" width="16.42578125" style="175" customWidth="1"/>
    <col min="4360" max="4608" width="9.140625" style="175"/>
    <col min="4609" max="4609" width="6.85546875" style="175" customWidth="1"/>
    <col min="4610" max="4610" width="20.5703125" style="175" customWidth="1"/>
    <col min="4611" max="4611" width="34.28515625" style="175" customWidth="1"/>
    <col min="4612" max="4612" width="17.85546875" style="175" customWidth="1"/>
    <col min="4613" max="4614" width="19.140625" style="175" customWidth="1"/>
    <col min="4615" max="4615" width="16.42578125" style="175" customWidth="1"/>
    <col min="4616" max="4864" width="9.140625" style="175"/>
    <col min="4865" max="4865" width="6.85546875" style="175" customWidth="1"/>
    <col min="4866" max="4866" width="20.5703125" style="175" customWidth="1"/>
    <col min="4867" max="4867" width="34.28515625" style="175" customWidth="1"/>
    <col min="4868" max="4868" width="17.85546875" style="175" customWidth="1"/>
    <col min="4869" max="4870" width="19.140625" style="175" customWidth="1"/>
    <col min="4871" max="4871" width="16.42578125" style="175" customWidth="1"/>
    <col min="4872" max="5120" width="9.140625" style="175"/>
    <col min="5121" max="5121" width="6.85546875" style="175" customWidth="1"/>
    <col min="5122" max="5122" width="20.5703125" style="175" customWidth="1"/>
    <col min="5123" max="5123" width="34.28515625" style="175" customWidth="1"/>
    <col min="5124" max="5124" width="17.85546875" style="175" customWidth="1"/>
    <col min="5125" max="5126" width="19.140625" style="175" customWidth="1"/>
    <col min="5127" max="5127" width="16.42578125" style="175" customWidth="1"/>
    <col min="5128" max="5376" width="9.140625" style="175"/>
    <col min="5377" max="5377" width="6.85546875" style="175" customWidth="1"/>
    <col min="5378" max="5378" width="20.5703125" style="175" customWidth="1"/>
    <col min="5379" max="5379" width="34.28515625" style="175" customWidth="1"/>
    <col min="5380" max="5380" width="17.85546875" style="175" customWidth="1"/>
    <col min="5381" max="5382" width="19.140625" style="175" customWidth="1"/>
    <col min="5383" max="5383" width="16.42578125" style="175" customWidth="1"/>
    <col min="5384" max="5632" width="9.140625" style="175"/>
    <col min="5633" max="5633" width="6.85546875" style="175" customWidth="1"/>
    <col min="5634" max="5634" width="20.5703125" style="175" customWidth="1"/>
    <col min="5635" max="5635" width="34.28515625" style="175" customWidth="1"/>
    <col min="5636" max="5636" width="17.85546875" style="175" customWidth="1"/>
    <col min="5637" max="5638" width="19.140625" style="175" customWidth="1"/>
    <col min="5639" max="5639" width="16.42578125" style="175" customWidth="1"/>
    <col min="5640" max="5888" width="9.140625" style="175"/>
    <col min="5889" max="5889" width="6.85546875" style="175" customWidth="1"/>
    <col min="5890" max="5890" width="20.5703125" style="175" customWidth="1"/>
    <col min="5891" max="5891" width="34.28515625" style="175" customWidth="1"/>
    <col min="5892" max="5892" width="17.85546875" style="175" customWidth="1"/>
    <col min="5893" max="5894" width="19.140625" style="175" customWidth="1"/>
    <col min="5895" max="5895" width="16.42578125" style="175" customWidth="1"/>
    <col min="5896" max="6144" width="9.140625" style="175"/>
    <col min="6145" max="6145" width="6.85546875" style="175" customWidth="1"/>
    <col min="6146" max="6146" width="20.5703125" style="175" customWidth="1"/>
    <col min="6147" max="6147" width="34.28515625" style="175" customWidth="1"/>
    <col min="6148" max="6148" width="17.85546875" style="175" customWidth="1"/>
    <col min="6149" max="6150" width="19.140625" style="175" customWidth="1"/>
    <col min="6151" max="6151" width="16.42578125" style="175" customWidth="1"/>
    <col min="6152" max="6400" width="9.140625" style="175"/>
    <col min="6401" max="6401" width="6.85546875" style="175" customWidth="1"/>
    <col min="6402" max="6402" width="20.5703125" style="175" customWidth="1"/>
    <col min="6403" max="6403" width="34.28515625" style="175" customWidth="1"/>
    <col min="6404" max="6404" width="17.85546875" style="175" customWidth="1"/>
    <col min="6405" max="6406" width="19.140625" style="175" customWidth="1"/>
    <col min="6407" max="6407" width="16.42578125" style="175" customWidth="1"/>
    <col min="6408" max="6656" width="9.140625" style="175"/>
    <col min="6657" max="6657" width="6.85546875" style="175" customWidth="1"/>
    <col min="6658" max="6658" width="20.5703125" style="175" customWidth="1"/>
    <col min="6659" max="6659" width="34.28515625" style="175" customWidth="1"/>
    <col min="6660" max="6660" width="17.85546875" style="175" customWidth="1"/>
    <col min="6661" max="6662" width="19.140625" style="175" customWidth="1"/>
    <col min="6663" max="6663" width="16.42578125" style="175" customWidth="1"/>
    <col min="6664" max="6912" width="9.140625" style="175"/>
    <col min="6913" max="6913" width="6.85546875" style="175" customWidth="1"/>
    <col min="6914" max="6914" width="20.5703125" style="175" customWidth="1"/>
    <col min="6915" max="6915" width="34.28515625" style="175" customWidth="1"/>
    <col min="6916" max="6916" width="17.85546875" style="175" customWidth="1"/>
    <col min="6917" max="6918" width="19.140625" style="175" customWidth="1"/>
    <col min="6919" max="6919" width="16.42578125" style="175" customWidth="1"/>
    <col min="6920" max="7168" width="9.140625" style="175"/>
    <col min="7169" max="7169" width="6.85546875" style="175" customWidth="1"/>
    <col min="7170" max="7170" width="20.5703125" style="175" customWidth="1"/>
    <col min="7171" max="7171" width="34.28515625" style="175" customWidth="1"/>
    <col min="7172" max="7172" width="17.85546875" style="175" customWidth="1"/>
    <col min="7173" max="7174" width="19.140625" style="175" customWidth="1"/>
    <col min="7175" max="7175" width="16.42578125" style="175" customWidth="1"/>
    <col min="7176" max="7424" width="9.140625" style="175"/>
    <col min="7425" max="7425" width="6.85546875" style="175" customWidth="1"/>
    <col min="7426" max="7426" width="20.5703125" style="175" customWidth="1"/>
    <col min="7427" max="7427" width="34.28515625" style="175" customWidth="1"/>
    <col min="7428" max="7428" width="17.85546875" style="175" customWidth="1"/>
    <col min="7429" max="7430" width="19.140625" style="175" customWidth="1"/>
    <col min="7431" max="7431" width="16.42578125" style="175" customWidth="1"/>
    <col min="7432" max="7680" width="9.140625" style="175"/>
    <col min="7681" max="7681" width="6.85546875" style="175" customWidth="1"/>
    <col min="7682" max="7682" width="20.5703125" style="175" customWidth="1"/>
    <col min="7683" max="7683" width="34.28515625" style="175" customWidth="1"/>
    <col min="7684" max="7684" width="17.85546875" style="175" customWidth="1"/>
    <col min="7685" max="7686" width="19.140625" style="175" customWidth="1"/>
    <col min="7687" max="7687" width="16.42578125" style="175" customWidth="1"/>
    <col min="7688" max="7936" width="9.140625" style="175"/>
    <col min="7937" max="7937" width="6.85546875" style="175" customWidth="1"/>
    <col min="7938" max="7938" width="20.5703125" style="175" customWidth="1"/>
    <col min="7939" max="7939" width="34.28515625" style="175" customWidth="1"/>
    <col min="7940" max="7940" width="17.85546875" style="175" customWidth="1"/>
    <col min="7941" max="7942" width="19.140625" style="175" customWidth="1"/>
    <col min="7943" max="7943" width="16.42578125" style="175" customWidth="1"/>
    <col min="7944" max="8192" width="9.140625" style="175"/>
    <col min="8193" max="8193" width="6.85546875" style="175" customWidth="1"/>
    <col min="8194" max="8194" width="20.5703125" style="175" customWidth="1"/>
    <col min="8195" max="8195" width="34.28515625" style="175" customWidth="1"/>
    <col min="8196" max="8196" width="17.85546875" style="175" customWidth="1"/>
    <col min="8197" max="8198" width="19.140625" style="175" customWidth="1"/>
    <col min="8199" max="8199" width="16.42578125" style="175" customWidth="1"/>
    <col min="8200" max="8448" width="9.140625" style="175"/>
    <col min="8449" max="8449" width="6.85546875" style="175" customWidth="1"/>
    <col min="8450" max="8450" width="20.5703125" style="175" customWidth="1"/>
    <col min="8451" max="8451" width="34.28515625" style="175" customWidth="1"/>
    <col min="8452" max="8452" width="17.85546875" style="175" customWidth="1"/>
    <col min="8453" max="8454" width="19.140625" style="175" customWidth="1"/>
    <col min="8455" max="8455" width="16.42578125" style="175" customWidth="1"/>
    <col min="8456" max="8704" width="9.140625" style="175"/>
    <col min="8705" max="8705" width="6.85546875" style="175" customWidth="1"/>
    <col min="8706" max="8706" width="20.5703125" style="175" customWidth="1"/>
    <col min="8707" max="8707" width="34.28515625" style="175" customWidth="1"/>
    <col min="8708" max="8708" width="17.85546875" style="175" customWidth="1"/>
    <col min="8709" max="8710" width="19.140625" style="175" customWidth="1"/>
    <col min="8711" max="8711" width="16.42578125" style="175" customWidth="1"/>
    <col min="8712" max="8960" width="9.140625" style="175"/>
    <col min="8961" max="8961" width="6.85546875" style="175" customWidth="1"/>
    <col min="8962" max="8962" width="20.5703125" style="175" customWidth="1"/>
    <col min="8963" max="8963" width="34.28515625" style="175" customWidth="1"/>
    <col min="8964" max="8964" width="17.85546875" style="175" customWidth="1"/>
    <col min="8965" max="8966" width="19.140625" style="175" customWidth="1"/>
    <col min="8967" max="8967" width="16.42578125" style="175" customWidth="1"/>
    <col min="8968" max="9216" width="9.140625" style="175"/>
    <col min="9217" max="9217" width="6.85546875" style="175" customWidth="1"/>
    <col min="9218" max="9218" width="20.5703125" style="175" customWidth="1"/>
    <col min="9219" max="9219" width="34.28515625" style="175" customWidth="1"/>
    <col min="9220" max="9220" width="17.85546875" style="175" customWidth="1"/>
    <col min="9221" max="9222" width="19.140625" style="175" customWidth="1"/>
    <col min="9223" max="9223" width="16.42578125" style="175" customWidth="1"/>
    <col min="9224" max="9472" width="9.140625" style="175"/>
    <col min="9473" max="9473" width="6.85546875" style="175" customWidth="1"/>
    <col min="9474" max="9474" width="20.5703125" style="175" customWidth="1"/>
    <col min="9475" max="9475" width="34.28515625" style="175" customWidth="1"/>
    <col min="9476" max="9476" width="17.85546875" style="175" customWidth="1"/>
    <col min="9477" max="9478" width="19.140625" style="175" customWidth="1"/>
    <col min="9479" max="9479" width="16.42578125" style="175" customWidth="1"/>
    <col min="9480" max="9728" width="9.140625" style="175"/>
    <col min="9729" max="9729" width="6.85546875" style="175" customWidth="1"/>
    <col min="9730" max="9730" width="20.5703125" style="175" customWidth="1"/>
    <col min="9731" max="9731" width="34.28515625" style="175" customWidth="1"/>
    <col min="9732" max="9732" width="17.85546875" style="175" customWidth="1"/>
    <col min="9733" max="9734" width="19.140625" style="175" customWidth="1"/>
    <col min="9735" max="9735" width="16.42578125" style="175" customWidth="1"/>
    <col min="9736" max="9984" width="9.140625" style="175"/>
    <col min="9985" max="9985" width="6.85546875" style="175" customWidth="1"/>
    <col min="9986" max="9986" width="20.5703125" style="175" customWidth="1"/>
    <col min="9987" max="9987" width="34.28515625" style="175" customWidth="1"/>
    <col min="9988" max="9988" width="17.85546875" style="175" customWidth="1"/>
    <col min="9989" max="9990" width="19.140625" style="175" customWidth="1"/>
    <col min="9991" max="9991" width="16.42578125" style="175" customWidth="1"/>
    <col min="9992" max="10240" width="9.140625" style="175"/>
    <col min="10241" max="10241" width="6.85546875" style="175" customWidth="1"/>
    <col min="10242" max="10242" width="20.5703125" style="175" customWidth="1"/>
    <col min="10243" max="10243" width="34.28515625" style="175" customWidth="1"/>
    <col min="10244" max="10244" width="17.85546875" style="175" customWidth="1"/>
    <col min="10245" max="10246" width="19.140625" style="175" customWidth="1"/>
    <col min="10247" max="10247" width="16.42578125" style="175" customWidth="1"/>
    <col min="10248" max="10496" width="9.140625" style="175"/>
    <col min="10497" max="10497" width="6.85546875" style="175" customWidth="1"/>
    <col min="10498" max="10498" width="20.5703125" style="175" customWidth="1"/>
    <col min="10499" max="10499" width="34.28515625" style="175" customWidth="1"/>
    <col min="10500" max="10500" width="17.85546875" style="175" customWidth="1"/>
    <col min="10501" max="10502" width="19.140625" style="175" customWidth="1"/>
    <col min="10503" max="10503" width="16.42578125" style="175" customWidth="1"/>
    <col min="10504" max="10752" width="9.140625" style="175"/>
    <col min="10753" max="10753" width="6.85546875" style="175" customWidth="1"/>
    <col min="10754" max="10754" width="20.5703125" style="175" customWidth="1"/>
    <col min="10755" max="10755" width="34.28515625" style="175" customWidth="1"/>
    <col min="10756" max="10756" width="17.85546875" style="175" customWidth="1"/>
    <col min="10757" max="10758" width="19.140625" style="175" customWidth="1"/>
    <col min="10759" max="10759" width="16.42578125" style="175" customWidth="1"/>
    <col min="10760" max="11008" width="9.140625" style="175"/>
    <col min="11009" max="11009" width="6.85546875" style="175" customWidth="1"/>
    <col min="11010" max="11010" width="20.5703125" style="175" customWidth="1"/>
    <col min="11011" max="11011" width="34.28515625" style="175" customWidth="1"/>
    <col min="11012" max="11012" width="17.85546875" style="175" customWidth="1"/>
    <col min="11013" max="11014" width="19.140625" style="175" customWidth="1"/>
    <col min="11015" max="11015" width="16.42578125" style="175" customWidth="1"/>
    <col min="11016" max="11264" width="9.140625" style="175"/>
    <col min="11265" max="11265" width="6.85546875" style="175" customWidth="1"/>
    <col min="11266" max="11266" width="20.5703125" style="175" customWidth="1"/>
    <col min="11267" max="11267" width="34.28515625" style="175" customWidth="1"/>
    <col min="11268" max="11268" width="17.85546875" style="175" customWidth="1"/>
    <col min="11269" max="11270" width="19.140625" style="175" customWidth="1"/>
    <col min="11271" max="11271" width="16.42578125" style="175" customWidth="1"/>
    <col min="11272" max="11520" width="9.140625" style="175"/>
    <col min="11521" max="11521" width="6.85546875" style="175" customWidth="1"/>
    <col min="11522" max="11522" width="20.5703125" style="175" customWidth="1"/>
    <col min="11523" max="11523" width="34.28515625" style="175" customWidth="1"/>
    <col min="11524" max="11524" width="17.85546875" style="175" customWidth="1"/>
    <col min="11525" max="11526" width="19.140625" style="175" customWidth="1"/>
    <col min="11527" max="11527" width="16.42578125" style="175" customWidth="1"/>
    <col min="11528" max="11776" width="9.140625" style="175"/>
    <col min="11777" max="11777" width="6.85546875" style="175" customWidth="1"/>
    <col min="11778" max="11778" width="20.5703125" style="175" customWidth="1"/>
    <col min="11779" max="11779" width="34.28515625" style="175" customWidth="1"/>
    <col min="11780" max="11780" width="17.85546875" style="175" customWidth="1"/>
    <col min="11781" max="11782" width="19.140625" style="175" customWidth="1"/>
    <col min="11783" max="11783" width="16.42578125" style="175" customWidth="1"/>
    <col min="11784" max="12032" width="9.140625" style="175"/>
    <col min="12033" max="12033" width="6.85546875" style="175" customWidth="1"/>
    <col min="12034" max="12034" width="20.5703125" style="175" customWidth="1"/>
    <col min="12035" max="12035" width="34.28515625" style="175" customWidth="1"/>
    <col min="12036" max="12036" width="17.85546875" style="175" customWidth="1"/>
    <col min="12037" max="12038" width="19.140625" style="175" customWidth="1"/>
    <col min="12039" max="12039" width="16.42578125" style="175" customWidth="1"/>
    <col min="12040" max="12288" width="9.140625" style="175"/>
    <col min="12289" max="12289" width="6.85546875" style="175" customWidth="1"/>
    <col min="12290" max="12290" width="20.5703125" style="175" customWidth="1"/>
    <col min="12291" max="12291" width="34.28515625" style="175" customWidth="1"/>
    <col min="12292" max="12292" width="17.85546875" style="175" customWidth="1"/>
    <col min="12293" max="12294" width="19.140625" style="175" customWidth="1"/>
    <col min="12295" max="12295" width="16.42578125" style="175" customWidth="1"/>
    <col min="12296" max="12544" width="9.140625" style="175"/>
    <col min="12545" max="12545" width="6.85546875" style="175" customWidth="1"/>
    <col min="12546" max="12546" width="20.5703125" style="175" customWidth="1"/>
    <col min="12547" max="12547" width="34.28515625" style="175" customWidth="1"/>
    <col min="12548" max="12548" width="17.85546875" style="175" customWidth="1"/>
    <col min="12549" max="12550" width="19.140625" style="175" customWidth="1"/>
    <col min="12551" max="12551" width="16.42578125" style="175" customWidth="1"/>
    <col min="12552" max="12800" width="9.140625" style="175"/>
    <col min="12801" max="12801" width="6.85546875" style="175" customWidth="1"/>
    <col min="12802" max="12802" width="20.5703125" style="175" customWidth="1"/>
    <col min="12803" max="12803" width="34.28515625" style="175" customWidth="1"/>
    <col min="12804" max="12804" width="17.85546875" style="175" customWidth="1"/>
    <col min="12805" max="12806" width="19.140625" style="175" customWidth="1"/>
    <col min="12807" max="12807" width="16.42578125" style="175" customWidth="1"/>
    <col min="12808" max="13056" width="9.140625" style="175"/>
    <col min="13057" max="13057" width="6.85546875" style="175" customWidth="1"/>
    <col min="13058" max="13058" width="20.5703125" style="175" customWidth="1"/>
    <col min="13059" max="13059" width="34.28515625" style="175" customWidth="1"/>
    <col min="13060" max="13060" width="17.85546875" style="175" customWidth="1"/>
    <col min="13061" max="13062" width="19.140625" style="175" customWidth="1"/>
    <col min="13063" max="13063" width="16.42578125" style="175" customWidth="1"/>
    <col min="13064" max="13312" width="9.140625" style="175"/>
    <col min="13313" max="13313" width="6.85546875" style="175" customWidth="1"/>
    <col min="13314" max="13314" width="20.5703125" style="175" customWidth="1"/>
    <col min="13315" max="13315" width="34.28515625" style="175" customWidth="1"/>
    <col min="13316" max="13316" width="17.85546875" style="175" customWidth="1"/>
    <col min="13317" max="13318" width="19.140625" style="175" customWidth="1"/>
    <col min="13319" max="13319" width="16.42578125" style="175" customWidth="1"/>
    <col min="13320" max="13568" width="9.140625" style="175"/>
    <col min="13569" max="13569" width="6.85546875" style="175" customWidth="1"/>
    <col min="13570" max="13570" width="20.5703125" style="175" customWidth="1"/>
    <col min="13571" max="13571" width="34.28515625" style="175" customWidth="1"/>
    <col min="13572" max="13572" width="17.85546875" style="175" customWidth="1"/>
    <col min="13573" max="13574" width="19.140625" style="175" customWidth="1"/>
    <col min="13575" max="13575" width="16.42578125" style="175" customWidth="1"/>
    <col min="13576" max="13824" width="9.140625" style="175"/>
    <col min="13825" max="13825" width="6.85546875" style="175" customWidth="1"/>
    <col min="13826" max="13826" width="20.5703125" style="175" customWidth="1"/>
    <col min="13827" max="13827" width="34.28515625" style="175" customWidth="1"/>
    <col min="13828" max="13828" width="17.85546875" style="175" customWidth="1"/>
    <col min="13829" max="13830" width="19.140625" style="175" customWidth="1"/>
    <col min="13831" max="13831" width="16.42578125" style="175" customWidth="1"/>
    <col min="13832" max="14080" width="9.140625" style="175"/>
    <col min="14081" max="14081" width="6.85546875" style="175" customWidth="1"/>
    <col min="14082" max="14082" width="20.5703125" style="175" customWidth="1"/>
    <col min="14083" max="14083" width="34.28515625" style="175" customWidth="1"/>
    <col min="14084" max="14084" width="17.85546875" style="175" customWidth="1"/>
    <col min="14085" max="14086" width="19.140625" style="175" customWidth="1"/>
    <col min="14087" max="14087" width="16.42578125" style="175" customWidth="1"/>
    <col min="14088" max="14336" width="9.140625" style="175"/>
    <col min="14337" max="14337" width="6.85546875" style="175" customWidth="1"/>
    <col min="14338" max="14338" width="20.5703125" style="175" customWidth="1"/>
    <col min="14339" max="14339" width="34.28515625" style="175" customWidth="1"/>
    <col min="14340" max="14340" width="17.85546875" style="175" customWidth="1"/>
    <col min="14341" max="14342" width="19.140625" style="175" customWidth="1"/>
    <col min="14343" max="14343" width="16.42578125" style="175" customWidth="1"/>
    <col min="14344" max="14592" width="9.140625" style="175"/>
    <col min="14593" max="14593" width="6.85546875" style="175" customWidth="1"/>
    <col min="14594" max="14594" width="20.5703125" style="175" customWidth="1"/>
    <col min="14595" max="14595" width="34.28515625" style="175" customWidth="1"/>
    <col min="14596" max="14596" width="17.85546875" style="175" customWidth="1"/>
    <col min="14597" max="14598" width="19.140625" style="175" customWidth="1"/>
    <col min="14599" max="14599" width="16.42578125" style="175" customWidth="1"/>
    <col min="14600" max="14848" width="9.140625" style="175"/>
    <col min="14849" max="14849" width="6.85546875" style="175" customWidth="1"/>
    <col min="14850" max="14850" width="20.5703125" style="175" customWidth="1"/>
    <col min="14851" max="14851" width="34.28515625" style="175" customWidth="1"/>
    <col min="14852" max="14852" width="17.85546875" style="175" customWidth="1"/>
    <col min="14853" max="14854" width="19.140625" style="175" customWidth="1"/>
    <col min="14855" max="14855" width="16.42578125" style="175" customWidth="1"/>
    <col min="14856" max="15104" width="9.140625" style="175"/>
    <col min="15105" max="15105" width="6.85546875" style="175" customWidth="1"/>
    <col min="15106" max="15106" width="20.5703125" style="175" customWidth="1"/>
    <col min="15107" max="15107" width="34.28515625" style="175" customWidth="1"/>
    <col min="15108" max="15108" width="17.85546875" style="175" customWidth="1"/>
    <col min="15109" max="15110" width="19.140625" style="175" customWidth="1"/>
    <col min="15111" max="15111" width="16.42578125" style="175" customWidth="1"/>
    <col min="15112" max="15360" width="9.140625" style="175"/>
    <col min="15361" max="15361" width="6.85546875" style="175" customWidth="1"/>
    <col min="15362" max="15362" width="20.5703125" style="175" customWidth="1"/>
    <col min="15363" max="15363" width="34.28515625" style="175" customWidth="1"/>
    <col min="15364" max="15364" width="17.85546875" style="175" customWidth="1"/>
    <col min="15365" max="15366" width="19.140625" style="175" customWidth="1"/>
    <col min="15367" max="15367" width="16.42578125" style="175" customWidth="1"/>
    <col min="15368" max="15616" width="9.140625" style="175"/>
    <col min="15617" max="15617" width="6.85546875" style="175" customWidth="1"/>
    <col min="15618" max="15618" width="20.5703125" style="175" customWidth="1"/>
    <col min="15619" max="15619" width="34.28515625" style="175" customWidth="1"/>
    <col min="15620" max="15620" width="17.85546875" style="175" customWidth="1"/>
    <col min="15621" max="15622" width="19.140625" style="175" customWidth="1"/>
    <col min="15623" max="15623" width="16.42578125" style="175" customWidth="1"/>
    <col min="15624" max="15872" width="9.140625" style="175"/>
    <col min="15873" max="15873" width="6.85546875" style="175" customWidth="1"/>
    <col min="15874" max="15874" width="20.5703125" style="175" customWidth="1"/>
    <col min="15875" max="15875" width="34.28515625" style="175" customWidth="1"/>
    <col min="15876" max="15876" width="17.85546875" style="175" customWidth="1"/>
    <col min="15877" max="15878" width="19.140625" style="175" customWidth="1"/>
    <col min="15879" max="15879" width="16.42578125" style="175" customWidth="1"/>
    <col min="15880" max="16128" width="9.140625" style="175"/>
    <col min="16129" max="16129" width="6.85546875" style="175" customWidth="1"/>
    <col min="16130" max="16130" width="20.5703125" style="175" customWidth="1"/>
    <col min="16131" max="16131" width="34.28515625" style="175" customWidth="1"/>
    <col min="16132" max="16132" width="17.85546875" style="175" customWidth="1"/>
    <col min="16133" max="16134" width="19.140625" style="175" customWidth="1"/>
    <col min="16135" max="16135" width="16.42578125" style="175" customWidth="1"/>
    <col min="16136" max="16384" width="9.140625" style="175"/>
  </cols>
  <sheetData>
    <row r="1" spans="1:9" customFormat="1" ht="15" x14ac:dyDescent="0.2">
      <c r="A1" s="198" t="s">
        <v>0</v>
      </c>
      <c r="B1" s="198"/>
      <c r="C1" s="198"/>
      <c r="D1" s="198"/>
      <c r="E1" s="198"/>
      <c r="F1" s="198"/>
      <c r="G1" s="198"/>
      <c r="H1" s="198"/>
      <c r="I1" s="76" t="s">
        <v>931</v>
      </c>
    </row>
    <row r="2" spans="1:9" customFormat="1" ht="15" x14ac:dyDescent="0.2">
      <c r="A2" s="198" t="s">
        <v>1089</v>
      </c>
      <c r="B2" s="198"/>
      <c r="C2" s="198"/>
      <c r="D2" s="198"/>
      <c r="E2" s="198"/>
      <c r="F2" s="198"/>
      <c r="G2" s="198"/>
      <c r="H2" s="198"/>
    </row>
    <row r="3" spans="1:9" customFormat="1"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customFormat="1" x14ac:dyDescent="0.2">
      <c r="A5" s="80"/>
      <c r="B5" s="80"/>
      <c r="C5" s="81" t="s">
        <v>9</v>
      </c>
      <c r="D5" s="80"/>
      <c r="E5" s="80"/>
      <c r="F5" s="80"/>
      <c r="G5" s="80"/>
      <c r="H5" s="82"/>
    </row>
    <row r="6" spans="1:9" customFormat="1" x14ac:dyDescent="0.2">
      <c r="A6" s="83"/>
      <c r="B6" s="84"/>
      <c r="C6" s="84" t="s">
        <v>10</v>
      </c>
      <c r="D6" s="84"/>
      <c r="E6" s="85"/>
      <c r="F6" s="86"/>
      <c r="G6" s="54"/>
      <c r="H6" s="82"/>
    </row>
    <row r="7" spans="1:9" x14ac:dyDescent="0.2">
      <c r="A7" s="171"/>
      <c r="B7" s="171"/>
      <c r="C7" s="172" t="s">
        <v>139</v>
      </c>
      <c r="D7" s="171"/>
      <c r="E7" s="171" t="s">
        <v>140</v>
      </c>
      <c r="F7" s="173" t="s">
        <v>142</v>
      </c>
      <c r="G7" s="174">
        <v>0</v>
      </c>
      <c r="H7" s="82"/>
    </row>
    <row r="8" spans="1:9" x14ac:dyDescent="0.2">
      <c r="A8" s="171"/>
      <c r="B8" s="171"/>
      <c r="C8" s="176"/>
      <c r="D8" s="171"/>
      <c r="E8" s="171"/>
      <c r="F8" s="177"/>
      <c r="G8" s="177"/>
      <c r="H8" s="82"/>
    </row>
    <row r="9" spans="1:9" x14ac:dyDescent="0.2">
      <c r="A9" s="171"/>
      <c r="B9" s="171"/>
      <c r="C9" s="172" t="s">
        <v>141</v>
      </c>
      <c r="D9" s="171"/>
      <c r="E9" s="171"/>
      <c r="F9" s="171"/>
      <c r="G9" s="171"/>
      <c r="H9" s="82"/>
    </row>
    <row r="10" spans="1:9" x14ac:dyDescent="0.2">
      <c r="A10" s="171"/>
      <c r="B10" s="171"/>
      <c r="C10" s="172" t="s">
        <v>139</v>
      </c>
      <c r="D10" s="171"/>
      <c r="E10" s="171" t="s">
        <v>140</v>
      </c>
      <c r="F10" s="173" t="s">
        <v>142</v>
      </c>
      <c r="G10" s="174">
        <v>0</v>
      </c>
      <c r="H10" s="82"/>
    </row>
    <row r="11" spans="1:9" x14ac:dyDescent="0.2">
      <c r="A11" s="171"/>
      <c r="B11" s="171"/>
      <c r="C11" s="176"/>
      <c r="D11" s="171"/>
      <c r="E11" s="171"/>
      <c r="F11" s="177"/>
      <c r="G11" s="177"/>
      <c r="H11" s="82"/>
    </row>
    <row r="12" spans="1:9" x14ac:dyDescent="0.2">
      <c r="A12" s="171"/>
      <c r="B12" s="171"/>
      <c r="C12" s="172" t="s">
        <v>143</v>
      </c>
      <c r="D12" s="171"/>
      <c r="E12" s="171"/>
      <c r="F12" s="171"/>
      <c r="G12" s="171"/>
      <c r="H12" s="82"/>
    </row>
    <row r="13" spans="1:9" x14ac:dyDescent="0.2">
      <c r="A13" s="171"/>
      <c r="B13" s="171"/>
      <c r="C13" s="172" t="s">
        <v>139</v>
      </c>
      <c r="D13" s="171"/>
      <c r="E13" s="171" t="s">
        <v>140</v>
      </c>
      <c r="F13" s="173" t="s">
        <v>142</v>
      </c>
      <c r="G13" s="174">
        <v>0</v>
      </c>
      <c r="H13" s="82"/>
    </row>
    <row r="14" spans="1:9" x14ac:dyDescent="0.2">
      <c r="A14" s="171"/>
      <c r="B14" s="171"/>
      <c r="C14" s="176"/>
      <c r="D14" s="171"/>
      <c r="E14" s="171"/>
      <c r="F14" s="177"/>
      <c r="G14" s="177"/>
      <c r="H14" s="82"/>
    </row>
    <row r="15" spans="1:9" x14ac:dyDescent="0.2">
      <c r="A15" s="171"/>
      <c r="B15" s="171"/>
      <c r="C15" s="172" t="s">
        <v>144</v>
      </c>
      <c r="D15" s="171"/>
      <c r="E15" s="171"/>
      <c r="F15" s="171"/>
      <c r="G15" s="171"/>
      <c r="H15" s="82"/>
    </row>
    <row r="16" spans="1:9" x14ac:dyDescent="0.2">
      <c r="A16" s="171"/>
      <c r="B16" s="171"/>
      <c r="C16" s="172" t="s">
        <v>139</v>
      </c>
      <c r="D16" s="171"/>
      <c r="E16" s="171" t="s">
        <v>140</v>
      </c>
      <c r="F16" s="173" t="s">
        <v>142</v>
      </c>
      <c r="G16" s="174">
        <v>0</v>
      </c>
      <c r="H16" s="82"/>
    </row>
    <row r="17" spans="1:8" x14ac:dyDescent="0.2">
      <c r="A17" s="171"/>
      <c r="B17" s="171"/>
      <c r="C17" s="176"/>
      <c r="D17" s="171"/>
      <c r="E17" s="171"/>
      <c r="F17" s="177"/>
      <c r="G17" s="177"/>
      <c r="H17" s="82"/>
    </row>
    <row r="18" spans="1:8" x14ac:dyDescent="0.2">
      <c r="A18" s="171"/>
      <c r="B18" s="171"/>
      <c r="C18" s="172" t="s">
        <v>145</v>
      </c>
      <c r="D18" s="171"/>
      <c r="E18" s="171"/>
      <c r="F18" s="177"/>
      <c r="G18" s="177"/>
      <c r="H18" s="82"/>
    </row>
    <row r="19" spans="1:8" x14ac:dyDescent="0.2">
      <c r="A19" s="171"/>
      <c r="B19" s="171"/>
      <c r="C19" s="172" t="s">
        <v>139</v>
      </c>
      <c r="D19" s="171"/>
      <c r="E19" s="171" t="s">
        <v>140</v>
      </c>
      <c r="F19" s="173" t="s">
        <v>142</v>
      </c>
      <c r="G19" s="174">
        <v>0</v>
      </c>
      <c r="H19" s="82"/>
    </row>
    <row r="20" spans="1:8" x14ac:dyDescent="0.2">
      <c r="A20" s="171"/>
      <c r="B20" s="171"/>
      <c r="C20" s="176"/>
      <c r="D20" s="171"/>
      <c r="E20" s="171"/>
      <c r="F20" s="177"/>
      <c r="G20" s="177"/>
      <c r="H20" s="82"/>
    </row>
    <row r="21" spans="1:8" x14ac:dyDescent="0.2">
      <c r="A21" s="171"/>
      <c r="B21" s="171"/>
      <c r="C21" s="172" t="s">
        <v>146</v>
      </c>
      <c r="D21" s="171"/>
      <c r="E21" s="171"/>
      <c r="F21" s="177"/>
      <c r="G21" s="177"/>
      <c r="H21" s="82"/>
    </row>
    <row r="22" spans="1:8" x14ac:dyDescent="0.2">
      <c r="A22" s="171"/>
      <c r="B22" s="171"/>
      <c r="C22" s="172" t="s">
        <v>139</v>
      </c>
      <c r="D22" s="171"/>
      <c r="E22" s="171" t="s">
        <v>140</v>
      </c>
      <c r="F22" s="173" t="s">
        <v>142</v>
      </c>
      <c r="G22" s="174">
        <v>0</v>
      </c>
      <c r="H22" s="82"/>
    </row>
    <row r="23" spans="1:8" x14ac:dyDescent="0.2">
      <c r="A23" s="171"/>
      <c r="B23" s="171"/>
      <c r="C23" s="176"/>
      <c r="D23" s="171"/>
      <c r="E23" s="171"/>
      <c r="F23" s="177"/>
      <c r="G23" s="177"/>
      <c r="H23" s="82"/>
    </row>
    <row r="24" spans="1:8" x14ac:dyDescent="0.2">
      <c r="A24" s="171"/>
      <c r="B24" s="171"/>
      <c r="C24" s="172" t="s">
        <v>147</v>
      </c>
      <c r="D24" s="171"/>
      <c r="E24" s="171"/>
      <c r="F24" s="178">
        <v>0</v>
      </c>
      <c r="G24" s="174">
        <v>0</v>
      </c>
      <c r="H24" s="82"/>
    </row>
    <row r="25" spans="1:8" x14ac:dyDescent="0.2">
      <c r="A25" s="171"/>
      <c r="B25" s="171"/>
      <c r="C25" s="176"/>
      <c r="D25" s="171"/>
      <c r="E25" s="171"/>
      <c r="F25" s="177"/>
      <c r="G25" s="177"/>
      <c r="H25" s="82"/>
    </row>
    <row r="26" spans="1:8" x14ac:dyDescent="0.2">
      <c r="A26" s="171"/>
      <c r="B26" s="171"/>
      <c r="C26" s="172" t="s">
        <v>148</v>
      </c>
      <c r="D26" s="171"/>
      <c r="E26" s="171"/>
      <c r="F26" s="177"/>
      <c r="G26" s="177"/>
      <c r="H26" s="82"/>
    </row>
    <row r="27" spans="1:8" x14ac:dyDescent="0.2">
      <c r="A27" s="171"/>
      <c r="B27" s="171"/>
      <c r="C27" s="172" t="s">
        <v>10</v>
      </c>
      <c r="D27" s="171"/>
      <c r="E27" s="171"/>
      <c r="F27" s="177"/>
      <c r="G27" s="177"/>
      <c r="H27" s="82"/>
    </row>
    <row r="28" spans="1:8" x14ac:dyDescent="0.2">
      <c r="A28" s="171"/>
      <c r="B28" s="171"/>
      <c r="C28" s="172" t="s">
        <v>139</v>
      </c>
      <c r="D28" s="171"/>
      <c r="E28" s="171" t="s">
        <v>140</v>
      </c>
      <c r="F28" s="173" t="s">
        <v>142</v>
      </c>
      <c r="G28" s="174">
        <v>0</v>
      </c>
      <c r="H28" s="82"/>
    </row>
    <row r="29" spans="1:8" x14ac:dyDescent="0.2">
      <c r="A29" s="171"/>
      <c r="B29" s="171"/>
      <c r="C29" s="176"/>
      <c r="D29" s="171"/>
      <c r="E29" s="171"/>
      <c r="F29" s="177"/>
      <c r="G29" s="177"/>
      <c r="H29" s="82"/>
    </row>
    <row r="30" spans="1:8" x14ac:dyDescent="0.2">
      <c r="A30" s="171"/>
      <c r="B30" s="171"/>
      <c r="C30" s="172" t="s">
        <v>149</v>
      </c>
      <c r="D30" s="171"/>
      <c r="E30" s="171"/>
      <c r="F30" s="171"/>
      <c r="G30" s="171"/>
      <c r="H30" s="82"/>
    </row>
    <row r="31" spans="1:8" x14ac:dyDescent="0.2">
      <c r="A31" s="171"/>
      <c r="B31" s="171"/>
      <c r="C31" s="172" t="s">
        <v>139</v>
      </c>
      <c r="D31" s="171"/>
      <c r="E31" s="171" t="s">
        <v>140</v>
      </c>
      <c r="F31" s="173" t="s">
        <v>142</v>
      </c>
      <c r="G31" s="174">
        <v>0</v>
      </c>
      <c r="H31" s="82"/>
    </row>
    <row r="32" spans="1:8" x14ac:dyDescent="0.2">
      <c r="A32" s="171"/>
      <c r="B32" s="171"/>
      <c r="C32" s="176"/>
      <c r="D32" s="171"/>
      <c r="E32" s="171"/>
      <c r="F32" s="177"/>
      <c r="G32" s="177"/>
      <c r="H32" s="82"/>
    </row>
    <row r="33" spans="1:8" x14ac:dyDescent="0.2">
      <c r="A33" s="171"/>
      <c r="B33" s="171"/>
      <c r="C33" s="172" t="s">
        <v>150</v>
      </c>
      <c r="D33" s="171"/>
      <c r="E33" s="171"/>
      <c r="F33" s="171"/>
      <c r="G33" s="171"/>
      <c r="H33" s="82"/>
    </row>
    <row r="34" spans="1:8" x14ac:dyDescent="0.2">
      <c r="A34" s="171"/>
      <c r="B34" s="171"/>
      <c r="C34" s="172" t="s">
        <v>139</v>
      </c>
      <c r="D34" s="171"/>
      <c r="E34" s="171" t="s">
        <v>140</v>
      </c>
      <c r="F34" s="173" t="s">
        <v>142</v>
      </c>
      <c r="G34" s="174">
        <v>0</v>
      </c>
      <c r="H34" s="82"/>
    </row>
    <row r="35" spans="1:8" x14ac:dyDescent="0.2">
      <c r="A35" s="171"/>
      <c r="B35" s="171"/>
      <c r="C35" s="176"/>
      <c r="D35" s="171"/>
      <c r="E35" s="171"/>
      <c r="F35" s="177"/>
      <c r="G35" s="177"/>
      <c r="H35" s="82"/>
    </row>
    <row r="36" spans="1:8" x14ac:dyDescent="0.2">
      <c r="A36" s="171"/>
      <c r="B36" s="171"/>
      <c r="C36" s="172" t="s">
        <v>151</v>
      </c>
      <c r="D36" s="171"/>
      <c r="E36" s="171"/>
      <c r="F36" s="177"/>
      <c r="G36" s="177"/>
      <c r="H36" s="82"/>
    </row>
    <row r="37" spans="1:8" x14ac:dyDescent="0.2">
      <c r="A37" s="171"/>
      <c r="B37" s="171"/>
      <c r="C37" s="172" t="s">
        <v>139</v>
      </c>
      <c r="D37" s="171"/>
      <c r="E37" s="171" t="s">
        <v>140</v>
      </c>
      <c r="F37" s="173" t="s">
        <v>142</v>
      </c>
      <c r="G37" s="174">
        <v>0</v>
      </c>
      <c r="H37" s="82"/>
    </row>
    <row r="38" spans="1:8" x14ac:dyDescent="0.2">
      <c r="A38" s="171"/>
      <c r="B38" s="171"/>
      <c r="C38" s="176"/>
      <c r="D38" s="171"/>
      <c r="E38" s="171"/>
      <c r="F38" s="177"/>
      <c r="G38" s="177"/>
      <c r="H38" s="82"/>
    </row>
    <row r="39" spans="1:8" x14ac:dyDescent="0.2">
      <c r="A39" s="171"/>
      <c r="B39" s="171"/>
      <c r="C39" s="172" t="s">
        <v>152</v>
      </c>
      <c r="D39" s="171"/>
      <c r="E39" s="171"/>
      <c r="F39" s="178">
        <v>0</v>
      </c>
      <c r="G39" s="174">
        <v>0</v>
      </c>
      <c r="H39" s="82"/>
    </row>
    <row r="40" spans="1:8" x14ac:dyDescent="0.2">
      <c r="A40" s="171"/>
      <c r="B40" s="171"/>
      <c r="C40" s="176"/>
      <c r="D40" s="171"/>
      <c r="E40" s="171"/>
      <c r="F40" s="177"/>
      <c r="G40" s="177"/>
      <c r="H40" s="82"/>
    </row>
    <row r="41" spans="1:8" x14ac:dyDescent="0.2">
      <c r="A41" s="171"/>
      <c r="B41" s="171"/>
      <c r="C41" s="172" t="s">
        <v>153</v>
      </c>
      <c r="D41" s="171"/>
      <c r="E41" s="171"/>
      <c r="F41" s="177"/>
      <c r="G41" s="177"/>
      <c r="H41" s="82"/>
    </row>
    <row r="42" spans="1:8" x14ac:dyDescent="0.2">
      <c r="A42" s="171"/>
      <c r="B42" s="171"/>
      <c r="C42" s="172" t="s">
        <v>154</v>
      </c>
      <c r="D42" s="171"/>
      <c r="E42" s="171"/>
      <c r="F42" s="177"/>
      <c r="G42" s="177"/>
      <c r="H42" s="82"/>
    </row>
    <row r="43" spans="1:8" x14ac:dyDescent="0.2">
      <c r="A43" s="171"/>
      <c r="B43" s="171"/>
      <c r="C43" s="172" t="s">
        <v>139</v>
      </c>
      <c r="D43" s="171"/>
      <c r="E43" s="171" t="s">
        <v>140</v>
      </c>
      <c r="F43" s="173" t="s">
        <v>142</v>
      </c>
      <c r="G43" s="174">
        <v>0</v>
      </c>
      <c r="H43" s="82"/>
    </row>
    <row r="44" spans="1:8" x14ac:dyDescent="0.2">
      <c r="A44" s="171"/>
      <c r="B44" s="171"/>
      <c r="C44" s="176"/>
      <c r="D44" s="171"/>
      <c r="E44" s="171"/>
      <c r="F44" s="177"/>
      <c r="G44" s="177"/>
      <c r="H44" s="82"/>
    </row>
    <row r="45" spans="1:8" x14ac:dyDescent="0.2">
      <c r="A45" s="171"/>
      <c r="B45" s="171"/>
      <c r="C45" s="172" t="s">
        <v>155</v>
      </c>
      <c r="D45" s="171"/>
      <c r="E45" s="171"/>
      <c r="F45" s="177"/>
      <c r="G45" s="177"/>
      <c r="H45" s="82"/>
    </row>
    <row r="46" spans="1:8" x14ac:dyDescent="0.2">
      <c r="A46" s="171"/>
      <c r="B46" s="171"/>
      <c r="C46" s="172" t="s">
        <v>139</v>
      </c>
      <c r="D46" s="171"/>
      <c r="E46" s="171" t="s">
        <v>140</v>
      </c>
      <c r="F46" s="173" t="s">
        <v>142</v>
      </c>
      <c r="G46" s="174">
        <v>0</v>
      </c>
      <c r="H46" s="82"/>
    </row>
    <row r="47" spans="1:8" x14ac:dyDescent="0.2">
      <c r="A47" s="171"/>
      <c r="B47" s="171"/>
      <c r="C47" s="176"/>
      <c r="D47" s="171"/>
      <c r="E47" s="171"/>
      <c r="F47" s="177"/>
      <c r="G47" s="177"/>
      <c r="H47" s="82"/>
    </row>
    <row r="48" spans="1:8" x14ac:dyDescent="0.2">
      <c r="A48" s="171"/>
      <c r="B48" s="171"/>
      <c r="C48" s="172" t="s">
        <v>156</v>
      </c>
      <c r="D48" s="171"/>
      <c r="E48" s="171"/>
      <c r="F48" s="177"/>
      <c r="G48" s="177"/>
      <c r="H48" s="82"/>
    </row>
    <row r="49" spans="1:8" x14ac:dyDescent="0.2">
      <c r="A49" s="171"/>
      <c r="B49" s="171"/>
      <c r="C49" s="172" t="s">
        <v>139</v>
      </c>
      <c r="D49" s="171"/>
      <c r="E49" s="171" t="s">
        <v>140</v>
      </c>
      <c r="F49" s="173" t="s">
        <v>142</v>
      </c>
      <c r="G49" s="174">
        <v>0</v>
      </c>
      <c r="H49" s="82"/>
    </row>
    <row r="50" spans="1:8" x14ac:dyDescent="0.2">
      <c r="A50" s="171"/>
      <c r="B50" s="171"/>
      <c r="C50" s="176"/>
      <c r="D50" s="171"/>
      <c r="E50" s="171"/>
      <c r="F50" s="177"/>
      <c r="G50" s="177"/>
      <c r="H50" s="82"/>
    </row>
    <row r="51" spans="1:8" x14ac:dyDescent="0.2">
      <c r="A51" s="171"/>
      <c r="B51" s="171"/>
      <c r="C51" s="172" t="s">
        <v>157</v>
      </c>
      <c r="D51" s="171"/>
      <c r="E51" s="171"/>
      <c r="F51" s="177"/>
      <c r="G51" s="177"/>
      <c r="H51" s="82"/>
    </row>
    <row r="52" spans="1:8" x14ac:dyDescent="0.2">
      <c r="A52" s="179">
        <v>1</v>
      </c>
      <c r="B52" s="180"/>
      <c r="C52" s="180" t="s">
        <v>158</v>
      </c>
      <c r="D52" s="180"/>
      <c r="E52" s="181"/>
      <c r="F52" s="182">
        <v>445.589980002</v>
      </c>
      <c r="G52" s="183">
        <v>2.554329E-2</v>
      </c>
      <c r="H52" s="82">
        <v>5.01</v>
      </c>
    </row>
    <row r="53" spans="1:8" x14ac:dyDescent="0.2">
      <c r="A53" s="171"/>
      <c r="B53" s="171"/>
      <c r="C53" s="172" t="s">
        <v>139</v>
      </c>
      <c r="D53" s="171"/>
      <c r="E53" s="171" t="s">
        <v>140</v>
      </c>
      <c r="F53" s="178">
        <v>445.589980002</v>
      </c>
      <c r="G53" s="174">
        <v>2.554329E-2</v>
      </c>
      <c r="H53" s="82"/>
    </row>
    <row r="54" spans="1:8" x14ac:dyDescent="0.2">
      <c r="A54" s="171"/>
      <c r="B54" s="171"/>
      <c r="C54" s="176"/>
      <c r="D54" s="171"/>
      <c r="E54" s="171"/>
      <c r="F54" s="177"/>
      <c r="G54" s="177"/>
      <c r="H54" s="82"/>
    </row>
    <row r="55" spans="1:8" x14ac:dyDescent="0.2">
      <c r="A55" s="171"/>
      <c r="B55" s="171"/>
      <c r="C55" s="172" t="s">
        <v>159</v>
      </c>
      <c r="D55" s="171"/>
      <c r="E55" s="171"/>
      <c r="F55" s="178">
        <v>445.589980002</v>
      </c>
      <c r="G55" s="174">
        <v>2.554329E-2</v>
      </c>
      <c r="H55" s="82"/>
    </row>
    <row r="56" spans="1:8" x14ac:dyDescent="0.2">
      <c r="A56" s="171"/>
      <c r="B56" s="171"/>
      <c r="C56" s="177"/>
      <c r="D56" s="171"/>
      <c r="E56" s="171"/>
      <c r="F56" s="171"/>
      <c r="G56" s="171"/>
      <c r="H56" s="82"/>
    </row>
    <row r="57" spans="1:8" x14ac:dyDescent="0.2">
      <c r="A57" s="171"/>
      <c r="B57" s="171"/>
      <c r="C57" s="172" t="s">
        <v>160</v>
      </c>
      <c r="D57" s="171"/>
      <c r="E57" s="171"/>
      <c r="F57" s="171"/>
      <c r="G57" s="171"/>
      <c r="H57" s="82"/>
    </row>
    <row r="58" spans="1:8" x14ac:dyDescent="0.2">
      <c r="A58" s="171"/>
      <c r="B58" s="171"/>
      <c r="C58" s="172" t="s">
        <v>1193</v>
      </c>
      <c r="D58" s="171"/>
      <c r="E58" s="171"/>
      <c r="F58" s="171"/>
      <c r="G58" s="171"/>
      <c r="H58" s="82"/>
    </row>
    <row r="59" spans="1:8" x14ac:dyDescent="0.2">
      <c r="A59" s="179">
        <v>1</v>
      </c>
      <c r="B59" s="180" t="s">
        <v>1191</v>
      </c>
      <c r="C59" s="180" t="s">
        <v>1192</v>
      </c>
      <c r="D59" s="180"/>
      <c r="E59" s="184">
        <v>9147275.5120000001</v>
      </c>
      <c r="F59" s="182">
        <v>17034.486920085001</v>
      </c>
      <c r="G59" s="183">
        <v>0.97649602999999996</v>
      </c>
      <c r="H59" s="82"/>
    </row>
    <row r="60" spans="1:8" x14ac:dyDescent="0.2">
      <c r="A60" s="171"/>
      <c r="B60" s="171"/>
      <c r="C60" s="172" t="s">
        <v>139</v>
      </c>
      <c r="D60" s="171"/>
      <c r="E60" s="171" t="s">
        <v>140</v>
      </c>
      <c r="F60" s="178">
        <v>17034.486920085001</v>
      </c>
      <c r="G60" s="174">
        <v>0.97649602999999996</v>
      </c>
      <c r="H60" s="82"/>
    </row>
    <row r="61" spans="1:8" x14ac:dyDescent="0.2">
      <c r="A61" s="171"/>
      <c r="B61" s="171"/>
      <c r="C61" s="176"/>
      <c r="D61" s="171"/>
      <c r="E61" s="171"/>
      <c r="F61" s="177"/>
      <c r="G61" s="177"/>
      <c r="H61" s="82"/>
    </row>
    <row r="62" spans="1:8" x14ac:dyDescent="0.2">
      <c r="A62" s="171"/>
      <c r="B62" s="171"/>
      <c r="C62" s="172" t="s">
        <v>162</v>
      </c>
      <c r="D62" s="171"/>
      <c r="E62" s="171"/>
      <c r="F62" s="171"/>
      <c r="G62" s="171"/>
      <c r="H62" s="82"/>
    </row>
    <row r="63" spans="1:8" x14ac:dyDescent="0.2">
      <c r="A63" s="171"/>
      <c r="B63" s="171"/>
      <c r="C63" s="172" t="s">
        <v>163</v>
      </c>
      <c r="D63" s="171"/>
      <c r="E63" s="171"/>
      <c r="F63" s="171"/>
      <c r="G63" s="171"/>
      <c r="H63" s="82"/>
    </row>
    <row r="64" spans="1:8" x14ac:dyDescent="0.2">
      <c r="A64" s="171"/>
      <c r="B64" s="171"/>
      <c r="C64" s="172" t="s">
        <v>139</v>
      </c>
      <c r="D64" s="171"/>
      <c r="E64" s="171" t="s">
        <v>140</v>
      </c>
      <c r="F64" s="173" t="s">
        <v>142</v>
      </c>
      <c r="G64" s="174">
        <v>0</v>
      </c>
      <c r="H64" s="82"/>
    </row>
    <row r="65" spans="1:17" x14ac:dyDescent="0.2">
      <c r="A65" s="171"/>
      <c r="B65" s="171"/>
      <c r="C65" s="176"/>
      <c r="D65" s="171"/>
      <c r="E65" s="171"/>
      <c r="F65" s="177"/>
      <c r="G65" s="177"/>
      <c r="H65" s="82"/>
    </row>
    <row r="66" spans="1:17" x14ac:dyDescent="0.2">
      <c r="A66" s="171"/>
      <c r="B66" s="171"/>
      <c r="C66" s="172" t="s">
        <v>164</v>
      </c>
      <c r="D66" s="171"/>
      <c r="E66" s="171"/>
      <c r="F66" s="177"/>
      <c r="G66" s="177"/>
      <c r="H66" s="82"/>
    </row>
    <row r="67" spans="1:17" x14ac:dyDescent="0.2">
      <c r="A67" s="171"/>
      <c r="B67" s="171"/>
      <c r="C67" s="172" t="s">
        <v>139</v>
      </c>
      <c r="D67" s="171"/>
      <c r="E67" s="171" t="s">
        <v>140</v>
      </c>
      <c r="F67" s="173" t="s">
        <v>142</v>
      </c>
      <c r="G67" s="174">
        <v>0</v>
      </c>
      <c r="H67" s="82"/>
    </row>
    <row r="68" spans="1:17" x14ac:dyDescent="0.2">
      <c r="A68" s="171"/>
      <c r="B68" s="171"/>
      <c r="C68" s="176"/>
      <c r="D68" s="171"/>
      <c r="E68" s="171"/>
      <c r="F68" s="177"/>
      <c r="G68" s="177"/>
      <c r="H68" s="82"/>
    </row>
    <row r="69" spans="1:17" x14ac:dyDescent="0.2">
      <c r="A69" s="181"/>
      <c r="B69" s="180"/>
      <c r="C69" s="180" t="s">
        <v>165</v>
      </c>
      <c r="D69" s="180"/>
      <c r="E69" s="181"/>
      <c r="F69" s="182">
        <v>-35.574897710000002</v>
      </c>
      <c r="G69" s="183">
        <v>-2.0393199999999998E-3</v>
      </c>
      <c r="H69" s="82"/>
    </row>
    <row r="70" spans="1:17" x14ac:dyDescent="0.2">
      <c r="A70" s="176"/>
      <c r="B70" s="176"/>
      <c r="C70" s="172" t="s">
        <v>166</v>
      </c>
      <c r="D70" s="177"/>
      <c r="E70" s="177"/>
      <c r="F70" s="178">
        <v>17444.502002377001</v>
      </c>
      <c r="G70" s="185">
        <v>1</v>
      </c>
      <c r="H70" s="82"/>
    </row>
    <row r="71" spans="1:17" customFormat="1" x14ac:dyDescent="0.2">
      <c r="A71" s="101"/>
      <c r="B71" s="101"/>
      <c r="C71" s="102"/>
      <c r="D71" s="103"/>
      <c r="E71" s="103"/>
      <c r="F71" s="104"/>
      <c r="G71" s="105"/>
      <c r="H71" s="106"/>
    </row>
    <row r="72" spans="1:17" customFormat="1" x14ac:dyDescent="0.2">
      <c r="A72" s="101"/>
      <c r="B72" s="192" t="s">
        <v>933</v>
      </c>
      <c r="C72" s="192"/>
      <c r="D72" s="192"/>
      <c r="E72" s="192"/>
      <c r="F72" s="192"/>
      <c r="G72" s="192"/>
      <c r="H72" s="192"/>
      <c r="J72" s="12"/>
    </row>
    <row r="73" spans="1:17" customFormat="1" x14ac:dyDescent="0.2">
      <c r="A73" s="101"/>
      <c r="B73" s="192" t="s">
        <v>934</v>
      </c>
      <c r="C73" s="192"/>
      <c r="D73" s="192"/>
      <c r="E73" s="192"/>
      <c r="F73" s="192"/>
      <c r="G73" s="192"/>
      <c r="H73" s="192"/>
      <c r="J73" s="12"/>
    </row>
    <row r="74" spans="1:17" customFormat="1" x14ac:dyDescent="0.2">
      <c r="A74" s="101"/>
      <c r="B74" s="192" t="s">
        <v>935</v>
      </c>
      <c r="C74" s="192"/>
      <c r="D74" s="192"/>
      <c r="E74" s="192"/>
      <c r="F74" s="192"/>
      <c r="G74" s="192"/>
      <c r="H74" s="192"/>
      <c r="J74" s="12"/>
    </row>
    <row r="75" spans="1:17" s="109" customFormat="1" ht="64.5" customHeight="1" x14ac:dyDescent="0.25">
      <c r="A75" s="108"/>
      <c r="B75" s="193" t="s">
        <v>936</v>
      </c>
      <c r="C75" s="193"/>
      <c r="D75" s="193"/>
      <c r="E75" s="193"/>
      <c r="F75" s="193"/>
      <c r="G75" s="193"/>
      <c r="H75" s="193"/>
      <c r="I75"/>
      <c r="J75" s="12"/>
      <c r="K75"/>
      <c r="L75"/>
      <c r="M75"/>
      <c r="N75"/>
      <c r="O75"/>
      <c r="P75"/>
      <c r="Q75"/>
    </row>
    <row r="76" spans="1:17" customFormat="1" x14ac:dyDescent="0.2">
      <c r="A76" s="101"/>
      <c r="B76" s="192" t="s">
        <v>937</v>
      </c>
      <c r="C76" s="192"/>
      <c r="D76" s="192"/>
      <c r="E76" s="192"/>
      <c r="F76" s="192"/>
      <c r="G76" s="192"/>
      <c r="H76" s="192"/>
      <c r="J76" s="12"/>
    </row>
    <row r="77" spans="1:17" customFormat="1" x14ac:dyDescent="0.2">
      <c r="A77" s="101"/>
      <c r="B77" s="101"/>
      <c r="C77" s="101"/>
      <c r="D77" s="103"/>
      <c r="E77" s="103"/>
      <c r="F77" s="103"/>
      <c r="G77" s="103"/>
    </row>
    <row r="78" spans="1:17" customFormat="1" x14ac:dyDescent="0.2">
      <c r="A78" s="101"/>
      <c r="B78" s="195" t="s">
        <v>167</v>
      </c>
      <c r="C78" s="196"/>
      <c r="D78" s="197"/>
      <c r="E78" s="110"/>
      <c r="F78" s="103"/>
      <c r="G78" s="103"/>
    </row>
    <row r="79" spans="1:17" customFormat="1" ht="24.75" customHeight="1" x14ac:dyDescent="0.2">
      <c r="A79" s="101"/>
      <c r="B79" s="189" t="s">
        <v>168</v>
      </c>
      <c r="C79" s="190"/>
      <c r="D79" s="81" t="s">
        <v>169</v>
      </c>
      <c r="E79" s="110"/>
      <c r="F79" s="103"/>
      <c r="G79" s="103"/>
    </row>
    <row r="80" spans="1:17" customFormat="1" x14ac:dyDescent="0.2">
      <c r="A80" s="101"/>
      <c r="B80" s="189" t="s">
        <v>939</v>
      </c>
      <c r="C80" s="190"/>
      <c r="D80" s="81" t="s">
        <v>169</v>
      </c>
      <c r="E80" s="110"/>
      <c r="F80" s="103"/>
      <c r="G80" s="103"/>
    </row>
    <row r="81" spans="1:10" customFormat="1" x14ac:dyDescent="0.2">
      <c r="A81" s="101"/>
      <c r="B81" s="189" t="s">
        <v>170</v>
      </c>
      <c r="C81" s="190"/>
      <c r="D81" s="111" t="s">
        <v>140</v>
      </c>
      <c r="E81" s="110"/>
      <c r="F81" s="103"/>
      <c r="G81" s="103"/>
    </row>
    <row r="82" spans="1:10" customFormat="1" x14ac:dyDescent="0.2">
      <c r="A82" s="112"/>
      <c r="B82" s="113" t="s">
        <v>140</v>
      </c>
      <c r="C82" s="113" t="s">
        <v>940</v>
      </c>
      <c r="D82" s="113" t="s">
        <v>171</v>
      </c>
      <c r="E82" s="112"/>
      <c r="F82" s="112"/>
      <c r="G82" s="112"/>
      <c r="H82" s="112"/>
      <c r="J82" s="12"/>
    </row>
    <row r="83" spans="1:10" customFormat="1" x14ac:dyDescent="0.2">
      <c r="A83" s="112"/>
      <c r="B83" s="114" t="s">
        <v>172</v>
      </c>
      <c r="C83" s="115">
        <v>46234</v>
      </c>
      <c r="D83" s="115">
        <v>46265</v>
      </c>
      <c r="E83" s="112"/>
      <c r="F83" s="112"/>
      <c r="G83" s="112"/>
      <c r="J83" s="12"/>
    </row>
    <row r="84" spans="1:10" customFormat="1" ht="13.5" customHeight="1" x14ac:dyDescent="0.2">
      <c r="A84" s="112"/>
      <c r="B84" s="84" t="s">
        <v>173</v>
      </c>
      <c r="C84" s="116">
        <v>47.720700000000001</v>
      </c>
      <c r="D84" s="116">
        <v>48.965200000000003</v>
      </c>
      <c r="E84" s="112"/>
      <c r="F84" s="107"/>
      <c r="G84" s="117"/>
    </row>
    <row r="85" spans="1:10" customFormat="1" ht="13.5" customHeight="1" x14ac:dyDescent="0.2">
      <c r="A85" s="112"/>
      <c r="B85" s="84" t="s">
        <v>941</v>
      </c>
      <c r="C85" s="116">
        <v>40.049100000000003</v>
      </c>
      <c r="D85" s="116">
        <v>41.093600000000002</v>
      </c>
      <c r="E85" s="112"/>
      <c r="F85" s="107"/>
      <c r="G85" s="117"/>
    </row>
    <row r="86" spans="1:10" customFormat="1" ht="13.5" customHeight="1" x14ac:dyDescent="0.2">
      <c r="A86" s="112"/>
      <c r="B86" s="84" t="s">
        <v>174</v>
      </c>
      <c r="C86" s="116">
        <v>43.160699999999999</v>
      </c>
      <c r="D86" s="116">
        <v>44.252000000000002</v>
      </c>
      <c r="E86" s="112"/>
      <c r="F86" s="107"/>
      <c r="G86" s="117"/>
    </row>
    <row r="87" spans="1:10" customFormat="1" ht="13.5" customHeight="1" x14ac:dyDescent="0.2">
      <c r="A87" s="112"/>
      <c r="B87" s="84" t="s">
        <v>942</v>
      </c>
      <c r="C87" s="116">
        <v>34.8904</v>
      </c>
      <c r="D87" s="116">
        <v>35.772500000000001</v>
      </c>
      <c r="E87" s="112"/>
      <c r="F87" s="107"/>
      <c r="G87" s="117"/>
    </row>
    <row r="88" spans="1:10" customFormat="1" ht="13.5" customHeight="1" x14ac:dyDescent="0.2">
      <c r="A88" s="112"/>
      <c r="B88" s="112"/>
      <c r="C88" s="112"/>
      <c r="D88" s="112"/>
      <c r="E88" s="112"/>
      <c r="F88" s="112"/>
      <c r="G88" s="112"/>
    </row>
    <row r="89" spans="1:10" customFormat="1" x14ac:dyDescent="0.2">
      <c r="A89" s="112"/>
      <c r="B89" s="189" t="s">
        <v>943</v>
      </c>
      <c r="C89" s="190"/>
      <c r="D89" s="81" t="s">
        <v>169</v>
      </c>
      <c r="E89" s="112"/>
      <c r="F89" s="112"/>
      <c r="G89" s="112"/>
    </row>
    <row r="90" spans="1:10" customFormat="1" x14ac:dyDescent="0.2">
      <c r="A90" s="112"/>
      <c r="B90" s="118"/>
      <c r="C90" s="118"/>
      <c r="D90" s="118"/>
      <c r="E90" s="112"/>
      <c r="F90" s="112"/>
      <c r="G90" s="112"/>
    </row>
    <row r="91" spans="1:10" customFormat="1" x14ac:dyDescent="0.2">
      <c r="A91" s="112"/>
      <c r="B91" s="189" t="s">
        <v>176</v>
      </c>
      <c r="C91" s="190"/>
      <c r="D91" s="81" t="s">
        <v>169</v>
      </c>
      <c r="E91" s="120"/>
      <c r="F91" s="112"/>
      <c r="G91" s="112"/>
      <c r="I91" s="175"/>
    </row>
    <row r="92" spans="1:10" customFormat="1" ht="25.5" x14ac:dyDescent="0.2">
      <c r="A92" s="112"/>
      <c r="B92" s="189" t="s">
        <v>177</v>
      </c>
      <c r="C92" s="190"/>
      <c r="D92" s="81" t="str">
        <f>"Rs. "&amp;TEXT(F60,"0,000.00")&amp;" Lacs"</f>
        <v>Rs. 17,034.49 Lacs</v>
      </c>
      <c r="E92" s="120"/>
      <c r="F92" s="112"/>
      <c r="G92" s="112"/>
      <c r="I92" s="175"/>
    </row>
    <row r="93" spans="1:10" customFormat="1" x14ac:dyDescent="0.2">
      <c r="A93" s="112"/>
      <c r="B93" s="189" t="s">
        <v>178</v>
      </c>
      <c r="C93" s="190"/>
      <c r="D93" s="81" t="s">
        <v>169</v>
      </c>
      <c r="E93" s="120"/>
      <c r="F93" s="112"/>
      <c r="G93" s="112"/>
      <c r="I93" s="175"/>
    </row>
    <row r="94" spans="1:10" customFormat="1" x14ac:dyDescent="0.2">
      <c r="A94" s="112"/>
      <c r="B94" s="189" t="s">
        <v>179</v>
      </c>
      <c r="C94" s="190"/>
      <c r="D94" s="121" t="s">
        <v>682</v>
      </c>
      <c r="E94" s="112"/>
      <c r="F94" s="107"/>
      <c r="G94" s="117"/>
      <c r="I94" s="175"/>
    </row>
    <row r="95" spans="1:10" customFormat="1" x14ac:dyDescent="0.2">
      <c r="I95" s="175"/>
    </row>
    <row r="96" spans="1:10" customFormat="1" x14ac:dyDescent="0.2">
      <c r="B96" s="191" t="s">
        <v>944</v>
      </c>
      <c r="C96" s="191"/>
    </row>
    <row r="97" spans="2:4" customFormat="1" x14ac:dyDescent="0.2"/>
    <row r="98" spans="2:4" customFormat="1" ht="153.75" customHeight="1" x14ac:dyDescent="0.2"/>
    <row r="99" spans="2:4" customFormat="1" x14ac:dyDescent="0.2"/>
    <row r="100" spans="2:4" customFormat="1" x14ac:dyDescent="0.2"/>
    <row r="101" spans="2:4" customFormat="1" x14ac:dyDescent="0.2">
      <c r="B101" s="13" t="s">
        <v>945</v>
      </c>
      <c r="C101" s="122"/>
      <c r="D101" s="13"/>
    </row>
    <row r="102" spans="2:4" customFormat="1" x14ac:dyDescent="0.2">
      <c r="B102" s="13" t="s">
        <v>1194</v>
      </c>
      <c r="D102" s="13"/>
    </row>
    <row r="103" spans="2:4" customFormat="1" ht="165" customHeight="1" x14ac:dyDescent="0.2"/>
    <row r="104" spans="2:4" customFormat="1" x14ac:dyDescent="0.2"/>
  </sheetData>
  <mergeCells count="18">
    <mergeCell ref="B93:C93"/>
    <mergeCell ref="B94:C94"/>
    <mergeCell ref="B96:C96"/>
    <mergeCell ref="B80:C80"/>
    <mergeCell ref="B81:C81"/>
    <mergeCell ref="B89:C89"/>
    <mergeCell ref="B91:C91"/>
    <mergeCell ref="B92:C92"/>
    <mergeCell ref="B74:H74"/>
    <mergeCell ref="B75:H75"/>
    <mergeCell ref="B76:H76"/>
    <mergeCell ref="B78:D78"/>
    <mergeCell ref="B79:C79"/>
    <mergeCell ref="A1:H1"/>
    <mergeCell ref="A2:H2"/>
    <mergeCell ref="A3:H3"/>
    <mergeCell ref="B72:H72"/>
    <mergeCell ref="B73:H73"/>
  </mergeCells>
  <hyperlinks>
    <hyperlink ref="I1" location="Index!B2" display="Index" xr:uid="{F2EB3524-9239-4AD9-8FD0-41B1CE3BE6C7}"/>
  </hyperlinks>
  <pageMargins left="5.000000074505806E-2" right="5.000000074505806E-2" top="0.30000001192092896" bottom="0.20000000298023224" header="0" footer="0"/>
  <pageSetup paperSize="9" orientation="landscape" horizontalDpi="0" verticalDpi="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FC2DA-C1A9-4C38-8F61-05D0EB5FD0B7}">
  <sheetPr>
    <outlinePr summaryBelow="0" summaryRight="0"/>
  </sheetPr>
  <dimension ref="A1:Q180"/>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20.28515625" customWidth="1"/>
    <col min="5" max="5" width="13.5703125" bestFit="1" customWidth="1"/>
    <col min="6" max="6" width="10.425781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180</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181</v>
      </c>
      <c r="C7" s="88" t="s">
        <v>182</v>
      </c>
      <c r="D7" s="88" t="s">
        <v>183</v>
      </c>
      <c r="E7" s="89">
        <v>11700000</v>
      </c>
      <c r="F7" s="90">
        <v>43641</v>
      </c>
      <c r="G7" s="91">
        <v>2.9361330000000001E-2</v>
      </c>
      <c r="H7" s="82" t="s">
        <v>140</v>
      </c>
    </row>
    <row r="8" spans="1:9" x14ac:dyDescent="0.2">
      <c r="A8" s="87">
        <v>2</v>
      </c>
      <c r="B8" s="88" t="s">
        <v>184</v>
      </c>
      <c r="C8" s="88" t="s">
        <v>185</v>
      </c>
      <c r="D8" s="88" t="s">
        <v>115</v>
      </c>
      <c r="E8" s="89">
        <v>6450835</v>
      </c>
      <c r="F8" s="90">
        <v>38769.518349999998</v>
      </c>
      <c r="G8" s="91">
        <v>2.6083829999999999E-2</v>
      </c>
      <c r="H8" s="82" t="s">
        <v>140</v>
      </c>
    </row>
    <row r="9" spans="1:9" x14ac:dyDescent="0.2">
      <c r="A9" s="87">
        <v>3</v>
      </c>
      <c r="B9" s="88" t="s">
        <v>87</v>
      </c>
      <c r="C9" s="88" t="s">
        <v>88</v>
      </c>
      <c r="D9" s="88" t="s">
        <v>31</v>
      </c>
      <c r="E9" s="89">
        <v>722000</v>
      </c>
      <c r="F9" s="90">
        <v>36858.1</v>
      </c>
      <c r="G9" s="91">
        <v>2.4797840000000002E-2</v>
      </c>
      <c r="H9" s="82" t="s">
        <v>140</v>
      </c>
    </row>
    <row r="10" spans="1:9" x14ac:dyDescent="0.2">
      <c r="A10" s="87">
        <v>4</v>
      </c>
      <c r="B10" s="88" t="s">
        <v>186</v>
      </c>
      <c r="C10" s="88" t="s">
        <v>187</v>
      </c>
      <c r="D10" s="88" t="s">
        <v>44</v>
      </c>
      <c r="E10" s="89">
        <v>10300000</v>
      </c>
      <c r="F10" s="90">
        <v>36740.1</v>
      </c>
      <c r="G10" s="91">
        <v>2.4718449999999999E-2</v>
      </c>
      <c r="H10" s="82" t="s">
        <v>140</v>
      </c>
    </row>
    <row r="11" spans="1:9" x14ac:dyDescent="0.2">
      <c r="A11" s="87">
        <v>5</v>
      </c>
      <c r="B11" s="88" t="s">
        <v>188</v>
      </c>
      <c r="C11" s="88" t="s">
        <v>189</v>
      </c>
      <c r="D11" s="88" t="s">
        <v>190</v>
      </c>
      <c r="E11" s="89">
        <v>1680000</v>
      </c>
      <c r="F11" s="90">
        <v>33353.040000000001</v>
      </c>
      <c r="G11" s="91">
        <v>2.2439669999999998E-2</v>
      </c>
      <c r="H11" s="82" t="s">
        <v>140</v>
      </c>
    </row>
    <row r="12" spans="1:9" ht="25.5" x14ac:dyDescent="0.2">
      <c r="A12" s="87">
        <v>6</v>
      </c>
      <c r="B12" s="88" t="s">
        <v>191</v>
      </c>
      <c r="C12" s="88" t="s">
        <v>192</v>
      </c>
      <c r="D12" s="88" t="s">
        <v>193</v>
      </c>
      <c r="E12" s="89">
        <v>1735153</v>
      </c>
      <c r="F12" s="90">
        <v>33070.281026999997</v>
      </c>
      <c r="G12" s="91">
        <v>2.2249430000000001E-2</v>
      </c>
      <c r="H12" s="82" t="s">
        <v>140</v>
      </c>
    </row>
    <row r="13" spans="1:9" x14ac:dyDescent="0.2">
      <c r="A13" s="87">
        <v>7</v>
      </c>
      <c r="B13" s="88" t="s">
        <v>194</v>
      </c>
      <c r="C13" s="88" t="s">
        <v>195</v>
      </c>
      <c r="D13" s="88" t="s">
        <v>44</v>
      </c>
      <c r="E13" s="89">
        <v>38278844</v>
      </c>
      <c r="F13" s="90">
        <v>32908.322186799996</v>
      </c>
      <c r="G13" s="91">
        <v>2.2140460000000001E-2</v>
      </c>
      <c r="H13" s="82" t="s">
        <v>140</v>
      </c>
    </row>
    <row r="14" spans="1:9" x14ac:dyDescent="0.2">
      <c r="A14" s="87">
        <v>8</v>
      </c>
      <c r="B14" s="88" t="s">
        <v>38</v>
      </c>
      <c r="C14" s="88" t="s">
        <v>39</v>
      </c>
      <c r="D14" s="88" t="s">
        <v>37</v>
      </c>
      <c r="E14" s="89">
        <v>700000</v>
      </c>
      <c r="F14" s="90">
        <v>31116.400000000001</v>
      </c>
      <c r="G14" s="91">
        <v>2.0934870000000001E-2</v>
      </c>
      <c r="H14" s="82" t="s">
        <v>140</v>
      </c>
    </row>
    <row r="15" spans="1:9" x14ac:dyDescent="0.2">
      <c r="A15" s="87">
        <v>9</v>
      </c>
      <c r="B15" s="88" t="s">
        <v>196</v>
      </c>
      <c r="C15" s="88" t="s">
        <v>197</v>
      </c>
      <c r="D15" s="88" t="s">
        <v>198</v>
      </c>
      <c r="E15" s="89">
        <v>1805000</v>
      </c>
      <c r="F15" s="90">
        <v>28394.455000000002</v>
      </c>
      <c r="G15" s="91">
        <v>1.910357E-2</v>
      </c>
      <c r="H15" s="82" t="s">
        <v>140</v>
      </c>
    </row>
    <row r="16" spans="1:9" x14ac:dyDescent="0.2">
      <c r="A16" s="87">
        <v>10</v>
      </c>
      <c r="B16" s="88" t="s">
        <v>199</v>
      </c>
      <c r="C16" s="88" t="s">
        <v>200</v>
      </c>
      <c r="D16" s="88" t="s">
        <v>44</v>
      </c>
      <c r="E16" s="89">
        <v>2755000</v>
      </c>
      <c r="F16" s="90">
        <v>28007.33</v>
      </c>
      <c r="G16" s="91">
        <v>1.884311E-2</v>
      </c>
      <c r="H16" s="82" t="s">
        <v>140</v>
      </c>
    </row>
    <row r="17" spans="1:8" x14ac:dyDescent="0.2">
      <c r="A17" s="87">
        <v>11</v>
      </c>
      <c r="B17" s="88" t="s">
        <v>201</v>
      </c>
      <c r="C17" s="88" t="s">
        <v>202</v>
      </c>
      <c r="D17" s="88" t="s">
        <v>203</v>
      </c>
      <c r="E17" s="89">
        <v>850000</v>
      </c>
      <c r="F17" s="90">
        <v>27897</v>
      </c>
      <c r="G17" s="91">
        <v>1.876889E-2</v>
      </c>
      <c r="H17" s="82" t="s">
        <v>140</v>
      </c>
    </row>
    <row r="18" spans="1:8" x14ac:dyDescent="0.2">
      <c r="A18" s="87">
        <v>12</v>
      </c>
      <c r="B18" s="88" t="s">
        <v>91</v>
      </c>
      <c r="C18" s="88" t="s">
        <v>92</v>
      </c>
      <c r="D18" s="88" t="s">
        <v>37</v>
      </c>
      <c r="E18" s="89">
        <v>57725000</v>
      </c>
      <c r="F18" s="90">
        <v>27430.92</v>
      </c>
      <c r="G18" s="91">
        <v>1.8455309999999999E-2</v>
      </c>
      <c r="H18" s="82" t="s">
        <v>140</v>
      </c>
    </row>
    <row r="19" spans="1:8" x14ac:dyDescent="0.2">
      <c r="A19" s="87">
        <v>13</v>
      </c>
      <c r="B19" s="88" t="s">
        <v>204</v>
      </c>
      <c r="C19" s="88" t="s">
        <v>205</v>
      </c>
      <c r="D19" s="88" t="s">
        <v>34</v>
      </c>
      <c r="E19" s="89">
        <v>3370000</v>
      </c>
      <c r="F19" s="90">
        <v>27399.785</v>
      </c>
      <c r="G19" s="91">
        <v>1.843436E-2</v>
      </c>
      <c r="H19" s="82" t="s">
        <v>140</v>
      </c>
    </row>
    <row r="20" spans="1:8" ht="38.25" x14ac:dyDescent="0.2">
      <c r="A20" s="87">
        <v>14</v>
      </c>
      <c r="B20" s="88" t="s">
        <v>124</v>
      </c>
      <c r="C20" s="88" t="s">
        <v>125</v>
      </c>
      <c r="D20" s="88" t="s">
        <v>126</v>
      </c>
      <c r="E20" s="89">
        <v>15500000</v>
      </c>
      <c r="F20" s="90">
        <v>27224.2</v>
      </c>
      <c r="G20" s="91">
        <v>1.8316229999999999E-2</v>
      </c>
      <c r="H20" s="82" t="s">
        <v>140</v>
      </c>
    </row>
    <row r="21" spans="1:8" ht="25.5" x14ac:dyDescent="0.2">
      <c r="A21" s="87">
        <v>15</v>
      </c>
      <c r="B21" s="88" t="s">
        <v>206</v>
      </c>
      <c r="C21" s="88" t="s">
        <v>207</v>
      </c>
      <c r="D21" s="88" t="s">
        <v>208</v>
      </c>
      <c r="E21" s="89">
        <v>3300000</v>
      </c>
      <c r="F21" s="90">
        <v>27060</v>
      </c>
      <c r="G21" s="91">
        <v>1.8205760000000001E-2</v>
      </c>
      <c r="H21" s="82" t="s">
        <v>140</v>
      </c>
    </row>
    <row r="22" spans="1:8" x14ac:dyDescent="0.2">
      <c r="A22" s="87">
        <v>16</v>
      </c>
      <c r="B22" s="88" t="s">
        <v>209</v>
      </c>
      <c r="C22" s="88" t="s">
        <v>210</v>
      </c>
      <c r="D22" s="88" t="s">
        <v>44</v>
      </c>
      <c r="E22" s="89">
        <v>2490000</v>
      </c>
      <c r="F22" s="90">
        <v>27046.38</v>
      </c>
      <c r="G22" s="91">
        <v>1.81966E-2</v>
      </c>
      <c r="H22" s="82" t="s">
        <v>140</v>
      </c>
    </row>
    <row r="23" spans="1:8" x14ac:dyDescent="0.2">
      <c r="A23" s="87">
        <v>17</v>
      </c>
      <c r="B23" s="88" t="s">
        <v>211</v>
      </c>
      <c r="C23" s="88" t="s">
        <v>212</v>
      </c>
      <c r="D23" s="88" t="s">
        <v>112</v>
      </c>
      <c r="E23" s="89">
        <v>1400000</v>
      </c>
      <c r="F23" s="90">
        <v>26600</v>
      </c>
      <c r="G23" s="91">
        <v>1.7896269999999999E-2</v>
      </c>
      <c r="H23" s="82" t="s">
        <v>140</v>
      </c>
    </row>
    <row r="24" spans="1:8" x14ac:dyDescent="0.2">
      <c r="A24" s="87">
        <v>18</v>
      </c>
      <c r="B24" s="88" t="s">
        <v>61</v>
      </c>
      <c r="C24" s="88" t="s">
        <v>62</v>
      </c>
      <c r="D24" s="88" t="s">
        <v>37</v>
      </c>
      <c r="E24" s="89">
        <v>676110</v>
      </c>
      <c r="F24" s="90">
        <v>26379.107759999999</v>
      </c>
      <c r="G24" s="91">
        <v>1.7747659999999998E-2</v>
      </c>
      <c r="H24" s="82" t="s">
        <v>140</v>
      </c>
    </row>
    <row r="25" spans="1:8" ht="25.5" x14ac:dyDescent="0.2">
      <c r="A25" s="87">
        <v>19</v>
      </c>
      <c r="B25" s="88" t="s">
        <v>213</v>
      </c>
      <c r="C25" s="88" t="s">
        <v>214</v>
      </c>
      <c r="D25" s="88" t="s">
        <v>215</v>
      </c>
      <c r="E25" s="89">
        <v>1192069</v>
      </c>
      <c r="F25" s="90">
        <v>26087.237996</v>
      </c>
      <c r="G25" s="91">
        <v>1.7551290000000001E-2</v>
      </c>
      <c r="H25" s="82" t="s">
        <v>140</v>
      </c>
    </row>
    <row r="26" spans="1:8" x14ac:dyDescent="0.2">
      <c r="A26" s="87">
        <v>20</v>
      </c>
      <c r="B26" s="88" t="s">
        <v>216</v>
      </c>
      <c r="C26" s="88" t="s">
        <v>217</v>
      </c>
      <c r="D26" s="88" t="s">
        <v>31</v>
      </c>
      <c r="E26" s="89">
        <v>275000</v>
      </c>
      <c r="F26" s="90">
        <v>25973.75</v>
      </c>
      <c r="G26" s="91">
        <v>1.7474940000000001E-2</v>
      </c>
      <c r="H26" s="82" t="s">
        <v>140</v>
      </c>
    </row>
    <row r="27" spans="1:8" x14ac:dyDescent="0.2">
      <c r="A27" s="87">
        <v>21</v>
      </c>
      <c r="B27" s="88" t="s">
        <v>127</v>
      </c>
      <c r="C27" s="88" t="s">
        <v>128</v>
      </c>
      <c r="D27" s="88" t="s">
        <v>129</v>
      </c>
      <c r="E27" s="89">
        <v>2119329</v>
      </c>
      <c r="F27" s="90">
        <v>25281.475641000001</v>
      </c>
      <c r="G27" s="91">
        <v>1.7009179999999999E-2</v>
      </c>
      <c r="H27" s="82" t="s">
        <v>140</v>
      </c>
    </row>
    <row r="28" spans="1:8" ht="25.5" x14ac:dyDescent="0.2">
      <c r="A28" s="87">
        <v>22</v>
      </c>
      <c r="B28" s="88" t="s">
        <v>218</v>
      </c>
      <c r="C28" s="88" t="s">
        <v>219</v>
      </c>
      <c r="D28" s="88" t="s">
        <v>220</v>
      </c>
      <c r="E28" s="89">
        <v>1316174</v>
      </c>
      <c r="F28" s="90">
        <v>24678.262500000001</v>
      </c>
      <c r="G28" s="91">
        <v>1.6603340000000001E-2</v>
      </c>
      <c r="H28" s="82" t="s">
        <v>140</v>
      </c>
    </row>
    <row r="29" spans="1:8" x14ac:dyDescent="0.2">
      <c r="A29" s="87">
        <v>23</v>
      </c>
      <c r="B29" s="88" t="s">
        <v>221</v>
      </c>
      <c r="C29" s="88" t="s">
        <v>222</v>
      </c>
      <c r="D29" s="88" t="s">
        <v>51</v>
      </c>
      <c r="E29" s="89">
        <v>2703039</v>
      </c>
      <c r="F29" s="90">
        <v>24513.860691000002</v>
      </c>
      <c r="G29" s="91">
        <v>1.6492739999999999E-2</v>
      </c>
      <c r="H29" s="82" t="s">
        <v>140</v>
      </c>
    </row>
    <row r="30" spans="1:8" ht="25.5" x14ac:dyDescent="0.2">
      <c r="A30" s="87">
        <v>24</v>
      </c>
      <c r="B30" s="88" t="s">
        <v>223</v>
      </c>
      <c r="C30" s="88" t="s">
        <v>224</v>
      </c>
      <c r="D30" s="88" t="s">
        <v>215</v>
      </c>
      <c r="E30" s="89">
        <v>840111</v>
      </c>
      <c r="F30" s="90">
        <v>24243.923237999999</v>
      </c>
      <c r="G30" s="91">
        <v>1.6311119999999998E-2</v>
      </c>
      <c r="H30" s="82" t="s">
        <v>140</v>
      </c>
    </row>
    <row r="31" spans="1:8" x14ac:dyDescent="0.2">
      <c r="A31" s="87">
        <v>25</v>
      </c>
      <c r="B31" s="88" t="s">
        <v>225</v>
      </c>
      <c r="C31" s="88" t="s">
        <v>226</v>
      </c>
      <c r="D31" s="88" t="s">
        <v>227</v>
      </c>
      <c r="E31" s="89">
        <v>6775000</v>
      </c>
      <c r="F31" s="90">
        <v>23682.012500000001</v>
      </c>
      <c r="G31" s="91">
        <v>1.5933070000000001E-2</v>
      </c>
      <c r="H31" s="82" t="s">
        <v>140</v>
      </c>
    </row>
    <row r="32" spans="1:8" ht="25.5" x14ac:dyDescent="0.2">
      <c r="A32" s="87">
        <v>26</v>
      </c>
      <c r="B32" s="88" t="s">
        <v>228</v>
      </c>
      <c r="C32" s="88" t="s">
        <v>229</v>
      </c>
      <c r="D32" s="88" t="s">
        <v>203</v>
      </c>
      <c r="E32" s="89">
        <v>2000000</v>
      </c>
      <c r="F32" s="90">
        <v>23500</v>
      </c>
      <c r="G32" s="91">
        <v>1.5810620000000001E-2</v>
      </c>
      <c r="H32" s="82" t="s">
        <v>140</v>
      </c>
    </row>
    <row r="33" spans="1:8" x14ac:dyDescent="0.2">
      <c r="A33" s="87">
        <v>27</v>
      </c>
      <c r="B33" s="88" t="s">
        <v>230</v>
      </c>
      <c r="C33" s="88" t="s">
        <v>231</v>
      </c>
      <c r="D33" s="88" t="s">
        <v>232</v>
      </c>
      <c r="E33" s="89">
        <v>540740</v>
      </c>
      <c r="F33" s="90">
        <v>23475.145619999999</v>
      </c>
      <c r="G33" s="91">
        <v>1.57939E-2</v>
      </c>
      <c r="H33" s="82" t="s">
        <v>140</v>
      </c>
    </row>
    <row r="34" spans="1:8" x14ac:dyDescent="0.2">
      <c r="A34" s="87">
        <v>28</v>
      </c>
      <c r="B34" s="88" t="s">
        <v>233</v>
      </c>
      <c r="C34" s="88" t="s">
        <v>234</v>
      </c>
      <c r="D34" s="88" t="s">
        <v>51</v>
      </c>
      <c r="E34" s="89">
        <v>1175000</v>
      </c>
      <c r="F34" s="90">
        <v>22731.55</v>
      </c>
      <c r="G34" s="91">
        <v>1.5293609999999999E-2</v>
      </c>
      <c r="H34" s="82" t="s">
        <v>140</v>
      </c>
    </row>
    <row r="35" spans="1:8" x14ac:dyDescent="0.2">
      <c r="A35" s="87">
        <v>29</v>
      </c>
      <c r="B35" s="88" t="s">
        <v>235</v>
      </c>
      <c r="C35" s="88" t="s">
        <v>236</v>
      </c>
      <c r="D35" s="88" t="s">
        <v>118</v>
      </c>
      <c r="E35" s="89">
        <v>4542500</v>
      </c>
      <c r="F35" s="90">
        <v>22530.799999999999</v>
      </c>
      <c r="G35" s="91">
        <v>1.515855E-2</v>
      </c>
      <c r="H35" s="82" t="s">
        <v>140</v>
      </c>
    </row>
    <row r="36" spans="1:8" ht="25.5" x14ac:dyDescent="0.2">
      <c r="A36" s="87">
        <v>30</v>
      </c>
      <c r="B36" s="88" t="s">
        <v>237</v>
      </c>
      <c r="C36" s="88" t="s">
        <v>238</v>
      </c>
      <c r="D36" s="88" t="s">
        <v>220</v>
      </c>
      <c r="E36" s="89">
        <v>1270000</v>
      </c>
      <c r="F36" s="90">
        <v>21807.17</v>
      </c>
      <c r="G36" s="91">
        <v>1.4671699999999999E-2</v>
      </c>
      <c r="H36" s="82" t="s">
        <v>140</v>
      </c>
    </row>
    <row r="37" spans="1:8" x14ac:dyDescent="0.2">
      <c r="A37" s="87">
        <v>31</v>
      </c>
      <c r="B37" s="88" t="s">
        <v>93</v>
      </c>
      <c r="C37" s="88" t="s">
        <v>94</v>
      </c>
      <c r="D37" s="88" t="s">
        <v>77</v>
      </c>
      <c r="E37" s="89">
        <v>4752614</v>
      </c>
      <c r="F37" s="90">
        <v>21681.425068</v>
      </c>
      <c r="G37" s="91">
        <v>1.45871E-2</v>
      </c>
      <c r="H37" s="82" t="s">
        <v>140</v>
      </c>
    </row>
    <row r="38" spans="1:8" x14ac:dyDescent="0.2">
      <c r="A38" s="87">
        <v>32</v>
      </c>
      <c r="B38" s="88" t="s">
        <v>239</v>
      </c>
      <c r="C38" s="88" t="s">
        <v>240</v>
      </c>
      <c r="D38" s="88" t="s">
        <v>34</v>
      </c>
      <c r="E38" s="89">
        <v>765000</v>
      </c>
      <c r="F38" s="90">
        <v>21267</v>
      </c>
      <c r="G38" s="91">
        <v>1.430827E-2</v>
      </c>
      <c r="H38" s="82" t="s">
        <v>140</v>
      </c>
    </row>
    <row r="39" spans="1:8" x14ac:dyDescent="0.2">
      <c r="A39" s="87">
        <v>33</v>
      </c>
      <c r="B39" s="88" t="s">
        <v>241</v>
      </c>
      <c r="C39" s="88" t="s">
        <v>242</v>
      </c>
      <c r="D39" s="88" t="s">
        <v>183</v>
      </c>
      <c r="E39" s="89">
        <v>5675000</v>
      </c>
      <c r="F39" s="90">
        <v>20878.325000000001</v>
      </c>
      <c r="G39" s="91">
        <v>1.404678E-2</v>
      </c>
      <c r="H39" s="82" t="s">
        <v>140</v>
      </c>
    </row>
    <row r="40" spans="1:8" x14ac:dyDescent="0.2">
      <c r="A40" s="87">
        <v>34</v>
      </c>
      <c r="B40" s="88" t="s">
        <v>243</v>
      </c>
      <c r="C40" s="88" t="s">
        <v>244</v>
      </c>
      <c r="D40" s="88" t="s">
        <v>245</v>
      </c>
      <c r="E40" s="89">
        <v>540000</v>
      </c>
      <c r="F40" s="90">
        <v>19485.36</v>
      </c>
      <c r="G40" s="91">
        <v>1.3109600000000001E-2</v>
      </c>
      <c r="H40" s="82" t="s">
        <v>140</v>
      </c>
    </row>
    <row r="41" spans="1:8" x14ac:dyDescent="0.2">
      <c r="A41" s="87">
        <v>35</v>
      </c>
      <c r="B41" s="88" t="s">
        <v>246</v>
      </c>
      <c r="C41" s="88" t="s">
        <v>247</v>
      </c>
      <c r="D41" s="88" t="s">
        <v>115</v>
      </c>
      <c r="E41" s="89">
        <v>1137500</v>
      </c>
      <c r="F41" s="90">
        <v>19312.474999999999</v>
      </c>
      <c r="G41" s="91">
        <v>1.2993279999999999E-2</v>
      </c>
      <c r="H41" s="82" t="s">
        <v>140</v>
      </c>
    </row>
    <row r="42" spans="1:8" x14ac:dyDescent="0.2">
      <c r="A42" s="87">
        <v>36</v>
      </c>
      <c r="B42" s="88" t="s">
        <v>248</v>
      </c>
      <c r="C42" s="88" t="s">
        <v>249</v>
      </c>
      <c r="D42" s="88" t="s">
        <v>115</v>
      </c>
      <c r="E42" s="89">
        <v>130000</v>
      </c>
      <c r="F42" s="90">
        <v>19305</v>
      </c>
      <c r="G42" s="91">
        <v>1.298825E-2</v>
      </c>
      <c r="H42" s="82" t="s">
        <v>140</v>
      </c>
    </row>
    <row r="43" spans="1:8" x14ac:dyDescent="0.2">
      <c r="A43" s="87">
        <v>37</v>
      </c>
      <c r="B43" s="88" t="s">
        <v>250</v>
      </c>
      <c r="C43" s="88" t="s">
        <v>251</v>
      </c>
      <c r="D43" s="88" t="s">
        <v>183</v>
      </c>
      <c r="E43" s="89">
        <v>144775</v>
      </c>
      <c r="F43" s="90">
        <v>19158.07575</v>
      </c>
      <c r="G43" s="91">
        <v>1.288941E-2</v>
      </c>
      <c r="H43" s="82" t="s">
        <v>140</v>
      </c>
    </row>
    <row r="44" spans="1:8" x14ac:dyDescent="0.2">
      <c r="A44" s="87">
        <v>38</v>
      </c>
      <c r="B44" s="88" t="s">
        <v>252</v>
      </c>
      <c r="C44" s="88" t="s">
        <v>253</v>
      </c>
      <c r="D44" s="88" t="s">
        <v>203</v>
      </c>
      <c r="E44" s="89">
        <v>1817907</v>
      </c>
      <c r="F44" s="90">
        <v>18958.952103</v>
      </c>
      <c r="G44" s="91">
        <v>1.275544E-2</v>
      </c>
      <c r="H44" s="82" t="s">
        <v>140</v>
      </c>
    </row>
    <row r="45" spans="1:8" x14ac:dyDescent="0.2">
      <c r="A45" s="87">
        <v>39</v>
      </c>
      <c r="B45" s="88" t="s">
        <v>26</v>
      </c>
      <c r="C45" s="88" t="s">
        <v>27</v>
      </c>
      <c r="D45" s="88" t="s">
        <v>28</v>
      </c>
      <c r="E45" s="89">
        <v>4480000</v>
      </c>
      <c r="F45" s="90">
        <v>18567.36</v>
      </c>
      <c r="G45" s="91">
        <v>1.249198E-2</v>
      </c>
      <c r="H45" s="82" t="s">
        <v>140</v>
      </c>
    </row>
    <row r="46" spans="1:8" ht="25.5" x14ac:dyDescent="0.2">
      <c r="A46" s="87">
        <v>40</v>
      </c>
      <c r="B46" s="88" t="s">
        <v>254</v>
      </c>
      <c r="C46" s="88" t="s">
        <v>255</v>
      </c>
      <c r="D46" s="88" t="s">
        <v>215</v>
      </c>
      <c r="E46" s="89">
        <v>325425</v>
      </c>
      <c r="F46" s="90">
        <v>17343.525375000001</v>
      </c>
      <c r="G46" s="91">
        <v>1.166859E-2</v>
      </c>
      <c r="H46" s="82" t="s">
        <v>140</v>
      </c>
    </row>
    <row r="47" spans="1:8" x14ac:dyDescent="0.2">
      <c r="A47" s="87">
        <v>41</v>
      </c>
      <c r="B47" s="88" t="s">
        <v>256</v>
      </c>
      <c r="C47" s="88" t="s">
        <v>257</v>
      </c>
      <c r="D47" s="88" t="s">
        <v>44</v>
      </c>
      <c r="E47" s="89">
        <v>1920000</v>
      </c>
      <c r="F47" s="90">
        <v>17256</v>
      </c>
      <c r="G47" s="91">
        <v>1.1609700000000001E-2</v>
      </c>
      <c r="H47" s="82" t="s">
        <v>140</v>
      </c>
    </row>
    <row r="48" spans="1:8" x14ac:dyDescent="0.2">
      <c r="A48" s="87">
        <v>42</v>
      </c>
      <c r="B48" s="88" t="s">
        <v>258</v>
      </c>
      <c r="C48" s="88" t="s">
        <v>259</v>
      </c>
      <c r="D48" s="88" t="s">
        <v>19</v>
      </c>
      <c r="E48" s="89">
        <v>4700000</v>
      </c>
      <c r="F48" s="90">
        <v>17190.25</v>
      </c>
      <c r="G48" s="91">
        <v>1.156547E-2</v>
      </c>
      <c r="H48" s="82" t="s">
        <v>140</v>
      </c>
    </row>
    <row r="49" spans="1:8" ht="25.5" x14ac:dyDescent="0.2">
      <c r="A49" s="87">
        <v>43</v>
      </c>
      <c r="B49" s="88" t="s">
        <v>78</v>
      </c>
      <c r="C49" s="88" t="s">
        <v>79</v>
      </c>
      <c r="D49" s="88" t="s">
        <v>25</v>
      </c>
      <c r="E49" s="89">
        <v>332412</v>
      </c>
      <c r="F49" s="90">
        <v>17062.70796</v>
      </c>
      <c r="G49" s="91">
        <v>1.1479659999999999E-2</v>
      </c>
      <c r="H49" s="82" t="s">
        <v>140</v>
      </c>
    </row>
    <row r="50" spans="1:8" x14ac:dyDescent="0.2">
      <c r="A50" s="87">
        <v>44</v>
      </c>
      <c r="B50" s="88" t="s">
        <v>113</v>
      </c>
      <c r="C50" s="88" t="s">
        <v>114</v>
      </c>
      <c r="D50" s="88" t="s">
        <v>115</v>
      </c>
      <c r="E50" s="89">
        <v>210000</v>
      </c>
      <c r="F50" s="90">
        <v>16002</v>
      </c>
      <c r="G50" s="91">
        <v>1.0766019999999999E-2</v>
      </c>
      <c r="H50" s="82" t="s">
        <v>140</v>
      </c>
    </row>
    <row r="51" spans="1:8" x14ac:dyDescent="0.2">
      <c r="A51" s="87">
        <v>45</v>
      </c>
      <c r="B51" s="88" t="s">
        <v>67</v>
      </c>
      <c r="C51" s="88" t="s">
        <v>68</v>
      </c>
      <c r="D51" s="88" t="s">
        <v>34</v>
      </c>
      <c r="E51" s="89">
        <v>630000</v>
      </c>
      <c r="F51" s="90">
        <v>15967.98</v>
      </c>
      <c r="G51" s="91">
        <v>1.074313E-2</v>
      </c>
      <c r="H51" s="82" t="s">
        <v>140</v>
      </c>
    </row>
    <row r="52" spans="1:8" x14ac:dyDescent="0.2">
      <c r="A52" s="87">
        <v>46</v>
      </c>
      <c r="B52" s="88" t="s">
        <v>260</v>
      </c>
      <c r="C52" s="88" t="s">
        <v>261</v>
      </c>
      <c r="D52" s="88" t="s">
        <v>112</v>
      </c>
      <c r="E52" s="89">
        <v>919500</v>
      </c>
      <c r="F52" s="90">
        <v>15015.434999999999</v>
      </c>
      <c r="G52" s="91">
        <v>1.010227E-2</v>
      </c>
      <c r="H52" s="82" t="s">
        <v>140</v>
      </c>
    </row>
    <row r="53" spans="1:8" x14ac:dyDescent="0.2">
      <c r="A53" s="87">
        <v>47</v>
      </c>
      <c r="B53" s="88" t="s">
        <v>104</v>
      </c>
      <c r="C53" s="88" t="s">
        <v>105</v>
      </c>
      <c r="D53" s="88" t="s">
        <v>34</v>
      </c>
      <c r="E53" s="89">
        <v>370000</v>
      </c>
      <c r="F53" s="90">
        <v>14854.76</v>
      </c>
      <c r="G53" s="91">
        <v>9.9941700000000001E-3</v>
      </c>
      <c r="H53" s="82" t="s">
        <v>140</v>
      </c>
    </row>
    <row r="54" spans="1:8" x14ac:dyDescent="0.2">
      <c r="A54" s="87">
        <v>48</v>
      </c>
      <c r="B54" s="88" t="s">
        <v>98</v>
      </c>
      <c r="C54" s="88" t="s">
        <v>99</v>
      </c>
      <c r="D54" s="88" t="s">
        <v>22</v>
      </c>
      <c r="E54" s="89">
        <v>1200000</v>
      </c>
      <c r="F54" s="90">
        <v>14581.2</v>
      </c>
      <c r="G54" s="91">
        <v>9.8101200000000003E-3</v>
      </c>
      <c r="H54" s="82" t="s">
        <v>140</v>
      </c>
    </row>
    <row r="55" spans="1:8" x14ac:dyDescent="0.2">
      <c r="A55" s="87">
        <v>49</v>
      </c>
      <c r="B55" s="88" t="s">
        <v>262</v>
      </c>
      <c r="C55" s="88" t="s">
        <v>263</v>
      </c>
      <c r="D55" s="88" t="s">
        <v>190</v>
      </c>
      <c r="E55" s="89">
        <v>260000</v>
      </c>
      <c r="F55" s="90">
        <v>14545.7</v>
      </c>
      <c r="G55" s="91">
        <v>9.7862299999999999E-3</v>
      </c>
      <c r="H55" s="82" t="s">
        <v>140</v>
      </c>
    </row>
    <row r="56" spans="1:8" ht="25.5" x14ac:dyDescent="0.2">
      <c r="A56" s="87">
        <v>50</v>
      </c>
      <c r="B56" s="88" t="s">
        <v>264</v>
      </c>
      <c r="C56" s="88" t="s">
        <v>265</v>
      </c>
      <c r="D56" s="88" t="s">
        <v>215</v>
      </c>
      <c r="E56" s="89">
        <v>600000</v>
      </c>
      <c r="F56" s="90">
        <v>14515.2</v>
      </c>
      <c r="G56" s="91">
        <v>9.7657100000000004E-3</v>
      </c>
      <c r="H56" s="82" t="s">
        <v>140</v>
      </c>
    </row>
    <row r="57" spans="1:8" x14ac:dyDescent="0.2">
      <c r="A57" s="87">
        <v>51</v>
      </c>
      <c r="B57" s="88" t="s">
        <v>266</v>
      </c>
      <c r="C57" s="88" t="s">
        <v>267</v>
      </c>
      <c r="D57" s="88" t="s">
        <v>22</v>
      </c>
      <c r="E57" s="89">
        <v>2712859</v>
      </c>
      <c r="F57" s="90">
        <v>14117.718236000001</v>
      </c>
      <c r="G57" s="91">
        <v>9.4982899999999995E-3</v>
      </c>
      <c r="H57" s="82" t="s">
        <v>140</v>
      </c>
    </row>
    <row r="58" spans="1:8" x14ac:dyDescent="0.2">
      <c r="A58" s="87">
        <v>52</v>
      </c>
      <c r="B58" s="88" t="s">
        <v>268</v>
      </c>
      <c r="C58" s="88" t="s">
        <v>269</v>
      </c>
      <c r="D58" s="88" t="s">
        <v>227</v>
      </c>
      <c r="E58" s="89">
        <v>4941029</v>
      </c>
      <c r="F58" s="90">
        <v>13928.760751</v>
      </c>
      <c r="G58" s="91">
        <v>9.3711599999999999E-3</v>
      </c>
      <c r="H58" s="82" t="s">
        <v>140</v>
      </c>
    </row>
    <row r="59" spans="1:8" x14ac:dyDescent="0.2">
      <c r="A59" s="87">
        <v>53</v>
      </c>
      <c r="B59" s="88" t="s">
        <v>270</v>
      </c>
      <c r="C59" s="88" t="s">
        <v>271</v>
      </c>
      <c r="D59" s="88" t="s">
        <v>31</v>
      </c>
      <c r="E59" s="89">
        <v>600000</v>
      </c>
      <c r="F59" s="90">
        <v>13340.4</v>
      </c>
      <c r="G59" s="91">
        <v>8.9753200000000002E-3</v>
      </c>
      <c r="H59" s="82" t="s">
        <v>140</v>
      </c>
    </row>
    <row r="60" spans="1:8" x14ac:dyDescent="0.2">
      <c r="A60" s="87">
        <v>54</v>
      </c>
      <c r="B60" s="88" t="s">
        <v>121</v>
      </c>
      <c r="C60" s="88" t="s">
        <v>122</v>
      </c>
      <c r="D60" s="88" t="s">
        <v>123</v>
      </c>
      <c r="E60" s="89">
        <v>3400000</v>
      </c>
      <c r="F60" s="90">
        <v>12971</v>
      </c>
      <c r="G60" s="91">
        <v>8.7267899999999999E-3</v>
      </c>
      <c r="H60" s="82" t="s">
        <v>140</v>
      </c>
    </row>
    <row r="61" spans="1:8" x14ac:dyDescent="0.2">
      <c r="A61" s="87">
        <v>55</v>
      </c>
      <c r="B61" s="88" t="s">
        <v>29</v>
      </c>
      <c r="C61" s="88" t="s">
        <v>30</v>
      </c>
      <c r="D61" s="88" t="s">
        <v>31</v>
      </c>
      <c r="E61" s="89">
        <v>609000</v>
      </c>
      <c r="F61" s="90">
        <v>12785.346</v>
      </c>
      <c r="G61" s="91">
        <v>8.6018799999999992E-3</v>
      </c>
      <c r="H61" s="82" t="s">
        <v>140</v>
      </c>
    </row>
    <row r="62" spans="1:8" x14ac:dyDescent="0.2">
      <c r="A62" s="87">
        <v>56</v>
      </c>
      <c r="B62" s="88" t="s">
        <v>272</v>
      </c>
      <c r="C62" s="88" t="s">
        <v>273</v>
      </c>
      <c r="D62" s="88" t="s">
        <v>203</v>
      </c>
      <c r="E62" s="89">
        <v>1052500</v>
      </c>
      <c r="F62" s="90">
        <v>12338.4575</v>
      </c>
      <c r="G62" s="91">
        <v>8.3012199999999998E-3</v>
      </c>
      <c r="H62" s="82" t="s">
        <v>140</v>
      </c>
    </row>
    <row r="63" spans="1:8" x14ac:dyDescent="0.2">
      <c r="A63" s="87">
        <v>57</v>
      </c>
      <c r="B63" s="88" t="s">
        <v>274</v>
      </c>
      <c r="C63" s="88" t="s">
        <v>275</v>
      </c>
      <c r="D63" s="88" t="s">
        <v>34</v>
      </c>
      <c r="E63" s="89">
        <v>960000</v>
      </c>
      <c r="F63" s="90">
        <v>12249.6</v>
      </c>
      <c r="G63" s="91">
        <v>8.2414399999999992E-3</v>
      </c>
      <c r="H63" s="82" t="s">
        <v>140</v>
      </c>
    </row>
    <row r="64" spans="1:8" x14ac:dyDescent="0.2">
      <c r="A64" s="87">
        <v>58</v>
      </c>
      <c r="B64" s="88" t="s">
        <v>276</v>
      </c>
      <c r="C64" s="88" t="s">
        <v>277</v>
      </c>
      <c r="D64" s="88" t="s">
        <v>118</v>
      </c>
      <c r="E64" s="89">
        <v>8500000</v>
      </c>
      <c r="F64" s="90">
        <v>11795.45</v>
      </c>
      <c r="G64" s="91">
        <v>7.9358899999999993E-3</v>
      </c>
      <c r="H64" s="82" t="s">
        <v>140</v>
      </c>
    </row>
    <row r="65" spans="1:8" x14ac:dyDescent="0.2">
      <c r="A65" s="87">
        <v>59</v>
      </c>
      <c r="B65" s="88" t="s">
        <v>278</v>
      </c>
      <c r="C65" s="88" t="s">
        <v>279</v>
      </c>
      <c r="D65" s="88" t="s">
        <v>203</v>
      </c>
      <c r="E65" s="89">
        <v>5983106</v>
      </c>
      <c r="F65" s="90">
        <v>11491.1533836</v>
      </c>
      <c r="G65" s="91">
        <v>7.7311599999999999E-3</v>
      </c>
      <c r="H65" s="82" t="s">
        <v>140</v>
      </c>
    </row>
    <row r="66" spans="1:8" x14ac:dyDescent="0.2">
      <c r="A66" s="87">
        <v>60</v>
      </c>
      <c r="B66" s="88" t="s">
        <v>280</v>
      </c>
      <c r="C66" s="88" t="s">
        <v>281</v>
      </c>
      <c r="D66" s="88" t="s">
        <v>282</v>
      </c>
      <c r="E66" s="89">
        <v>247218</v>
      </c>
      <c r="F66" s="90">
        <v>11087.7273</v>
      </c>
      <c r="G66" s="91">
        <v>7.4597400000000003E-3</v>
      </c>
      <c r="H66" s="82" t="s">
        <v>140</v>
      </c>
    </row>
    <row r="67" spans="1:8" ht="25.5" x14ac:dyDescent="0.2">
      <c r="A67" s="87">
        <v>61</v>
      </c>
      <c r="B67" s="88" t="s">
        <v>283</v>
      </c>
      <c r="C67" s="88" t="s">
        <v>284</v>
      </c>
      <c r="D67" s="88" t="s">
        <v>285</v>
      </c>
      <c r="E67" s="89">
        <v>630000</v>
      </c>
      <c r="F67" s="90">
        <v>11021.22</v>
      </c>
      <c r="G67" s="91">
        <v>7.4149899999999998E-3</v>
      </c>
      <c r="H67" s="82" t="s">
        <v>140</v>
      </c>
    </row>
    <row r="68" spans="1:8" x14ac:dyDescent="0.2">
      <c r="A68" s="87">
        <v>62</v>
      </c>
      <c r="B68" s="88" t="s">
        <v>286</v>
      </c>
      <c r="C68" s="88" t="s">
        <v>287</v>
      </c>
      <c r="D68" s="88" t="s">
        <v>227</v>
      </c>
      <c r="E68" s="89">
        <v>836725</v>
      </c>
      <c r="F68" s="90">
        <v>10986.19925</v>
      </c>
      <c r="G68" s="91">
        <v>7.39143E-3</v>
      </c>
      <c r="H68" s="82" t="s">
        <v>140</v>
      </c>
    </row>
    <row r="69" spans="1:8" x14ac:dyDescent="0.2">
      <c r="A69" s="87">
        <v>63</v>
      </c>
      <c r="B69" s="88" t="s">
        <v>288</v>
      </c>
      <c r="C69" s="88" t="s">
        <v>289</v>
      </c>
      <c r="D69" s="88" t="s">
        <v>290</v>
      </c>
      <c r="E69" s="89">
        <v>2819992</v>
      </c>
      <c r="F69" s="90">
        <v>10264.77088</v>
      </c>
      <c r="G69" s="91">
        <v>6.9060600000000003E-3</v>
      </c>
      <c r="H69" s="82" t="s">
        <v>140</v>
      </c>
    </row>
    <row r="70" spans="1:8" x14ac:dyDescent="0.2">
      <c r="A70" s="87">
        <v>64</v>
      </c>
      <c r="B70" s="88" t="s">
        <v>291</v>
      </c>
      <c r="C70" s="88" t="s">
        <v>292</v>
      </c>
      <c r="D70" s="88" t="s">
        <v>31</v>
      </c>
      <c r="E70" s="89">
        <v>500000</v>
      </c>
      <c r="F70" s="90">
        <v>10115</v>
      </c>
      <c r="G70" s="91">
        <v>6.8052900000000003E-3</v>
      </c>
      <c r="H70" s="82" t="s">
        <v>140</v>
      </c>
    </row>
    <row r="71" spans="1:8" x14ac:dyDescent="0.2">
      <c r="A71" s="87">
        <v>65</v>
      </c>
      <c r="B71" s="88" t="s">
        <v>293</v>
      </c>
      <c r="C71" s="88" t="s">
        <v>294</v>
      </c>
      <c r="D71" s="88" t="s">
        <v>118</v>
      </c>
      <c r="E71" s="89">
        <v>1107875</v>
      </c>
      <c r="F71" s="90">
        <v>10014.6360625</v>
      </c>
      <c r="G71" s="91">
        <v>6.7377699999999997E-3</v>
      </c>
      <c r="H71" s="82" t="s">
        <v>140</v>
      </c>
    </row>
    <row r="72" spans="1:8" x14ac:dyDescent="0.2">
      <c r="A72" s="87">
        <v>66</v>
      </c>
      <c r="B72" s="88" t="s">
        <v>295</v>
      </c>
      <c r="C72" s="88" t="s">
        <v>296</v>
      </c>
      <c r="D72" s="88" t="s">
        <v>51</v>
      </c>
      <c r="E72" s="89">
        <v>1567077</v>
      </c>
      <c r="F72" s="90">
        <v>9585.0264705000009</v>
      </c>
      <c r="G72" s="91">
        <v>6.4487299999999997E-3</v>
      </c>
      <c r="H72" s="82" t="s">
        <v>140</v>
      </c>
    </row>
    <row r="73" spans="1:8" x14ac:dyDescent="0.2">
      <c r="A73" s="87">
        <v>67</v>
      </c>
      <c r="B73" s="88" t="s">
        <v>102</v>
      </c>
      <c r="C73" s="88" t="s">
        <v>103</v>
      </c>
      <c r="D73" s="88" t="s">
        <v>16</v>
      </c>
      <c r="E73" s="89">
        <v>583736</v>
      </c>
      <c r="F73" s="90">
        <v>9021.6398800000006</v>
      </c>
      <c r="G73" s="91">
        <v>6.06969E-3</v>
      </c>
      <c r="H73" s="82" t="s">
        <v>140</v>
      </c>
    </row>
    <row r="74" spans="1:8" x14ac:dyDescent="0.2">
      <c r="A74" s="87">
        <v>68</v>
      </c>
      <c r="B74" s="88" t="s">
        <v>297</v>
      </c>
      <c r="C74" s="88" t="s">
        <v>298</v>
      </c>
      <c r="D74" s="88" t="s">
        <v>190</v>
      </c>
      <c r="E74" s="89">
        <v>950000</v>
      </c>
      <c r="F74" s="90">
        <v>8095.4250000000002</v>
      </c>
      <c r="G74" s="91">
        <v>5.4465399999999997E-3</v>
      </c>
      <c r="H74" s="82" t="s">
        <v>140</v>
      </c>
    </row>
    <row r="75" spans="1:8" x14ac:dyDescent="0.2">
      <c r="A75" s="87">
        <v>69</v>
      </c>
      <c r="B75" s="88" t="s">
        <v>299</v>
      </c>
      <c r="C75" s="88" t="s">
        <v>300</v>
      </c>
      <c r="D75" s="88" t="s">
        <v>129</v>
      </c>
      <c r="E75" s="89">
        <v>1504655</v>
      </c>
      <c r="F75" s="90">
        <v>6804.0499099999997</v>
      </c>
      <c r="G75" s="91">
        <v>4.5777099999999996E-3</v>
      </c>
      <c r="H75" s="82" t="s">
        <v>140</v>
      </c>
    </row>
    <row r="76" spans="1:8" ht="25.5" x14ac:dyDescent="0.2">
      <c r="A76" s="87">
        <v>70</v>
      </c>
      <c r="B76" s="88" t="s">
        <v>63</v>
      </c>
      <c r="C76" s="88" t="s">
        <v>64</v>
      </c>
      <c r="D76" s="88" t="s">
        <v>60</v>
      </c>
      <c r="E76" s="89">
        <v>1799100</v>
      </c>
      <c r="F76" s="90">
        <v>6116.94</v>
      </c>
      <c r="G76" s="91">
        <v>4.1154299999999998E-3</v>
      </c>
      <c r="H76" s="82" t="s">
        <v>140</v>
      </c>
    </row>
    <row r="77" spans="1:8" x14ac:dyDescent="0.2">
      <c r="A77" s="87">
        <v>71</v>
      </c>
      <c r="B77" s="88" t="s">
        <v>301</v>
      </c>
      <c r="C77" s="88" t="s">
        <v>302</v>
      </c>
      <c r="D77" s="88" t="s">
        <v>51</v>
      </c>
      <c r="E77" s="89">
        <v>800000</v>
      </c>
      <c r="F77" s="90">
        <v>6102.4</v>
      </c>
      <c r="G77" s="91">
        <v>4.1056499999999998E-3</v>
      </c>
      <c r="H77" s="82" t="s">
        <v>140</v>
      </c>
    </row>
    <row r="78" spans="1:8" ht="25.5" x14ac:dyDescent="0.2">
      <c r="A78" s="87">
        <v>72</v>
      </c>
      <c r="B78" s="88" t="s">
        <v>303</v>
      </c>
      <c r="C78" s="88" t="s">
        <v>304</v>
      </c>
      <c r="D78" s="88" t="s">
        <v>193</v>
      </c>
      <c r="E78" s="89">
        <v>255227</v>
      </c>
      <c r="F78" s="90">
        <v>6048.8798999999999</v>
      </c>
      <c r="G78" s="91">
        <v>4.0696400000000002E-3</v>
      </c>
      <c r="H78" s="82" t="s">
        <v>140</v>
      </c>
    </row>
    <row r="79" spans="1:8" x14ac:dyDescent="0.2">
      <c r="A79" s="87">
        <v>73</v>
      </c>
      <c r="B79" s="88" t="s">
        <v>305</v>
      </c>
      <c r="C79" s="88" t="s">
        <v>306</v>
      </c>
      <c r="D79" s="88" t="s">
        <v>115</v>
      </c>
      <c r="E79" s="89">
        <v>1123261</v>
      </c>
      <c r="F79" s="90">
        <v>5591.0316274999996</v>
      </c>
      <c r="G79" s="91">
        <v>3.7615999999999999E-3</v>
      </c>
      <c r="H79" s="82" t="s">
        <v>140</v>
      </c>
    </row>
    <row r="80" spans="1:8" x14ac:dyDescent="0.2">
      <c r="A80" s="92"/>
      <c r="B80" s="92"/>
      <c r="C80" s="93" t="s">
        <v>139</v>
      </c>
      <c r="D80" s="92"/>
      <c r="E80" s="92" t="s">
        <v>140</v>
      </c>
      <c r="F80" s="94">
        <v>1437222.6909169001</v>
      </c>
      <c r="G80" s="95">
        <v>0.96695229999999999</v>
      </c>
      <c r="H80" s="82" t="s">
        <v>140</v>
      </c>
    </row>
    <row r="81" spans="1:8" x14ac:dyDescent="0.2">
      <c r="A81" s="92"/>
      <c r="B81" s="92"/>
      <c r="C81" s="96"/>
      <c r="D81" s="92"/>
      <c r="E81" s="92"/>
      <c r="F81" s="97"/>
      <c r="G81" s="97"/>
      <c r="H81" s="82" t="s">
        <v>140</v>
      </c>
    </row>
    <row r="82" spans="1:8" x14ac:dyDescent="0.2">
      <c r="A82" s="92"/>
      <c r="B82" s="92"/>
      <c r="C82" s="93" t="s">
        <v>141</v>
      </c>
      <c r="D82" s="92"/>
      <c r="E82" s="92"/>
      <c r="F82" s="92"/>
      <c r="G82" s="92"/>
      <c r="H82" s="82" t="s">
        <v>140</v>
      </c>
    </row>
    <row r="83" spans="1:8" x14ac:dyDescent="0.2">
      <c r="A83" s="92"/>
      <c r="B83" s="92"/>
      <c r="C83" s="93" t="s">
        <v>139</v>
      </c>
      <c r="D83" s="92"/>
      <c r="E83" s="92" t="s">
        <v>140</v>
      </c>
      <c r="F83" s="98" t="s">
        <v>142</v>
      </c>
      <c r="G83" s="95">
        <v>0</v>
      </c>
      <c r="H83" s="82" t="s">
        <v>140</v>
      </c>
    </row>
    <row r="84" spans="1:8" x14ac:dyDescent="0.2">
      <c r="A84" s="92"/>
      <c r="B84" s="92"/>
      <c r="C84" s="96"/>
      <c r="D84" s="92"/>
      <c r="E84" s="92"/>
      <c r="F84" s="97"/>
      <c r="G84" s="97"/>
      <c r="H84" s="82" t="s">
        <v>140</v>
      </c>
    </row>
    <row r="85" spans="1:8" x14ac:dyDescent="0.2">
      <c r="A85" s="92"/>
      <c r="B85" s="92"/>
      <c r="C85" s="93" t="s">
        <v>143</v>
      </c>
      <c r="D85" s="92"/>
      <c r="E85" s="92"/>
      <c r="F85" s="92"/>
      <c r="G85" s="92"/>
      <c r="H85" s="82" t="s">
        <v>140</v>
      </c>
    </row>
    <row r="86" spans="1:8" x14ac:dyDescent="0.2">
      <c r="A86" s="92"/>
      <c r="B86" s="92"/>
      <c r="C86" s="93" t="s">
        <v>139</v>
      </c>
      <c r="D86" s="92"/>
      <c r="E86" s="92" t="s">
        <v>140</v>
      </c>
      <c r="F86" s="98" t="s">
        <v>142</v>
      </c>
      <c r="G86" s="95">
        <v>0</v>
      </c>
      <c r="H86" s="82" t="s">
        <v>140</v>
      </c>
    </row>
    <row r="87" spans="1:8" x14ac:dyDescent="0.2">
      <c r="A87" s="92"/>
      <c r="B87" s="92"/>
      <c r="C87" s="96"/>
      <c r="D87" s="92"/>
      <c r="E87" s="92"/>
      <c r="F87" s="97"/>
      <c r="G87" s="97"/>
      <c r="H87" s="82" t="s">
        <v>140</v>
      </c>
    </row>
    <row r="88" spans="1:8" x14ac:dyDescent="0.2">
      <c r="A88" s="92"/>
      <c r="B88" s="92"/>
      <c r="C88" s="93" t="s">
        <v>144</v>
      </c>
      <c r="D88" s="92"/>
      <c r="E88" s="92"/>
      <c r="F88" s="92"/>
      <c r="G88" s="92"/>
      <c r="H88" s="82" t="s">
        <v>140</v>
      </c>
    </row>
    <row r="89" spans="1:8" x14ac:dyDescent="0.2">
      <c r="A89" s="92"/>
      <c r="B89" s="92"/>
      <c r="C89" s="93" t="s">
        <v>139</v>
      </c>
      <c r="D89" s="92"/>
      <c r="E89" s="92" t="s">
        <v>140</v>
      </c>
      <c r="F89" s="98" t="s">
        <v>142</v>
      </c>
      <c r="G89" s="95">
        <v>0</v>
      </c>
      <c r="H89" s="82" t="s">
        <v>140</v>
      </c>
    </row>
    <row r="90" spans="1:8" x14ac:dyDescent="0.2">
      <c r="A90" s="92"/>
      <c r="B90" s="92"/>
      <c r="C90" s="96"/>
      <c r="D90" s="92"/>
      <c r="E90" s="92"/>
      <c r="F90" s="97"/>
      <c r="G90" s="97"/>
      <c r="H90" s="82" t="s">
        <v>140</v>
      </c>
    </row>
    <row r="91" spans="1:8" x14ac:dyDescent="0.2">
      <c r="A91" s="92"/>
      <c r="B91" s="92"/>
      <c r="C91" s="93" t="s">
        <v>145</v>
      </c>
      <c r="D91" s="92"/>
      <c r="E91" s="92"/>
      <c r="F91" s="97"/>
      <c r="G91" s="97"/>
      <c r="H91" s="82" t="s">
        <v>140</v>
      </c>
    </row>
    <row r="92" spans="1:8" x14ac:dyDescent="0.2">
      <c r="A92" s="92"/>
      <c r="B92" s="92"/>
      <c r="C92" s="93" t="s">
        <v>139</v>
      </c>
      <c r="D92" s="92"/>
      <c r="E92" s="92" t="s">
        <v>140</v>
      </c>
      <c r="F92" s="98" t="s">
        <v>142</v>
      </c>
      <c r="G92" s="95">
        <v>0</v>
      </c>
      <c r="H92" s="82" t="s">
        <v>140</v>
      </c>
    </row>
    <row r="93" spans="1:8" x14ac:dyDescent="0.2">
      <c r="A93" s="92"/>
      <c r="B93" s="92"/>
      <c r="C93" s="96"/>
      <c r="D93" s="92"/>
      <c r="E93" s="92"/>
      <c r="F93" s="97"/>
      <c r="G93" s="97"/>
      <c r="H93" s="82" t="s">
        <v>140</v>
      </c>
    </row>
    <row r="94" spans="1:8" x14ac:dyDescent="0.2">
      <c r="A94" s="92"/>
      <c r="B94" s="92"/>
      <c r="C94" s="93" t="s">
        <v>146</v>
      </c>
      <c r="D94" s="92"/>
      <c r="E94" s="92"/>
      <c r="F94" s="97"/>
      <c r="G94" s="97"/>
      <c r="H94" s="82" t="s">
        <v>140</v>
      </c>
    </row>
    <row r="95" spans="1:8" x14ac:dyDescent="0.2">
      <c r="A95" s="92"/>
      <c r="B95" s="92"/>
      <c r="C95" s="93" t="s">
        <v>139</v>
      </c>
      <c r="D95" s="92"/>
      <c r="E95" s="92" t="s">
        <v>140</v>
      </c>
      <c r="F95" s="98" t="s">
        <v>142</v>
      </c>
      <c r="G95" s="95">
        <v>0</v>
      </c>
      <c r="H95" s="82" t="s">
        <v>140</v>
      </c>
    </row>
    <row r="96" spans="1:8" x14ac:dyDescent="0.2">
      <c r="A96" s="92"/>
      <c r="B96" s="92"/>
      <c r="C96" s="96"/>
      <c r="D96" s="92"/>
      <c r="E96" s="92"/>
      <c r="F96" s="97"/>
      <c r="G96" s="97"/>
      <c r="H96" s="82" t="s">
        <v>140</v>
      </c>
    </row>
    <row r="97" spans="1:8" x14ac:dyDescent="0.2">
      <c r="A97" s="92"/>
      <c r="B97" s="92"/>
      <c r="C97" s="93" t="s">
        <v>147</v>
      </c>
      <c r="D97" s="92"/>
      <c r="E97" s="92"/>
      <c r="F97" s="94">
        <f>F80</f>
        <v>1437222.6909169001</v>
      </c>
      <c r="G97" s="95">
        <f>G80</f>
        <v>0.96695229999999999</v>
      </c>
      <c r="H97" s="82" t="s">
        <v>140</v>
      </c>
    </row>
    <row r="98" spans="1:8" x14ac:dyDescent="0.2">
      <c r="A98" s="92"/>
      <c r="B98" s="92"/>
      <c r="C98" s="96"/>
      <c r="D98" s="92"/>
      <c r="E98" s="92"/>
      <c r="F98" s="97"/>
      <c r="G98" s="97"/>
      <c r="H98" s="82" t="s">
        <v>140</v>
      </c>
    </row>
    <row r="99" spans="1:8" x14ac:dyDescent="0.2">
      <c r="A99" s="92"/>
      <c r="B99" s="92"/>
      <c r="C99" s="93" t="s">
        <v>148</v>
      </c>
      <c r="D99" s="92"/>
      <c r="E99" s="92"/>
      <c r="F99" s="97"/>
      <c r="G99" s="97"/>
      <c r="H99" s="82" t="s">
        <v>140</v>
      </c>
    </row>
    <row r="100" spans="1:8" x14ac:dyDescent="0.2">
      <c r="A100" s="92"/>
      <c r="B100" s="92"/>
      <c r="C100" s="93" t="s">
        <v>10</v>
      </c>
      <c r="D100" s="92"/>
      <c r="E100" s="92"/>
      <c r="F100" s="97"/>
      <c r="G100" s="97"/>
      <c r="H100" s="82" t="s">
        <v>140</v>
      </c>
    </row>
    <row r="101" spans="1:8" x14ac:dyDescent="0.2">
      <c r="A101" s="92"/>
      <c r="B101" s="92"/>
      <c r="C101" s="93" t="s">
        <v>139</v>
      </c>
      <c r="D101" s="92"/>
      <c r="E101" s="92" t="s">
        <v>140</v>
      </c>
      <c r="F101" s="98" t="s">
        <v>142</v>
      </c>
      <c r="G101" s="95">
        <v>0</v>
      </c>
      <c r="H101" s="82" t="s">
        <v>140</v>
      </c>
    </row>
    <row r="102" spans="1:8" x14ac:dyDescent="0.2">
      <c r="A102" s="92"/>
      <c r="B102" s="92"/>
      <c r="C102" s="96"/>
      <c r="D102" s="92"/>
      <c r="E102" s="92"/>
      <c r="F102" s="97"/>
      <c r="G102" s="97"/>
      <c r="H102" s="82" t="s">
        <v>140</v>
      </c>
    </row>
    <row r="103" spans="1:8" x14ac:dyDescent="0.2">
      <c r="A103" s="92"/>
      <c r="B103" s="92"/>
      <c r="C103" s="93" t="s">
        <v>149</v>
      </c>
      <c r="D103" s="92"/>
      <c r="E103" s="92"/>
      <c r="F103" s="92"/>
      <c r="G103" s="92"/>
      <c r="H103" s="82" t="s">
        <v>140</v>
      </c>
    </row>
    <row r="104" spans="1:8" x14ac:dyDescent="0.2">
      <c r="A104" s="92"/>
      <c r="B104" s="92"/>
      <c r="C104" s="93" t="s">
        <v>139</v>
      </c>
      <c r="D104" s="92"/>
      <c r="E104" s="92" t="s">
        <v>140</v>
      </c>
      <c r="F104" s="98" t="s">
        <v>142</v>
      </c>
      <c r="G104" s="95">
        <v>0</v>
      </c>
      <c r="H104" s="82" t="s">
        <v>140</v>
      </c>
    </row>
    <row r="105" spans="1:8" x14ac:dyDescent="0.2">
      <c r="A105" s="92"/>
      <c r="B105" s="92"/>
      <c r="C105" s="96"/>
      <c r="D105" s="92"/>
      <c r="E105" s="92"/>
      <c r="F105" s="97"/>
      <c r="G105" s="97"/>
      <c r="H105" s="82" t="s">
        <v>140</v>
      </c>
    </row>
    <row r="106" spans="1:8" x14ac:dyDescent="0.2">
      <c r="A106" s="92"/>
      <c r="B106" s="92"/>
      <c r="C106" s="93" t="s">
        <v>150</v>
      </c>
      <c r="D106" s="92"/>
      <c r="E106" s="92"/>
      <c r="F106" s="92"/>
      <c r="G106" s="92"/>
      <c r="H106" s="82" t="s">
        <v>140</v>
      </c>
    </row>
    <row r="107" spans="1:8" x14ac:dyDescent="0.2">
      <c r="A107" s="92"/>
      <c r="B107" s="92"/>
      <c r="C107" s="93" t="s">
        <v>139</v>
      </c>
      <c r="D107" s="92"/>
      <c r="E107" s="92" t="s">
        <v>140</v>
      </c>
      <c r="F107" s="98" t="s">
        <v>142</v>
      </c>
      <c r="G107" s="95">
        <v>0</v>
      </c>
      <c r="H107" s="82" t="s">
        <v>140</v>
      </c>
    </row>
    <row r="108" spans="1:8" x14ac:dyDescent="0.2">
      <c r="A108" s="92"/>
      <c r="B108" s="92"/>
      <c r="C108" s="96"/>
      <c r="D108" s="92"/>
      <c r="E108" s="92"/>
      <c r="F108" s="97"/>
      <c r="G108" s="97"/>
      <c r="H108" s="82" t="s">
        <v>140</v>
      </c>
    </row>
    <row r="109" spans="1:8" x14ac:dyDescent="0.2">
      <c r="A109" s="92"/>
      <c r="B109" s="92"/>
      <c r="C109" s="93" t="s">
        <v>151</v>
      </c>
      <c r="D109" s="92"/>
      <c r="E109" s="92"/>
      <c r="F109" s="97"/>
      <c r="G109" s="97"/>
      <c r="H109" s="82" t="s">
        <v>140</v>
      </c>
    </row>
    <row r="110" spans="1:8" x14ac:dyDescent="0.2">
      <c r="A110" s="92"/>
      <c r="B110" s="92"/>
      <c r="C110" s="93" t="s">
        <v>139</v>
      </c>
      <c r="D110" s="92"/>
      <c r="E110" s="92" t="s">
        <v>140</v>
      </c>
      <c r="F110" s="98" t="s">
        <v>142</v>
      </c>
      <c r="G110" s="95">
        <v>0</v>
      </c>
      <c r="H110" s="82" t="s">
        <v>140</v>
      </c>
    </row>
    <row r="111" spans="1:8" x14ac:dyDescent="0.2">
      <c r="A111" s="80"/>
      <c r="B111" s="80"/>
      <c r="C111" s="81"/>
      <c r="D111" s="80"/>
      <c r="E111" s="80"/>
      <c r="F111" s="124"/>
      <c r="G111" s="125"/>
      <c r="H111" s="82" t="s">
        <v>140</v>
      </c>
    </row>
    <row r="112" spans="1:8" x14ac:dyDescent="0.2">
      <c r="A112" s="80"/>
      <c r="B112" s="80"/>
      <c r="C112" s="81" t="s">
        <v>947</v>
      </c>
      <c r="D112" s="80"/>
      <c r="E112" s="80"/>
      <c r="F112" s="80"/>
      <c r="G112" s="80"/>
      <c r="H112" s="82" t="s">
        <v>140</v>
      </c>
    </row>
    <row r="113" spans="1:8" ht="38.25" x14ac:dyDescent="0.2">
      <c r="A113" s="83">
        <v>1</v>
      </c>
      <c r="B113" s="84" t="s">
        <v>307</v>
      </c>
      <c r="C113" s="84" t="s">
        <v>948</v>
      </c>
      <c r="D113" s="84" t="s">
        <v>232</v>
      </c>
      <c r="E113" s="85">
        <v>1862960</v>
      </c>
      <c r="F113" s="86">
        <v>186.29599999999999</v>
      </c>
      <c r="G113" s="54">
        <v>1.2533999999999999E-4</v>
      </c>
      <c r="H113" s="82">
        <v>14.3422</v>
      </c>
    </row>
    <row r="114" spans="1:8" x14ac:dyDescent="0.2">
      <c r="A114" s="80"/>
      <c r="B114" s="80"/>
      <c r="C114" s="81" t="s">
        <v>139</v>
      </c>
      <c r="D114" s="80"/>
      <c r="E114" s="80" t="s">
        <v>140</v>
      </c>
      <c r="F114" s="126">
        <f>F113</f>
        <v>186.29599999999999</v>
      </c>
      <c r="G114" s="125">
        <f>G113</f>
        <v>1.2533999999999999E-4</v>
      </c>
      <c r="H114" s="82" t="s">
        <v>140</v>
      </c>
    </row>
    <row r="115" spans="1:8" x14ac:dyDescent="0.2">
      <c r="A115" s="92"/>
      <c r="B115" s="92"/>
      <c r="C115" s="96"/>
      <c r="D115" s="92"/>
      <c r="E115" s="92"/>
      <c r="F115" s="97"/>
      <c r="G115" s="97"/>
      <c r="H115" s="82" t="s">
        <v>140</v>
      </c>
    </row>
    <row r="116" spans="1:8" x14ac:dyDescent="0.2">
      <c r="A116" s="92"/>
      <c r="B116" s="92"/>
      <c r="C116" s="93" t="s">
        <v>152</v>
      </c>
      <c r="D116" s="92"/>
      <c r="E116" s="92"/>
      <c r="F116" s="94">
        <f>F114</f>
        <v>186.29599999999999</v>
      </c>
      <c r="G116" s="95">
        <f>G114</f>
        <v>1.2533999999999999E-4</v>
      </c>
      <c r="H116" s="82" t="s">
        <v>140</v>
      </c>
    </row>
    <row r="117" spans="1:8" x14ac:dyDescent="0.2">
      <c r="A117" s="92"/>
      <c r="B117" s="92"/>
      <c r="C117" s="96"/>
      <c r="D117" s="92"/>
      <c r="E117" s="92"/>
      <c r="F117" s="97"/>
      <c r="G117" s="97"/>
      <c r="H117" s="82" t="s">
        <v>140</v>
      </c>
    </row>
    <row r="118" spans="1:8" x14ac:dyDescent="0.2">
      <c r="A118" s="92"/>
      <c r="B118" s="92"/>
      <c r="C118" s="93" t="s">
        <v>153</v>
      </c>
      <c r="D118" s="92"/>
      <c r="E118" s="92"/>
      <c r="F118" s="97"/>
      <c r="G118" s="97"/>
      <c r="H118" s="82" t="s">
        <v>140</v>
      </c>
    </row>
    <row r="119" spans="1:8" x14ac:dyDescent="0.2">
      <c r="A119" s="92"/>
      <c r="B119" s="92"/>
      <c r="C119" s="93" t="s">
        <v>154</v>
      </c>
      <c r="D119" s="92"/>
      <c r="E119" s="92"/>
      <c r="F119" s="97"/>
      <c r="G119" s="97"/>
      <c r="H119" s="82" t="s">
        <v>140</v>
      </c>
    </row>
    <row r="120" spans="1:8" x14ac:dyDescent="0.2">
      <c r="A120" s="92"/>
      <c r="B120" s="92"/>
      <c r="C120" s="93" t="s">
        <v>139</v>
      </c>
      <c r="D120" s="92"/>
      <c r="E120" s="92" t="s">
        <v>140</v>
      </c>
      <c r="F120" s="98" t="s">
        <v>142</v>
      </c>
      <c r="G120" s="95">
        <v>0</v>
      </c>
      <c r="H120" s="82" t="s">
        <v>140</v>
      </c>
    </row>
    <row r="121" spans="1:8" x14ac:dyDescent="0.2">
      <c r="A121" s="92"/>
      <c r="B121" s="92"/>
      <c r="C121" s="96"/>
      <c r="D121" s="92"/>
      <c r="E121" s="92"/>
      <c r="F121" s="97"/>
      <c r="G121" s="97"/>
      <c r="H121" s="82" t="s">
        <v>140</v>
      </c>
    </row>
    <row r="122" spans="1:8" x14ac:dyDescent="0.2">
      <c r="A122" s="92"/>
      <c r="B122" s="92"/>
      <c r="C122" s="93" t="s">
        <v>155</v>
      </c>
      <c r="D122" s="92"/>
      <c r="E122" s="92"/>
      <c r="F122" s="97"/>
      <c r="G122" s="97"/>
      <c r="H122" s="82" t="s">
        <v>140</v>
      </c>
    </row>
    <row r="123" spans="1:8" x14ac:dyDescent="0.2">
      <c r="A123" s="92"/>
      <c r="B123" s="92"/>
      <c r="C123" s="93" t="s">
        <v>139</v>
      </c>
      <c r="D123" s="92"/>
      <c r="E123" s="92" t="s">
        <v>140</v>
      </c>
      <c r="F123" s="98" t="s">
        <v>142</v>
      </c>
      <c r="G123" s="95">
        <v>0</v>
      </c>
      <c r="H123" s="82" t="s">
        <v>140</v>
      </c>
    </row>
    <row r="124" spans="1:8" x14ac:dyDescent="0.2">
      <c r="A124" s="92"/>
      <c r="B124" s="92"/>
      <c r="C124" s="96"/>
      <c r="D124" s="92"/>
      <c r="E124" s="92"/>
      <c r="F124" s="97"/>
      <c r="G124" s="97"/>
      <c r="H124" s="82" t="s">
        <v>140</v>
      </c>
    </row>
    <row r="125" spans="1:8" x14ac:dyDescent="0.2">
      <c r="A125" s="92"/>
      <c r="B125" s="92"/>
      <c r="C125" s="93" t="s">
        <v>156</v>
      </c>
      <c r="D125" s="92"/>
      <c r="E125" s="92"/>
      <c r="F125" s="97"/>
      <c r="G125" s="97"/>
      <c r="H125" s="82" t="s">
        <v>140</v>
      </c>
    </row>
    <row r="126" spans="1:8" x14ac:dyDescent="0.2">
      <c r="A126" s="92"/>
      <c r="B126" s="92"/>
      <c r="C126" s="93" t="s">
        <v>139</v>
      </c>
      <c r="D126" s="92"/>
      <c r="E126" s="92" t="s">
        <v>140</v>
      </c>
      <c r="F126" s="98" t="s">
        <v>142</v>
      </c>
      <c r="G126" s="95">
        <v>0</v>
      </c>
      <c r="H126" s="82" t="s">
        <v>140</v>
      </c>
    </row>
    <row r="127" spans="1:8" x14ac:dyDescent="0.2">
      <c r="A127" s="92"/>
      <c r="B127" s="92"/>
      <c r="C127" s="96"/>
      <c r="D127" s="92"/>
      <c r="E127" s="92"/>
      <c r="F127" s="97"/>
      <c r="G127" s="97"/>
      <c r="H127" s="82" t="s">
        <v>140</v>
      </c>
    </row>
    <row r="128" spans="1:8" x14ac:dyDescent="0.2">
      <c r="A128" s="92"/>
      <c r="B128" s="92"/>
      <c r="C128" s="93" t="s">
        <v>157</v>
      </c>
      <c r="D128" s="92"/>
      <c r="E128" s="92"/>
      <c r="F128" s="97"/>
      <c r="G128" s="97"/>
      <c r="H128" s="82" t="s">
        <v>140</v>
      </c>
    </row>
    <row r="129" spans="1:8" x14ac:dyDescent="0.2">
      <c r="A129" s="87">
        <v>1</v>
      </c>
      <c r="B129" s="88"/>
      <c r="C129" s="88" t="s">
        <v>158</v>
      </c>
      <c r="D129" s="88"/>
      <c r="E129" s="99"/>
      <c r="F129" s="90">
        <v>25966.932143105001</v>
      </c>
      <c r="G129" s="91">
        <v>1.7470349999999999E-2</v>
      </c>
      <c r="H129" s="82">
        <v>5.01</v>
      </c>
    </row>
    <row r="130" spans="1:8" x14ac:dyDescent="0.2">
      <c r="A130" s="92"/>
      <c r="B130" s="92"/>
      <c r="C130" s="93" t="s">
        <v>139</v>
      </c>
      <c r="D130" s="92"/>
      <c r="E130" s="92" t="s">
        <v>140</v>
      </c>
      <c r="F130" s="94">
        <v>25966.932143105001</v>
      </c>
      <c r="G130" s="95">
        <v>1.7470349999999999E-2</v>
      </c>
      <c r="H130" s="82" t="s">
        <v>140</v>
      </c>
    </row>
    <row r="131" spans="1:8" x14ac:dyDescent="0.2">
      <c r="A131" s="92"/>
      <c r="B131" s="92"/>
      <c r="C131" s="96"/>
      <c r="D131" s="92"/>
      <c r="E131" s="92"/>
      <c r="F131" s="97"/>
      <c r="G131" s="97"/>
      <c r="H131" s="82" t="s">
        <v>140</v>
      </c>
    </row>
    <row r="132" spans="1:8" x14ac:dyDescent="0.2">
      <c r="A132" s="92"/>
      <c r="B132" s="92"/>
      <c r="C132" s="93" t="s">
        <v>159</v>
      </c>
      <c r="D132" s="92"/>
      <c r="E132" s="92"/>
      <c r="F132" s="94">
        <v>25966.932143105001</v>
      </c>
      <c r="G132" s="95">
        <v>1.7470349999999999E-2</v>
      </c>
      <c r="H132" s="82" t="s">
        <v>140</v>
      </c>
    </row>
    <row r="133" spans="1:8" x14ac:dyDescent="0.2">
      <c r="A133" s="92"/>
      <c r="B133" s="92"/>
      <c r="C133" s="97"/>
      <c r="D133" s="92"/>
      <c r="E133" s="92"/>
      <c r="F133" s="92"/>
      <c r="G133" s="92"/>
      <c r="H133" s="82" t="s">
        <v>140</v>
      </c>
    </row>
    <row r="134" spans="1:8" x14ac:dyDescent="0.2">
      <c r="A134" s="92"/>
      <c r="B134" s="92"/>
      <c r="C134" s="93" t="s">
        <v>160</v>
      </c>
      <c r="D134" s="92"/>
      <c r="E134" s="92"/>
      <c r="F134" s="92"/>
      <c r="G134" s="92"/>
      <c r="H134" s="82" t="s">
        <v>140</v>
      </c>
    </row>
    <row r="135" spans="1:8" x14ac:dyDescent="0.2">
      <c r="A135" s="92"/>
      <c r="B135" s="92"/>
      <c r="C135" s="93" t="s">
        <v>161</v>
      </c>
      <c r="D135" s="92"/>
      <c r="E135" s="92"/>
      <c r="F135" s="92"/>
      <c r="G135" s="92"/>
      <c r="H135" s="82" t="s">
        <v>140</v>
      </c>
    </row>
    <row r="136" spans="1:8" ht="25.5" x14ac:dyDescent="0.2">
      <c r="A136" s="87">
        <v>1</v>
      </c>
      <c r="B136" s="88" t="s">
        <v>308</v>
      </c>
      <c r="C136" s="88" t="s">
        <v>309</v>
      </c>
      <c r="D136" s="88"/>
      <c r="E136" s="127">
        <v>61975890.328000002</v>
      </c>
      <c r="F136" s="90">
        <v>10086.204295539999</v>
      </c>
      <c r="G136" s="91">
        <v>6.78592E-3</v>
      </c>
      <c r="H136" s="82" t="s">
        <v>140</v>
      </c>
    </row>
    <row r="137" spans="1:8" x14ac:dyDescent="0.2">
      <c r="A137" s="87">
        <v>2</v>
      </c>
      <c r="B137" s="88" t="s">
        <v>310</v>
      </c>
      <c r="C137" s="88" t="s">
        <v>949</v>
      </c>
      <c r="D137" s="88"/>
      <c r="E137" s="127">
        <v>231364.02650000001</v>
      </c>
      <c r="F137" s="90">
        <v>5800.226735147</v>
      </c>
      <c r="G137" s="91">
        <v>3.9023500000000002E-3</v>
      </c>
      <c r="H137" s="82" t="s">
        <v>140</v>
      </c>
    </row>
    <row r="138" spans="1:8" x14ac:dyDescent="0.2">
      <c r="A138" s="92"/>
      <c r="B138" s="92"/>
      <c r="C138" s="93" t="s">
        <v>139</v>
      </c>
      <c r="D138" s="92"/>
      <c r="E138" s="92" t="s">
        <v>140</v>
      </c>
      <c r="F138" s="94">
        <v>15886.431030686999</v>
      </c>
      <c r="G138" s="95">
        <v>1.068827E-2</v>
      </c>
      <c r="H138" s="82" t="s">
        <v>140</v>
      </c>
    </row>
    <row r="139" spans="1:8" x14ac:dyDescent="0.2">
      <c r="A139" s="92"/>
      <c r="B139" s="92"/>
      <c r="C139" s="96"/>
      <c r="D139" s="92"/>
      <c r="E139" s="92"/>
      <c r="F139" s="97"/>
      <c r="G139" s="97"/>
      <c r="H139" s="82" t="s">
        <v>140</v>
      </c>
    </row>
    <row r="140" spans="1:8" x14ac:dyDescent="0.2">
      <c r="A140" s="92"/>
      <c r="B140" s="92"/>
      <c r="C140" s="93" t="s">
        <v>162</v>
      </c>
      <c r="D140" s="92"/>
      <c r="E140" s="92"/>
      <c r="F140" s="92"/>
      <c r="G140" s="92"/>
      <c r="H140" s="82" t="s">
        <v>140</v>
      </c>
    </row>
    <row r="141" spans="1:8" x14ac:dyDescent="0.2">
      <c r="A141" s="92"/>
      <c r="B141" s="92"/>
      <c r="C141" s="93" t="s">
        <v>163</v>
      </c>
      <c r="D141" s="92"/>
      <c r="E141" s="92"/>
      <c r="F141" s="92"/>
      <c r="G141" s="92"/>
      <c r="H141" s="82" t="s">
        <v>140</v>
      </c>
    </row>
    <row r="142" spans="1:8" x14ac:dyDescent="0.2">
      <c r="A142" s="92"/>
      <c r="B142" s="92"/>
      <c r="C142" s="93" t="s">
        <v>139</v>
      </c>
      <c r="D142" s="92"/>
      <c r="E142" s="92" t="s">
        <v>140</v>
      </c>
      <c r="F142" s="98" t="s">
        <v>142</v>
      </c>
      <c r="G142" s="95">
        <v>0</v>
      </c>
      <c r="H142" s="82" t="s">
        <v>140</v>
      </c>
    </row>
    <row r="143" spans="1:8" x14ac:dyDescent="0.2">
      <c r="A143" s="92"/>
      <c r="B143" s="92"/>
      <c r="C143" s="96"/>
      <c r="D143" s="92"/>
      <c r="E143" s="92"/>
      <c r="F143" s="97"/>
      <c r="G143" s="97"/>
      <c r="H143" s="82" t="s">
        <v>140</v>
      </c>
    </row>
    <row r="144" spans="1:8" x14ac:dyDescent="0.2">
      <c r="A144" s="92"/>
      <c r="B144" s="92"/>
      <c r="C144" s="93" t="s">
        <v>164</v>
      </c>
      <c r="D144" s="92"/>
      <c r="E144" s="92"/>
      <c r="F144" s="97"/>
      <c r="G144" s="97"/>
      <c r="H144" s="82" t="s">
        <v>140</v>
      </c>
    </row>
    <row r="145" spans="1:17" x14ac:dyDescent="0.2">
      <c r="A145" s="92"/>
      <c r="B145" s="92"/>
      <c r="C145" s="93" t="s">
        <v>139</v>
      </c>
      <c r="D145" s="92"/>
      <c r="E145" s="92" t="s">
        <v>140</v>
      </c>
      <c r="F145" s="98" t="s">
        <v>142</v>
      </c>
      <c r="G145" s="95">
        <v>0</v>
      </c>
      <c r="H145" s="82" t="s">
        <v>140</v>
      </c>
    </row>
    <row r="146" spans="1:17" x14ac:dyDescent="0.2">
      <c r="A146" s="92"/>
      <c r="B146" s="92"/>
      <c r="C146" s="96"/>
      <c r="D146" s="92"/>
      <c r="E146" s="92"/>
      <c r="F146" s="97"/>
      <c r="G146" s="97"/>
      <c r="H146" s="82" t="s">
        <v>140</v>
      </c>
    </row>
    <row r="147" spans="1:17" x14ac:dyDescent="0.2">
      <c r="A147" s="99"/>
      <c r="B147" s="88"/>
      <c r="C147" s="88" t="s">
        <v>311</v>
      </c>
      <c r="D147" s="88"/>
      <c r="E147" s="99"/>
      <c r="F147" s="90">
        <v>11525.000715</v>
      </c>
      <c r="G147" s="91">
        <v>7.75393E-3</v>
      </c>
      <c r="H147" s="82" t="s">
        <v>140</v>
      </c>
    </row>
    <row r="148" spans="1:17" x14ac:dyDescent="0.2">
      <c r="A148" s="99"/>
      <c r="B148" s="88"/>
      <c r="C148" s="88" t="s">
        <v>165</v>
      </c>
      <c r="D148" s="88"/>
      <c r="E148" s="99"/>
      <c r="F148" s="90">
        <v>-4444.4178063500003</v>
      </c>
      <c r="G148" s="91">
        <v>-2.9901699999999999E-3</v>
      </c>
      <c r="H148" s="82" t="s">
        <v>140</v>
      </c>
    </row>
    <row r="149" spans="1:17" x14ac:dyDescent="0.2">
      <c r="A149" s="96"/>
      <c r="B149" s="96"/>
      <c r="C149" s="93" t="s">
        <v>166</v>
      </c>
      <c r="D149" s="97"/>
      <c r="E149" s="97"/>
      <c r="F149" s="94">
        <v>1486342.932999342</v>
      </c>
      <c r="G149" s="100">
        <v>1.0000000200000001</v>
      </c>
      <c r="H149" s="82" t="s">
        <v>140</v>
      </c>
    </row>
    <row r="150" spans="1:17" ht="12.75" customHeight="1" x14ac:dyDescent="0.2">
      <c r="A150" s="101"/>
      <c r="B150" s="101"/>
      <c r="C150" s="102"/>
      <c r="D150" s="103"/>
      <c r="E150" s="103"/>
      <c r="F150" s="104"/>
      <c r="G150" s="105"/>
      <c r="H150" s="106"/>
    </row>
    <row r="151" spans="1:17" x14ac:dyDescent="0.2">
      <c r="A151" s="101"/>
      <c r="B151" s="192" t="s">
        <v>933</v>
      </c>
      <c r="C151" s="192"/>
      <c r="D151" s="192"/>
      <c r="E151" s="192"/>
      <c r="F151" s="192"/>
      <c r="G151" s="192"/>
      <c r="H151" s="192"/>
      <c r="J151" s="12"/>
    </row>
    <row r="152" spans="1:17" x14ac:dyDescent="0.2">
      <c r="A152" s="101"/>
      <c r="B152" s="192" t="s">
        <v>934</v>
      </c>
      <c r="C152" s="192"/>
      <c r="D152" s="192"/>
      <c r="E152" s="192"/>
      <c r="F152" s="192"/>
      <c r="G152" s="192"/>
      <c r="H152" s="192"/>
      <c r="J152" s="12"/>
    </row>
    <row r="153" spans="1:17" x14ac:dyDescent="0.2">
      <c r="A153" s="101"/>
      <c r="B153" s="192" t="s">
        <v>935</v>
      </c>
      <c r="C153" s="192"/>
      <c r="D153" s="192"/>
      <c r="E153" s="192"/>
      <c r="F153" s="192"/>
      <c r="G153" s="192"/>
      <c r="H153" s="192"/>
      <c r="J153" s="12"/>
    </row>
    <row r="154" spans="1:17" s="142" customFormat="1" ht="52.5" customHeight="1" x14ac:dyDescent="0.25">
      <c r="A154" s="141"/>
      <c r="B154" s="193" t="s">
        <v>936</v>
      </c>
      <c r="C154" s="193"/>
      <c r="D154" s="193"/>
      <c r="E154" s="193"/>
      <c r="F154" s="193"/>
      <c r="G154" s="193"/>
      <c r="H154" s="193"/>
      <c r="I154"/>
      <c r="J154" s="12"/>
      <c r="K154"/>
      <c r="L154"/>
      <c r="M154"/>
      <c r="N154"/>
      <c r="O154"/>
      <c r="P154"/>
      <c r="Q154"/>
    </row>
    <row r="155" spans="1:17" x14ac:dyDescent="0.2">
      <c r="A155" s="101"/>
      <c r="B155" s="192" t="s">
        <v>937</v>
      </c>
      <c r="C155" s="192"/>
      <c r="D155" s="192"/>
      <c r="E155" s="192"/>
      <c r="F155" s="192"/>
      <c r="G155" s="192"/>
      <c r="H155" s="192"/>
      <c r="J155" s="12"/>
    </row>
    <row r="156" spans="1:17" x14ac:dyDescent="0.2">
      <c r="A156" s="101"/>
      <c r="B156" s="101"/>
      <c r="C156" s="101"/>
      <c r="D156" s="103"/>
      <c r="E156" s="103"/>
      <c r="F156" s="103"/>
      <c r="G156" s="103"/>
    </row>
    <row r="157" spans="1:17" x14ac:dyDescent="0.2">
      <c r="A157" s="101"/>
      <c r="B157" s="195" t="s">
        <v>167</v>
      </c>
      <c r="C157" s="196"/>
      <c r="D157" s="197"/>
      <c r="E157" s="110"/>
      <c r="F157" s="103"/>
      <c r="G157" s="103"/>
    </row>
    <row r="158" spans="1:17" ht="27.75" customHeight="1" x14ac:dyDescent="0.2">
      <c r="A158" s="101"/>
      <c r="B158" s="189" t="s">
        <v>168</v>
      </c>
      <c r="C158" s="190"/>
      <c r="D158" s="81" t="s">
        <v>169</v>
      </c>
      <c r="E158" s="110"/>
      <c r="F158" s="103"/>
      <c r="G158" s="103"/>
    </row>
    <row r="159" spans="1:17" ht="12.75" customHeight="1" x14ac:dyDescent="0.2">
      <c r="A159" s="101"/>
      <c r="B159" s="189" t="s">
        <v>939</v>
      </c>
      <c r="C159" s="190"/>
      <c r="D159" s="81" t="s">
        <v>169</v>
      </c>
      <c r="E159" s="110"/>
      <c r="F159" s="103"/>
      <c r="G159" s="103"/>
    </row>
    <row r="160" spans="1:17" x14ac:dyDescent="0.2">
      <c r="A160" s="101"/>
      <c r="B160" s="189" t="s">
        <v>170</v>
      </c>
      <c r="C160" s="190"/>
      <c r="D160" s="111" t="s">
        <v>140</v>
      </c>
      <c r="E160" s="110"/>
      <c r="F160" s="103"/>
      <c r="G160" s="103"/>
    </row>
    <row r="161" spans="1:10" x14ac:dyDescent="0.2">
      <c r="A161" s="112"/>
      <c r="B161" s="113" t="s">
        <v>140</v>
      </c>
      <c r="C161" s="113" t="s">
        <v>940</v>
      </c>
      <c r="D161" s="113" t="s">
        <v>171</v>
      </c>
      <c r="E161" s="112"/>
      <c r="F161" s="112"/>
      <c r="G161" s="112"/>
      <c r="H161" s="112"/>
      <c r="J161" s="12"/>
    </row>
    <row r="162" spans="1:10" x14ac:dyDescent="0.2">
      <c r="A162" s="112"/>
      <c r="B162" s="114" t="s">
        <v>172</v>
      </c>
      <c r="C162" s="115">
        <v>46234</v>
      </c>
      <c r="D162" s="115">
        <v>46265</v>
      </c>
      <c r="E162" s="112"/>
      <c r="F162" s="112"/>
      <c r="G162" s="112"/>
      <c r="J162" s="12"/>
    </row>
    <row r="163" spans="1:10" ht="15" customHeight="1" x14ac:dyDescent="0.2">
      <c r="A163" s="112"/>
      <c r="B163" s="84" t="s">
        <v>173</v>
      </c>
      <c r="C163" s="116">
        <v>1662.3506</v>
      </c>
      <c r="D163" s="116">
        <v>1684.4353000000001</v>
      </c>
      <c r="E163" s="112"/>
      <c r="F163" s="107"/>
      <c r="G163" s="117"/>
    </row>
    <row r="164" spans="1:10" ht="15" customHeight="1" x14ac:dyDescent="0.2">
      <c r="A164" s="112"/>
      <c r="B164" s="84" t="s">
        <v>941</v>
      </c>
      <c r="C164" s="116">
        <v>72.800600000000003</v>
      </c>
      <c r="D164" s="116">
        <v>73.767700000000005</v>
      </c>
      <c r="E164" s="112"/>
      <c r="F164" s="107"/>
      <c r="G164" s="117"/>
    </row>
    <row r="165" spans="1:10" ht="15" customHeight="1" x14ac:dyDescent="0.2">
      <c r="A165" s="112"/>
      <c r="B165" s="84" t="s">
        <v>174</v>
      </c>
      <c r="C165" s="116">
        <v>1509.383</v>
      </c>
      <c r="D165" s="116">
        <v>1528.39</v>
      </c>
      <c r="E165" s="112"/>
      <c r="F165" s="107"/>
      <c r="G165" s="117"/>
    </row>
    <row r="166" spans="1:10" ht="15" customHeight="1" x14ac:dyDescent="0.2">
      <c r="A166" s="112"/>
      <c r="B166" s="84" t="s">
        <v>942</v>
      </c>
      <c r="C166" s="116">
        <v>65.142499999999998</v>
      </c>
      <c r="D166" s="116">
        <v>65.962900000000005</v>
      </c>
      <c r="E166" s="112"/>
      <c r="F166" s="107"/>
      <c r="G166" s="117"/>
    </row>
    <row r="167" spans="1:10" ht="15" customHeight="1" x14ac:dyDescent="0.2">
      <c r="A167" s="112"/>
      <c r="B167" s="112"/>
      <c r="C167" s="112"/>
      <c r="D167" s="112"/>
      <c r="E167" s="112"/>
      <c r="F167" s="112"/>
      <c r="G167" s="112"/>
    </row>
    <row r="168" spans="1:10" ht="14.25" customHeight="1" x14ac:dyDescent="0.2">
      <c r="A168" s="112"/>
      <c r="B168" s="189" t="s">
        <v>943</v>
      </c>
      <c r="C168" s="190"/>
      <c r="D168" s="81" t="s">
        <v>169</v>
      </c>
      <c r="E168" s="112"/>
      <c r="F168" s="112"/>
      <c r="G168" s="112"/>
    </row>
    <row r="169" spans="1:10" x14ac:dyDescent="0.2">
      <c r="A169" s="112"/>
      <c r="B169" s="130"/>
      <c r="C169" s="130"/>
      <c r="D169" s="131"/>
      <c r="E169" s="112"/>
      <c r="F169" s="107"/>
      <c r="G169" s="117"/>
    </row>
    <row r="170" spans="1:10" x14ac:dyDescent="0.2">
      <c r="A170" s="112"/>
      <c r="B170" s="189" t="s">
        <v>176</v>
      </c>
      <c r="C170" s="190"/>
      <c r="D170" s="81" t="s">
        <v>169</v>
      </c>
      <c r="E170" s="118"/>
      <c r="F170" s="118"/>
      <c r="G170" s="118"/>
    </row>
    <row r="171" spans="1:10" x14ac:dyDescent="0.2">
      <c r="A171" s="112"/>
      <c r="B171" s="189" t="s">
        <v>177</v>
      </c>
      <c r="C171" s="190"/>
      <c r="D171" s="81" t="s">
        <v>169</v>
      </c>
      <c r="E171" s="112"/>
      <c r="F171" s="112"/>
      <c r="G171" s="112"/>
    </row>
    <row r="172" spans="1:10" x14ac:dyDescent="0.2">
      <c r="A172" s="112"/>
      <c r="B172" s="189" t="s">
        <v>178</v>
      </c>
      <c r="C172" s="190"/>
      <c r="D172" s="81" t="s">
        <v>169</v>
      </c>
      <c r="E172" s="120"/>
      <c r="F172" s="112"/>
      <c r="G172" s="112"/>
    </row>
    <row r="173" spans="1:10" x14ac:dyDescent="0.2">
      <c r="A173" s="112"/>
      <c r="B173" s="189" t="s">
        <v>179</v>
      </c>
      <c r="C173" s="190"/>
      <c r="D173" s="121">
        <v>0.44601448711526998</v>
      </c>
      <c r="E173" s="120"/>
      <c r="F173" s="112"/>
      <c r="G173" s="112"/>
    </row>
    <row r="175" spans="1:10" x14ac:dyDescent="0.2">
      <c r="B175" s="191" t="s">
        <v>944</v>
      </c>
      <c r="C175" s="191"/>
    </row>
    <row r="177" spans="2:4" ht="153.75" customHeight="1" x14ac:dyDescent="0.2">
      <c r="B177" s="13"/>
      <c r="C177" s="122"/>
      <c r="D177" s="13"/>
    </row>
    <row r="178" spans="2:4" x14ac:dyDescent="0.2">
      <c r="B178" s="13"/>
      <c r="D178" s="13"/>
    </row>
    <row r="179" spans="2:4" x14ac:dyDescent="0.2">
      <c r="B179" s="13" t="s">
        <v>945</v>
      </c>
      <c r="C179" s="122"/>
      <c r="D179" s="13" t="s">
        <v>950</v>
      </c>
    </row>
    <row r="180" spans="2:4" x14ac:dyDescent="0.2">
      <c r="B180" s="13" t="s">
        <v>951</v>
      </c>
      <c r="D180" s="13" t="s">
        <v>952</v>
      </c>
    </row>
  </sheetData>
  <mergeCells count="18">
    <mergeCell ref="A1:H1"/>
    <mergeCell ref="A2:H2"/>
    <mergeCell ref="A3:H3"/>
    <mergeCell ref="B151:H151"/>
    <mergeCell ref="B152:H152"/>
    <mergeCell ref="B153:H153"/>
    <mergeCell ref="B154:H154"/>
    <mergeCell ref="B155:H155"/>
    <mergeCell ref="B157:D157"/>
    <mergeCell ref="B158:C158"/>
    <mergeCell ref="B172:C172"/>
    <mergeCell ref="B173:C173"/>
    <mergeCell ref="B175:C175"/>
    <mergeCell ref="B159:C159"/>
    <mergeCell ref="B160:C160"/>
    <mergeCell ref="B168:C168"/>
    <mergeCell ref="B170:C170"/>
    <mergeCell ref="B171:C171"/>
  </mergeCells>
  <hyperlinks>
    <hyperlink ref="I1" location="Index!B2" display="Index" xr:uid="{9B55234B-E5AD-4126-AFA4-B3318F285001}"/>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08DB1-C318-4012-B49C-02F508DBFAE9}">
  <sheetPr>
    <outlinePr summaryBelow="0" summaryRight="0"/>
  </sheetPr>
  <dimension ref="A1:Q152"/>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7109375" bestFit="1" customWidth="1"/>
    <col min="5" max="5" width="9"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312</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280</v>
      </c>
      <c r="C7" s="88" t="s">
        <v>281</v>
      </c>
      <c r="D7" s="88" t="s">
        <v>282</v>
      </c>
      <c r="E7" s="89">
        <v>847135</v>
      </c>
      <c r="F7" s="90">
        <v>37994.00475</v>
      </c>
      <c r="G7" s="91">
        <v>5.0364989999999998E-2</v>
      </c>
      <c r="H7" s="82" t="s">
        <v>140</v>
      </c>
    </row>
    <row r="8" spans="1:9" x14ac:dyDescent="0.2">
      <c r="A8" s="87">
        <v>2</v>
      </c>
      <c r="B8" s="88" t="s">
        <v>313</v>
      </c>
      <c r="C8" s="88" t="s">
        <v>314</v>
      </c>
      <c r="D8" s="88" t="s">
        <v>227</v>
      </c>
      <c r="E8" s="89">
        <v>4865007</v>
      </c>
      <c r="F8" s="90">
        <v>32225.806368000001</v>
      </c>
      <c r="G8" s="91">
        <v>4.2718649999999997E-2</v>
      </c>
      <c r="H8" s="82" t="s">
        <v>140</v>
      </c>
    </row>
    <row r="9" spans="1:9" x14ac:dyDescent="0.2">
      <c r="A9" s="87">
        <v>3</v>
      </c>
      <c r="B9" s="88" t="s">
        <v>315</v>
      </c>
      <c r="C9" s="88" t="s">
        <v>316</v>
      </c>
      <c r="D9" s="88" t="s">
        <v>183</v>
      </c>
      <c r="E9" s="89">
        <v>2706141</v>
      </c>
      <c r="F9" s="90">
        <v>30035.458959</v>
      </c>
      <c r="G9" s="91">
        <v>3.9815110000000001E-2</v>
      </c>
      <c r="H9" s="82" t="s">
        <v>140</v>
      </c>
    </row>
    <row r="10" spans="1:9" x14ac:dyDescent="0.2">
      <c r="A10" s="87">
        <v>4</v>
      </c>
      <c r="B10" s="88" t="s">
        <v>317</v>
      </c>
      <c r="C10" s="88" t="s">
        <v>318</v>
      </c>
      <c r="D10" s="88" t="s">
        <v>227</v>
      </c>
      <c r="E10" s="89">
        <v>9150470</v>
      </c>
      <c r="F10" s="90">
        <v>30022.692070000001</v>
      </c>
      <c r="G10" s="91">
        <v>3.9798189999999997E-2</v>
      </c>
      <c r="H10" s="82" t="s">
        <v>140</v>
      </c>
    </row>
    <row r="11" spans="1:9" x14ac:dyDescent="0.2">
      <c r="A11" s="87">
        <v>5</v>
      </c>
      <c r="B11" s="88" t="s">
        <v>319</v>
      </c>
      <c r="C11" s="88" t="s">
        <v>320</v>
      </c>
      <c r="D11" s="88" t="s">
        <v>190</v>
      </c>
      <c r="E11" s="89">
        <v>211414</v>
      </c>
      <c r="F11" s="90">
        <v>26511.315600000002</v>
      </c>
      <c r="G11" s="91">
        <v>3.5143500000000001E-2</v>
      </c>
      <c r="H11" s="82" t="s">
        <v>140</v>
      </c>
    </row>
    <row r="12" spans="1:9" x14ac:dyDescent="0.2">
      <c r="A12" s="87">
        <v>6</v>
      </c>
      <c r="B12" s="88" t="s">
        <v>184</v>
      </c>
      <c r="C12" s="88" t="s">
        <v>185</v>
      </c>
      <c r="D12" s="88" t="s">
        <v>115</v>
      </c>
      <c r="E12" s="89">
        <v>4401669</v>
      </c>
      <c r="F12" s="90">
        <v>26454.03069</v>
      </c>
      <c r="G12" s="91">
        <v>3.5067559999999998E-2</v>
      </c>
      <c r="H12" s="82" t="s">
        <v>140</v>
      </c>
    </row>
    <row r="13" spans="1:9" x14ac:dyDescent="0.2">
      <c r="A13" s="87">
        <v>7</v>
      </c>
      <c r="B13" s="88" t="s">
        <v>321</v>
      </c>
      <c r="C13" s="88" t="s">
        <v>322</v>
      </c>
      <c r="D13" s="88" t="s">
        <v>37</v>
      </c>
      <c r="E13" s="89">
        <v>352184</v>
      </c>
      <c r="F13" s="90">
        <v>24806.080040000001</v>
      </c>
      <c r="G13" s="91">
        <v>3.2883030000000001E-2</v>
      </c>
      <c r="H13" s="82" t="s">
        <v>140</v>
      </c>
    </row>
    <row r="14" spans="1:9" x14ac:dyDescent="0.2">
      <c r="A14" s="87">
        <v>8</v>
      </c>
      <c r="B14" s="88" t="s">
        <v>323</v>
      </c>
      <c r="C14" s="88" t="s">
        <v>324</v>
      </c>
      <c r="D14" s="88" t="s">
        <v>183</v>
      </c>
      <c r="E14" s="89">
        <v>4520688</v>
      </c>
      <c r="F14" s="90">
        <v>24187.941144</v>
      </c>
      <c r="G14" s="91">
        <v>3.2063620000000001E-2</v>
      </c>
      <c r="H14" s="82" t="s">
        <v>140</v>
      </c>
    </row>
    <row r="15" spans="1:9" ht="25.5" x14ac:dyDescent="0.2">
      <c r="A15" s="87">
        <v>9</v>
      </c>
      <c r="B15" s="88" t="s">
        <v>325</v>
      </c>
      <c r="C15" s="88" t="s">
        <v>326</v>
      </c>
      <c r="D15" s="88" t="s">
        <v>183</v>
      </c>
      <c r="E15" s="89">
        <v>1285210</v>
      </c>
      <c r="F15" s="90">
        <v>23871.490539999999</v>
      </c>
      <c r="G15" s="91">
        <v>3.1644129999999999E-2</v>
      </c>
      <c r="H15" s="82" t="s">
        <v>140</v>
      </c>
    </row>
    <row r="16" spans="1:9" x14ac:dyDescent="0.2">
      <c r="A16" s="87">
        <v>10</v>
      </c>
      <c r="B16" s="88" t="s">
        <v>54</v>
      </c>
      <c r="C16" s="88" t="s">
        <v>55</v>
      </c>
      <c r="D16" s="88" t="s">
        <v>37</v>
      </c>
      <c r="E16" s="89">
        <v>2969647</v>
      </c>
      <c r="F16" s="90">
        <v>23074.157190000002</v>
      </c>
      <c r="G16" s="91">
        <v>3.058719E-2</v>
      </c>
      <c r="H16" s="82" t="s">
        <v>140</v>
      </c>
    </row>
    <row r="17" spans="1:8" x14ac:dyDescent="0.2">
      <c r="A17" s="87">
        <v>11</v>
      </c>
      <c r="B17" s="88" t="s">
        <v>225</v>
      </c>
      <c r="C17" s="88" t="s">
        <v>226</v>
      </c>
      <c r="D17" s="88" t="s">
        <v>227</v>
      </c>
      <c r="E17" s="89">
        <v>6457549</v>
      </c>
      <c r="F17" s="90">
        <v>22572.362529499998</v>
      </c>
      <c r="G17" s="91">
        <v>2.9922009999999999E-2</v>
      </c>
      <c r="H17" s="82" t="s">
        <v>140</v>
      </c>
    </row>
    <row r="18" spans="1:8" x14ac:dyDescent="0.2">
      <c r="A18" s="87">
        <v>12</v>
      </c>
      <c r="B18" s="88" t="s">
        <v>11</v>
      </c>
      <c r="C18" s="88" t="s">
        <v>12</v>
      </c>
      <c r="D18" s="88" t="s">
        <v>13</v>
      </c>
      <c r="E18" s="89">
        <v>548815</v>
      </c>
      <c r="F18" s="90">
        <v>22199.017935</v>
      </c>
      <c r="G18" s="91">
        <v>2.9427100000000001E-2</v>
      </c>
      <c r="H18" s="82" t="s">
        <v>140</v>
      </c>
    </row>
    <row r="19" spans="1:8" x14ac:dyDescent="0.2">
      <c r="A19" s="87">
        <v>13</v>
      </c>
      <c r="B19" s="88" t="s">
        <v>75</v>
      </c>
      <c r="C19" s="88" t="s">
        <v>76</v>
      </c>
      <c r="D19" s="88" t="s">
        <v>77</v>
      </c>
      <c r="E19" s="89">
        <v>417063</v>
      </c>
      <c r="F19" s="90">
        <v>21829.077420000001</v>
      </c>
      <c r="G19" s="91">
        <v>2.8936699999999999E-2</v>
      </c>
      <c r="H19" s="82" t="s">
        <v>140</v>
      </c>
    </row>
    <row r="20" spans="1:8" x14ac:dyDescent="0.2">
      <c r="A20" s="87">
        <v>14</v>
      </c>
      <c r="B20" s="88" t="s">
        <v>230</v>
      </c>
      <c r="C20" s="88" t="s">
        <v>231</v>
      </c>
      <c r="D20" s="88" t="s">
        <v>232</v>
      </c>
      <c r="E20" s="89">
        <v>469815</v>
      </c>
      <c r="F20" s="90">
        <v>20396.078594999999</v>
      </c>
      <c r="G20" s="91">
        <v>2.7037120000000001E-2</v>
      </c>
      <c r="H20" s="82" t="s">
        <v>140</v>
      </c>
    </row>
    <row r="21" spans="1:8" ht="25.5" x14ac:dyDescent="0.2">
      <c r="A21" s="87">
        <v>15</v>
      </c>
      <c r="B21" s="88" t="s">
        <v>237</v>
      </c>
      <c r="C21" s="88" t="s">
        <v>238</v>
      </c>
      <c r="D21" s="88" t="s">
        <v>220</v>
      </c>
      <c r="E21" s="89">
        <v>1175750</v>
      </c>
      <c r="F21" s="90">
        <v>20188.803250000001</v>
      </c>
      <c r="G21" s="91">
        <v>2.6762350000000001E-2</v>
      </c>
      <c r="H21" s="82" t="s">
        <v>140</v>
      </c>
    </row>
    <row r="22" spans="1:8" x14ac:dyDescent="0.2">
      <c r="A22" s="87">
        <v>16</v>
      </c>
      <c r="B22" s="88" t="s">
        <v>188</v>
      </c>
      <c r="C22" s="88" t="s">
        <v>189</v>
      </c>
      <c r="D22" s="88" t="s">
        <v>190</v>
      </c>
      <c r="E22" s="89">
        <v>998858</v>
      </c>
      <c r="F22" s="90">
        <v>19830.327873999999</v>
      </c>
      <c r="G22" s="91">
        <v>2.628716E-2</v>
      </c>
      <c r="H22" s="82" t="s">
        <v>140</v>
      </c>
    </row>
    <row r="23" spans="1:8" x14ac:dyDescent="0.2">
      <c r="A23" s="87">
        <v>17</v>
      </c>
      <c r="B23" s="88" t="s">
        <v>47</v>
      </c>
      <c r="C23" s="88" t="s">
        <v>48</v>
      </c>
      <c r="D23" s="88" t="s">
        <v>44</v>
      </c>
      <c r="E23" s="89">
        <v>1300000</v>
      </c>
      <c r="F23" s="90">
        <v>18902</v>
      </c>
      <c r="G23" s="91">
        <v>2.5056559999999999E-2</v>
      </c>
      <c r="H23" s="82" t="s">
        <v>140</v>
      </c>
    </row>
    <row r="24" spans="1:8" x14ac:dyDescent="0.2">
      <c r="A24" s="87">
        <v>18</v>
      </c>
      <c r="B24" s="88" t="s">
        <v>87</v>
      </c>
      <c r="C24" s="88" t="s">
        <v>88</v>
      </c>
      <c r="D24" s="88" t="s">
        <v>31</v>
      </c>
      <c r="E24" s="89">
        <v>370171</v>
      </c>
      <c r="F24" s="90">
        <v>18897.22955</v>
      </c>
      <c r="G24" s="91">
        <v>2.5050240000000001E-2</v>
      </c>
      <c r="H24" s="82" t="s">
        <v>140</v>
      </c>
    </row>
    <row r="25" spans="1:8" x14ac:dyDescent="0.2">
      <c r="A25" s="87">
        <v>19</v>
      </c>
      <c r="B25" s="88" t="s">
        <v>327</v>
      </c>
      <c r="C25" s="88" t="s">
        <v>328</v>
      </c>
      <c r="D25" s="88" t="s">
        <v>245</v>
      </c>
      <c r="E25" s="89">
        <v>1167145</v>
      </c>
      <c r="F25" s="90">
        <v>18649.809955000001</v>
      </c>
      <c r="G25" s="91">
        <v>2.4722259999999999E-2</v>
      </c>
      <c r="H25" s="82" t="s">
        <v>140</v>
      </c>
    </row>
    <row r="26" spans="1:8" x14ac:dyDescent="0.2">
      <c r="A26" s="87">
        <v>20</v>
      </c>
      <c r="B26" s="88" t="s">
        <v>29</v>
      </c>
      <c r="C26" s="88" t="s">
        <v>30</v>
      </c>
      <c r="D26" s="88" t="s">
        <v>31</v>
      </c>
      <c r="E26" s="89">
        <v>879379</v>
      </c>
      <c r="F26" s="90">
        <v>18461.682725999999</v>
      </c>
      <c r="G26" s="91">
        <v>2.4472870000000001E-2</v>
      </c>
      <c r="H26" s="82" t="s">
        <v>140</v>
      </c>
    </row>
    <row r="27" spans="1:8" x14ac:dyDescent="0.2">
      <c r="A27" s="87">
        <v>21</v>
      </c>
      <c r="B27" s="88" t="s">
        <v>329</v>
      </c>
      <c r="C27" s="88" t="s">
        <v>330</v>
      </c>
      <c r="D27" s="88" t="s">
        <v>44</v>
      </c>
      <c r="E27" s="89">
        <v>26650803</v>
      </c>
      <c r="F27" s="90">
        <v>18418.3699533</v>
      </c>
      <c r="G27" s="91">
        <v>2.441546E-2</v>
      </c>
      <c r="H27" s="82" t="s">
        <v>140</v>
      </c>
    </row>
    <row r="28" spans="1:8" x14ac:dyDescent="0.2">
      <c r="A28" s="87">
        <v>22</v>
      </c>
      <c r="B28" s="88" t="s">
        <v>331</v>
      </c>
      <c r="C28" s="88" t="s">
        <v>332</v>
      </c>
      <c r="D28" s="88" t="s">
        <v>190</v>
      </c>
      <c r="E28" s="89">
        <v>1920815</v>
      </c>
      <c r="F28" s="90">
        <v>18011.482254999999</v>
      </c>
      <c r="G28" s="91">
        <v>2.3876089999999999E-2</v>
      </c>
      <c r="H28" s="82" t="s">
        <v>140</v>
      </c>
    </row>
    <row r="29" spans="1:8" x14ac:dyDescent="0.2">
      <c r="A29" s="87">
        <v>23</v>
      </c>
      <c r="B29" s="88" t="s">
        <v>333</v>
      </c>
      <c r="C29" s="88" t="s">
        <v>334</v>
      </c>
      <c r="D29" s="88" t="s">
        <v>232</v>
      </c>
      <c r="E29" s="89">
        <v>528634</v>
      </c>
      <c r="F29" s="90">
        <v>17349.767879999999</v>
      </c>
      <c r="G29" s="91">
        <v>2.2998919999999999E-2</v>
      </c>
      <c r="H29" s="82" t="s">
        <v>140</v>
      </c>
    </row>
    <row r="30" spans="1:8" x14ac:dyDescent="0.2">
      <c r="A30" s="87">
        <v>24</v>
      </c>
      <c r="B30" s="88" t="s">
        <v>42</v>
      </c>
      <c r="C30" s="88" t="s">
        <v>43</v>
      </c>
      <c r="D30" s="88" t="s">
        <v>44</v>
      </c>
      <c r="E30" s="89">
        <v>1540385</v>
      </c>
      <c r="F30" s="90">
        <v>16328.081</v>
      </c>
      <c r="G30" s="91">
        <v>2.164456E-2</v>
      </c>
      <c r="H30" s="82" t="s">
        <v>140</v>
      </c>
    </row>
    <row r="31" spans="1:8" ht="25.5" x14ac:dyDescent="0.2">
      <c r="A31" s="87">
        <v>25</v>
      </c>
      <c r="B31" s="88" t="s">
        <v>23</v>
      </c>
      <c r="C31" s="88" t="s">
        <v>24</v>
      </c>
      <c r="D31" s="88" t="s">
        <v>25</v>
      </c>
      <c r="E31" s="89">
        <v>142477</v>
      </c>
      <c r="F31" s="90">
        <v>16313.6165</v>
      </c>
      <c r="G31" s="91">
        <v>2.1625390000000001E-2</v>
      </c>
      <c r="H31" s="82" t="s">
        <v>140</v>
      </c>
    </row>
    <row r="32" spans="1:8" x14ac:dyDescent="0.2">
      <c r="A32" s="87">
        <v>26</v>
      </c>
      <c r="B32" s="88" t="s">
        <v>14</v>
      </c>
      <c r="C32" s="88" t="s">
        <v>15</v>
      </c>
      <c r="D32" s="88" t="s">
        <v>16</v>
      </c>
      <c r="E32" s="89">
        <v>900000</v>
      </c>
      <c r="F32" s="90">
        <v>16307.1</v>
      </c>
      <c r="G32" s="91">
        <v>2.1616750000000001E-2</v>
      </c>
      <c r="H32" s="82" t="s">
        <v>140</v>
      </c>
    </row>
    <row r="33" spans="1:8" x14ac:dyDescent="0.2">
      <c r="A33" s="87">
        <v>27</v>
      </c>
      <c r="B33" s="88" t="s">
        <v>216</v>
      </c>
      <c r="C33" s="88" t="s">
        <v>217</v>
      </c>
      <c r="D33" s="88" t="s">
        <v>31</v>
      </c>
      <c r="E33" s="89">
        <v>168497</v>
      </c>
      <c r="F33" s="90">
        <v>15914.541649999999</v>
      </c>
      <c r="G33" s="91">
        <v>2.109637E-2</v>
      </c>
      <c r="H33" s="82" t="s">
        <v>140</v>
      </c>
    </row>
    <row r="34" spans="1:8" x14ac:dyDescent="0.2">
      <c r="A34" s="87">
        <v>28</v>
      </c>
      <c r="B34" s="88" t="s">
        <v>93</v>
      </c>
      <c r="C34" s="88" t="s">
        <v>94</v>
      </c>
      <c r="D34" s="88" t="s">
        <v>77</v>
      </c>
      <c r="E34" s="89">
        <v>3440414</v>
      </c>
      <c r="F34" s="90">
        <v>15695.168668</v>
      </c>
      <c r="G34" s="91">
        <v>2.0805569999999999E-2</v>
      </c>
      <c r="H34" s="82" t="s">
        <v>140</v>
      </c>
    </row>
    <row r="35" spans="1:8" x14ac:dyDescent="0.2">
      <c r="A35" s="87">
        <v>29</v>
      </c>
      <c r="B35" s="88" t="s">
        <v>121</v>
      </c>
      <c r="C35" s="88" t="s">
        <v>122</v>
      </c>
      <c r="D35" s="88" t="s">
        <v>123</v>
      </c>
      <c r="E35" s="89">
        <v>4000000</v>
      </c>
      <c r="F35" s="90">
        <v>15260</v>
      </c>
      <c r="G35" s="91">
        <v>2.022871E-2</v>
      </c>
      <c r="H35" s="82" t="s">
        <v>140</v>
      </c>
    </row>
    <row r="36" spans="1:8" x14ac:dyDescent="0.2">
      <c r="A36" s="87">
        <v>30</v>
      </c>
      <c r="B36" s="88" t="s">
        <v>61</v>
      </c>
      <c r="C36" s="88" t="s">
        <v>62</v>
      </c>
      <c r="D36" s="88" t="s">
        <v>37</v>
      </c>
      <c r="E36" s="89">
        <v>384230</v>
      </c>
      <c r="F36" s="90">
        <v>14991.117679999999</v>
      </c>
      <c r="G36" s="91">
        <v>1.9872279999999999E-2</v>
      </c>
      <c r="H36" s="82" t="s">
        <v>140</v>
      </c>
    </row>
    <row r="37" spans="1:8" x14ac:dyDescent="0.2">
      <c r="A37" s="87">
        <v>31</v>
      </c>
      <c r="B37" s="88" t="s">
        <v>194</v>
      </c>
      <c r="C37" s="88" t="s">
        <v>195</v>
      </c>
      <c r="D37" s="88" t="s">
        <v>44</v>
      </c>
      <c r="E37" s="89">
        <v>17423535</v>
      </c>
      <c r="F37" s="90">
        <v>14979.0130395</v>
      </c>
      <c r="G37" s="91">
        <v>1.9856229999999999E-2</v>
      </c>
      <c r="H37" s="82" t="s">
        <v>140</v>
      </c>
    </row>
    <row r="38" spans="1:8" x14ac:dyDescent="0.2">
      <c r="A38" s="87">
        <v>32</v>
      </c>
      <c r="B38" s="88" t="s">
        <v>260</v>
      </c>
      <c r="C38" s="88" t="s">
        <v>261</v>
      </c>
      <c r="D38" s="88" t="s">
        <v>112</v>
      </c>
      <c r="E38" s="89">
        <v>870000</v>
      </c>
      <c r="F38" s="90">
        <v>14207.1</v>
      </c>
      <c r="G38" s="91">
        <v>1.8832979999999999E-2</v>
      </c>
      <c r="H38" s="82" t="s">
        <v>140</v>
      </c>
    </row>
    <row r="39" spans="1:8" x14ac:dyDescent="0.2">
      <c r="A39" s="87">
        <v>33</v>
      </c>
      <c r="B39" s="88" t="s">
        <v>211</v>
      </c>
      <c r="C39" s="88" t="s">
        <v>212</v>
      </c>
      <c r="D39" s="88" t="s">
        <v>112</v>
      </c>
      <c r="E39" s="89">
        <v>659764</v>
      </c>
      <c r="F39" s="90">
        <v>12535.516</v>
      </c>
      <c r="G39" s="91">
        <v>1.6617130000000001E-2</v>
      </c>
      <c r="H39" s="82" t="s">
        <v>140</v>
      </c>
    </row>
    <row r="40" spans="1:8" x14ac:dyDescent="0.2">
      <c r="A40" s="87">
        <v>34</v>
      </c>
      <c r="B40" s="88" t="s">
        <v>221</v>
      </c>
      <c r="C40" s="88" t="s">
        <v>222</v>
      </c>
      <c r="D40" s="88" t="s">
        <v>51</v>
      </c>
      <c r="E40" s="89">
        <v>1100000</v>
      </c>
      <c r="F40" s="90">
        <v>9975.9</v>
      </c>
      <c r="G40" s="91">
        <v>1.3224090000000001E-2</v>
      </c>
      <c r="H40" s="82" t="s">
        <v>140</v>
      </c>
    </row>
    <row r="41" spans="1:8" ht="25.5" x14ac:dyDescent="0.2">
      <c r="A41" s="87">
        <v>35</v>
      </c>
      <c r="B41" s="88" t="s">
        <v>335</v>
      </c>
      <c r="C41" s="88" t="s">
        <v>336</v>
      </c>
      <c r="D41" s="88" t="s">
        <v>203</v>
      </c>
      <c r="E41" s="89">
        <v>310785</v>
      </c>
      <c r="F41" s="90">
        <v>9525.8710350000001</v>
      </c>
      <c r="G41" s="91">
        <v>1.262753E-2</v>
      </c>
      <c r="H41" s="82" t="s">
        <v>140</v>
      </c>
    </row>
    <row r="42" spans="1:8" x14ac:dyDescent="0.2">
      <c r="A42" s="87">
        <v>36</v>
      </c>
      <c r="B42" s="88" t="s">
        <v>32</v>
      </c>
      <c r="C42" s="88" t="s">
        <v>33</v>
      </c>
      <c r="D42" s="88" t="s">
        <v>34</v>
      </c>
      <c r="E42" s="89">
        <v>370353</v>
      </c>
      <c r="F42" s="90">
        <v>9216.6047579999995</v>
      </c>
      <c r="G42" s="91">
        <v>1.2217570000000001E-2</v>
      </c>
      <c r="H42" s="82" t="s">
        <v>140</v>
      </c>
    </row>
    <row r="43" spans="1:8" ht="25.5" x14ac:dyDescent="0.2">
      <c r="A43" s="87">
        <v>37</v>
      </c>
      <c r="B43" s="88" t="s">
        <v>218</v>
      </c>
      <c r="C43" s="88" t="s">
        <v>219</v>
      </c>
      <c r="D43" s="88" t="s">
        <v>220</v>
      </c>
      <c r="E43" s="89">
        <v>481739</v>
      </c>
      <c r="F43" s="90">
        <v>9032.6062500000007</v>
      </c>
      <c r="G43" s="91">
        <v>1.1973660000000001E-2</v>
      </c>
      <c r="H43" s="82" t="s">
        <v>140</v>
      </c>
    </row>
    <row r="44" spans="1:8" x14ac:dyDescent="0.2">
      <c r="A44" s="87">
        <v>38</v>
      </c>
      <c r="B44" s="88" t="s">
        <v>337</v>
      </c>
      <c r="C44" s="88" t="s">
        <v>338</v>
      </c>
      <c r="D44" s="88" t="s">
        <v>34</v>
      </c>
      <c r="E44" s="89">
        <v>601542</v>
      </c>
      <c r="F44" s="90">
        <v>8870.3383319999994</v>
      </c>
      <c r="G44" s="91">
        <v>1.175855E-2</v>
      </c>
      <c r="H44" s="82" t="s">
        <v>140</v>
      </c>
    </row>
    <row r="45" spans="1:8" x14ac:dyDescent="0.2">
      <c r="A45" s="92"/>
      <c r="B45" s="92"/>
      <c r="C45" s="93" t="s">
        <v>139</v>
      </c>
      <c r="D45" s="92"/>
      <c r="E45" s="92" t="s">
        <v>140</v>
      </c>
      <c r="F45" s="94">
        <v>734041.56218630006</v>
      </c>
      <c r="G45" s="95">
        <v>0.97304818000000004</v>
      </c>
      <c r="H45" s="82" t="s">
        <v>140</v>
      </c>
    </row>
    <row r="46" spans="1:8" x14ac:dyDescent="0.2">
      <c r="A46" s="92"/>
      <c r="B46" s="92"/>
      <c r="C46" s="96"/>
      <c r="D46" s="92"/>
      <c r="E46" s="92"/>
      <c r="F46" s="97"/>
      <c r="G46" s="97"/>
      <c r="H46" s="82" t="s">
        <v>140</v>
      </c>
    </row>
    <row r="47" spans="1:8" x14ac:dyDescent="0.2">
      <c r="A47" s="92"/>
      <c r="B47" s="92"/>
      <c r="C47" s="93" t="s">
        <v>141</v>
      </c>
      <c r="D47" s="92"/>
      <c r="E47" s="92"/>
      <c r="F47" s="92"/>
      <c r="G47" s="92"/>
      <c r="H47" s="82" t="s">
        <v>140</v>
      </c>
    </row>
    <row r="48" spans="1:8" x14ac:dyDescent="0.2">
      <c r="A48" s="92"/>
      <c r="B48" s="92"/>
      <c r="C48" s="93" t="s">
        <v>139</v>
      </c>
      <c r="D48" s="92"/>
      <c r="E48" s="92" t="s">
        <v>140</v>
      </c>
      <c r="F48" s="98" t="s">
        <v>142</v>
      </c>
      <c r="G48" s="95">
        <v>0</v>
      </c>
      <c r="H48" s="82" t="s">
        <v>140</v>
      </c>
    </row>
    <row r="49" spans="1:8" x14ac:dyDescent="0.2">
      <c r="A49" s="92"/>
      <c r="B49" s="92"/>
      <c r="C49" s="96"/>
      <c r="D49" s="92"/>
      <c r="E49" s="92"/>
      <c r="F49" s="97"/>
      <c r="G49" s="97"/>
      <c r="H49" s="82" t="s">
        <v>140</v>
      </c>
    </row>
    <row r="50" spans="1:8" x14ac:dyDescent="0.2">
      <c r="A50" s="92"/>
      <c r="B50" s="92"/>
      <c r="C50" s="93" t="s">
        <v>143</v>
      </c>
      <c r="D50" s="92"/>
      <c r="E50" s="92"/>
      <c r="F50" s="92"/>
      <c r="G50" s="92"/>
      <c r="H50" s="82" t="s">
        <v>140</v>
      </c>
    </row>
    <row r="51" spans="1:8" x14ac:dyDescent="0.2">
      <c r="A51" s="92"/>
      <c r="B51" s="92"/>
      <c r="C51" s="93" t="s">
        <v>139</v>
      </c>
      <c r="D51" s="92"/>
      <c r="E51" s="92" t="s">
        <v>140</v>
      </c>
      <c r="F51" s="98" t="s">
        <v>142</v>
      </c>
      <c r="G51" s="95">
        <v>0</v>
      </c>
      <c r="H51" s="82" t="s">
        <v>140</v>
      </c>
    </row>
    <row r="52" spans="1:8" x14ac:dyDescent="0.2">
      <c r="A52" s="92"/>
      <c r="B52" s="92"/>
      <c r="C52" s="96"/>
      <c r="D52" s="92"/>
      <c r="E52" s="92"/>
      <c r="F52" s="97"/>
      <c r="G52" s="97"/>
      <c r="H52" s="82" t="s">
        <v>140</v>
      </c>
    </row>
    <row r="53" spans="1:8" x14ac:dyDescent="0.2">
      <c r="A53" s="92"/>
      <c r="B53" s="92"/>
      <c r="C53" s="93" t="s">
        <v>144</v>
      </c>
      <c r="D53" s="92"/>
      <c r="E53" s="92"/>
      <c r="F53" s="92"/>
      <c r="G53" s="92"/>
      <c r="H53" s="82" t="s">
        <v>140</v>
      </c>
    </row>
    <row r="54" spans="1:8" x14ac:dyDescent="0.2">
      <c r="A54" s="92"/>
      <c r="B54" s="92"/>
      <c r="C54" s="93" t="s">
        <v>139</v>
      </c>
      <c r="D54" s="92"/>
      <c r="E54" s="92" t="s">
        <v>140</v>
      </c>
      <c r="F54" s="98" t="s">
        <v>142</v>
      </c>
      <c r="G54" s="95">
        <v>0</v>
      </c>
      <c r="H54" s="82" t="s">
        <v>140</v>
      </c>
    </row>
    <row r="55" spans="1:8" x14ac:dyDescent="0.2">
      <c r="A55" s="92"/>
      <c r="B55" s="92"/>
      <c r="C55" s="96"/>
      <c r="D55" s="92"/>
      <c r="E55" s="92"/>
      <c r="F55" s="97"/>
      <c r="G55" s="97"/>
      <c r="H55" s="82" t="s">
        <v>140</v>
      </c>
    </row>
    <row r="56" spans="1:8" x14ac:dyDescent="0.2">
      <c r="A56" s="92"/>
      <c r="B56" s="92"/>
      <c r="C56" s="93" t="s">
        <v>145</v>
      </c>
      <c r="D56" s="92"/>
      <c r="E56" s="92"/>
      <c r="F56" s="97"/>
      <c r="G56" s="97"/>
      <c r="H56" s="82" t="s">
        <v>140</v>
      </c>
    </row>
    <row r="57" spans="1:8" x14ac:dyDescent="0.2">
      <c r="A57" s="92"/>
      <c r="B57" s="92"/>
      <c r="C57" s="93" t="s">
        <v>139</v>
      </c>
      <c r="D57" s="92"/>
      <c r="E57" s="92" t="s">
        <v>140</v>
      </c>
      <c r="F57" s="98" t="s">
        <v>142</v>
      </c>
      <c r="G57" s="95">
        <v>0</v>
      </c>
      <c r="H57" s="82" t="s">
        <v>140</v>
      </c>
    </row>
    <row r="58" spans="1:8" x14ac:dyDescent="0.2">
      <c r="A58" s="92"/>
      <c r="B58" s="92"/>
      <c r="C58" s="96"/>
      <c r="D58" s="92"/>
      <c r="E58" s="92"/>
      <c r="F58" s="97"/>
      <c r="G58" s="97"/>
      <c r="H58" s="82" t="s">
        <v>140</v>
      </c>
    </row>
    <row r="59" spans="1:8" x14ac:dyDescent="0.2">
      <c r="A59" s="92"/>
      <c r="B59" s="92"/>
      <c r="C59" s="93" t="s">
        <v>146</v>
      </c>
      <c r="D59" s="92"/>
      <c r="E59" s="92"/>
      <c r="F59" s="97"/>
      <c r="G59" s="97"/>
      <c r="H59" s="82" t="s">
        <v>140</v>
      </c>
    </row>
    <row r="60" spans="1:8" x14ac:dyDescent="0.2">
      <c r="A60" s="92"/>
      <c r="B60" s="92"/>
      <c r="C60" s="93" t="s">
        <v>139</v>
      </c>
      <c r="D60" s="92"/>
      <c r="E60" s="92" t="s">
        <v>140</v>
      </c>
      <c r="F60" s="98" t="s">
        <v>142</v>
      </c>
      <c r="G60" s="95">
        <v>0</v>
      </c>
      <c r="H60" s="82" t="s">
        <v>140</v>
      </c>
    </row>
    <row r="61" spans="1:8" x14ac:dyDescent="0.2">
      <c r="A61" s="92"/>
      <c r="B61" s="92"/>
      <c r="C61" s="96"/>
      <c r="D61" s="92"/>
      <c r="E61" s="92"/>
      <c r="F61" s="97"/>
      <c r="G61" s="97"/>
      <c r="H61" s="82" t="s">
        <v>140</v>
      </c>
    </row>
    <row r="62" spans="1:8" x14ac:dyDescent="0.2">
      <c r="A62" s="92"/>
      <c r="B62" s="92"/>
      <c r="C62" s="93" t="s">
        <v>147</v>
      </c>
      <c r="D62" s="92"/>
      <c r="E62" s="92"/>
      <c r="F62" s="94">
        <v>734041.56218630006</v>
      </c>
      <c r="G62" s="95">
        <v>0.97304818000000004</v>
      </c>
      <c r="H62" s="82" t="s">
        <v>140</v>
      </c>
    </row>
    <row r="63" spans="1:8" x14ac:dyDescent="0.2">
      <c r="A63" s="92"/>
      <c r="B63" s="92"/>
      <c r="C63" s="96"/>
      <c r="D63" s="92"/>
      <c r="E63" s="92"/>
      <c r="F63" s="97"/>
      <c r="G63" s="97"/>
      <c r="H63" s="82" t="s">
        <v>140</v>
      </c>
    </row>
    <row r="64" spans="1:8" x14ac:dyDescent="0.2">
      <c r="A64" s="92"/>
      <c r="B64" s="92"/>
      <c r="C64" s="93" t="s">
        <v>148</v>
      </c>
      <c r="D64" s="92"/>
      <c r="E64" s="92"/>
      <c r="F64" s="97"/>
      <c r="G64" s="97"/>
      <c r="H64" s="82" t="s">
        <v>140</v>
      </c>
    </row>
    <row r="65" spans="1:8" x14ac:dyDescent="0.2">
      <c r="A65" s="92"/>
      <c r="B65" s="92"/>
      <c r="C65" s="93" t="s">
        <v>10</v>
      </c>
      <c r="D65" s="92"/>
      <c r="E65" s="92"/>
      <c r="F65" s="97"/>
      <c r="G65" s="97"/>
      <c r="H65" s="82" t="s">
        <v>140</v>
      </c>
    </row>
    <row r="66" spans="1:8" x14ac:dyDescent="0.2">
      <c r="A66" s="92"/>
      <c r="B66" s="92"/>
      <c r="C66" s="93" t="s">
        <v>139</v>
      </c>
      <c r="D66" s="92"/>
      <c r="E66" s="92" t="s">
        <v>140</v>
      </c>
      <c r="F66" s="98" t="s">
        <v>142</v>
      </c>
      <c r="G66" s="95">
        <v>0</v>
      </c>
      <c r="H66" s="82" t="s">
        <v>140</v>
      </c>
    </row>
    <row r="67" spans="1:8" x14ac:dyDescent="0.2">
      <c r="A67" s="92"/>
      <c r="B67" s="92"/>
      <c r="C67" s="96"/>
      <c r="D67" s="92"/>
      <c r="E67" s="92"/>
      <c r="F67" s="97"/>
      <c r="G67" s="97"/>
      <c r="H67" s="82" t="s">
        <v>140</v>
      </c>
    </row>
    <row r="68" spans="1:8" x14ac:dyDescent="0.2">
      <c r="A68" s="92"/>
      <c r="B68" s="92"/>
      <c r="C68" s="93" t="s">
        <v>149</v>
      </c>
      <c r="D68" s="92"/>
      <c r="E68" s="92"/>
      <c r="F68" s="92"/>
      <c r="G68" s="92"/>
      <c r="H68" s="82" t="s">
        <v>140</v>
      </c>
    </row>
    <row r="69" spans="1:8" x14ac:dyDescent="0.2">
      <c r="A69" s="92"/>
      <c r="B69" s="92"/>
      <c r="C69" s="93" t="s">
        <v>139</v>
      </c>
      <c r="D69" s="92"/>
      <c r="E69" s="92" t="s">
        <v>140</v>
      </c>
      <c r="F69" s="98" t="s">
        <v>142</v>
      </c>
      <c r="G69" s="95">
        <v>0</v>
      </c>
      <c r="H69" s="82" t="s">
        <v>140</v>
      </c>
    </row>
    <row r="70" spans="1:8" x14ac:dyDescent="0.2">
      <c r="A70" s="92"/>
      <c r="B70" s="92"/>
      <c r="C70" s="96"/>
      <c r="D70" s="92"/>
      <c r="E70" s="92"/>
      <c r="F70" s="97"/>
      <c r="G70" s="97"/>
      <c r="H70" s="82" t="s">
        <v>140</v>
      </c>
    </row>
    <row r="71" spans="1:8" x14ac:dyDescent="0.2">
      <c r="A71" s="92"/>
      <c r="B71" s="92"/>
      <c r="C71" s="93" t="s">
        <v>150</v>
      </c>
      <c r="D71" s="92"/>
      <c r="E71" s="92"/>
      <c r="F71" s="92"/>
      <c r="G71" s="92"/>
      <c r="H71" s="82" t="s">
        <v>140</v>
      </c>
    </row>
    <row r="72" spans="1:8" x14ac:dyDescent="0.2">
      <c r="A72" s="92"/>
      <c r="B72" s="92"/>
      <c r="C72" s="93" t="s">
        <v>139</v>
      </c>
      <c r="D72" s="92"/>
      <c r="E72" s="92" t="s">
        <v>140</v>
      </c>
      <c r="F72" s="98" t="s">
        <v>142</v>
      </c>
      <c r="G72" s="95">
        <v>0</v>
      </c>
      <c r="H72" s="82" t="s">
        <v>140</v>
      </c>
    </row>
    <row r="73" spans="1:8" x14ac:dyDescent="0.2">
      <c r="A73" s="92"/>
      <c r="B73" s="92"/>
      <c r="C73" s="96"/>
      <c r="D73" s="92"/>
      <c r="E73" s="92"/>
      <c r="F73" s="97"/>
      <c r="G73" s="97"/>
      <c r="H73" s="82" t="s">
        <v>140</v>
      </c>
    </row>
    <row r="74" spans="1:8" x14ac:dyDescent="0.2">
      <c r="A74" s="92"/>
      <c r="B74" s="92"/>
      <c r="C74" s="93" t="s">
        <v>151</v>
      </c>
      <c r="D74" s="92"/>
      <c r="E74" s="92"/>
      <c r="F74" s="97"/>
      <c r="G74" s="97"/>
      <c r="H74" s="82" t="s">
        <v>140</v>
      </c>
    </row>
    <row r="75" spans="1:8" x14ac:dyDescent="0.2">
      <c r="A75" s="92"/>
      <c r="B75" s="92"/>
      <c r="C75" s="93" t="s">
        <v>139</v>
      </c>
      <c r="D75" s="92"/>
      <c r="E75" s="92" t="s">
        <v>140</v>
      </c>
      <c r="F75" s="98" t="s">
        <v>142</v>
      </c>
      <c r="G75" s="95">
        <v>0</v>
      </c>
      <c r="H75" s="82" t="s">
        <v>140</v>
      </c>
    </row>
    <row r="76" spans="1:8" x14ac:dyDescent="0.2">
      <c r="A76" s="92"/>
      <c r="B76" s="92"/>
      <c r="C76" s="96"/>
      <c r="D76" s="92"/>
      <c r="E76" s="92"/>
      <c r="F76" s="97"/>
      <c r="G76" s="97"/>
      <c r="H76" s="82" t="s">
        <v>140</v>
      </c>
    </row>
    <row r="77" spans="1:8" x14ac:dyDescent="0.2">
      <c r="A77" s="92"/>
      <c r="B77" s="92"/>
      <c r="C77" s="93" t="s">
        <v>152</v>
      </c>
      <c r="D77" s="92"/>
      <c r="E77" s="92"/>
      <c r="F77" s="94">
        <v>0</v>
      </c>
      <c r="G77" s="95">
        <v>0</v>
      </c>
      <c r="H77" s="82" t="s">
        <v>140</v>
      </c>
    </row>
    <row r="78" spans="1:8" x14ac:dyDescent="0.2">
      <c r="A78" s="92"/>
      <c r="B78" s="92"/>
      <c r="C78" s="96"/>
      <c r="D78" s="92"/>
      <c r="E78" s="92"/>
      <c r="F78" s="97"/>
      <c r="G78" s="97"/>
      <c r="H78" s="82" t="s">
        <v>140</v>
      </c>
    </row>
    <row r="79" spans="1:8" x14ac:dyDescent="0.2">
      <c r="A79" s="92"/>
      <c r="B79" s="92"/>
      <c r="C79" s="93" t="s">
        <v>153</v>
      </c>
      <c r="D79" s="92"/>
      <c r="E79" s="92"/>
      <c r="F79" s="97"/>
      <c r="G79" s="97"/>
      <c r="H79" s="82" t="s">
        <v>140</v>
      </c>
    </row>
    <row r="80" spans="1:8" x14ac:dyDescent="0.2">
      <c r="A80" s="92"/>
      <c r="B80" s="92"/>
      <c r="C80" s="93" t="s">
        <v>154</v>
      </c>
      <c r="D80" s="92"/>
      <c r="E80" s="92"/>
      <c r="F80" s="97"/>
      <c r="G80" s="97"/>
      <c r="H80" s="82" t="s">
        <v>140</v>
      </c>
    </row>
    <row r="81" spans="1:8" x14ac:dyDescent="0.2">
      <c r="A81" s="92"/>
      <c r="B81" s="92"/>
      <c r="C81" s="93" t="s">
        <v>139</v>
      </c>
      <c r="D81" s="92"/>
      <c r="E81" s="92" t="s">
        <v>140</v>
      </c>
      <c r="F81" s="98" t="s">
        <v>142</v>
      </c>
      <c r="G81" s="95">
        <v>0</v>
      </c>
      <c r="H81" s="82" t="s">
        <v>140</v>
      </c>
    </row>
    <row r="82" spans="1:8" x14ac:dyDescent="0.2">
      <c r="A82" s="92"/>
      <c r="B82" s="92"/>
      <c r="C82" s="96"/>
      <c r="D82" s="92"/>
      <c r="E82" s="92"/>
      <c r="F82" s="97"/>
      <c r="G82" s="97"/>
      <c r="H82" s="82" t="s">
        <v>140</v>
      </c>
    </row>
    <row r="83" spans="1:8" x14ac:dyDescent="0.2">
      <c r="A83" s="92"/>
      <c r="B83" s="92"/>
      <c r="C83" s="93" t="s">
        <v>155</v>
      </c>
      <c r="D83" s="92"/>
      <c r="E83" s="92"/>
      <c r="F83" s="97"/>
      <c r="G83" s="97"/>
      <c r="H83" s="82" t="s">
        <v>140</v>
      </c>
    </row>
    <row r="84" spans="1:8" x14ac:dyDescent="0.2">
      <c r="A84" s="92"/>
      <c r="B84" s="92"/>
      <c r="C84" s="93" t="s">
        <v>139</v>
      </c>
      <c r="D84" s="92"/>
      <c r="E84" s="92" t="s">
        <v>140</v>
      </c>
      <c r="F84" s="98" t="s">
        <v>142</v>
      </c>
      <c r="G84" s="95">
        <v>0</v>
      </c>
      <c r="H84" s="82" t="s">
        <v>140</v>
      </c>
    </row>
    <row r="85" spans="1:8" x14ac:dyDescent="0.2">
      <c r="A85" s="92"/>
      <c r="B85" s="92"/>
      <c r="C85" s="96"/>
      <c r="D85" s="92"/>
      <c r="E85" s="92"/>
      <c r="F85" s="97"/>
      <c r="G85" s="97"/>
      <c r="H85" s="82" t="s">
        <v>140</v>
      </c>
    </row>
    <row r="86" spans="1:8" x14ac:dyDescent="0.2">
      <c r="A86" s="92"/>
      <c r="B86" s="92"/>
      <c r="C86" s="93" t="s">
        <v>156</v>
      </c>
      <c r="D86" s="92"/>
      <c r="E86" s="92"/>
      <c r="F86" s="97"/>
      <c r="G86" s="97"/>
      <c r="H86" s="82" t="s">
        <v>140</v>
      </c>
    </row>
    <row r="87" spans="1:8" x14ac:dyDescent="0.2">
      <c r="A87" s="92"/>
      <c r="B87" s="92"/>
      <c r="C87" s="93" t="s">
        <v>139</v>
      </c>
      <c r="D87" s="92"/>
      <c r="E87" s="92" t="s">
        <v>140</v>
      </c>
      <c r="F87" s="98" t="s">
        <v>142</v>
      </c>
      <c r="G87" s="95">
        <v>0</v>
      </c>
      <c r="H87" s="82" t="s">
        <v>140</v>
      </c>
    </row>
    <row r="88" spans="1:8" x14ac:dyDescent="0.2">
      <c r="A88" s="92"/>
      <c r="B88" s="92"/>
      <c r="C88" s="96"/>
      <c r="D88" s="92"/>
      <c r="E88" s="92"/>
      <c r="F88" s="97"/>
      <c r="G88" s="97"/>
      <c r="H88" s="82" t="s">
        <v>140</v>
      </c>
    </row>
    <row r="89" spans="1:8" x14ac:dyDescent="0.2">
      <c r="A89" s="92"/>
      <c r="B89" s="92"/>
      <c r="C89" s="93" t="s">
        <v>157</v>
      </c>
      <c r="D89" s="92"/>
      <c r="E89" s="92"/>
      <c r="F89" s="97"/>
      <c r="G89" s="97"/>
      <c r="H89" s="82" t="s">
        <v>140</v>
      </c>
    </row>
    <row r="90" spans="1:8" x14ac:dyDescent="0.2">
      <c r="A90" s="87">
        <v>1</v>
      </c>
      <c r="B90" s="88"/>
      <c r="C90" s="88" t="s">
        <v>158</v>
      </c>
      <c r="D90" s="88"/>
      <c r="E90" s="99"/>
      <c r="F90" s="90">
        <v>21900.041931098</v>
      </c>
      <c r="G90" s="91">
        <v>2.9030779999999999E-2</v>
      </c>
      <c r="H90" s="82">
        <v>5.01</v>
      </c>
    </row>
    <row r="91" spans="1:8" x14ac:dyDescent="0.2">
      <c r="A91" s="92"/>
      <c r="B91" s="92"/>
      <c r="C91" s="93" t="s">
        <v>139</v>
      </c>
      <c r="D91" s="92"/>
      <c r="E91" s="92" t="s">
        <v>140</v>
      </c>
      <c r="F91" s="94">
        <v>21900.041931098</v>
      </c>
      <c r="G91" s="95">
        <v>2.9030779999999999E-2</v>
      </c>
      <c r="H91" s="82" t="s">
        <v>140</v>
      </c>
    </row>
    <row r="92" spans="1:8" x14ac:dyDescent="0.2">
      <c r="A92" s="92"/>
      <c r="B92" s="92"/>
      <c r="C92" s="96"/>
      <c r="D92" s="92"/>
      <c r="E92" s="92"/>
      <c r="F92" s="97"/>
      <c r="G92" s="97"/>
      <c r="H92" s="82" t="s">
        <v>140</v>
      </c>
    </row>
    <row r="93" spans="1:8" x14ac:dyDescent="0.2">
      <c r="A93" s="92"/>
      <c r="B93" s="92"/>
      <c r="C93" s="93" t="s">
        <v>159</v>
      </c>
      <c r="D93" s="92"/>
      <c r="E93" s="92"/>
      <c r="F93" s="94">
        <v>21900.041931098</v>
      </c>
      <c r="G93" s="95">
        <v>2.9030779999999999E-2</v>
      </c>
      <c r="H93" s="82" t="s">
        <v>140</v>
      </c>
    </row>
    <row r="94" spans="1:8" x14ac:dyDescent="0.2">
      <c r="A94" s="92"/>
      <c r="B94" s="92"/>
      <c r="C94" s="97"/>
      <c r="D94" s="92"/>
      <c r="E94" s="92"/>
      <c r="F94" s="92"/>
      <c r="G94" s="92"/>
      <c r="H94" s="82" t="s">
        <v>140</v>
      </c>
    </row>
    <row r="95" spans="1:8" x14ac:dyDescent="0.2">
      <c r="A95" s="92"/>
      <c r="B95" s="92"/>
      <c r="C95" s="93" t="s">
        <v>160</v>
      </c>
      <c r="D95" s="92"/>
      <c r="E95" s="92"/>
      <c r="F95" s="92"/>
      <c r="G95" s="92"/>
      <c r="H95" s="82" t="s">
        <v>140</v>
      </c>
    </row>
    <row r="96" spans="1:8" x14ac:dyDescent="0.2">
      <c r="A96" s="92"/>
      <c r="B96" s="92"/>
      <c r="C96" s="93" t="s">
        <v>161</v>
      </c>
      <c r="D96" s="92"/>
      <c r="E96" s="92"/>
      <c r="F96" s="92"/>
      <c r="G96" s="92"/>
      <c r="H96" s="82" t="s">
        <v>140</v>
      </c>
    </row>
    <row r="97" spans="1:17" x14ac:dyDescent="0.2">
      <c r="A97" s="92"/>
      <c r="B97" s="92"/>
      <c r="C97" s="93" t="s">
        <v>139</v>
      </c>
      <c r="D97" s="92"/>
      <c r="E97" s="92" t="s">
        <v>140</v>
      </c>
      <c r="F97" s="98" t="s">
        <v>142</v>
      </c>
      <c r="G97" s="95">
        <v>0</v>
      </c>
      <c r="H97" s="82" t="s">
        <v>140</v>
      </c>
    </row>
    <row r="98" spans="1:17" x14ac:dyDescent="0.2">
      <c r="A98" s="92"/>
      <c r="B98" s="92"/>
      <c r="C98" s="96"/>
      <c r="D98" s="92"/>
      <c r="E98" s="92"/>
      <c r="F98" s="97"/>
      <c r="G98" s="97"/>
      <c r="H98" s="82" t="s">
        <v>140</v>
      </c>
    </row>
    <row r="99" spans="1:17" x14ac:dyDescent="0.2">
      <c r="A99" s="92"/>
      <c r="B99" s="92"/>
      <c r="C99" s="93" t="s">
        <v>162</v>
      </c>
      <c r="D99" s="92"/>
      <c r="E99" s="92"/>
      <c r="F99" s="92"/>
      <c r="G99" s="92"/>
      <c r="H99" s="82" t="s">
        <v>140</v>
      </c>
    </row>
    <row r="100" spans="1:17" x14ac:dyDescent="0.2">
      <c r="A100" s="92"/>
      <c r="B100" s="92"/>
      <c r="C100" s="93" t="s">
        <v>163</v>
      </c>
      <c r="D100" s="92"/>
      <c r="E100" s="92"/>
      <c r="F100" s="92"/>
      <c r="G100" s="92"/>
      <c r="H100" s="82" t="s">
        <v>140</v>
      </c>
    </row>
    <row r="101" spans="1:17" x14ac:dyDescent="0.2">
      <c r="A101" s="92"/>
      <c r="B101" s="92"/>
      <c r="C101" s="93" t="s">
        <v>139</v>
      </c>
      <c r="D101" s="92"/>
      <c r="E101" s="92" t="s">
        <v>140</v>
      </c>
      <c r="F101" s="98" t="s">
        <v>142</v>
      </c>
      <c r="G101" s="95">
        <v>0</v>
      </c>
      <c r="H101" s="82" t="s">
        <v>140</v>
      </c>
    </row>
    <row r="102" spans="1:17" x14ac:dyDescent="0.2">
      <c r="A102" s="92"/>
      <c r="B102" s="92"/>
      <c r="C102" s="96"/>
      <c r="D102" s="92"/>
      <c r="E102" s="92"/>
      <c r="F102" s="97"/>
      <c r="G102" s="97"/>
      <c r="H102" s="82" t="s">
        <v>140</v>
      </c>
    </row>
    <row r="103" spans="1:17" x14ac:dyDescent="0.2">
      <c r="A103" s="92"/>
      <c r="B103" s="92"/>
      <c r="C103" s="93" t="s">
        <v>164</v>
      </c>
      <c r="D103" s="92"/>
      <c r="E103" s="92"/>
      <c r="F103" s="97"/>
      <c r="G103" s="97"/>
      <c r="H103" s="82" t="s">
        <v>140</v>
      </c>
    </row>
    <row r="104" spans="1:17" x14ac:dyDescent="0.2">
      <c r="A104" s="92"/>
      <c r="B104" s="92"/>
      <c r="C104" s="93" t="s">
        <v>139</v>
      </c>
      <c r="D104" s="92"/>
      <c r="E104" s="92" t="s">
        <v>140</v>
      </c>
      <c r="F104" s="98" t="s">
        <v>142</v>
      </c>
      <c r="G104" s="95">
        <v>0</v>
      </c>
      <c r="H104" s="82" t="s">
        <v>140</v>
      </c>
    </row>
    <row r="105" spans="1:17" x14ac:dyDescent="0.2">
      <c r="A105" s="92"/>
      <c r="B105" s="92"/>
      <c r="C105" s="96"/>
      <c r="D105" s="92"/>
      <c r="E105" s="92"/>
      <c r="F105" s="97"/>
      <c r="G105" s="97"/>
      <c r="H105" s="82" t="s">
        <v>140</v>
      </c>
    </row>
    <row r="106" spans="1:17" x14ac:dyDescent="0.2">
      <c r="A106" s="99"/>
      <c r="B106" s="88"/>
      <c r="C106" s="88" t="s">
        <v>165</v>
      </c>
      <c r="D106" s="88"/>
      <c r="E106" s="99"/>
      <c r="F106" s="90">
        <v>-1568.2908721700001</v>
      </c>
      <c r="G106" s="91">
        <v>-2.0789300000000001E-3</v>
      </c>
      <c r="H106" s="82" t="s">
        <v>140</v>
      </c>
    </row>
    <row r="107" spans="1:17" x14ac:dyDescent="0.2">
      <c r="A107" s="96"/>
      <c r="B107" s="96"/>
      <c r="C107" s="93" t="s">
        <v>166</v>
      </c>
      <c r="D107" s="97"/>
      <c r="E107" s="97"/>
      <c r="F107" s="94">
        <v>754373.31324522803</v>
      </c>
      <c r="G107" s="100">
        <v>1.00000003</v>
      </c>
      <c r="H107" s="82" t="s">
        <v>140</v>
      </c>
    </row>
    <row r="108" spans="1:17" x14ac:dyDescent="0.2">
      <c r="A108" s="101"/>
      <c r="B108" s="101"/>
      <c r="C108" s="102"/>
      <c r="D108" s="103"/>
      <c r="E108" s="103"/>
      <c r="F108" s="104"/>
      <c r="G108" s="105"/>
      <c r="H108" s="106"/>
    </row>
    <row r="109" spans="1:17" x14ac:dyDescent="0.2">
      <c r="A109" s="101"/>
      <c r="B109" s="192" t="s">
        <v>933</v>
      </c>
      <c r="C109" s="192"/>
      <c r="D109" s="192"/>
      <c r="E109" s="192"/>
      <c r="F109" s="192"/>
      <c r="G109" s="192"/>
      <c r="H109" s="192"/>
      <c r="J109" s="12"/>
    </row>
    <row r="110" spans="1:17" x14ac:dyDescent="0.2">
      <c r="A110" s="101"/>
      <c r="B110" s="192" t="s">
        <v>934</v>
      </c>
      <c r="C110" s="192"/>
      <c r="D110" s="192"/>
      <c r="E110" s="192"/>
      <c r="F110" s="192"/>
      <c r="G110" s="192"/>
      <c r="H110" s="192"/>
      <c r="J110" s="12"/>
    </row>
    <row r="111" spans="1:17" x14ac:dyDescent="0.2">
      <c r="A111" s="101"/>
      <c r="B111" s="192" t="s">
        <v>935</v>
      </c>
      <c r="C111" s="192"/>
      <c r="D111" s="192"/>
      <c r="E111" s="192"/>
      <c r="F111" s="192"/>
      <c r="G111" s="192"/>
      <c r="H111" s="192"/>
      <c r="J111" s="12"/>
    </row>
    <row r="112" spans="1:17" s="142" customFormat="1" ht="54" customHeight="1" x14ac:dyDescent="0.25">
      <c r="A112" s="141"/>
      <c r="B112" s="193" t="s">
        <v>936</v>
      </c>
      <c r="C112" s="193"/>
      <c r="D112" s="193"/>
      <c r="E112" s="193"/>
      <c r="F112" s="193"/>
      <c r="G112" s="193"/>
      <c r="H112" s="193"/>
      <c r="I112"/>
      <c r="J112" s="12"/>
      <c r="K112"/>
      <c r="L112"/>
      <c r="M112"/>
      <c r="N112"/>
      <c r="O112"/>
      <c r="P112"/>
      <c r="Q112"/>
    </row>
    <row r="113" spans="1:10" x14ac:dyDescent="0.2">
      <c r="A113" s="101"/>
      <c r="B113" s="192" t="s">
        <v>937</v>
      </c>
      <c r="C113" s="192"/>
      <c r="D113" s="192"/>
      <c r="E113" s="192"/>
      <c r="F113" s="192"/>
      <c r="G113" s="192"/>
      <c r="H113" s="192"/>
      <c r="J113" s="12"/>
    </row>
    <row r="114" spans="1:10" x14ac:dyDescent="0.2">
      <c r="A114" s="101"/>
      <c r="B114" s="101"/>
      <c r="C114" s="101"/>
      <c r="D114" s="103"/>
      <c r="E114" s="103"/>
      <c r="F114" s="103"/>
      <c r="G114" s="103"/>
    </row>
    <row r="115" spans="1:10" x14ac:dyDescent="0.2">
      <c r="A115" s="101"/>
      <c r="B115" s="195" t="s">
        <v>167</v>
      </c>
      <c r="C115" s="196"/>
      <c r="D115" s="197"/>
      <c r="E115" s="110"/>
      <c r="F115" s="103"/>
      <c r="G115" s="103"/>
    </row>
    <row r="116" spans="1:10" ht="29.25" customHeight="1" x14ac:dyDescent="0.2">
      <c r="A116" s="101"/>
      <c r="B116" s="189" t="s">
        <v>168</v>
      </c>
      <c r="C116" s="190"/>
      <c r="D116" s="81" t="s">
        <v>169</v>
      </c>
      <c r="E116" s="110"/>
      <c r="F116" s="103"/>
      <c r="G116" s="103"/>
    </row>
    <row r="117" spans="1:10" x14ac:dyDescent="0.2">
      <c r="A117" s="101"/>
      <c r="B117" s="189" t="s">
        <v>939</v>
      </c>
      <c r="C117" s="190"/>
      <c r="D117" s="81" t="s">
        <v>169</v>
      </c>
      <c r="E117" s="110"/>
      <c r="F117" s="103"/>
      <c r="G117" s="103"/>
    </row>
    <row r="118" spans="1:10" x14ac:dyDescent="0.2">
      <c r="A118" s="101"/>
      <c r="B118" s="189" t="s">
        <v>170</v>
      </c>
      <c r="C118" s="190"/>
      <c r="D118" s="111" t="s">
        <v>140</v>
      </c>
      <c r="E118" s="110"/>
      <c r="F118" s="103"/>
      <c r="G118" s="103"/>
    </row>
    <row r="119" spans="1:10" x14ac:dyDescent="0.2">
      <c r="A119" s="112"/>
      <c r="B119" s="113" t="s">
        <v>140</v>
      </c>
      <c r="C119" s="113" t="s">
        <v>940</v>
      </c>
      <c r="D119" s="113" t="s">
        <v>171</v>
      </c>
      <c r="E119" s="112"/>
      <c r="F119" s="112"/>
      <c r="G119" s="112"/>
      <c r="H119" s="112"/>
      <c r="J119" s="12"/>
    </row>
    <row r="120" spans="1:10" x14ac:dyDescent="0.2">
      <c r="A120" s="112"/>
      <c r="B120" s="114" t="s">
        <v>172</v>
      </c>
      <c r="C120" s="115">
        <v>46234</v>
      </c>
      <c r="D120" s="115">
        <v>46265</v>
      </c>
      <c r="E120" s="112"/>
      <c r="F120" s="112"/>
      <c r="G120" s="112"/>
      <c r="J120" s="12"/>
    </row>
    <row r="121" spans="1:10" x14ac:dyDescent="0.2">
      <c r="A121" s="112"/>
      <c r="B121" s="84" t="s">
        <v>173</v>
      </c>
      <c r="C121" s="116">
        <v>104.46680000000001</v>
      </c>
      <c r="D121" s="116">
        <v>108.6632</v>
      </c>
      <c r="E121" s="112"/>
      <c r="F121" s="107"/>
      <c r="G121" s="117"/>
    </row>
    <row r="122" spans="1:10" x14ac:dyDescent="0.2">
      <c r="A122" s="112"/>
      <c r="B122" s="84" t="s">
        <v>941</v>
      </c>
      <c r="C122" s="116">
        <v>36.037599999999998</v>
      </c>
      <c r="D122" s="116">
        <v>37.485300000000002</v>
      </c>
      <c r="E122" s="112"/>
      <c r="F122" s="107"/>
      <c r="G122" s="117"/>
    </row>
    <row r="123" spans="1:10" x14ac:dyDescent="0.2">
      <c r="A123" s="112"/>
      <c r="B123" s="84" t="s">
        <v>174</v>
      </c>
      <c r="C123" s="116">
        <v>91.867500000000007</v>
      </c>
      <c r="D123" s="116">
        <v>95.475499999999997</v>
      </c>
      <c r="E123" s="112"/>
      <c r="F123" s="107"/>
      <c r="G123" s="117"/>
    </row>
    <row r="124" spans="1:10" x14ac:dyDescent="0.2">
      <c r="A124" s="112"/>
      <c r="B124" s="84" t="s">
        <v>942</v>
      </c>
      <c r="C124" s="116">
        <v>31.004899999999999</v>
      </c>
      <c r="D124" s="116">
        <v>32.2226</v>
      </c>
      <c r="E124" s="112"/>
      <c r="F124" s="107"/>
      <c r="G124" s="117"/>
    </row>
    <row r="125" spans="1:10" x14ac:dyDescent="0.2">
      <c r="A125" s="112"/>
      <c r="B125" s="112"/>
      <c r="C125" s="112"/>
      <c r="D125" s="112"/>
      <c r="E125" s="112"/>
      <c r="F125" s="112"/>
      <c r="G125" s="112"/>
    </row>
    <row r="126" spans="1:10" x14ac:dyDescent="0.2">
      <c r="A126" s="112"/>
      <c r="B126" s="189" t="s">
        <v>943</v>
      </c>
      <c r="C126" s="190"/>
      <c r="D126" s="81" t="s">
        <v>169</v>
      </c>
      <c r="E126" s="112"/>
      <c r="F126" s="112"/>
      <c r="G126" s="112"/>
    </row>
    <row r="127" spans="1:10" x14ac:dyDescent="0.2">
      <c r="A127" s="112"/>
      <c r="B127" s="130"/>
      <c r="C127" s="130"/>
      <c r="D127" s="131"/>
      <c r="E127" s="112"/>
      <c r="F127" s="107"/>
      <c r="G127" s="117"/>
    </row>
    <row r="128" spans="1:10" x14ac:dyDescent="0.2">
      <c r="A128" s="112"/>
      <c r="B128" s="189" t="s">
        <v>176</v>
      </c>
      <c r="C128" s="190"/>
      <c r="D128" s="81" t="s">
        <v>169</v>
      </c>
      <c r="E128" s="120"/>
      <c r="F128" s="112"/>
      <c r="G128" s="112"/>
    </row>
    <row r="129" spans="1:7" x14ac:dyDescent="0.2">
      <c r="A129" s="112"/>
      <c r="B129" s="189" t="s">
        <v>177</v>
      </c>
      <c r="C129" s="190"/>
      <c r="D129" s="81" t="s">
        <v>169</v>
      </c>
      <c r="E129" s="120"/>
      <c r="F129" s="112"/>
      <c r="G129" s="112"/>
    </row>
    <row r="130" spans="1:7" x14ac:dyDescent="0.2">
      <c r="A130" s="112"/>
      <c r="B130" s="189" t="s">
        <v>178</v>
      </c>
      <c r="C130" s="190"/>
      <c r="D130" s="81" t="s">
        <v>169</v>
      </c>
      <c r="E130" s="120"/>
      <c r="F130" s="112"/>
      <c r="G130" s="112"/>
    </row>
    <row r="131" spans="1:7" x14ac:dyDescent="0.2">
      <c r="A131" s="112"/>
      <c r="B131" s="189" t="s">
        <v>179</v>
      </c>
      <c r="C131" s="190"/>
      <c r="D131" s="121">
        <v>1.2103274712061345</v>
      </c>
      <c r="E131" s="112"/>
      <c r="F131" s="107"/>
      <c r="G131" s="117"/>
    </row>
    <row r="133" spans="1:7" x14ac:dyDescent="0.2">
      <c r="B133" s="191" t="s">
        <v>944</v>
      </c>
      <c r="C133" s="191"/>
    </row>
    <row r="148" spans="2:10" x14ac:dyDescent="0.2">
      <c r="B148" s="13" t="s">
        <v>945</v>
      </c>
      <c r="C148" s="122"/>
      <c r="D148" s="13"/>
    </row>
    <row r="149" spans="2:10" x14ac:dyDescent="0.2">
      <c r="B149" s="13" t="s">
        <v>953</v>
      </c>
      <c r="D149" s="13"/>
    </row>
    <row r="152" spans="2:10" x14ac:dyDescent="0.2">
      <c r="J152" s="79"/>
    </row>
  </sheetData>
  <mergeCells count="18">
    <mergeCell ref="A1:H1"/>
    <mergeCell ref="A2:H2"/>
    <mergeCell ref="A3:H3"/>
    <mergeCell ref="B109:H109"/>
    <mergeCell ref="B110:H110"/>
    <mergeCell ref="B111:H111"/>
    <mergeCell ref="B112:H112"/>
    <mergeCell ref="B113:H113"/>
    <mergeCell ref="B115:D115"/>
    <mergeCell ref="B116:C116"/>
    <mergeCell ref="B130:C130"/>
    <mergeCell ref="B131:C131"/>
    <mergeCell ref="B133:C133"/>
    <mergeCell ref="B117:C117"/>
    <mergeCell ref="B118:C118"/>
    <mergeCell ref="B126:C126"/>
    <mergeCell ref="B128:C128"/>
    <mergeCell ref="B129:C129"/>
  </mergeCells>
  <hyperlinks>
    <hyperlink ref="I1" location="Index!B2" display="Index" xr:uid="{6CDC638C-1CB4-4B0E-85EE-1049689F782B}"/>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590C7-1291-4F89-A42F-6ED1050B3C2A}">
  <sheetPr>
    <outlinePr summaryBelow="0" summaryRight="0"/>
  </sheetPr>
  <dimension ref="A1:Q142"/>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4257812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339</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340</v>
      </c>
      <c r="C7" s="88" t="s">
        <v>341</v>
      </c>
      <c r="D7" s="88" t="s">
        <v>51</v>
      </c>
      <c r="E7" s="89">
        <v>31964</v>
      </c>
      <c r="F7" s="90">
        <v>241.64784</v>
      </c>
      <c r="G7" s="91">
        <v>6.9131609999999996E-2</v>
      </c>
      <c r="H7" s="82" t="s">
        <v>140</v>
      </c>
    </row>
    <row r="8" spans="1:9" x14ac:dyDescent="0.2">
      <c r="A8" s="87">
        <v>2</v>
      </c>
      <c r="B8" s="88" t="s">
        <v>321</v>
      </c>
      <c r="C8" s="88" t="s">
        <v>322</v>
      </c>
      <c r="D8" s="88" t="s">
        <v>37</v>
      </c>
      <c r="E8" s="89">
        <v>3207</v>
      </c>
      <c r="F8" s="90">
        <v>225.88504499999999</v>
      </c>
      <c r="G8" s="91">
        <v>6.462213E-2</v>
      </c>
      <c r="H8" s="82" t="s">
        <v>140</v>
      </c>
    </row>
    <row r="9" spans="1:9" x14ac:dyDescent="0.2">
      <c r="A9" s="87">
        <v>3</v>
      </c>
      <c r="B9" s="88" t="s">
        <v>329</v>
      </c>
      <c r="C9" s="88" t="s">
        <v>330</v>
      </c>
      <c r="D9" s="88" t="s">
        <v>44</v>
      </c>
      <c r="E9" s="89">
        <v>268914</v>
      </c>
      <c r="F9" s="90">
        <v>185.8464654</v>
      </c>
      <c r="G9" s="91">
        <v>5.3167720000000002E-2</v>
      </c>
      <c r="H9" s="82" t="s">
        <v>140</v>
      </c>
    </row>
    <row r="10" spans="1:9" x14ac:dyDescent="0.2">
      <c r="A10" s="87">
        <v>4</v>
      </c>
      <c r="B10" s="88" t="s">
        <v>327</v>
      </c>
      <c r="C10" s="88" t="s">
        <v>328</v>
      </c>
      <c r="D10" s="88" t="s">
        <v>245</v>
      </c>
      <c r="E10" s="89">
        <v>9566</v>
      </c>
      <c r="F10" s="90">
        <v>152.85511399999999</v>
      </c>
      <c r="G10" s="91">
        <v>4.3729419999999998E-2</v>
      </c>
      <c r="H10" s="82" t="s">
        <v>140</v>
      </c>
    </row>
    <row r="11" spans="1:9" x14ac:dyDescent="0.2">
      <c r="A11" s="87">
        <v>5</v>
      </c>
      <c r="B11" s="88" t="s">
        <v>250</v>
      </c>
      <c r="C11" s="88" t="s">
        <v>251</v>
      </c>
      <c r="D11" s="88" t="s">
        <v>183</v>
      </c>
      <c r="E11" s="89">
        <v>1151</v>
      </c>
      <c r="F11" s="90">
        <v>152.31182999999999</v>
      </c>
      <c r="G11" s="91">
        <v>4.3574000000000002E-2</v>
      </c>
      <c r="H11" s="82" t="s">
        <v>140</v>
      </c>
    </row>
    <row r="12" spans="1:9" x14ac:dyDescent="0.2">
      <c r="A12" s="87">
        <v>6</v>
      </c>
      <c r="B12" s="88" t="s">
        <v>85</v>
      </c>
      <c r="C12" s="88" t="s">
        <v>86</v>
      </c>
      <c r="D12" s="88" t="s">
        <v>31</v>
      </c>
      <c r="E12" s="89">
        <v>18540</v>
      </c>
      <c r="F12" s="90">
        <v>149.66415000000001</v>
      </c>
      <c r="G12" s="91">
        <v>4.281654E-2</v>
      </c>
      <c r="H12" s="82" t="s">
        <v>140</v>
      </c>
    </row>
    <row r="13" spans="1:9" x14ac:dyDescent="0.2">
      <c r="A13" s="87">
        <v>7</v>
      </c>
      <c r="B13" s="88" t="s">
        <v>331</v>
      </c>
      <c r="C13" s="88" t="s">
        <v>332</v>
      </c>
      <c r="D13" s="88" t="s">
        <v>190</v>
      </c>
      <c r="E13" s="89">
        <v>14636</v>
      </c>
      <c r="F13" s="90">
        <v>137.241772</v>
      </c>
      <c r="G13" s="91">
        <v>3.9262690000000003E-2</v>
      </c>
      <c r="H13" s="82" t="s">
        <v>140</v>
      </c>
    </row>
    <row r="14" spans="1:9" x14ac:dyDescent="0.2">
      <c r="A14" s="87">
        <v>8</v>
      </c>
      <c r="B14" s="88" t="s">
        <v>317</v>
      </c>
      <c r="C14" s="88" t="s">
        <v>318</v>
      </c>
      <c r="D14" s="88" t="s">
        <v>227</v>
      </c>
      <c r="E14" s="89">
        <v>41502</v>
      </c>
      <c r="F14" s="90">
        <v>136.16806199999999</v>
      </c>
      <c r="G14" s="91">
        <v>3.895552E-2</v>
      </c>
      <c r="H14" s="82" t="s">
        <v>140</v>
      </c>
    </row>
    <row r="15" spans="1:9" x14ac:dyDescent="0.2">
      <c r="A15" s="87">
        <v>9</v>
      </c>
      <c r="B15" s="88" t="s">
        <v>342</v>
      </c>
      <c r="C15" s="88" t="s">
        <v>343</v>
      </c>
      <c r="D15" s="88" t="s">
        <v>44</v>
      </c>
      <c r="E15" s="89">
        <v>33313</v>
      </c>
      <c r="F15" s="90">
        <v>114.4468115</v>
      </c>
      <c r="G15" s="91">
        <v>3.274142E-2</v>
      </c>
      <c r="H15" s="82" t="s">
        <v>140</v>
      </c>
    </row>
    <row r="16" spans="1:9" x14ac:dyDescent="0.2">
      <c r="A16" s="87">
        <v>10</v>
      </c>
      <c r="B16" s="88" t="s">
        <v>344</v>
      </c>
      <c r="C16" s="88" t="s">
        <v>345</v>
      </c>
      <c r="D16" s="88" t="s">
        <v>44</v>
      </c>
      <c r="E16" s="89">
        <v>149355</v>
      </c>
      <c r="F16" s="90">
        <v>110.47789349999999</v>
      </c>
      <c r="G16" s="91">
        <v>3.1605969999999997E-2</v>
      </c>
      <c r="H16" s="82" t="s">
        <v>140</v>
      </c>
    </row>
    <row r="17" spans="1:8" x14ac:dyDescent="0.2">
      <c r="A17" s="87">
        <v>11</v>
      </c>
      <c r="B17" s="88" t="s">
        <v>346</v>
      </c>
      <c r="C17" s="88" t="s">
        <v>347</v>
      </c>
      <c r="D17" s="88" t="s">
        <v>203</v>
      </c>
      <c r="E17" s="89">
        <v>36720</v>
      </c>
      <c r="F17" s="90">
        <v>105.34968000000001</v>
      </c>
      <c r="G17" s="91">
        <v>3.0138870000000002E-2</v>
      </c>
      <c r="H17" s="82" t="s">
        <v>140</v>
      </c>
    </row>
    <row r="18" spans="1:8" x14ac:dyDescent="0.2">
      <c r="A18" s="87">
        <v>12</v>
      </c>
      <c r="B18" s="88" t="s">
        <v>348</v>
      </c>
      <c r="C18" s="88" t="s">
        <v>349</v>
      </c>
      <c r="D18" s="88" t="s">
        <v>118</v>
      </c>
      <c r="E18" s="89">
        <v>44850</v>
      </c>
      <c r="F18" s="90">
        <v>105.132885</v>
      </c>
      <c r="G18" s="91">
        <v>3.0076849999999999E-2</v>
      </c>
      <c r="H18" s="82" t="s">
        <v>140</v>
      </c>
    </row>
    <row r="19" spans="1:8" x14ac:dyDescent="0.2">
      <c r="A19" s="87">
        <v>13</v>
      </c>
      <c r="B19" s="88" t="s">
        <v>350</v>
      </c>
      <c r="C19" s="88" t="s">
        <v>351</v>
      </c>
      <c r="D19" s="88" t="s">
        <v>112</v>
      </c>
      <c r="E19" s="89">
        <v>15884</v>
      </c>
      <c r="F19" s="90">
        <v>104.175214</v>
      </c>
      <c r="G19" s="91">
        <v>2.980288E-2</v>
      </c>
      <c r="H19" s="82" t="s">
        <v>140</v>
      </c>
    </row>
    <row r="20" spans="1:8" x14ac:dyDescent="0.2">
      <c r="A20" s="87">
        <v>14</v>
      </c>
      <c r="B20" s="88" t="s">
        <v>352</v>
      </c>
      <c r="C20" s="88" t="s">
        <v>353</v>
      </c>
      <c r="D20" s="88" t="s">
        <v>115</v>
      </c>
      <c r="E20" s="89">
        <v>65353</v>
      </c>
      <c r="F20" s="90">
        <v>102.3297274</v>
      </c>
      <c r="G20" s="91">
        <v>2.9274910000000001E-2</v>
      </c>
      <c r="H20" s="82" t="s">
        <v>140</v>
      </c>
    </row>
    <row r="21" spans="1:8" ht="25.5" x14ac:dyDescent="0.2">
      <c r="A21" s="87">
        <v>15</v>
      </c>
      <c r="B21" s="88" t="s">
        <v>354</v>
      </c>
      <c r="C21" s="88" t="s">
        <v>355</v>
      </c>
      <c r="D21" s="88" t="s">
        <v>215</v>
      </c>
      <c r="E21" s="89">
        <v>1748</v>
      </c>
      <c r="F21" s="90">
        <v>100.82464</v>
      </c>
      <c r="G21" s="91">
        <v>2.8844330000000001E-2</v>
      </c>
      <c r="H21" s="82" t="s">
        <v>140</v>
      </c>
    </row>
    <row r="22" spans="1:8" x14ac:dyDescent="0.2">
      <c r="A22" s="87">
        <v>16</v>
      </c>
      <c r="B22" s="88" t="s">
        <v>356</v>
      </c>
      <c r="C22" s="88" t="s">
        <v>357</v>
      </c>
      <c r="D22" s="88" t="s">
        <v>115</v>
      </c>
      <c r="E22" s="89">
        <v>6144</v>
      </c>
      <c r="F22" s="90">
        <v>92.835840000000005</v>
      </c>
      <c r="G22" s="91">
        <v>2.655886E-2</v>
      </c>
      <c r="H22" s="82" t="s">
        <v>140</v>
      </c>
    </row>
    <row r="23" spans="1:8" ht="25.5" x14ac:dyDescent="0.2">
      <c r="A23" s="87">
        <v>17</v>
      </c>
      <c r="B23" s="88" t="s">
        <v>358</v>
      </c>
      <c r="C23" s="88" t="s">
        <v>359</v>
      </c>
      <c r="D23" s="88" t="s">
        <v>360</v>
      </c>
      <c r="E23" s="89">
        <v>19755</v>
      </c>
      <c r="F23" s="90">
        <v>84.679807499999995</v>
      </c>
      <c r="G23" s="91">
        <v>2.4225549999999998E-2</v>
      </c>
      <c r="H23" s="82" t="s">
        <v>140</v>
      </c>
    </row>
    <row r="24" spans="1:8" x14ac:dyDescent="0.2">
      <c r="A24" s="87">
        <v>18</v>
      </c>
      <c r="B24" s="88" t="s">
        <v>361</v>
      </c>
      <c r="C24" s="88" t="s">
        <v>362</v>
      </c>
      <c r="D24" s="88" t="s">
        <v>183</v>
      </c>
      <c r="E24" s="89">
        <v>9319</v>
      </c>
      <c r="F24" s="90">
        <v>74.114007000000001</v>
      </c>
      <c r="G24" s="91">
        <v>2.1202840000000001E-2</v>
      </c>
      <c r="H24" s="82" t="s">
        <v>140</v>
      </c>
    </row>
    <row r="25" spans="1:8" x14ac:dyDescent="0.2">
      <c r="A25" s="87">
        <v>19</v>
      </c>
      <c r="B25" s="88" t="s">
        <v>75</v>
      </c>
      <c r="C25" s="88" t="s">
        <v>76</v>
      </c>
      <c r="D25" s="88" t="s">
        <v>77</v>
      </c>
      <c r="E25" s="89">
        <v>1350</v>
      </c>
      <c r="F25" s="90">
        <v>70.659000000000006</v>
      </c>
      <c r="G25" s="91">
        <v>2.021442E-2</v>
      </c>
      <c r="H25" s="82" t="s">
        <v>140</v>
      </c>
    </row>
    <row r="26" spans="1:8" ht="25.5" x14ac:dyDescent="0.2">
      <c r="A26" s="87">
        <v>20</v>
      </c>
      <c r="B26" s="88" t="s">
        <v>78</v>
      </c>
      <c r="C26" s="88" t="s">
        <v>79</v>
      </c>
      <c r="D26" s="88" t="s">
        <v>25</v>
      </c>
      <c r="E26" s="89">
        <v>1334</v>
      </c>
      <c r="F26" s="90">
        <v>68.474220000000003</v>
      </c>
      <c r="G26" s="91">
        <v>1.9589390000000002E-2</v>
      </c>
      <c r="H26" s="82" t="s">
        <v>140</v>
      </c>
    </row>
    <row r="27" spans="1:8" x14ac:dyDescent="0.2">
      <c r="A27" s="87">
        <v>21</v>
      </c>
      <c r="B27" s="88" t="s">
        <v>363</v>
      </c>
      <c r="C27" s="88" t="s">
        <v>364</v>
      </c>
      <c r="D27" s="88" t="s">
        <v>183</v>
      </c>
      <c r="E27" s="89">
        <v>5806</v>
      </c>
      <c r="F27" s="90">
        <v>66.693522000000002</v>
      </c>
      <c r="G27" s="91">
        <v>1.907996E-2</v>
      </c>
      <c r="H27" s="82" t="s">
        <v>140</v>
      </c>
    </row>
    <row r="28" spans="1:8" x14ac:dyDescent="0.2">
      <c r="A28" s="87">
        <v>22</v>
      </c>
      <c r="B28" s="88" t="s">
        <v>365</v>
      </c>
      <c r="C28" s="88" t="s">
        <v>366</v>
      </c>
      <c r="D28" s="88" t="s">
        <v>232</v>
      </c>
      <c r="E28" s="89">
        <v>11374</v>
      </c>
      <c r="F28" s="90">
        <v>58.854762999999998</v>
      </c>
      <c r="G28" s="91">
        <v>1.6837410000000001E-2</v>
      </c>
      <c r="H28" s="82" t="s">
        <v>140</v>
      </c>
    </row>
    <row r="29" spans="1:8" x14ac:dyDescent="0.2">
      <c r="A29" s="87">
        <v>23</v>
      </c>
      <c r="B29" s="88" t="s">
        <v>367</v>
      </c>
      <c r="C29" s="88" t="s">
        <v>368</v>
      </c>
      <c r="D29" s="88" t="s">
        <v>183</v>
      </c>
      <c r="E29" s="89">
        <v>3675</v>
      </c>
      <c r="F29" s="90">
        <v>54.592125000000003</v>
      </c>
      <c r="G29" s="91">
        <v>1.561794E-2</v>
      </c>
      <c r="H29" s="82" t="s">
        <v>140</v>
      </c>
    </row>
    <row r="30" spans="1:8" x14ac:dyDescent="0.2">
      <c r="A30" s="87">
        <v>24</v>
      </c>
      <c r="B30" s="88" t="s">
        <v>369</v>
      </c>
      <c r="C30" s="88" t="s">
        <v>370</v>
      </c>
      <c r="D30" s="88" t="s">
        <v>31</v>
      </c>
      <c r="E30" s="89">
        <v>2916</v>
      </c>
      <c r="F30" s="90">
        <v>47.912796</v>
      </c>
      <c r="G30" s="91">
        <v>1.370709E-2</v>
      </c>
      <c r="H30" s="82" t="s">
        <v>140</v>
      </c>
    </row>
    <row r="31" spans="1:8" ht="25.5" x14ac:dyDescent="0.2">
      <c r="A31" s="87">
        <v>25</v>
      </c>
      <c r="B31" s="88" t="s">
        <v>371</v>
      </c>
      <c r="C31" s="88" t="s">
        <v>372</v>
      </c>
      <c r="D31" s="88" t="s">
        <v>215</v>
      </c>
      <c r="E31" s="89">
        <v>5676</v>
      </c>
      <c r="F31" s="90">
        <v>47.763539999999999</v>
      </c>
      <c r="G31" s="91">
        <v>1.366439E-2</v>
      </c>
      <c r="H31" s="82" t="s">
        <v>140</v>
      </c>
    </row>
    <row r="32" spans="1:8" x14ac:dyDescent="0.2">
      <c r="A32" s="87">
        <v>26</v>
      </c>
      <c r="B32" s="88" t="s">
        <v>373</v>
      </c>
      <c r="C32" s="88" t="s">
        <v>374</v>
      </c>
      <c r="D32" s="88" t="s">
        <v>31</v>
      </c>
      <c r="E32" s="89">
        <v>12724</v>
      </c>
      <c r="F32" s="90">
        <v>47.282384</v>
      </c>
      <c r="G32" s="91">
        <v>1.3526740000000001E-2</v>
      </c>
      <c r="H32" s="82" t="s">
        <v>140</v>
      </c>
    </row>
    <row r="33" spans="1:8" x14ac:dyDescent="0.2">
      <c r="A33" s="87">
        <v>27</v>
      </c>
      <c r="B33" s="88" t="s">
        <v>375</v>
      </c>
      <c r="C33" s="88" t="s">
        <v>376</v>
      </c>
      <c r="D33" s="88" t="s">
        <v>118</v>
      </c>
      <c r="E33" s="89">
        <v>8151</v>
      </c>
      <c r="F33" s="90">
        <v>46.558512</v>
      </c>
      <c r="G33" s="91">
        <v>1.3319650000000001E-2</v>
      </c>
      <c r="H33" s="82" t="s">
        <v>140</v>
      </c>
    </row>
    <row r="34" spans="1:8" x14ac:dyDescent="0.2">
      <c r="A34" s="87">
        <v>28</v>
      </c>
      <c r="B34" s="88" t="s">
        <v>377</v>
      </c>
      <c r="C34" s="88" t="s">
        <v>378</v>
      </c>
      <c r="D34" s="88" t="s">
        <v>379</v>
      </c>
      <c r="E34" s="89">
        <v>5678</v>
      </c>
      <c r="F34" s="90">
        <v>45.389932000000002</v>
      </c>
      <c r="G34" s="91">
        <v>1.298534E-2</v>
      </c>
      <c r="H34" s="82" t="s">
        <v>140</v>
      </c>
    </row>
    <row r="35" spans="1:8" x14ac:dyDescent="0.2">
      <c r="A35" s="87">
        <v>29</v>
      </c>
      <c r="B35" s="88" t="s">
        <v>291</v>
      </c>
      <c r="C35" s="88" t="s">
        <v>292</v>
      </c>
      <c r="D35" s="88" t="s">
        <v>31</v>
      </c>
      <c r="E35" s="89">
        <v>2184</v>
      </c>
      <c r="F35" s="90">
        <v>44.182319999999997</v>
      </c>
      <c r="G35" s="91">
        <v>1.2639859999999999E-2</v>
      </c>
      <c r="H35" s="82" t="s">
        <v>140</v>
      </c>
    </row>
    <row r="36" spans="1:8" x14ac:dyDescent="0.2">
      <c r="A36" s="87">
        <v>30</v>
      </c>
      <c r="B36" s="88" t="s">
        <v>380</v>
      </c>
      <c r="C36" s="88" t="s">
        <v>381</v>
      </c>
      <c r="D36" s="88" t="s">
        <v>31</v>
      </c>
      <c r="E36" s="89">
        <v>3937</v>
      </c>
      <c r="F36" s="90">
        <v>42.125900000000001</v>
      </c>
      <c r="G36" s="91">
        <v>1.2051549999999999E-2</v>
      </c>
      <c r="H36" s="82" t="s">
        <v>140</v>
      </c>
    </row>
    <row r="37" spans="1:8" x14ac:dyDescent="0.2">
      <c r="A37" s="87">
        <v>31</v>
      </c>
      <c r="B37" s="88" t="s">
        <v>113</v>
      </c>
      <c r="C37" s="88" t="s">
        <v>114</v>
      </c>
      <c r="D37" s="88" t="s">
        <v>115</v>
      </c>
      <c r="E37" s="89">
        <v>538</v>
      </c>
      <c r="F37" s="90">
        <v>40.995600000000003</v>
      </c>
      <c r="G37" s="91">
        <v>1.1728189999999999E-2</v>
      </c>
      <c r="H37" s="82" t="s">
        <v>140</v>
      </c>
    </row>
    <row r="38" spans="1:8" x14ac:dyDescent="0.2">
      <c r="A38" s="87">
        <v>32</v>
      </c>
      <c r="B38" s="88" t="s">
        <v>382</v>
      </c>
      <c r="C38" s="88" t="s">
        <v>383</v>
      </c>
      <c r="D38" s="88" t="s">
        <v>115</v>
      </c>
      <c r="E38" s="89">
        <v>5239</v>
      </c>
      <c r="F38" s="90">
        <v>39.672327500000002</v>
      </c>
      <c r="G38" s="91">
        <v>1.134962E-2</v>
      </c>
      <c r="H38" s="82" t="s">
        <v>140</v>
      </c>
    </row>
    <row r="39" spans="1:8" x14ac:dyDescent="0.2">
      <c r="A39" s="87">
        <v>33</v>
      </c>
      <c r="B39" s="88" t="s">
        <v>119</v>
      </c>
      <c r="C39" s="88" t="s">
        <v>120</v>
      </c>
      <c r="D39" s="88" t="s">
        <v>37</v>
      </c>
      <c r="E39" s="89">
        <v>8567</v>
      </c>
      <c r="F39" s="90">
        <v>35.283189499999999</v>
      </c>
      <c r="G39" s="91">
        <v>1.0093960000000001E-2</v>
      </c>
      <c r="H39" s="82" t="s">
        <v>140</v>
      </c>
    </row>
    <row r="40" spans="1:8" ht="25.5" x14ac:dyDescent="0.2">
      <c r="A40" s="87">
        <v>34</v>
      </c>
      <c r="B40" s="88" t="s">
        <v>384</v>
      </c>
      <c r="C40" s="88" t="s">
        <v>385</v>
      </c>
      <c r="D40" s="88" t="s">
        <v>215</v>
      </c>
      <c r="E40" s="89">
        <v>4182</v>
      </c>
      <c r="F40" s="90">
        <v>34.647869999999998</v>
      </c>
      <c r="G40" s="91">
        <v>9.9122099999999994E-3</v>
      </c>
      <c r="H40" s="82" t="s">
        <v>140</v>
      </c>
    </row>
    <row r="41" spans="1:8" x14ac:dyDescent="0.2">
      <c r="A41" s="87">
        <v>35</v>
      </c>
      <c r="B41" s="88" t="s">
        <v>386</v>
      </c>
      <c r="C41" s="88" t="s">
        <v>387</v>
      </c>
      <c r="D41" s="88" t="s">
        <v>190</v>
      </c>
      <c r="E41" s="89">
        <v>11397</v>
      </c>
      <c r="F41" s="90">
        <v>33.193762499999998</v>
      </c>
      <c r="G41" s="91">
        <v>9.4962099999999997E-3</v>
      </c>
      <c r="H41" s="82" t="s">
        <v>140</v>
      </c>
    </row>
    <row r="42" spans="1:8" x14ac:dyDescent="0.2">
      <c r="A42" s="87">
        <v>36</v>
      </c>
      <c r="B42" s="88" t="s">
        <v>388</v>
      </c>
      <c r="C42" s="88" t="s">
        <v>389</v>
      </c>
      <c r="D42" s="88" t="s">
        <v>183</v>
      </c>
      <c r="E42" s="89">
        <v>2521</v>
      </c>
      <c r="F42" s="90">
        <v>31.794851999999999</v>
      </c>
      <c r="G42" s="91">
        <v>9.0959999999999999E-3</v>
      </c>
      <c r="H42" s="82" t="s">
        <v>140</v>
      </c>
    </row>
    <row r="43" spans="1:8" x14ac:dyDescent="0.2">
      <c r="A43" s="87">
        <v>37</v>
      </c>
      <c r="B43" s="88" t="s">
        <v>390</v>
      </c>
      <c r="C43" s="88" t="s">
        <v>391</v>
      </c>
      <c r="D43" s="88" t="s">
        <v>392</v>
      </c>
      <c r="E43" s="89">
        <v>3092</v>
      </c>
      <c r="F43" s="90">
        <v>31.590964</v>
      </c>
      <c r="G43" s="91">
        <v>9.0376699999999994E-3</v>
      </c>
      <c r="H43" s="82" t="s">
        <v>140</v>
      </c>
    </row>
    <row r="44" spans="1:8" x14ac:dyDescent="0.2">
      <c r="A44" s="87">
        <v>38</v>
      </c>
      <c r="B44" s="88" t="s">
        <v>393</v>
      </c>
      <c r="C44" s="88" t="s">
        <v>394</v>
      </c>
      <c r="D44" s="88" t="s">
        <v>245</v>
      </c>
      <c r="E44" s="89">
        <v>11897</v>
      </c>
      <c r="F44" s="90">
        <v>29.183340999999999</v>
      </c>
      <c r="G44" s="91">
        <v>8.3488899999999994E-3</v>
      </c>
      <c r="H44" s="82" t="s">
        <v>140</v>
      </c>
    </row>
    <row r="45" spans="1:8" x14ac:dyDescent="0.2">
      <c r="A45" s="87">
        <v>39</v>
      </c>
      <c r="B45" s="88" t="s">
        <v>395</v>
      </c>
      <c r="C45" s="88" t="s">
        <v>396</v>
      </c>
      <c r="D45" s="88" t="s">
        <v>31</v>
      </c>
      <c r="E45" s="89">
        <v>471</v>
      </c>
      <c r="F45" s="90">
        <v>27.036812999999999</v>
      </c>
      <c r="G45" s="91">
        <v>7.7348E-3</v>
      </c>
      <c r="H45" s="82" t="s">
        <v>140</v>
      </c>
    </row>
    <row r="46" spans="1:8" x14ac:dyDescent="0.2">
      <c r="A46" s="87">
        <v>40</v>
      </c>
      <c r="B46" s="88" t="s">
        <v>397</v>
      </c>
      <c r="C46" s="88" t="s">
        <v>398</v>
      </c>
      <c r="D46" s="88" t="s">
        <v>31</v>
      </c>
      <c r="E46" s="89">
        <v>856</v>
      </c>
      <c r="F46" s="90">
        <v>9.4724959999999996</v>
      </c>
      <c r="G46" s="91">
        <v>2.7099300000000002E-3</v>
      </c>
      <c r="H46" s="82" t="s">
        <v>140</v>
      </c>
    </row>
    <row r="47" spans="1:8" x14ac:dyDescent="0.2">
      <c r="A47" s="92"/>
      <c r="B47" s="92"/>
      <c r="C47" s="93" t="s">
        <v>139</v>
      </c>
      <c r="D47" s="92"/>
      <c r="E47" s="92" t="s">
        <v>140</v>
      </c>
      <c r="F47" s="94">
        <v>3329.3470137999998</v>
      </c>
      <c r="G47" s="95">
        <v>0.95247333000000001</v>
      </c>
      <c r="H47" s="82" t="s">
        <v>140</v>
      </c>
    </row>
    <row r="48" spans="1:8" x14ac:dyDescent="0.2">
      <c r="A48" s="92"/>
      <c r="B48" s="92"/>
      <c r="C48" s="96"/>
      <c r="D48" s="92"/>
      <c r="E48" s="92"/>
      <c r="F48" s="97"/>
      <c r="G48" s="97"/>
      <c r="H48" s="82" t="s">
        <v>140</v>
      </c>
    </row>
    <row r="49" spans="1:8" x14ac:dyDescent="0.2">
      <c r="A49" s="92"/>
      <c r="B49" s="92"/>
      <c r="C49" s="93" t="s">
        <v>141</v>
      </c>
      <c r="D49" s="92"/>
      <c r="E49" s="92"/>
      <c r="F49" s="92"/>
      <c r="G49" s="92"/>
      <c r="H49" s="82" t="s">
        <v>140</v>
      </c>
    </row>
    <row r="50" spans="1:8" x14ac:dyDescent="0.2">
      <c r="A50" s="92"/>
      <c r="B50" s="92"/>
      <c r="C50" s="93" t="s">
        <v>139</v>
      </c>
      <c r="D50" s="92"/>
      <c r="E50" s="92" t="s">
        <v>140</v>
      </c>
      <c r="F50" s="98" t="s">
        <v>142</v>
      </c>
      <c r="G50" s="95">
        <v>0</v>
      </c>
      <c r="H50" s="82" t="s">
        <v>140</v>
      </c>
    </row>
    <row r="51" spans="1:8" x14ac:dyDescent="0.2">
      <c r="A51" s="92"/>
      <c r="B51" s="92"/>
      <c r="C51" s="96"/>
      <c r="D51" s="92"/>
      <c r="E51" s="92"/>
      <c r="F51" s="97"/>
      <c r="G51" s="97"/>
      <c r="H51" s="82" t="s">
        <v>140</v>
      </c>
    </row>
    <row r="52" spans="1:8" x14ac:dyDescent="0.2">
      <c r="A52" s="92"/>
      <c r="B52" s="92"/>
      <c r="C52" s="93" t="s">
        <v>143</v>
      </c>
      <c r="D52" s="92"/>
      <c r="E52" s="92"/>
      <c r="F52" s="92"/>
      <c r="G52" s="92"/>
      <c r="H52" s="82" t="s">
        <v>140</v>
      </c>
    </row>
    <row r="53" spans="1:8" x14ac:dyDescent="0.2">
      <c r="A53" s="92"/>
      <c r="B53" s="92"/>
      <c r="C53" s="93" t="s">
        <v>139</v>
      </c>
      <c r="D53" s="92"/>
      <c r="E53" s="92" t="s">
        <v>140</v>
      </c>
      <c r="F53" s="98" t="s">
        <v>142</v>
      </c>
      <c r="G53" s="95">
        <v>0</v>
      </c>
      <c r="H53" s="82" t="s">
        <v>140</v>
      </c>
    </row>
    <row r="54" spans="1:8" x14ac:dyDescent="0.2">
      <c r="A54" s="92"/>
      <c r="B54" s="92"/>
      <c r="C54" s="96"/>
      <c r="D54" s="92"/>
      <c r="E54" s="92"/>
      <c r="F54" s="97"/>
      <c r="G54" s="97"/>
      <c r="H54" s="82" t="s">
        <v>140</v>
      </c>
    </row>
    <row r="55" spans="1:8" x14ac:dyDescent="0.2">
      <c r="A55" s="92"/>
      <c r="B55" s="92"/>
      <c r="C55" s="93" t="s">
        <v>144</v>
      </c>
      <c r="D55" s="92"/>
      <c r="E55" s="92"/>
      <c r="F55" s="92"/>
      <c r="G55" s="92"/>
      <c r="H55" s="82" t="s">
        <v>140</v>
      </c>
    </row>
    <row r="56" spans="1:8" x14ac:dyDescent="0.2">
      <c r="A56" s="92"/>
      <c r="B56" s="92"/>
      <c r="C56" s="93" t="s">
        <v>139</v>
      </c>
      <c r="D56" s="92"/>
      <c r="E56" s="92" t="s">
        <v>140</v>
      </c>
      <c r="F56" s="98" t="s">
        <v>142</v>
      </c>
      <c r="G56" s="95">
        <v>0</v>
      </c>
      <c r="H56" s="82" t="s">
        <v>140</v>
      </c>
    </row>
    <row r="57" spans="1:8" x14ac:dyDescent="0.2">
      <c r="A57" s="92"/>
      <c r="B57" s="92"/>
      <c r="C57" s="96"/>
      <c r="D57" s="92"/>
      <c r="E57" s="92"/>
      <c r="F57" s="97"/>
      <c r="G57" s="97"/>
      <c r="H57" s="82" t="s">
        <v>140</v>
      </c>
    </row>
    <row r="58" spans="1:8" x14ac:dyDescent="0.2">
      <c r="A58" s="92"/>
      <c r="B58" s="92"/>
      <c r="C58" s="93" t="s">
        <v>145</v>
      </c>
      <c r="D58" s="92"/>
      <c r="E58" s="92"/>
      <c r="F58" s="97"/>
      <c r="G58" s="97"/>
      <c r="H58" s="82" t="s">
        <v>140</v>
      </c>
    </row>
    <row r="59" spans="1:8" x14ac:dyDescent="0.2">
      <c r="A59" s="92"/>
      <c r="B59" s="92"/>
      <c r="C59" s="93" t="s">
        <v>139</v>
      </c>
      <c r="D59" s="92"/>
      <c r="E59" s="92" t="s">
        <v>140</v>
      </c>
      <c r="F59" s="98" t="s">
        <v>142</v>
      </c>
      <c r="G59" s="95">
        <v>0</v>
      </c>
      <c r="H59" s="82" t="s">
        <v>140</v>
      </c>
    </row>
    <row r="60" spans="1:8" x14ac:dyDescent="0.2">
      <c r="A60" s="92"/>
      <c r="B60" s="92"/>
      <c r="C60" s="96"/>
      <c r="D60" s="92"/>
      <c r="E60" s="92"/>
      <c r="F60" s="97"/>
      <c r="G60" s="97"/>
      <c r="H60" s="82" t="s">
        <v>140</v>
      </c>
    </row>
    <row r="61" spans="1:8" x14ac:dyDescent="0.2">
      <c r="A61" s="92"/>
      <c r="B61" s="92"/>
      <c r="C61" s="93" t="s">
        <v>146</v>
      </c>
      <c r="D61" s="92"/>
      <c r="E61" s="92"/>
      <c r="F61" s="97"/>
      <c r="G61" s="97"/>
      <c r="H61" s="82" t="s">
        <v>140</v>
      </c>
    </row>
    <row r="62" spans="1:8" x14ac:dyDescent="0.2">
      <c r="A62" s="92"/>
      <c r="B62" s="92"/>
      <c r="C62" s="93" t="s">
        <v>139</v>
      </c>
      <c r="D62" s="92"/>
      <c r="E62" s="92" t="s">
        <v>140</v>
      </c>
      <c r="F62" s="98" t="s">
        <v>142</v>
      </c>
      <c r="G62" s="95">
        <v>0</v>
      </c>
      <c r="H62" s="82" t="s">
        <v>140</v>
      </c>
    </row>
    <row r="63" spans="1:8" x14ac:dyDescent="0.2">
      <c r="A63" s="92"/>
      <c r="B63" s="92"/>
      <c r="C63" s="96"/>
      <c r="D63" s="92"/>
      <c r="E63" s="92"/>
      <c r="F63" s="97"/>
      <c r="G63" s="97"/>
      <c r="H63" s="82" t="s">
        <v>140</v>
      </c>
    </row>
    <row r="64" spans="1:8" x14ac:dyDescent="0.2">
      <c r="A64" s="92"/>
      <c r="B64" s="92"/>
      <c r="C64" s="93" t="s">
        <v>147</v>
      </c>
      <c r="D64" s="92"/>
      <c r="E64" s="92"/>
      <c r="F64" s="94">
        <v>3329.3470137999998</v>
      </c>
      <c r="G64" s="95">
        <v>0.95247333000000001</v>
      </c>
      <c r="H64" s="82" t="s">
        <v>140</v>
      </c>
    </row>
    <row r="65" spans="1:8" x14ac:dyDescent="0.2">
      <c r="A65" s="92"/>
      <c r="B65" s="92"/>
      <c r="C65" s="96"/>
      <c r="D65" s="92"/>
      <c r="E65" s="92"/>
      <c r="F65" s="97"/>
      <c r="G65" s="97"/>
      <c r="H65" s="82" t="s">
        <v>140</v>
      </c>
    </row>
    <row r="66" spans="1:8" x14ac:dyDescent="0.2">
      <c r="A66" s="92"/>
      <c r="B66" s="92"/>
      <c r="C66" s="93" t="s">
        <v>148</v>
      </c>
      <c r="D66" s="92"/>
      <c r="E66" s="92"/>
      <c r="F66" s="97"/>
      <c r="G66" s="97"/>
      <c r="H66" s="82" t="s">
        <v>140</v>
      </c>
    </row>
    <row r="67" spans="1:8" x14ac:dyDescent="0.2">
      <c r="A67" s="92"/>
      <c r="B67" s="92"/>
      <c r="C67" s="93" t="s">
        <v>10</v>
      </c>
      <c r="D67" s="92"/>
      <c r="E67" s="92"/>
      <c r="F67" s="97"/>
      <c r="G67" s="97"/>
      <c r="H67" s="82" t="s">
        <v>140</v>
      </c>
    </row>
    <row r="68" spans="1:8" x14ac:dyDescent="0.2">
      <c r="A68" s="92"/>
      <c r="B68" s="92"/>
      <c r="C68" s="93" t="s">
        <v>139</v>
      </c>
      <c r="D68" s="92"/>
      <c r="E68" s="92" t="s">
        <v>140</v>
      </c>
      <c r="F68" s="98" t="s">
        <v>142</v>
      </c>
      <c r="G68" s="95">
        <v>0</v>
      </c>
      <c r="H68" s="82" t="s">
        <v>140</v>
      </c>
    </row>
    <row r="69" spans="1:8" x14ac:dyDescent="0.2">
      <c r="A69" s="92"/>
      <c r="B69" s="92"/>
      <c r="C69" s="96"/>
      <c r="D69" s="92"/>
      <c r="E69" s="92"/>
      <c r="F69" s="97"/>
      <c r="G69" s="97"/>
      <c r="H69" s="82" t="s">
        <v>140</v>
      </c>
    </row>
    <row r="70" spans="1:8" x14ac:dyDescent="0.2">
      <c r="A70" s="92"/>
      <c r="B70" s="92"/>
      <c r="C70" s="93" t="s">
        <v>149</v>
      </c>
      <c r="D70" s="92"/>
      <c r="E70" s="92"/>
      <c r="F70" s="92"/>
      <c r="G70" s="92"/>
      <c r="H70" s="82" t="s">
        <v>140</v>
      </c>
    </row>
    <row r="71" spans="1:8" x14ac:dyDescent="0.2">
      <c r="A71" s="92"/>
      <c r="B71" s="92"/>
      <c r="C71" s="93" t="s">
        <v>139</v>
      </c>
      <c r="D71" s="92"/>
      <c r="E71" s="92" t="s">
        <v>140</v>
      </c>
      <c r="F71" s="98" t="s">
        <v>142</v>
      </c>
      <c r="G71" s="95">
        <v>0</v>
      </c>
      <c r="H71" s="82" t="s">
        <v>140</v>
      </c>
    </row>
    <row r="72" spans="1:8" x14ac:dyDescent="0.2">
      <c r="A72" s="92"/>
      <c r="B72" s="92"/>
      <c r="C72" s="96"/>
      <c r="D72" s="92"/>
      <c r="E72" s="92"/>
      <c r="F72" s="97"/>
      <c r="G72" s="97"/>
      <c r="H72" s="82" t="s">
        <v>140</v>
      </c>
    </row>
    <row r="73" spans="1:8" x14ac:dyDescent="0.2">
      <c r="A73" s="92"/>
      <c r="B73" s="92"/>
      <c r="C73" s="93" t="s">
        <v>150</v>
      </c>
      <c r="D73" s="92"/>
      <c r="E73" s="92"/>
      <c r="F73" s="92"/>
      <c r="G73" s="92"/>
      <c r="H73" s="82" t="s">
        <v>140</v>
      </c>
    </row>
    <row r="74" spans="1:8" x14ac:dyDescent="0.2">
      <c r="A74" s="92"/>
      <c r="B74" s="92"/>
      <c r="C74" s="93" t="s">
        <v>139</v>
      </c>
      <c r="D74" s="92"/>
      <c r="E74" s="92" t="s">
        <v>140</v>
      </c>
      <c r="F74" s="98" t="s">
        <v>142</v>
      </c>
      <c r="G74" s="95">
        <v>0</v>
      </c>
      <c r="H74" s="82" t="s">
        <v>140</v>
      </c>
    </row>
    <row r="75" spans="1:8" x14ac:dyDescent="0.2">
      <c r="A75" s="92"/>
      <c r="B75" s="92"/>
      <c r="C75" s="96"/>
      <c r="D75" s="92"/>
      <c r="E75" s="92"/>
      <c r="F75" s="97"/>
      <c r="G75" s="97"/>
      <c r="H75" s="82" t="s">
        <v>140</v>
      </c>
    </row>
    <row r="76" spans="1:8" x14ac:dyDescent="0.2">
      <c r="A76" s="92"/>
      <c r="B76" s="92"/>
      <c r="C76" s="93" t="s">
        <v>151</v>
      </c>
      <c r="D76" s="92"/>
      <c r="E76" s="92"/>
      <c r="F76" s="97"/>
      <c r="G76" s="97"/>
      <c r="H76" s="82" t="s">
        <v>140</v>
      </c>
    </row>
    <row r="77" spans="1:8" x14ac:dyDescent="0.2">
      <c r="A77" s="92"/>
      <c r="B77" s="92"/>
      <c r="C77" s="93" t="s">
        <v>139</v>
      </c>
      <c r="D77" s="92"/>
      <c r="E77" s="92" t="s">
        <v>140</v>
      </c>
      <c r="F77" s="98" t="s">
        <v>142</v>
      </c>
      <c r="G77" s="95">
        <v>0</v>
      </c>
      <c r="H77" s="82" t="s">
        <v>140</v>
      </c>
    </row>
    <row r="78" spans="1:8" x14ac:dyDescent="0.2">
      <c r="A78" s="92"/>
      <c r="B78" s="92"/>
      <c r="C78" s="96"/>
      <c r="D78" s="92"/>
      <c r="E78" s="92"/>
      <c r="F78" s="97"/>
      <c r="G78" s="97"/>
      <c r="H78" s="82" t="s">
        <v>140</v>
      </c>
    </row>
    <row r="79" spans="1:8" x14ac:dyDescent="0.2">
      <c r="A79" s="92"/>
      <c r="B79" s="92"/>
      <c r="C79" s="93" t="s">
        <v>152</v>
      </c>
      <c r="D79" s="92"/>
      <c r="E79" s="92"/>
      <c r="F79" s="94">
        <v>0</v>
      </c>
      <c r="G79" s="95">
        <v>0</v>
      </c>
      <c r="H79" s="82" t="s">
        <v>140</v>
      </c>
    </row>
    <row r="80" spans="1:8" x14ac:dyDescent="0.2">
      <c r="A80" s="92"/>
      <c r="B80" s="92"/>
      <c r="C80" s="96"/>
      <c r="D80" s="92"/>
      <c r="E80" s="92"/>
      <c r="F80" s="97"/>
      <c r="G80" s="97"/>
      <c r="H80" s="82" t="s">
        <v>140</v>
      </c>
    </row>
    <row r="81" spans="1:8" x14ac:dyDescent="0.2">
      <c r="A81" s="92"/>
      <c r="B81" s="92"/>
      <c r="C81" s="93" t="s">
        <v>153</v>
      </c>
      <c r="D81" s="92"/>
      <c r="E81" s="92"/>
      <c r="F81" s="97"/>
      <c r="G81" s="97"/>
      <c r="H81" s="82" t="s">
        <v>140</v>
      </c>
    </row>
    <row r="82" spans="1:8" x14ac:dyDescent="0.2">
      <c r="A82" s="92"/>
      <c r="B82" s="92"/>
      <c r="C82" s="93" t="s">
        <v>154</v>
      </c>
      <c r="D82" s="92"/>
      <c r="E82" s="92"/>
      <c r="F82" s="97"/>
      <c r="G82" s="97"/>
      <c r="H82" s="82" t="s">
        <v>140</v>
      </c>
    </row>
    <row r="83" spans="1:8" x14ac:dyDescent="0.2">
      <c r="A83" s="92"/>
      <c r="B83" s="92"/>
      <c r="C83" s="93" t="s">
        <v>139</v>
      </c>
      <c r="D83" s="92"/>
      <c r="E83" s="92" t="s">
        <v>140</v>
      </c>
      <c r="F83" s="98" t="s">
        <v>142</v>
      </c>
      <c r="G83" s="95">
        <v>0</v>
      </c>
      <c r="H83" s="82" t="s">
        <v>140</v>
      </c>
    </row>
    <row r="84" spans="1:8" x14ac:dyDescent="0.2">
      <c r="A84" s="92"/>
      <c r="B84" s="92"/>
      <c r="C84" s="96"/>
      <c r="D84" s="92"/>
      <c r="E84" s="92"/>
      <c r="F84" s="97"/>
      <c r="G84" s="97"/>
      <c r="H84" s="82" t="s">
        <v>140</v>
      </c>
    </row>
    <row r="85" spans="1:8" x14ac:dyDescent="0.2">
      <c r="A85" s="92"/>
      <c r="B85" s="92"/>
      <c r="C85" s="93" t="s">
        <v>155</v>
      </c>
      <c r="D85" s="92"/>
      <c r="E85" s="92"/>
      <c r="F85" s="97"/>
      <c r="G85" s="97"/>
      <c r="H85" s="82" t="s">
        <v>140</v>
      </c>
    </row>
    <row r="86" spans="1:8" x14ac:dyDescent="0.2">
      <c r="A86" s="92"/>
      <c r="B86" s="92"/>
      <c r="C86" s="93" t="s">
        <v>139</v>
      </c>
      <c r="D86" s="92"/>
      <c r="E86" s="92" t="s">
        <v>140</v>
      </c>
      <c r="F86" s="98" t="s">
        <v>142</v>
      </c>
      <c r="G86" s="95">
        <v>0</v>
      </c>
      <c r="H86" s="82" t="s">
        <v>140</v>
      </c>
    </row>
    <row r="87" spans="1:8" x14ac:dyDescent="0.2">
      <c r="A87" s="92"/>
      <c r="B87" s="92"/>
      <c r="C87" s="96"/>
      <c r="D87" s="92"/>
      <c r="E87" s="92"/>
      <c r="F87" s="97"/>
      <c r="G87" s="97"/>
      <c r="H87" s="82" t="s">
        <v>140</v>
      </c>
    </row>
    <row r="88" spans="1:8" x14ac:dyDescent="0.2">
      <c r="A88" s="92"/>
      <c r="B88" s="92"/>
      <c r="C88" s="93" t="s">
        <v>156</v>
      </c>
      <c r="D88" s="92"/>
      <c r="E88" s="92"/>
      <c r="F88" s="97"/>
      <c r="G88" s="97"/>
      <c r="H88" s="82" t="s">
        <v>140</v>
      </c>
    </row>
    <row r="89" spans="1:8" x14ac:dyDescent="0.2">
      <c r="A89" s="92"/>
      <c r="B89" s="92"/>
      <c r="C89" s="93" t="s">
        <v>139</v>
      </c>
      <c r="D89" s="92"/>
      <c r="E89" s="92" t="s">
        <v>140</v>
      </c>
      <c r="F89" s="98" t="s">
        <v>142</v>
      </c>
      <c r="G89" s="95">
        <v>0</v>
      </c>
      <c r="H89" s="82" t="s">
        <v>140</v>
      </c>
    </row>
    <row r="90" spans="1:8" x14ac:dyDescent="0.2">
      <c r="A90" s="92"/>
      <c r="B90" s="92"/>
      <c r="C90" s="96"/>
      <c r="D90" s="92"/>
      <c r="E90" s="92"/>
      <c r="F90" s="97"/>
      <c r="G90" s="97"/>
      <c r="H90" s="82" t="s">
        <v>140</v>
      </c>
    </row>
    <row r="91" spans="1:8" x14ac:dyDescent="0.2">
      <c r="A91" s="92"/>
      <c r="B91" s="92"/>
      <c r="C91" s="93" t="s">
        <v>157</v>
      </c>
      <c r="D91" s="92"/>
      <c r="E91" s="92"/>
      <c r="F91" s="97"/>
      <c r="G91" s="97"/>
      <c r="H91" s="82" t="s">
        <v>140</v>
      </c>
    </row>
    <row r="92" spans="1:8" x14ac:dyDescent="0.2">
      <c r="A92" s="87">
        <v>1</v>
      </c>
      <c r="B92" s="88"/>
      <c r="C92" s="88" t="s">
        <v>158</v>
      </c>
      <c r="D92" s="88"/>
      <c r="E92" s="99"/>
      <c r="F92" s="90">
        <v>200.80455799999999</v>
      </c>
      <c r="G92" s="91">
        <v>5.7446999999999998E-2</v>
      </c>
      <c r="H92" s="82">
        <v>5.01</v>
      </c>
    </row>
    <row r="93" spans="1:8" x14ac:dyDescent="0.2">
      <c r="A93" s="92"/>
      <c r="B93" s="92"/>
      <c r="C93" s="93" t="s">
        <v>139</v>
      </c>
      <c r="D93" s="92"/>
      <c r="E93" s="92" t="s">
        <v>140</v>
      </c>
      <c r="F93" s="94">
        <v>200.80455799999999</v>
      </c>
      <c r="G93" s="95">
        <v>5.7446999999999998E-2</v>
      </c>
      <c r="H93" s="82" t="s">
        <v>140</v>
      </c>
    </row>
    <row r="94" spans="1:8" x14ac:dyDescent="0.2">
      <c r="A94" s="92"/>
      <c r="B94" s="92"/>
      <c r="C94" s="96"/>
      <c r="D94" s="92"/>
      <c r="E94" s="92"/>
      <c r="F94" s="97"/>
      <c r="G94" s="97"/>
      <c r="H94" s="82" t="s">
        <v>140</v>
      </c>
    </row>
    <row r="95" spans="1:8" x14ac:dyDescent="0.2">
      <c r="A95" s="92"/>
      <c r="B95" s="92"/>
      <c r="C95" s="93" t="s">
        <v>159</v>
      </c>
      <c r="D95" s="92"/>
      <c r="E95" s="92"/>
      <c r="F95" s="94">
        <v>200.80455799999999</v>
      </c>
      <c r="G95" s="95">
        <v>5.7446999999999998E-2</v>
      </c>
      <c r="H95" s="82" t="s">
        <v>140</v>
      </c>
    </row>
    <row r="96" spans="1:8" x14ac:dyDescent="0.2">
      <c r="A96" s="92"/>
      <c r="B96" s="92"/>
      <c r="C96" s="97"/>
      <c r="D96" s="92"/>
      <c r="E96" s="92"/>
      <c r="F96" s="92"/>
      <c r="G96" s="92"/>
      <c r="H96" s="82" t="s">
        <v>140</v>
      </c>
    </row>
    <row r="97" spans="1:10" x14ac:dyDescent="0.2">
      <c r="A97" s="92"/>
      <c r="B97" s="92"/>
      <c r="C97" s="93" t="s">
        <v>160</v>
      </c>
      <c r="D97" s="92"/>
      <c r="E97" s="92"/>
      <c r="F97" s="92"/>
      <c r="G97" s="92"/>
      <c r="H97" s="82" t="s">
        <v>140</v>
      </c>
    </row>
    <row r="98" spans="1:10" x14ac:dyDescent="0.2">
      <c r="A98" s="92"/>
      <c r="B98" s="92"/>
      <c r="C98" s="93" t="s">
        <v>161</v>
      </c>
      <c r="D98" s="92"/>
      <c r="E98" s="92"/>
      <c r="F98" s="92"/>
      <c r="G98" s="92"/>
      <c r="H98" s="82" t="s">
        <v>140</v>
      </c>
    </row>
    <row r="99" spans="1:10" x14ac:dyDescent="0.2">
      <c r="A99" s="92"/>
      <c r="B99" s="92"/>
      <c r="C99" s="93" t="s">
        <v>139</v>
      </c>
      <c r="D99" s="92"/>
      <c r="E99" s="92" t="s">
        <v>140</v>
      </c>
      <c r="F99" s="98" t="s">
        <v>142</v>
      </c>
      <c r="G99" s="95">
        <v>0</v>
      </c>
      <c r="H99" s="82" t="s">
        <v>140</v>
      </c>
    </row>
    <row r="100" spans="1:10" x14ac:dyDescent="0.2">
      <c r="A100" s="92"/>
      <c r="B100" s="92"/>
      <c r="C100" s="96"/>
      <c r="D100" s="92"/>
      <c r="E100" s="92"/>
      <c r="F100" s="97"/>
      <c r="G100" s="97"/>
      <c r="H100" s="82" t="s">
        <v>140</v>
      </c>
    </row>
    <row r="101" spans="1:10" x14ac:dyDescent="0.2">
      <c r="A101" s="92"/>
      <c r="B101" s="92"/>
      <c r="C101" s="93" t="s">
        <v>162</v>
      </c>
      <c r="D101" s="92"/>
      <c r="E101" s="92"/>
      <c r="F101" s="92"/>
      <c r="G101" s="92"/>
      <c r="H101" s="82" t="s">
        <v>140</v>
      </c>
    </row>
    <row r="102" spans="1:10" x14ac:dyDescent="0.2">
      <c r="A102" s="92"/>
      <c r="B102" s="92"/>
      <c r="C102" s="93" t="s">
        <v>163</v>
      </c>
      <c r="D102" s="92"/>
      <c r="E102" s="92"/>
      <c r="F102" s="92"/>
      <c r="G102" s="92"/>
      <c r="H102" s="82" t="s">
        <v>140</v>
      </c>
    </row>
    <row r="103" spans="1:10" x14ac:dyDescent="0.2">
      <c r="A103" s="92"/>
      <c r="B103" s="92"/>
      <c r="C103" s="93" t="s">
        <v>139</v>
      </c>
      <c r="D103" s="92"/>
      <c r="E103" s="92" t="s">
        <v>140</v>
      </c>
      <c r="F103" s="98" t="s">
        <v>142</v>
      </c>
      <c r="G103" s="95">
        <v>0</v>
      </c>
      <c r="H103" s="82" t="s">
        <v>140</v>
      </c>
    </row>
    <row r="104" spans="1:10" x14ac:dyDescent="0.2">
      <c r="A104" s="92"/>
      <c r="B104" s="92"/>
      <c r="C104" s="96"/>
      <c r="D104" s="92"/>
      <c r="E104" s="92"/>
      <c r="F104" s="97"/>
      <c r="G104" s="97"/>
      <c r="H104" s="82" t="s">
        <v>140</v>
      </c>
    </row>
    <row r="105" spans="1:10" x14ac:dyDescent="0.2">
      <c r="A105" s="92"/>
      <c r="B105" s="92"/>
      <c r="C105" s="93" t="s">
        <v>164</v>
      </c>
      <c r="D105" s="92"/>
      <c r="E105" s="92"/>
      <c r="F105" s="97"/>
      <c r="G105" s="97"/>
      <c r="H105" s="82" t="s">
        <v>140</v>
      </c>
    </row>
    <row r="106" spans="1:10" x14ac:dyDescent="0.2">
      <c r="A106" s="92"/>
      <c r="B106" s="92"/>
      <c r="C106" s="93" t="s">
        <v>139</v>
      </c>
      <c r="D106" s="92"/>
      <c r="E106" s="92" t="s">
        <v>140</v>
      </c>
      <c r="F106" s="98" t="s">
        <v>142</v>
      </c>
      <c r="G106" s="95">
        <v>0</v>
      </c>
      <c r="H106" s="82" t="s">
        <v>140</v>
      </c>
    </row>
    <row r="107" spans="1:10" x14ac:dyDescent="0.2">
      <c r="A107" s="92"/>
      <c r="B107" s="92"/>
      <c r="C107" s="96"/>
      <c r="D107" s="92"/>
      <c r="E107" s="92"/>
      <c r="F107" s="97"/>
      <c r="G107" s="97"/>
      <c r="H107" s="82" t="s">
        <v>140</v>
      </c>
    </row>
    <row r="108" spans="1:10" x14ac:dyDescent="0.2">
      <c r="A108" s="99"/>
      <c r="B108" s="88"/>
      <c r="C108" s="88" t="s">
        <v>165</v>
      </c>
      <c r="D108" s="88"/>
      <c r="E108" s="99"/>
      <c r="F108" s="90">
        <v>-34.676207140000002</v>
      </c>
      <c r="G108" s="91">
        <v>-9.9203099999999999E-3</v>
      </c>
      <c r="H108" s="82" t="s">
        <v>140</v>
      </c>
    </row>
    <row r="109" spans="1:10" x14ac:dyDescent="0.2">
      <c r="A109" s="96"/>
      <c r="B109" s="96"/>
      <c r="C109" s="93" t="s">
        <v>166</v>
      </c>
      <c r="D109" s="97"/>
      <c r="E109" s="97"/>
      <c r="F109" s="94">
        <v>3495.4753646600002</v>
      </c>
      <c r="G109" s="100">
        <v>1.0000000200000001</v>
      </c>
      <c r="H109" s="82" t="s">
        <v>140</v>
      </c>
    </row>
    <row r="110" spans="1:10" x14ac:dyDescent="0.2">
      <c r="A110" s="101"/>
      <c r="B110" s="101"/>
      <c r="C110" s="102"/>
      <c r="D110" s="103"/>
      <c r="E110" s="103"/>
      <c r="F110" s="104"/>
      <c r="G110" s="105"/>
      <c r="H110" s="106"/>
    </row>
    <row r="111" spans="1:10" x14ac:dyDescent="0.2">
      <c r="A111" s="101"/>
      <c r="B111" s="192" t="s">
        <v>933</v>
      </c>
      <c r="C111" s="192"/>
      <c r="D111" s="192"/>
      <c r="E111" s="192"/>
      <c r="F111" s="192"/>
      <c r="G111" s="192"/>
      <c r="H111" s="192"/>
      <c r="J111" s="12"/>
    </row>
    <row r="112" spans="1:10" x14ac:dyDescent="0.2">
      <c r="A112" s="101"/>
      <c r="B112" s="192" t="s">
        <v>934</v>
      </c>
      <c r="C112" s="192"/>
      <c r="D112" s="192"/>
      <c r="E112" s="192"/>
      <c r="F112" s="192"/>
      <c r="G112" s="192"/>
      <c r="H112" s="192"/>
      <c r="J112" s="12"/>
    </row>
    <row r="113" spans="1:17" x14ac:dyDescent="0.2">
      <c r="A113" s="101"/>
      <c r="B113" s="192" t="s">
        <v>935</v>
      </c>
      <c r="C113" s="192"/>
      <c r="D113" s="192"/>
      <c r="E113" s="192"/>
      <c r="F113" s="192"/>
      <c r="G113" s="192"/>
      <c r="H113" s="192"/>
      <c r="J113" s="12"/>
    </row>
    <row r="114" spans="1:17" s="142" customFormat="1" ht="54" customHeight="1" x14ac:dyDescent="0.25">
      <c r="A114" s="141"/>
      <c r="B114" s="193" t="s">
        <v>936</v>
      </c>
      <c r="C114" s="193"/>
      <c r="D114" s="193"/>
      <c r="E114" s="193"/>
      <c r="F114" s="193"/>
      <c r="G114" s="193"/>
      <c r="H114" s="193"/>
      <c r="I114"/>
      <c r="J114" s="12"/>
      <c r="K114"/>
      <c r="L114"/>
      <c r="M114"/>
      <c r="N114"/>
      <c r="O114"/>
      <c r="P114"/>
      <c r="Q114"/>
    </row>
    <row r="115" spans="1:17" x14ac:dyDescent="0.2">
      <c r="A115" s="101"/>
      <c r="B115" s="192" t="s">
        <v>937</v>
      </c>
      <c r="C115" s="192"/>
      <c r="D115" s="192"/>
      <c r="E115" s="192"/>
      <c r="F115" s="192"/>
      <c r="G115" s="192"/>
      <c r="H115" s="192"/>
      <c r="J115" s="12"/>
    </row>
    <row r="116" spans="1:17" x14ac:dyDescent="0.2">
      <c r="A116" s="101"/>
      <c r="B116" s="101"/>
      <c r="C116" s="101"/>
      <c r="D116" s="103"/>
      <c r="E116" s="103"/>
      <c r="F116" s="103"/>
      <c r="G116" s="103"/>
    </row>
    <row r="117" spans="1:17" x14ac:dyDescent="0.2">
      <c r="A117" s="101"/>
      <c r="B117" s="195" t="s">
        <v>167</v>
      </c>
      <c r="C117" s="196"/>
      <c r="D117" s="197"/>
      <c r="E117" s="110"/>
      <c r="F117" s="103"/>
      <c r="G117" s="103"/>
    </row>
    <row r="118" spans="1:17" ht="28.5" customHeight="1" x14ac:dyDescent="0.2">
      <c r="A118" s="101"/>
      <c r="B118" s="189" t="s">
        <v>168</v>
      </c>
      <c r="C118" s="190"/>
      <c r="D118" s="81" t="s">
        <v>169</v>
      </c>
      <c r="E118" s="110"/>
      <c r="F118" s="103"/>
      <c r="G118" s="103"/>
    </row>
    <row r="119" spans="1:17" x14ac:dyDescent="0.2">
      <c r="A119" s="101"/>
      <c r="B119" s="189" t="s">
        <v>939</v>
      </c>
      <c r="C119" s="190"/>
      <c r="D119" s="81" t="s">
        <v>169</v>
      </c>
      <c r="E119" s="110"/>
      <c r="F119" s="103"/>
      <c r="G119" s="103"/>
    </row>
    <row r="120" spans="1:17" x14ac:dyDescent="0.2">
      <c r="A120" s="101"/>
      <c r="B120" s="189" t="s">
        <v>170</v>
      </c>
      <c r="C120" s="190"/>
      <c r="D120" s="111" t="s">
        <v>140</v>
      </c>
      <c r="E120" s="110"/>
      <c r="F120" s="103"/>
      <c r="G120" s="103"/>
    </row>
    <row r="121" spans="1:17" x14ac:dyDescent="0.2">
      <c r="A121" s="112"/>
      <c r="B121" s="113" t="s">
        <v>140</v>
      </c>
      <c r="C121" s="113" t="s">
        <v>940</v>
      </c>
      <c r="D121" s="113" t="s">
        <v>171</v>
      </c>
      <c r="E121" s="112"/>
      <c r="F121" s="112"/>
      <c r="G121" s="112"/>
      <c r="H121" s="112"/>
      <c r="J121" s="12"/>
    </row>
    <row r="122" spans="1:17" x14ac:dyDescent="0.2">
      <c r="A122" s="112"/>
      <c r="B122" s="114" t="s">
        <v>172</v>
      </c>
      <c r="C122" s="115">
        <v>46234</v>
      </c>
      <c r="D122" s="115">
        <v>46265</v>
      </c>
      <c r="E122" s="112"/>
      <c r="F122" s="112"/>
      <c r="G122" s="112"/>
      <c r="J122" s="12"/>
    </row>
    <row r="123" spans="1:17" x14ac:dyDescent="0.2">
      <c r="A123" s="112"/>
      <c r="B123" s="84" t="s">
        <v>173</v>
      </c>
      <c r="C123" s="116">
        <v>32.625399999999999</v>
      </c>
      <c r="D123" s="116">
        <v>32.815300000000001</v>
      </c>
      <c r="E123" s="112"/>
      <c r="F123" s="107"/>
      <c r="G123" s="117"/>
    </row>
    <row r="124" spans="1:17" x14ac:dyDescent="0.2">
      <c r="A124" s="112"/>
      <c r="B124" s="84" t="s">
        <v>941</v>
      </c>
      <c r="C124" s="116">
        <v>31.0593</v>
      </c>
      <c r="D124" s="116">
        <v>31.240100000000002</v>
      </c>
      <c r="E124" s="112"/>
      <c r="F124" s="107"/>
      <c r="G124" s="117"/>
    </row>
    <row r="125" spans="1:17" x14ac:dyDescent="0.2">
      <c r="A125" s="112"/>
      <c r="B125" s="84" t="s">
        <v>174</v>
      </c>
      <c r="C125" s="116">
        <v>31.531700000000001</v>
      </c>
      <c r="D125" s="116">
        <v>31.7089</v>
      </c>
      <c r="E125" s="112"/>
      <c r="F125" s="107"/>
      <c r="G125" s="117"/>
    </row>
    <row r="126" spans="1:17" x14ac:dyDescent="0.2">
      <c r="A126" s="112"/>
      <c r="B126" s="84" t="s">
        <v>942</v>
      </c>
      <c r="C126" s="116">
        <v>29.975200000000001</v>
      </c>
      <c r="D126" s="116">
        <v>30.143699999999999</v>
      </c>
      <c r="E126" s="112"/>
      <c r="F126" s="107"/>
      <c r="G126" s="117"/>
    </row>
    <row r="127" spans="1:17" x14ac:dyDescent="0.2">
      <c r="A127" s="112"/>
      <c r="B127" s="112"/>
      <c r="C127" s="112"/>
      <c r="D127" s="112"/>
      <c r="E127" s="112"/>
      <c r="F127" s="112"/>
      <c r="G127" s="112"/>
    </row>
    <row r="128" spans="1:17" x14ac:dyDescent="0.2">
      <c r="A128" s="112"/>
      <c r="B128" s="189" t="s">
        <v>943</v>
      </c>
      <c r="C128" s="190"/>
      <c r="D128" s="81" t="s">
        <v>169</v>
      </c>
      <c r="E128" s="112"/>
      <c r="F128" s="112"/>
      <c r="G128" s="112"/>
    </row>
    <row r="129" spans="1:7" x14ac:dyDescent="0.2">
      <c r="A129" s="112"/>
      <c r="B129" s="118"/>
      <c r="C129" s="118"/>
      <c r="D129" s="118"/>
      <c r="E129" s="112"/>
      <c r="F129" s="112"/>
      <c r="G129" s="112"/>
    </row>
    <row r="130" spans="1:7" x14ac:dyDescent="0.2">
      <c r="A130" s="112"/>
      <c r="B130" s="189" t="s">
        <v>176</v>
      </c>
      <c r="C130" s="190"/>
      <c r="D130" s="81" t="s">
        <v>169</v>
      </c>
      <c r="E130" s="120"/>
      <c r="F130" s="112"/>
      <c r="G130" s="112"/>
    </row>
    <row r="131" spans="1:7" x14ac:dyDescent="0.2">
      <c r="A131" s="112"/>
      <c r="B131" s="189" t="s">
        <v>177</v>
      </c>
      <c r="C131" s="190"/>
      <c r="D131" s="81" t="s">
        <v>169</v>
      </c>
      <c r="E131" s="120"/>
      <c r="F131" s="112"/>
      <c r="G131" s="112"/>
    </row>
    <row r="132" spans="1:7" x14ac:dyDescent="0.2">
      <c r="A132" s="112"/>
      <c r="B132" s="189" t="s">
        <v>178</v>
      </c>
      <c r="C132" s="190"/>
      <c r="D132" s="81" t="s">
        <v>169</v>
      </c>
      <c r="E132" s="120"/>
      <c r="F132" s="112"/>
      <c r="G132" s="112"/>
    </row>
    <row r="133" spans="1:7" x14ac:dyDescent="0.2">
      <c r="A133" s="112"/>
      <c r="B133" s="189" t="s">
        <v>179</v>
      </c>
      <c r="C133" s="190"/>
      <c r="D133" s="121">
        <v>0.20871021200713197</v>
      </c>
      <c r="E133" s="112"/>
      <c r="F133" s="107"/>
      <c r="G133" s="117"/>
    </row>
    <row r="135" spans="1:7" x14ac:dyDescent="0.2">
      <c r="B135" s="191" t="s">
        <v>944</v>
      </c>
      <c r="C135" s="191"/>
    </row>
    <row r="137" spans="1:7" ht="153.75" customHeight="1" x14ac:dyDescent="0.2"/>
    <row r="140" spans="1:7" x14ac:dyDescent="0.2">
      <c r="B140" s="13" t="s">
        <v>945</v>
      </c>
      <c r="C140" s="122"/>
      <c r="D140" s="13"/>
    </row>
    <row r="141" spans="1:7" x14ac:dyDescent="0.2">
      <c r="B141" s="13" t="s">
        <v>954</v>
      </c>
      <c r="D141" s="13"/>
    </row>
    <row r="142" spans="1:7" ht="165" customHeight="1" x14ac:dyDescent="0.2"/>
  </sheetData>
  <mergeCells count="18">
    <mergeCell ref="A1:H1"/>
    <mergeCell ref="A2:H2"/>
    <mergeCell ref="A3:H3"/>
    <mergeCell ref="B111:H111"/>
    <mergeCell ref="B112:H112"/>
    <mergeCell ref="B113:H113"/>
    <mergeCell ref="B114:H114"/>
    <mergeCell ref="B115:H115"/>
    <mergeCell ref="B117:D117"/>
    <mergeCell ref="B118:C118"/>
    <mergeCell ref="B132:C132"/>
    <mergeCell ref="B133:C133"/>
    <mergeCell ref="B135:C135"/>
    <mergeCell ref="B119:C119"/>
    <mergeCell ref="B120:C120"/>
    <mergeCell ref="B128:C128"/>
    <mergeCell ref="B130:C130"/>
    <mergeCell ref="B131:C131"/>
  </mergeCells>
  <hyperlinks>
    <hyperlink ref="I1" location="Index!B2" display="Index" xr:uid="{981E3934-3590-423A-9F81-C1F40A4CEFCB}"/>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0E0A9-7076-4005-84B8-444C89E96356}">
  <sheetPr>
    <outlinePr summaryBelow="0" summaryRight="0"/>
  </sheetPr>
  <dimension ref="A1:Q142"/>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4257812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399</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340</v>
      </c>
      <c r="C7" s="88" t="s">
        <v>341</v>
      </c>
      <c r="D7" s="88" t="s">
        <v>51</v>
      </c>
      <c r="E7" s="89">
        <v>21323</v>
      </c>
      <c r="F7" s="90">
        <v>161.20187999999999</v>
      </c>
      <c r="G7" s="91">
        <v>7.1200520000000003E-2</v>
      </c>
      <c r="H7" s="82" t="s">
        <v>140</v>
      </c>
    </row>
    <row r="8" spans="1:9" x14ac:dyDescent="0.2">
      <c r="A8" s="87">
        <v>2</v>
      </c>
      <c r="B8" s="88" t="s">
        <v>321</v>
      </c>
      <c r="C8" s="88" t="s">
        <v>322</v>
      </c>
      <c r="D8" s="88" t="s">
        <v>37</v>
      </c>
      <c r="E8" s="89">
        <v>2115</v>
      </c>
      <c r="F8" s="90">
        <v>148.97002499999999</v>
      </c>
      <c r="G8" s="91">
        <v>6.5797889999999998E-2</v>
      </c>
      <c r="H8" s="82" t="s">
        <v>140</v>
      </c>
    </row>
    <row r="9" spans="1:9" x14ac:dyDescent="0.2">
      <c r="A9" s="87">
        <v>3</v>
      </c>
      <c r="B9" s="88" t="s">
        <v>327</v>
      </c>
      <c r="C9" s="88" t="s">
        <v>328</v>
      </c>
      <c r="D9" s="88" t="s">
        <v>245</v>
      </c>
      <c r="E9" s="89">
        <v>6568</v>
      </c>
      <c r="F9" s="90">
        <v>104.95007200000001</v>
      </c>
      <c r="G9" s="91">
        <v>4.6354920000000001E-2</v>
      </c>
      <c r="H9" s="82" t="s">
        <v>140</v>
      </c>
    </row>
    <row r="10" spans="1:9" x14ac:dyDescent="0.2">
      <c r="A10" s="87">
        <v>4</v>
      </c>
      <c r="B10" s="88" t="s">
        <v>329</v>
      </c>
      <c r="C10" s="88" t="s">
        <v>330</v>
      </c>
      <c r="D10" s="88" t="s">
        <v>44</v>
      </c>
      <c r="E10" s="89">
        <v>140001</v>
      </c>
      <c r="F10" s="90">
        <v>96.754691100000002</v>
      </c>
      <c r="G10" s="91">
        <v>4.2735139999999998E-2</v>
      </c>
      <c r="H10" s="82" t="s">
        <v>140</v>
      </c>
    </row>
    <row r="11" spans="1:9" x14ac:dyDescent="0.2">
      <c r="A11" s="87">
        <v>5</v>
      </c>
      <c r="B11" s="88" t="s">
        <v>250</v>
      </c>
      <c r="C11" s="88" t="s">
        <v>251</v>
      </c>
      <c r="D11" s="88" t="s">
        <v>183</v>
      </c>
      <c r="E11" s="89">
        <v>700</v>
      </c>
      <c r="F11" s="90">
        <v>92.631</v>
      </c>
      <c r="G11" s="91">
        <v>4.091376E-2</v>
      </c>
      <c r="H11" s="82" t="s">
        <v>140</v>
      </c>
    </row>
    <row r="12" spans="1:9" x14ac:dyDescent="0.2">
      <c r="A12" s="87">
        <v>6</v>
      </c>
      <c r="B12" s="88" t="s">
        <v>331</v>
      </c>
      <c r="C12" s="88" t="s">
        <v>332</v>
      </c>
      <c r="D12" s="88" t="s">
        <v>190</v>
      </c>
      <c r="E12" s="89">
        <v>9732</v>
      </c>
      <c r="F12" s="90">
        <v>91.256963999999996</v>
      </c>
      <c r="G12" s="91">
        <v>4.0306870000000002E-2</v>
      </c>
      <c r="H12" s="82" t="s">
        <v>140</v>
      </c>
    </row>
    <row r="13" spans="1:9" x14ac:dyDescent="0.2">
      <c r="A13" s="87">
        <v>7</v>
      </c>
      <c r="B13" s="88" t="s">
        <v>317</v>
      </c>
      <c r="C13" s="88" t="s">
        <v>318</v>
      </c>
      <c r="D13" s="88" t="s">
        <v>227</v>
      </c>
      <c r="E13" s="89">
        <v>27708</v>
      </c>
      <c r="F13" s="90">
        <v>90.909948</v>
      </c>
      <c r="G13" s="91">
        <v>4.0153599999999998E-2</v>
      </c>
      <c r="H13" s="82" t="s">
        <v>140</v>
      </c>
    </row>
    <row r="14" spans="1:9" x14ac:dyDescent="0.2">
      <c r="A14" s="87">
        <v>8</v>
      </c>
      <c r="B14" s="88" t="s">
        <v>85</v>
      </c>
      <c r="C14" s="88" t="s">
        <v>86</v>
      </c>
      <c r="D14" s="88" t="s">
        <v>31</v>
      </c>
      <c r="E14" s="89">
        <v>10955</v>
      </c>
      <c r="F14" s="90">
        <v>88.434237499999995</v>
      </c>
      <c r="G14" s="91">
        <v>3.9060110000000002E-2</v>
      </c>
      <c r="H14" s="82" t="s">
        <v>140</v>
      </c>
    </row>
    <row r="15" spans="1:9" x14ac:dyDescent="0.2">
      <c r="A15" s="87">
        <v>9</v>
      </c>
      <c r="B15" s="88" t="s">
        <v>395</v>
      </c>
      <c r="C15" s="88" t="s">
        <v>396</v>
      </c>
      <c r="D15" s="88" t="s">
        <v>31</v>
      </c>
      <c r="E15" s="89">
        <v>1537</v>
      </c>
      <c r="F15" s="90">
        <v>88.228410999999994</v>
      </c>
      <c r="G15" s="91">
        <v>3.8969200000000002E-2</v>
      </c>
      <c r="H15" s="82" t="s">
        <v>140</v>
      </c>
    </row>
    <row r="16" spans="1:9" x14ac:dyDescent="0.2">
      <c r="A16" s="87">
        <v>10</v>
      </c>
      <c r="B16" s="88" t="s">
        <v>356</v>
      </c>
      <c r="C16" s="88" t="s">
        <v>357</v>
      </c>
      <c r="D16" s="88" t="s">
        <v>115</v>
      </c>
      <c r="E16" s="89">
        <v>5638</v>
      </c>
      <c r="F16" s="90">
        <v>85.190179999999998</v>
      </c>
      <c r="G16" s="91">
        <v>3.7627260000000003E-2</v>
      </c>
      <c r="H16" s="82" t="s">
        <v>140</v>
      </c>
    </row>
    <row r="17" spans="1:8" x14ac:dyDescent="0.2">
      <c r="A17" s="87">
        <v>11</v>
      </c>
      <c r="B17" s="88" t="s">
        <v>342</v>
      </c>
      <c r="C17" s="88" t="s">
        <v>343</v>
      </c>
      <c r="D17" s="88" t="s">
        <v>44</v>
      </c>
      <c r="E17" s="89">
        <v>22305</v>
      </c>
      <c r="F17" s="90">
        <v>76.6288275</v>
      </c>
      <c r="G17" s="91">
        <v>3.3845840000000002E-2</v>
      </c>
      <c r="H17" s="82" t="s">
        <v>140</v>
      </c>
    </row>
    <row r="18" spans="1:8" x14ac:dyDescent="0.2">
      <c r="A18" s="87">
        <v>12</v>
      </c>
      <c r="B18" s="88" t="s">
        <v>344</v>
      </c>
      <c r="C18" s="88" t="s">
        <v>345</v>
      </c>
      <c r="D18" s="88" t="s">
        <v>44</v>
      </c>
      <c r="E18" s="89">
        <v>101192</v>
      </c>
      <c r="F18" s="90">
        <v>74.8517224</v>
      </c>
      <c r="G18" s="91">
        <v>3.3060920000000001E-2</v>
      </c>
      <c r="H18" s="82" t="s">
        <v>140</v>
      </c>
    </row>
    <row r="19" spans="1:8" ht="25.5" x14ac:dyDescent="0.2">
      <c r="A19" s="87">
        <v>13</v>
      </c>
      <c r="B19" s="88" t="s">
        <v>354</v>
      </c>
      <c r="C19" s="88" t="s">
        <v>355</v>
      </c>
      <c r="D19" s="88" t="s">
        <v>215</v>
      </c>
      <c r="E19" s="89">
        <v>1238</v>
      </c>
      <c r="F19" s="90">
        <v>71.407839999999993</v>
      </c>
      <c r="G19" s="91">
        <v>3.15398E-2</v>
      </c>
      <c r="H19" s="82" t="s">
        <v>140</v>
      </c>
    </row>
    <row r="20" spans="1:8" x14ac:dyDescent="0.2">
      <c r="A20" s="87">
        <v>14</v>
      </c>
      <c r="B20" s="88" t="s">
        <v>348</v>
      </c>
      <c r="C20" s="88" t="s">
        <v>349</v>
      </c>
      <c r="D20" s="88" t="s">
        <v>118</v>
      </c>
      <c r="E20" s="89">
        <v>30085</v>
      </c>
      <c r="F20" s="90">
        <v>70.522248500000003</v>
      </c>
      <c r="G20" s="91">
        <v>3.114865E-2</v>
      </c>
      <c r="H20" s="82" t="s">
        <v>140</v>
      </c>
    </row>
    <row r="21" spans="1:8" x14ac:dyDescent="0.2">
      <c r="A21" s="87">
        <v>15</v>
      </c>
      <c r="B21" s="88" t="s">
        <v>350</v>
      </c>
      <c r="C21" s="88" t="s">
        <v>351</v>
      </c>
      <c r="D21" s="88" t="s">
        <v>112</v>
      </c>
      <c r="E21" s="89">
        <v>10449</v>
      </c>
      <c r="F21" s="90">
        <v>68.529766499999994</v>
      </c>
      <c r="G21" s="91">
        <v>3.02686E-2</v>
      </c>
      <c r="H21" s="82" t="s">
        <v>140</v>
      </c>
    </row>
    <row r="22" spans="1:8" x14ac:dyDescent="0.2">
      <c r="A22" s="87">
        <v>16</v>
      </c>
      <c r="B22" s="88" t="s">
        <v>352</v>
      </c>
      <c r="C22" s="88" t="s">
        <v>353</v>
      </c>
      <c r="D22" s="88" t="s">
        <v>115</v>
      </c>
      <c r="E22" s="89">
        <v>42199</v>
      </c>
      <c r="F22" s="90">
        <v>66.075194199999999</v>
      </c>
      <c r="G22" s="91">
        <v>2.9184450000000001E-2</v>
      </c>
      <c r="H22" s="82" t="s">
        <v>140</v>
      </c>
    </row>
    <row r="23" spans="1:8" x14ac:dyDescent="0.2">
      <c r="A23" s="87">
        <v>17</v>
      </c>
      <c r="B23" s="88" t="s">
        <v>346</v>
      </c>
      <c r="C23" s="88" t="s">
        <v>347</v>
      </c>
      <c r="D23" s="88" t="s">
        <v>203</v>
      </c>
      <c r="E23" s="89">
        <v>19880</v>
      </c>
      <c r="F23" s="90">
        <v>57.035719999999998</v>
      </c>
      <c r="G23" s="91">
        <v>2.5191849999999998E-2</v>
      </c>
      <c r="H23" s="82" t="s">
        <v>140</v>
      </c>
    </row>
    <row r="24" spans="1:8" ht="25.5" x14ac:dyDescent="0.2">
      <c r="A24" s="87">
        <v>18</v>
      </c>
      <c r="B24" s="88" t="s">
        <v>358</v>
      </c>
      <c r="C24" s="88" t="s">
        <v>359</v>
      </c>
      <c r="D24" s="88" t="s">
        <v>360</v>
      </c>
      <c r="E24" s="89">
        <v>13188</v>
      </c>
      <c r="F24" s="90">
        <v>56.530361999999997</v>
      </c>
      <c r="G24" s="91">
        <v>2.496864E-2</v>
      </c>
      <c r="H24" s="82" t="s">
        <v>140</v>
      </c>
    </row>
    <row r="25" spans="1:8" ht="25.5" x14ac:dyDescent="0.2">
      <c r="A25" s="87">
        <v>19</v>
      </c>
      <c r="B25" s="88" t="s">
        <v>78</v>
      </c>
      <c r="C25" s="88" t="s">
        <v>79</v>
      </c>
      <c r="D25" s="88" t="s">
        <v>25</v>
      </c>
      <c r="E25" s="89">
        <v>936</v>
      </c>
      <c r="F25" s="90">
        <v>48.044879999999999</v>
      </c>
      <c r="G25" s="91">
        <v>2.1220719999999998E-2</v>
      </c>
      <c r="H25" s="82" t="s">
        <v>140</v>
      </c>
    </row>
    <row r="26" spans="1:8" x14ac:dyDescent="0.2">
      <c r="A26" s="87">
        <v>20</v>
      </c>
      <c r="B26" s="88" t="s">
        <v>363</v>
      </c>
      <c r="C26" s="88" t="s">
        <v>364</v>
      </c>
      <c r="D26" s="88" t="s">
        <v>183</v>
      </c>
      <c r="E26" s="89">
        <v>3800</v>
      </c>
      <c r="F26" s="90">
        <v>43.650599999999997</v>
      </c>
      <c r="G26" s="91">
        <v>1.9279830000000001E-2</v>
      </c>
      <c r="H26" s="82" t="s">
        <v>140</v>
      </c>
    </row>
    <row r="27" spans="1:8" x14ac:dyDescent="0.2">
      <c r="A27" s="87">
        <v>21</v>
      </c>
      <c r="B27" s="88" t="s">
        <v>365</v>
      </c>
      <c r="C27" s="88" t="s">
        <v>366</v>
      </c>
      <c r="D27" s="88" t="s">
        <v>232</v>
      </c>
      <c r="E27" s="89">
        <v>7525</v>
      </c>
      <c r="F27" s="90">
        <v>38.938112500000003</v>
      </c>
      <c r="G27" s="91">
        <v>1.7198399999999999E-2</v>
      </c>
      <c r="H27" s="82" t="s">
        <v>140</v>
      </c>
    </row>
    <row r="28" spans="1:8" x14ac:dyDescent="0.2">
      <c r="A28" s="87">
        <v>22</v>
      </c>
      <c r="B28" s="88" t="s">
        <v>367</v>
      </c>
      <c r="C28" s="88" t="s">
        <v>368</v>
      </c>
      <c r="D28" s="88" t="s">
        <v>183</v>
      </c>
      <c r="E28" s="89">
        <v>2453</v>
      </c>
      <c r="F28" s="90">
        <v>36.439315000000001</v>
      </c>
      <c r="G28" s="91">
        <v>1.609472E-2</v>
      </c>
      <c r="H28" s="82" t="s">
        <v>140</v>
      </c>
    </row>
    <row r="29" spans="1:8" x14ac:dyDescent="0.2">
      <c r="A29" s="87">
        <v>23</v>
      </c>
      <c r="B29" s="88" t="s">
        <v>291</v>
      </c>
      <c r="C29" s="88" t="s">
        <v>292</v>
      </c>
      <c r="D29" s="88" t="s">
        <v>31</v>
      </c>
      <c r="E29" s="89">
        <v>1691</v>
      </c>
      <c r="F29" s="90">
        <v>34.208930000000002</v>
      </c>
      <c r="G29" s="91">
        <v>1.5109590000000001E-2</v>
      </c>
      <c r="H29" s="82" t="s">
        <v>140</v>
      </c>
    </row>
    <row r="30" spans="1:8" ht="25.5" x14ac:dyDescent="0.2">
      <c r="A30" s="87">
        <v>24</v>
      </c>
      <c r="B30" s="88" t="s">
        <v>371</v>
      </c>
      <c r="C30" s="88" t="s">
        <v>372</v>
      </c>
      <c r="D30" s="88" t="s">
        <v>215</v>
      </c>
      <c r="E30" s="89">
        <v>3747</v>
      </c>
      <c r="F30" s="90">
        <v>31.531005</v>
      </c>
      <c r="G30" s="91">
        <v>1.392679E-2</v>
      </c>
      <c r="H30" s="82" t="s">
        <v>140</v>
      </c>
    </row>
    <row r="31" spans="1:8" x14ac:dyDescent="0.2">
      <c r="A31" s="87">
        <v>25</v>
      </c>
      <c r="B31" s="88" t="s">
        <v>369</v>
      </c>
      <c r="C31" s="88" t="s">
        <v>370</v>
      </c>
      <c r="D31" s="88" t="s">
        <v>31</v>
      </c>
      <c r="E31" s="89">
        <v>1910</v>
      </c>
      <c r="F31" s="90">
        <v>31.383209999999998</v>
      </c>
      <c r="G31" s="91">
        <v>1.386151E-2</v>
      </c>
      <c r="H31" s="82" t="s">
        <v>140</v>
      </c>
    </row>
    <row r="32" spans="1:8" x14ac:dyDescent="0.2">
      <c r="A32" s="87">
        <v>26</v>
      </c>
      <c r="B32" s="88" t="s">
        <v>373</v>
      </c>
      <c r="C32" s="88" t="s">
        <v>374</v>
      </c>
      <c r="D32" s="88" t="s">
        <v>31</v>
      </c>
      <c r="E32" s="89">
        <v>8416</v>
      </c>
      <c r="F32" s="90">
        <v>31.273855999999999</v>
      </c>
      <c r="G32" s="91">
        <v>1.3813209999999999E-2</v>
      </c>
      <c r="H32" s="82" t="s">
        <v>140</v>
      </c>
    </row>
    <row r="33" spans="1:8" x14ac:dyDescent="0.2">
      <c r="A33" s="87">
        <v>27</v>
      </c>
      <c r="B33" s="88" t="s">
        <v>377</v>
      </c>
      <c r="C33" s="88" t="s">
        <v>378</v>
      </c>
      <c r="D33" s="88" t="s">
        <v>379</v>
      </c>
      <c r="E33" s="89">
        <v>3737</v>
      </c>
      <c r="F33" s="90">
        <v>29.873577999999998</v>
      </c>
      <c r="G33" s="91">
        <v>1.319472E-2</v>
      </c>
      <c r="H33" s="82" t="s">
        <v>140</v>
      </c>
    </row>
    <row r="34" spans="1:8" x14ac:dyDescent="0.2">
      <c r="A34" s="87">
        <v>28</v>
      </c>
      <c r="B34" s="88" t="s">
        <v>375</v>
      </c>
      <c r="C34" s="88" t="s">
        <v>376</v>
      </c>
      <c r="D34" s="88" t="s">
        <v>118</v>
      </c>
      <c r="E34" s="89">
        <v>5099</v>
      </c>
      <c r="F34" s="90">
        <v>29.125488000000001</v>
      </c>
      <c r="G34" s="91">
        <v>1.28643E-2</v>
      </c>
      <c r="H34" s="82" t="s">
        <v>140</v>
      </c>
    </row>
    <row r="35" spans="1:8" x14ac:dyDescent="0.2">
      <c r="A35" s="87">
        <v>29</v>
      </c>
      <c r="B35" s="88" t="s">
        <v>380</v>
      </c>
      <c r="C35" s="88" t="s">
        <v>381</v>
      </c>
      <c r="D35" s="88" t="s">
        <v>31</v>
      </c>
      <c r="E35" s="89">
        <v>2606</v>
      </c>
      <c r="F35" s="90">
        <v>27.8842</v>
      </c>
      <c r="G35" s="91">
        <v>1.231605E-2</v>
      </c>
      <c r="H35" s="82" t="s">
        <v>140</v>
      </c>
    </row>
    <row r="36" spans="1:8" x14ac:dyDescent="0.2">
      <c r="A36" s="87">
        <v>30</v>
      </c>
      <c r="B36" s="88" t="s">
        <v>113</v>
      </c>
      <c r="C36" s="88" t="s">
        <v>114</v>
      </c>
      <c r="D36" s="88" t="s">
        <v>115</v>
      </c>
      <c r="E36" s="89">
        <v>353</v>
      </c>
      <c r="F36" s="90">
        <v>26.898599999999998</v>
      </c>
      <c r="G36" s="91">
        <v>1.1880720000000001E-2</v>
      </c>
      <c r="H36" s="82" t="s">
        <v>140</v>
      </c>
    </row>
    <row r="37" spans="1:8" x14ac:dyDescent="0.2">
      <c r="A37" s="87">
        <v>31</v>
      </c>
      <c r="B37" s="88" t="s">
        <v>119</v>
      </c>
      <c r="C37" s="88" t="s">
        <v>120</v>
      </c>
      <c r="D37" s="88" t="s">
        <v>37</v>
      </c>
      <c r="E37" s="89">
        <v>5737</v>
      </c>
      <c r="F37" s="90">
        <v>23.627834499999999</v>
      </c>
      <c r="G37" s="91">
        <v>1.043607E-2</v>
      </c>
      <c r="H37" s="82" t="s">
        <v>140</v>
      </c>
    </row>
    <row r="38" spans="1:8" ht="25.5" x14ac:dyDescent="0.2">
      <c r="A38" s="87">
        <v>32</v>
      </c>
      <c r="B38" s="88" t="s">
        <v>384</v>
      </c>
      <c r="C38" s="88" t="s">
        <v>385</v>
      </c>
      <c r="D38" s="88" t="s">
        <v>215</v>
      </c>
      <c r="E38" s="89">
        <v>2706</v>
      </c>
      <c r="F38" s="90">
        <v>22.41921</v>
      </c>
      <c r="G38" s="91">
        <v>9.9022399999999997E-3</v>
      </c>
      <c r="H38" s="82" t="s">
        <v>140</v>
      </c>
    </row>
    <row r="39" spans="1:8" x14ac:dyDescent="0.2">
      <c r="A39" s="87">
        <v>33</v>
      </c>
      <c r="B39" s="88" t="s">
        <v>386</v>
      </c>
      <c r="C39" s="88" t="s">
        <v>387</v>
      </c>
      <c r="D39" s="88" t="s">
        <v>190</v>
      </c>
      <c r="E39" s="89">
        <v>7579</v>
      </c>
      <c r="F39" s="90">
        <v>22.0738375</v>
      </c>
      <c r="G39" s="91">
        <v>9.7496900000000001E-3</v>
      </c>
      <c r="H39" s="82" t="s">
        <v>140</v>
      </c>
    </row>
    <row r="40" spans="1:8" x14ac:dyDescent="0.2">
      <c r="A40" s="87">
        <v>34</v>
      </c>
      <c r="B40" s="88" t="s">
        <v>388</v>
      </c>
      <c r="C40" s="88" t="s">
        <v>389</v>
      </c>
      <c r="D40" s="88" t="s">
        <v>183</v>
      </c>
      <c r="E40" s="89">
        <v>1697</v>
      </c>
      <c r="F40" s="90">
        <v>21.402564000000002</v>
      </c>
      <c r="G40" s="91">
        <v>9.4532000000000001E-3</v>
      </c>
      <c r="H40" s="82" t="s">
        <v>140</v>
      </c>
    </row>
    <row r="41" spans="1:8" x14ac:dyDescent="0.2">
      <c r="A41" s="87">
        <v>35</v>
      </c>
      <c r="B41" s="88" t="s">
        <v>382</v>
      </c>
      <c r="C41" s="88" t="s">
        <v>383</v>
      </c>
      <c r="D41" s="88" t="s">
        <v>115</v>
      </c>
      <c r="E41" s="89">
        <v>2745</v>
      </c>
      <c r="F41" s="90">
        <v>20.786512500000001</v>
      </c>
      <c r="G41" s="91">
        <v>9.1810999999999993E-3</v>
      </c>
      <c r="H41" s="82" t="s">
        <v>140</v>
      </c>
    </row>
    <row r="42" spans="1:8" x14ac:dyDescent="0.2">
      <c r="A42" s="87">
        <v>36</v>
      </c>
      <c r="B42" s="88" t="s">
        <v>390</v>
      </c>
      <c r="C42" s="88" t="s">
        <v>391</v>
      </c>
      <c r="D42" s="88" t="s">
        <v>392</v>
      </c>
      <c r="E42" s="89">
        <v>2030</v>
      </c>
      <c r="F42" s="90">
        <v>20.74051</v>
      </c>
      <c r="G42" s="91">
        <v>9.1607800000000003E-3</v>
      </c>
      <c r="H42" s="82" t="s">
        <v>140</v>
      </c>
    </row>
    <row r="43" spans="1:8" x14ac:dyDescent="0.2">
      <c r="A43" s="87">
        <v>37</v>
      </c>
      <c r="B43" s="88" t="s">
        <v>361</v>
      </c>
      <c r="C43" s="88" t="s">
        <v>362</v>
      </c>
      <c r="D43" s="88" t="s">
        <v>183</v>
      </c>
      <c r="E43" s="89">
        <v>2512</v>
      </c>
      <c r="F43" s="90">
        <v>19.977936</v>
      </c>
      <c r="G43" s="91">
        <v>8.8239600000000005E-3</v>
      </c>
      <c r="H43" s="82" t="s">
        <v>140</v>
      </c>
    </row>
    <row r="44" spans="1:8" x14ac:dyDescent="0.2">
      <c r="A44" s="87">
        <v>38</v>
      </c>
      <c r="B44" s="88" t="s">
        <v>393</v>
      </c>
      <c r="C44" s="88" t="s">
        <v>394</v>
      </c>
      <c r="D44" s="88" t="s">
        <v>245</v>
      </c>
      <c r="E44" s="89">
        <v>7431</v>
      </c>
      <c r="F44" s="90">
        <v>18.228242999999999</v>
      </c>
      <c r="G44" s="91">
        <v>8.05115E-3</v>
      </c>
      <c r="H44" s="82" t="s">
        <v>140</v>
      </c>
    </row>
    <row r="45" spans="1:8" x14ac:dyDescent="0.2">
      <c r="A45" s="87">
        <v>39</v>
      </c>
      <c r="B45" s="88" t="s">
        <v>397</v>
      </c>
      <c r="C45" s="88" t="s">
        <v>398</v>
      </c>
      <c r="D45" s="88" t="s">
        <v>31</v>
      </c>
      <c r="E45" s="89">
        <v>553</v>
      </c>
      <c r="F45" s="90">
        <v>6.1194980000000001</v>
      </c>
      <c r="G45" s="91">
        <v>2.7028899999999999E-3</v>
      </c>
      <c r="H45" s="82" t="s">
        <v>140</v>
      </c>
    </row>
    <row r="46" spans="1:8" x14ac:dyDescent="0.2">
      <c r="A46" s="92"/>
      <c r="B46" s="92"/>
      <c r="C46" s="93" t="s">
        <v>139</v>
      </c>
      <c r="D46" s="92"/>
      <c r="E46" s="92" t="s">
        <v>140</v>
      </c>
      <c r="F46" s="94">
        <v>2174.7370096999998</v>
      </c>
      <c r="G46" s="95">
        <v>0.96054965999999997</v>
      </c>
      <c r="H46" s="82" t="s">
        <v>140</v>
      </c>
    </row>
    <row r="47" spans="1:8" x14ac:dyDescent="0.2">
      <c r="A47" s="92"/>
      <c r="B47" s="92"/>
      <c r="C47" s="96"/>
      <c r="D47" s="92"/>
      <c r="E47" s="92"/>
      <c r="F47" s="97"/>
      <c r="G47" s="97"/>
      <c r="H47" s="82" t="s">
        <v>140</v>
      </c>
    </row>
    <row r="48" spans="1:8" x14ac:dyDescent="0.2">
      <c r="A48" s="92"/>
      <c r="B48" s="92"/>
      <c r="C48" s="93" t="s">
        <v>141</v>
      </c>
      <c r="D48" s="92"/>
      <c r="E48" s="92"/>
      <c r="F48" s="92"/>
      <c r="G48" s="92"/>
      <c r="H48" s="82" t="s">
        <v>140</v>
      </c>
    </row>
    <row r="49" spans="1:8" x14ac:dyDescent="0.2">
      <c r="A49" s="92"/>
      <c r="B49" s="92"/>
      <c r="C49" s="93" t="s">
        <v>139</v>
      </c>
      <c r="D49" s="92"/>
      <c r="E49" s="92" t="s">
        <v>140</v>
      </c>
      <c r="F49" s="98" t="s">
        <v>142</v>
      </c>
      <c r="G49" s="95">
        <v>0</v>
      </c>
      <c r="H49" s="82" t="s">
        <v>140</v>
      </c>
    </row>
    <row r="50" spans="1:8" x14ac:dyDescent="0.2">
      <c r="A50" s="92"/>
      <c r="B50" s="92"/>
      <c r="C50" s="96"/>
      <c r="D50" s="92"/>
      <c r="E50" s="92"/>
      <c r="F50" s="97"/>
      <c r="G50" s="97"/>
      <c r="H50" s="82" t="s">
        <v>140</v>
      </c>
    </row>
    <row r="51" spans="1:8" x14ac:dyDescent="0.2">
      <c r="A51" s="92"/>
      <c r="B51" s="92"/>
      <c r="C51" s="93" t="s">
        <v>143</v>
      </c>
      <c r="D51" s="92"/>
      <c r="E51" s="92"/>
      <c r="F51" s="92"/>
      <c r="G51" s="92"/>
      <c r="H51" s="82" t="s">
        <v>140</v>
      </c>
    </row>
    <row r="52" spans="1:8" x14ac:dyDescent="0.2">
      <c r="A52" s="92"/>
      <c r="B52" s="92"/>
      <c r="C52" s="93" t="s">
        <v>139</v>
      </c>
      <c r="D52" s="92"/>
      <c r="E52" s="92" t="s">
        <v>140</v>
      </c>
      <c r="F52" s="98" t="s">
        <v>142</v>
      </c>
      <c r="G52" s="95">
        <v>0</v>
      </c>
      <c r="H52" s="82" t="s">
        <v>140</v>
      </c>
    </row>
    <row r="53" spans="1:8" x14ac:dyDescent="0.2">
      <c r="A53" s="92"/>
      <c r="B53" s="92"/>
      <c r="C53" s="96"/>
      <c r="D53" s="92"/>
      <c r="E53" s="92"/>
      <c r="F53" s="97"/>
      <c r="G53" s="97"/>
      <c r="H53" s="82" t="s">
        <v>140</v>
      </c>
    </row>
    <row r="54" spans="1:8" x14ac:dyDescent="0.2">
      <c r="A54" s="92"/>
      <c r="B54" s="92"/>
      <c r="C54" s="93" t="s">
        <v>144</v>
      </c>
      <c r="D54" s="92"/>
      <c r="E54" s="92"/>
      <c r="F54" s="92"/>
      <c r="G54" s="92"/>
      <c r="H54" s="82" t="s">
        <v>140</v>
      </c>
    </row>
    <row r="55" spans="1:8" x14ac:dyDescent="0.2">
      <c r="A55" s="92"/>
      <c r="B55" s="92"/>
      <c r="C55" s="93" t="s">
        <v>139</v>
      </c>
      <c r="D55" s="92"/>
      <c r="E55" s="92" t="s">
        <v>140</v>
      </c>
      <c r="F55" s="98" t="s">
        <v>142</v>
      </c>
      <c r="G55" s="95">
        <v>0</v>
      </c>
      <c r="H55" s="82" t="s">
        <v>140</v>
      </c>
    </row>
    <row r="56" spans="1:8" x14ac:dyDescent="0.2">
      <c r="A56" s="92"/>
      <c r="B56" s="92"/>
      <c r="C56" s="96"/>
      <c r="D56" s="92"/>
      <c r="E56" s="92"/>
      <c r="F56" s="97"/>
      <c r="G56" s="97"/>
      <c r="H56" s="82" t="s">
        <v>140</v>
      </c>
    </row>
    <row r="57" spans="1:8" x14ac:dyDescent="0.2">
      <c r="A57" s="92"/>
      <c r="B57" s="92"/>
      <c r="C57" s="93" t="s">
        <v>145</v>
      </c>
      <c r="D57" s="92"/>
      <c r="E57" s="92"/>
      <c r="F57" s="97"/>
      <c r="G57" s="97"/>
      <c r="H57" s="82" t="s">
        <v>140</v>
      </c>
    </row>
    <row r="58" spans="1:8" x14ac:dyDescent="0.2">
      <c r="A58" s="92"/>
      <c r="B58" s="92"/>
      <c r="C58" s="93" t="s">
        <v>139</v>
      </c>
      <c r="D58" s="92"/>
      <c r="E58" s="92" t="s">
        <v>140</v>
      </c>
      <c r="F58" s="98" t="s">
        <v>142</v>
      </c>
      <c r="G58" s="95">
        <v>0</v>
      </c>
      <c r="H58" s="82" t="s">
        <v>140</v>
      </c>
    </row>
    <row r="59" spans="1:8" x14ac:dyDescent="0.2">
      <c r="A59" s="92"/>
      <c r="B59" s="92"/>
      <c r="C59" s="96"/>
      <c r="D59" s="92"/>
      <c r="E59" s="92"/>
      <c r="F59" s="97"/>
      <c r="G59" s="97"/>
      <c r="H59" s="82" t="s">
        <v>140</v>
      </c>
    </row>
    <row r="60" spans="1:8" x14ac:dyDescent="0.2">
      <c r="A60" s="92"/>
      <c r="B60" s="92"/>
      <c r="C60" s="93" t="s">
        <v>146</v>
      </c>
      <c r="D60" s="92"/>
      <c r="E60" s="92"/>
      <c r="F60" s="97"/>
      <c r="G60" s="97"/>
      <c r="H60" s="82" t="s">
        <v>140</v>
      </c>
    </row>
    <row r="61" spans="1:8" x14ac:dyDescent="0.2">
      <c r="A61" s="92"/>
      <c r="B61" s="92"/>
      <c r="C61" s="93" t="s">
        <v>139</v>
      </c>
      <c r="D61" s="92"/>
      <c r="E61" s="92" t="s">
        <v>140</v>
      </c>
      <c r="F61" s="98" t="s">
        <v>142</v>
      </c>
      <c r="G61" s="95">
        <v>0</v>
      </c>
      <c r="H61" s="82" t="s">
        <v>140</v>
      </c>
    </row>
    <row r="62" spans="1:8" x14ac:dyDescent="0.2">
      <c r="A62" s="92"/>
      <c r="B62" s="92"/>
      <c r="C62" s="96"/>
      <c r="D62" s="92"/>
      <c r="E62" s="92"/>
      <c r="F62" s="97"/>
      <c r="G62" s="97"/>
      <c r="H62" s="82" t="s">
        <v>140</v>
      </c>
    </row>
    <row r="63" spans="1:8" x14ac:dyDescent="0.2">
      <c r="A63" s="92"/>
      <c r="B63" s="92"/>
      <c r="C63" s="93" t="s">
        <v>147</v>
      </c>
      <c r="D63" s="92"/>
      <c r="E63" s="92"/>
      <c r="F63" s="94">
        <v>2174.7370096999998</v>
      </c>
      <c r="G63" s="95">
        <v>0.96054965999999997</v>
      </c>
      <c r="H63" s="82" t="s">
        <v>140</v>
      </c>
    </row>
    <row r="64" spans="1:8" x14ac:dyDescent="0.2">
      <c r="A64" s="92"/>
      <c r="B64" s="92"/>
      <c r="C64" s="96"/>
      <c r="D64" s="92"/>
      <c r="E64" s="92"/>
      <c r="F64" s="97"/>
      <c r="G64" s="97"/>
      <c r="H64" s="82" t="s">
        <v>140</v>
      </c>
    </row>
    <row r="65" spans="1:8" x14ac:dyDescent="0.2">
      <c r="A65" s="92"/>
      <c r="B65" s="92"/>
      <c r="C65" s="93" t="s">
        <v>148</v>
      </c>
      <c r="D65" s="92"/>
      <c r="E65" s="92"/>
      <c r="F65" s="97"/>
      <c r="G65" s="97"/>
      <c r="H65" s="82" t="s">
        <v>140</v>
      </c>
    </row>
    <row r="66" spans="1:8" x14ac:dyDescent="0.2">
      <c r="A66" s="92"/>
      <c r="B66" s="92"/>
      <c r="C66" s="93" t="s">
        <v>10</v>
      </c>
      <c r="D66" s="92"/>
      <c r="E66" s="92"/>
      <c r="F66" s="97"/>
      <c r="G66" s="97"/>
      <c r="H66" s="82" t="s">
        <v>140</v>
      </c>
    </row>
    <row r="67" spans="1:8" x14ac:dyDescent="0.2">
      <c r="A67" s="92"/>
      <c r="B67" s="92"/>
      <c r="C67" s="93" t="s">
        <v>139</v>
      </c>
      <c r="D67" s="92"/>
      <c r="E67" s="92" t="s">
        <v>140</v>
      </c>
      <c r="F67" s="98" t="s">
        <v>142</v>
      </c>
      <c r="G67" s="95">
        <v>0</v>
      </c>
      <c r="H67" s="82" t="s">
        <v>140</v>
      </c>
    </row>
    <row r="68" spans="1:8" x14ac:dyDescent="0.2">
      <c r="A68" s="92"/>
      <c r="B68" s="92"/>
      <c r="C68" s="96"/>
      <c r="D68" s="92"/>
      <c r="E68" s="92"/>
      <c r="F68" s="97"/>
      <c r="G68" s="97"/>
      <c r="H68" s="82" t="s">
        <v>140</v>
      </c>
    </row>
    <row r="69" spans="1:8" x14ac:dyDescent="0.2">
      <c r="A69" s="92"/>
      <c r="B69" s="92"/>
      <c r="C69" s="93" t="s">
        <v>149</v>
      </c>
      <c r="D69" s="92"/>
      <c r="E69" s="92"/>
      <c r="F69" s="92"/>
      <c r="G69" s="92"/>
      <c r="H69" s="82" t="s">
        <v>140</v>
      </c>
    </row>
    <row r="70" spans="1:8" x14ac:dyDescent="0.2">
      <c r="A70" s="92"/>
      <c r="B70" s="92"/>
      <c r="C70" s="93" t="s">
        <v>139</v>
      </c>
      <c r="D70" s="92"/>
      <c r="E70" s="92" t="s">
        <v>140</v>
      </c>
      <c r="F70" s="98" t="s">
        <v>142</v>
      </c>
      <c r="G70" s="95">
        <v>0</v>
      </c>
      <c r="H70" s="82" t="s">
        <v>140</v>
      </c>
    </row>
    <row r="71" spans="1:8" x14ac:dyDescent="0.2">
      <c r="A71" s="92"/>
      <c r="B71" s="92"/>
      <c r="C71" s="96"/>
      <c r="D71" s="92"/>
      <c r="E71" s="92"/>
      <c r="F71" s="97"/>
      <c r="G71" s="97"/>
      <c r="H71" s="82" t="s">
        <v>140</v>
      </c>
    </row>
    <row r="72" spans="1:8" x14ac:dyDescent="0.2">
      <c r="A72" s="92"/>
      <c r="B72" s="92"/>
      <c r="C72" s="93" t="s">
        <v>150</v>
      </c>
      <c r="D72" s="92"/>
      <c r="E72" s="92"/>
      <c r="F72" s="92"/>
      <c r="G72" s="92"/>
      <c r="H72" s="82" t="s">
        <v>140</v>
      </c>
    </row>
    <row r="73" spans="1:8" x14ac:dyDescent="0.2">
      <c r="A73" s="92"/>
      <c r="B73" s="92"/>
      <c r="C73" s="93" t="s">
        <v>139</v>
      </c>
      <c r="D73" s="92"/>
      <c r="E73" s="92" t="s">
        <v>140</v>
      </c>
      <c r="F73" s="98" t="s">
        <v>142</v>
      </c>
      <c r="G73" s="95">
        <v>0</v>
      </c>
      <c r="H73" s="82" t="s">
        <v>140</v>
      </c>
    </row>
    <row r="74" spans="1:8" x14ac:dyDescent="0.2">
      <c r="A74" s="92"/>
      <c r="B74" s="92"/>
      <c r="C74" s="96"/>
      <c r="D74" s="92"/>
      <c r="E74" s="92"/>
      <c r="F74" s="97"/>
      <c r="G74" s="97"/>
      <c r="H74" s="82" t="s">
        <v>140</v>
      </c>
    </row>
    <row r="75" spans="1:8" x14ac:dyDescent="0.2">
      <c r="A75" s="92"/>
      <c r="B75" s="92"/>
      <c r="C75" s="93" t="s">
        <v>151</v>
      </c>
      <c r="D75" s="92"/>
      <c r="E75" s="92"/>
      <c r="F75" s="97"/>
      <c r="G75" s="97"/>
      <c r="H75" s="82" t="s">
        <v>140</v>
      </c>
    </row>
    <row r="76" spans="1:8" x14ac:dyDescent="0.2">
      <c r="A76" s="92"/>
      <c r="B76" s="92"/>
      <c r="C76" s="93" t="s">
        <v>139</v>
      </c>
      <c r="D76" s="92"/>
      <c r="E76" s="92" t="s">
        <v>140</v>
      </c>
      <c r="F76" s="98" t="s">
        <v>142</v>
      </c>
      <c r="G76" s="95">
        <v>0</v>
      </c>
      <c r="H76" s="82" t="s">
        <v>140</v>
      </c>
    </row>
    <row r="77" spans="1:8" x14ac:dyDescent="0.2">
      <c r="A77" s="92"/>
      <c r="B77" s="92"/>
      <c r="C77" s="96"/>
      <c r="D77" s="92"/>
      <c r="E77" s="92"/>
      <c r="F77" s="97"/>
      <c r="G77" s="97"/>
      <c r="H77" s="82" t="s">
        <v>140</v>
      </c>
    </row>
    <row r="78" spans="1:8" x14ac:dyDescent="0.2">
      <c r="A78" s="92"/>
      <c r="B78" s="92"/>
      <c r="C78" s="93" t="s">
        <v>152</v>
      </c>
      <c r="D78" s="92"/>
      <c r="E78" s="92"/>
      <c r="F78" s="94">
        <v>0</v>
      </c>
      <c r="G78" s="95">
        <v>0</v>
      </c>
      <c r="H78" s="82" t="s">
        <v>140</v>
      </c>
    </row>
    <row r="79" spans="1:8" x14ac:dyDescent="0.2">
      <c r="A79" s="92"/>
      <c r="B79" s="92"/>
      <c r="C79" s="96"/>
      <c r="D79" s="92"/>
      <c r="E79" s="92"/>
      <c r="F79" s="97"/>
      <c r="G79" s="97"/>
      <c r="H79" s="82" t="s">
        <v>140</v>
      </c>
    </row>
    <row r="80" spans="1:8" x14ac:dyDescent="0.2">
      <c r="A80" s="92"/>
      <c r="B80" s="92"/>
      <c r="C80" s="93" t="s">
        <v>153</v>
      </c>
      <c r="D80" s="92"/>
      <c r="E80" s="92"/>
      <c r="F80" s="97"/>
      <c r="G80" s="97"/>
      <c r="H80" s="82" t="s">
        <v>140</v>
      </c>
    </row>
    <row r="81" spans="1:8" x14ac:dyDescent="0.2">
      <c r="A81" s="92"/>
      <c r="B81" s="92"/>
      <c r="C81" s="93" t="s">
        <v>154</v>
      </c>
      <c r="D81" s="92"/>
      <c r="E81" s="92"/>
      <c r="F81" s="97"/>
      <c r="G81" s="97"/>
      <c r="H81" s="82" t="s">
        <v>140</v>
      </c>
    </row>
    <row r="82" spans="1:8" x14ac:dyDescent="0.2">
      <c r="A82" s="92"/>
      <c r="B82" s="92"/>
      <c r="C82" s="93" t="s">
        <v>139</v>
      </c>
      <c r="D82" s="92"/>
      <c r="E82" s="92" t="s">
        <v>140</v>
      </c>
      <c r="F82" s="98" t="s">
        <v>142</v>
      </c>
      <c r="G82" s="95">
        <v>0</v>
      </c>
      <c r="H82" s="82" t="s">
        <v>140</v>
      </c>
    </row>
    <row r="83" spans="1:8" x14ac:dyDescent="0.2">
      <c r="A83" s="92"/>
      <c r="B83" s="92"/>
      <c r="C83" s="96"/>
      <c r="D83" s="92"/>
      <c r="E83" s="92"/>
      <c r="F83" s="97"/>
      <c r="G83" s="97"/>
      <c r="H83" s="82" t="s">
        <v>140</v>
      </c>
    </row>
    <row r="84" spans="1:8" x14ac:dyDescent="0.2">
      <c r="A84" s="92"/>
      <c r="B84" s="92"/>
      <c r="C84" s="93" t="s">
        <v>155</v>
      </c>
      <c r="D84" s="92"/>
      <c r="E84" s="92"/>
      <c r="F84" s="97"/>
      <c r="G84" s="97"/>
      <c r="H84" s="82" t="s">
        <v>140</v>
      </c>
    </row>
    <row r="85" spans="1:8" x14ac:dyDescent="0.2">
      <c r="A85" s="92"/>
      <c r="B85" s="92"/>
      <c r="C85" s="93" t="s">
        <v>139</v>
      </c>
      <c r="D85" s="92"/>
      <c r="E85" s="92" t="s">
        <v>140</v>
      </c>
      <c r="F85" s="98" t="s">
        <v>142</v>
      </c>
      <c r="G85" s="95">
        <v>0</v>
      </c>
      <c r="H85" s="82" t="s">
        <v>140</v>
      </c>
    </row>
    <row r="86" spans="1:8" x14ac:dyDescent="0.2">
      <c r="A86" s="92"/>
      <c r="B86" s="92"/>
      <c r="C86" s="96"/>
      <c r="D86" s="92"/>
      <c r="E86" s="92"/>
      <c r="F86" s="97"/>
      <c r="G86" s="97"/>
      <c r="H86" s="82" t="s">
        <v>140</v>
      </c>
    </row>
    <row r="87" spans="1:8" x14ac:dyDescent="0.2">
      <c r="A87" s="92"/>
      <c r="B87" s="92"/>
      <c r="C87" s="93" t="s">
        <v>156</v>
      </c>
      <c r="D87" s="92"/>
      <c r="E87" s="92"/>
      <c r="F87" s="97"/>
      <c r="G87" s="97"/>
      <c r="H87" s="82" t="s">
        <v>140</v>
      </c>
    </row>
    <row r="88" spans="1:8" x14ac:dyDescent="0.2">
      <c r="A88" s="92"/>
      <c r="B88" s="92"/>
      <c r="C88" s="93" t="s">
        <v>139</v>
      </c>
      <c r="D88" s="92"/>
      <c r="E88" s="92" t="s">
        <v>140</v>
      </c>
      <c r="F88" s="98" t="s">
        <v>142</v>
      </c>
      <c r="G88" s="95">
        <v>0</v>
      </c>
      <c r="H88" s="82" t="s">
        <v>140</v>
      </c>
    </row>
    <row r="89" spans="1:8" x14ac:dyDescent="0.2">
      <c r="A89" s="92"/>
      <c r="B89" s="92"/>
      <c r="C89" s="96"/>
      <c r="D89" s="92"/>
      <c r="E89" s="92"/>
      <c r="F89" s="97"/>
      <c r="G89" s="97"/>
      <c r="H89" s="82" t="s">
        <v>140</v>
      </c>
    </row>
    <row r="90" spans="1:8" x14ac:dyDescent="0.2">
      <c r="A90" s="92"/>
      <c r="B90" s="92"/>
      <c r="C90" s="93" t="s">
        <v>157</v>
      </c>
      <c r="D90" s="92"/>
      <c r="E90" s="92"/>
      <c r="F90" s="97"/>
      <c r="G90" s="97"/>
      <c r="H90" s="82" t="s">
        <v>140</v>
      </c>
    </row>
    <row r="91" spans="1:8" x14ac:dyDescent="0.2">
      <c r="A91" s="87">
        <v>1</v>
      </c>
      <c r="B91" s="88"/>
      <c r="C91" s="88" t="s">
        <v>158</v>
      </c>
      <c r="D91" s="88"/>
      <c r="E91" s="99"/>
      <c r="F91" s="90">
        <v>111.022508999</v>
      </c>
      <c r="G91" s="91">
        <v>4.9037030000000002E-2</v>
      </c>
      <c r="H91" s="82">
        <v>5.01</v>
      </c>
    </row>
    <row r="92" spans="1:8" x14ac:dyDescent="0.2">
      <c r="A92" s="92"/>
      <c r="B92" s="92"/>
      <c r="C92" s="93" t="s">
        <v>139</v>
      </c>
      <c r="D92" s="92"/>
      <c r="E92" s="92" t="s">
        <v>140</v>
      </c>
      <c r="F92" s="94">
        <v>111.022508999</v>
      </c>
      <c r="G92" s="95">
        <v>4.9037030000000002E-2</v>
      </c>
      <c r="H92" s="82" t="s">
        <v>140</v>
      </c>
    </row>
    <row r="93" spans="1:8" x14ac:dyDescent="0.2">
      <c r="A93" s="92"/>
      <c r="B93" s="92"/>
      <c r="C93" s="96"/>
      <c r="D93" s="92"/>
      <c r="E93" s="92"/>
      <c r="F93" s="97"/>
      <c r="G93" s="97"/>
      <c r="H93" s="82" t="s">
        <v>140</v>
      </c>
    </row>
    <row r="94" spans="1:8" x14ac:dyDescent="0.2">
      <c r="A94" s="92"/>
      <c r="B94" s="92"/>
      <c r="C94" s="93" t="s">
        <v>159</v>
      </c>
      <c r="D94" s="92"/>
      <c r="E94" s="92"/>
      <c r="F94" s="94">
        <v>111.022508999</v>
      </c>
      <c r="G94" s="95">
        <v>4.9037030000000002E-2</v>
      </c>
      <c r="H94" s="82" t="s">
        <v>140</v>
      </c>
    </row>
    <row r="95" spans="1:8" x14ac:dyDescent="0.2">
      <c r="A95" s="92"/>
      <c r="B95" s="92"/>
      <c r="C95" s="97"/>
      <c r="D95" s="92"/>
      <c r="E95" s="92"/>
      <c r="F95" s="92"/>
      <c r="G95" s="92"/>
      <c r="H95" s="82" t="s">
        <v>140</v>
      </c>
    </row>
    <row r="96" spans="1:8" x14ac:dyDescent="0.2">
      <c r="A96" s="92"/>
      <c r="B96" s="92"/>
      <c r="C96" s="93" t="s">
        <v>160</v>
      </c>
      <c r="D96" s="92"/>
      <c r="E96" s="92"/>
      <c r="F96" s="92"/>
      <c r="G96" s="92"/>
      <c r="H96" s="82" t="s">
        <v>140</v>
      </c>
    </row>
    <row r="97" spans="1:10" x14ac:dyDescent="0.2">
      <c r="A97" s="92"/>
      <c r="B97" s="92"/>
      <c r="C97" s="93" t="s">
        <v>161</v>
      </c>
      <c r="D97" s="92"/>
      <c r="E97" s="92"/>
      <c r="F97" s="92"/>
      <c r="G97" s="92"/>
      <c r="H97" s="82" t="s">
        <v>140</v>
      </c>
    </row>
    <row r="98" spans="1:10" x14ac:dyDescent="0.2">
      <c r="A98" s="92"/>
      <c r="B98" s="92"/>
      <c r="C98" s="93" t="s">
        <v>139</v>
      </c>
      <c r="D98" s="92"/>
      <c r="E98" s="92" t="s">
        <v>140</v>
      </c>
      <c r="F98" s="98" t="s">
        <v>142</v>
      </c>
      <c r="G98" s="95">
        <v>0</v>
      </c>
      <c r="H98" s="82" t="s">
        <v>140</v>
      </c>
    </row>
    <row r="99" spans="1:10" x14ac:dyDescent="0.2">
      <c r="A99" s="92"/>
      <c r="B99" s="92"/>
      <c r="C99" s="96"/>
      <c r="D99" s="92"/>
      <c r="E99" s="92"/>
      <c r="F99" s="97"/>
      <c r="G99" s="97"/>
      <c r="H99" s="82" t="s">
        <v>140</v>
      </c>
    </row>
    <row r="100" spans="1:10" x14ac:dyDescent="0.2">
      <c r="A100" s="92"/>
      <c r="B100" s="92"/>
      <c r="C100" s="93" t="s">
        <v>162</v>
      </c>
      <c r="D100" s="92"/>
      <c r="E100" s="92"/>
      <c r="F100" s="92"/>
      <c r="G100" s="92"/>
      <c r="H100" s="82" t="s">
        <v>140</v>
      </c>
    </row>
    <row r="101" spans="1:10" x14ac:dyDescent="0.2">
      <c r="A101" s="92"/>
      <c r="B101" s="92"/>
      <c r="C101" s="93" t="s">
        <v>163</v>
      </c>
      <c r="D101" s="92"/>
      <c r="E101" s="92"/>
      <c r="F101" s="92"/>
      <c r="G101" s="92"/>
      <c r="H101" s="82" t="s">
        <v>140</v>
      </c>
    </row>
    <row r="102" spans="1:10" x14ac:dyDescent="0.2">
      <c r="A102" s="92"/>
      <c r="B102" s="92"/>
      <c r="C102" s="93" t="s">
        <v>139</v>
      </c>
      <c r="D102" s="92"/>
      <c r="E102" s="92" t="s">
        <v>140</v>
      </c>
      <c r="F102" s="98" t="s">
        <v>142</v>
      </c>
      <c r="G102" s="95">
        <v>0</v>
      </c>
      <c r="H102" s="82" t="s">
        <v>140</v>
      </c>
    </row>
    <row r="103" spans="1:10" x14ac:dyDescent="0.2">
      <c r="A103" s="92"/>
      <c r="B103" s="92"/>
      <c r="C103" s="96"/>
      <c r="D103" s="92"/>
      <c r="E103" s="92"/>
      <c r="F103" s="97"/>
      <c r="G103" s="97"/>
      <c r="H103" s="82" t="s">
        <v>140</v>
      </c>
    </row>
    <row r="104" spans="1:10" x14ac:dyDescent="0.2">
      <c r="A104" s="92"/>
      <c r="B104" s="92"/>
      <c r="C104" s="93" t="s">
        <v>164</v>
      </c>
      <c r="D104" s="92"/>
      <c r="E104" s="92"/>
      <c r="F104" s="97"/>
      <c r="G104" s="97"/>
      <c r="H104" s="82" t="s">
        <v>140</v>
      </c>
    </row>
    <row r="105" spans="1:10" x14ac:dyDescent="0.2">
      <c r="A105" s="92"/>
      <c r="B105" s="92"/>
      <c r="C105" s="93" t="s">
        <v>139</v>
      </c>
      <c r="D105" s="92"/>
      <c r="E105" s="92" t="s">
        <v>140</v>
      </c>
      <c r="F105" s="98" t="s">
        <v>142</v>
      </c>
      <c r="G105" s="95">
        <v>0</v>
      </c>
      <c r="H105" s="82" t="s">
        <v>140</v>
      </c>
    </row>
    <row r="106" spans="1:10" x14ac:dyDescent="0.2">
      <c r="A106" s="92"/>
      <c r="B106" s="92"/>
      <c r="C106" s="96"/>
      <c r="D106" s="92"/>
      <c r="E106" s="92"/>
      <c r="F106" s="97"/>
      <c r="G106" s="97"/>
      <c r="H106" s="82" t="s">
        <v>140</v>
      </c>
    </row>
    <row r="107" spans="1:10" x14ac:dyDescent="0.2">
      <c r="A107" s="99"/>
      <c r="B107" s="88"/>
      <c r="C107" s="88" t="s">
        <v>165</v>
      </c>
      <c r="D107" s="88"/>
      <c r="E107" s="99"/>
      <c r="F107" s="90">
        <v>-21.70475871</v>
      </c>
      <c r="G107" s="91">
        <v>-9.5866800000000002E-3</v>
      </c>
      <c r="H107" s="82" t="s">
        <v>140</v>
      </c>
    </row>
    <row r="108" spans="1:10" x14ac:dyDescent="0.2">
      <c r="A108" s="96"/>
      <c r="B108" s="96"/>
      <c r="C108" s="93" t="s">
        <v>166</v>
      </c>
      <c r="D108" s="97"/>
      <c r="E108" s="97"/>
      <c r="F108" s="94">
        <v>2264.0547599890001</v>
      </c>
      <c r="G108" s="100">
        <v>1.0000000099999999</v>
      </c>
      <c r="H108" s="82" t="s">
        <v>140</v>
      </c>
    </row>
    <row r="109" spans="1:10" x14ac:dyDescent="0.2">
      <c r="A109" s="101"/>
      <c r="B109" s="101"/>
      <c r="C109" s="102"/>
      <c r="D109" s="103"/>
      <c r="E109" s="103"/>
      <c r="F109" s="104"/>
      <c r="G109" s="105"/>
      <c r="H109" s="106"/>
    </row>
    <row r="110" spans="1:10" x14ac:dyDescent="0.2">
      <c r="A110" s="101"/>
      <c r="B110" s="192" t="s">
        <v>933</v>
      </c>
      <c r="C110" s="192"/>
      <c r="D110" s="192"/>
      <c r="E110" s="192"/>
      <c r="F110" s="192"/>
      <c r="G110" s="192"/>
      <c r="H110" s="192"/>
      <c r="J110" s="12"/>
    </row>
    <row r="111" spans="1:10" x14ac:dyDescent="0.2">
      <c r="A111" s="101"/>
      <c r="B111" s="192" t="s">
        <v>934</v>
      </c>
      <c r="C111" s="192"/>
      <c r="D111" s="192"/>
      <c r="E111" s="192"/>
      <c r="F111" s="192"/>
      <c r="G111" s="192"/>
      <c r="H111" s="192"/>
      <c r="J111" s="12"/>
    </row>
    <row r="112" spans="1:10" x14ac:dyDescent="0.2">
      <c r="A112" s="101"/>
      <c r="B112" s="192" t="s">
        <v>935</v>
      </c>
      <c r="C112" s="192"/>
      <c r="D112" s="192"/>
      <c r="E112" s="192"/>
      <c r="F112" s="192"/>
      <c r="G112" s="192"/>
      <c r="H112" s="192"/>
      <c r="J112" s="12"/>
    </row>
    <row r="113" spans="1:17" s="142" customFormat="1" ht="51.75" customHeight="1" x14ac:dyDescent="0.25">
      <c r="A113" s="141"/>
      <c r="B113" s="193" t="s">
        <v>936</v>
      </c>
      <c r="C113" s="193"/>
      <c r="D113" s="193"/>
      <c r="E113" s="193"/>
      <c r="F113" s="193"/>
      <c r="G113" s="193"/>
      <c r="H113" s="193"/>
      <c r="I113"/>
      <c r="J113" s="12"/>
      <c r="K113"/>
      <c r="L113"/>
      <c r="M113"/>
      <c r="N113"/>
      <c r="O113"/>
      <c r="P113"/>
      <c r="Q113"/>
    </row>
    <row r="114" spans="1:17" x14ac:dyDescent="0.2">
      <c r="A114" s="101"/>
      <c r="B114" s="192" t="s">
        <v>937</v>
      </c>
      <c r="C114" s="192"/>
      <c r="D114" s="192"/>
      <c r="E114" s="192"/>
      <c r="F114" s="192"/>
      <c r="G114" s="192"/>
      <c r="H114" s="192"/>
      <c r="J114" s="12"/>
    </row>
    <row r="115" spans="1:17" x14ac:dyDescent="0.2">
      <c r="A115" s="101"/>
      <c r="B115" s="101"/>
      <c r="C115" s="101"/>
      <c r="D115" s="103"/>
      <c r="E115" s="103"/>
      <c r="F115" s="103"/>
      <c r="G115" s="103"/>
    </row>
    <row r="116" spans="1:17" x14ac:dyDescent="0.2">
      <c r="A116" s="101"/>
      <c r="B116" s="195" t="s">
        <v>167</v>
      </c>
      <c r="C116" s="196"/>
      <c r="D116" s="197"/>
      <c r="E116" s="110"/>
      <c r="F116" s="103"/>
      <c r="G116" s="103"/>
    </row>
    <row r="117" spans="1:17" ht="30" customHeight="1" x14ac:dyDescent="0.2">
      <c r="A117" s="101"/>
      <c r="B117" s="189" t="s">
        <v>168</v>
      </c>
      <c r="C117" s="190"/>
      <c r="D117" s="81" t="s">
        <v>169</v>
      </c>
      <c r="E117" s="110"/>
      <c r="F117" s="103"/>
      <c r="G117" s="103"/>
    </row>
    <row r="118" spans="1:17" x14ac:dyDescent="0.2">
      <c r="A118" s="101"/>
      <c r="B118" s="189" t="s">
        <v>939</v>
      </c>
      <c r="C118" s="190"/>
      <c r="D118" s="81" t="s">
        <v>169</v>
      </c>
      <c r="E118" s="110"/>
      <c r="F118" s="103"/>
      <c r="G118" s="103"/>
    </row>
    <row r="119" spans="1:17" x14ac:dyDescent="0.2">
      <c r="A119" s="101"/>
      <c r="B119" s="189" t="s">
        <v>170</v>
      </c>
      <c r="C119" s="190"/>
      <c r="D119" s="111" t="s">
        <v>140</v>
      </c>
      <c r="E119" s="110"/>
      <c r="F119" s="103"/>
      <c r="G119" s="103"/>
    </row>
    <row r="120" spans="1:17" x14ac:dyDescent="0.2">
      <c r="A120" s="112"/>
      <c r="B120" s="113" t="s">
        <v>140</v>
      </c>
      <c r="C120" s="113" t="s">
        <v>940</v>
      </c>
      <c r="D120" s="113" t="s">
        <v>171</v>
      </c>
      <c r="E120" s="112"/>
      <c r="F120" s="112"/>
      <c r="G120" s="112"/>
      <c r="H120" s="112"/>
      <c r="J120" s="12"/>
    </row>
    <row r="121" spans="1:17" x14ac:dyDescent="0.2">
      <c r="A121" s="112"/>
      <c r="B121" s="114" t="s">
        <v>172</v>
      </c>
      <c r="C121" s="115">
        <v>46234</v>
      </c>
      <c r="D121" s="115">
        <v>46265</v>
      </c>
      <c r="E121" s="112"/>
      <c r="F121" s="112"/>
      <c r="G121" s="112"/>
      <c r="J121" s="12"/>
    </row>
    <row r="122" spans="1:17" x14ac:dyDescent="0.2">
      <c r="A122" s="112"/>
      <c r="B122" s="84" t="s">
        <v>173</v>
      </c>
      <c r="C122" s="116">
        <v>37.514800000000001</v>
      </c>
      <c r="D122" s="116">
        <v>37.862400000000001</v>
      </c>
      <c r="E122" s="112"/>
      <c r="F122" s="107"/>
      <c r="G122" s="117"/>
    </row>
    <row r="123" spans="1:17" x14ac:dyDescent="0.2">
      <c r="A123" s="112"/>
      <c r="B123" s="84" t="s">
        <v>941</v>
      </c>
      <c r="C123" s="116">
        <v>34.467799999999997</v>
      </c>
      <c r="D123" s="116">
        <v>34.787100000000002</v>
      </c>
      <c r="E123" s="112"/>
      <c r="F123" s="107"/>
      <c r="G123" s="117"/>
    </row>
    <row r="124" spans="1:17" x14ac:dyDescent="0.2">
      <c r="A124" s="112"/>
      <c r="B124" s="84" t="s">
        <v>174</v>
      </c>
      <c r="C124" s="116">
        <v>36.710900000000002</v>
      </c>
      <c r="D124" s="116">
        <v>37.044600000000003</v>
      </c>
      <c r="E124" s="112"/>
      <c r="F124" s="107"/>
      <c r="G124" s="117"/>
    </row>
    <row r="125" spans="1:17" x14ac:dyDescent="0.2">
      <c r="A125" s="112"/>
      <c r="B125" s="84" t="s">
        <v>942</v>
      </c>
      <c r="C125" s="116">
        <v>33.688200000000002</v>
      </c>
      <c r="D125" s="116">
        <v>33.994399999999999</v>
      </c>
      <c r="E125" s="112"/>
      <c r="F125" s="107"/>
      <c r="G125" s="117"/>
    </row>
    <row r="126" spans="1:17" x14ac:dyDescent="0.2">
      <c r="A126" s="112"/>
      <c r="B126" s="112"/>
      <c r="C126" s="112"/>
      <c r="D126" s="112"/>
      <c r="E126" s="112"/>
      <c r="F126" s="112"/>
      <c r="G126" s="112"/>
    </row>
    <row r="127" spans="1:17" x14ac:dyDescent="0.2">
      <c r="A127" s="112"/>
      <c r="B127" s="189" t="s">
        <v>943</v>
      </c>
      <c r="C127" s="190"/>
      <c r="D127" s="81" t="s">
        <v>169</v>
      </c>
      <c r="E127" s="112"/>
      <c r="F127" s="112"/>
      <c r="G127" s="112"/>
    </row>
    <row r="128" spans="1:17" x14ac:dyDescent="0.2">
      <c r="A128" s="112"/>
      <c r="B128" s="118"/>
      <c r="C128" s="118"/>
      <c r="D128" s="118"/>
      <c r="E128" s="112"/>
      <c r="F128" s="112"/>
      <c r="G128" s="112"/>
    </row>
    <row r="129" spans="1:7" x14ac:dyDescent="0.2">
      <c r="A129" s="112"/>
      <c r="B129" s="189" t="s">
        <v>176</v>
      </c>
      <c r="C129" s="190"/>
      <c r="D129" s="81" t="s">
        <v>169</v>
      </c>
      <c r="E129" s="118"/>
      <c r="F129" s="118"/>
      <c r="G129" s="118"/>
    </row>
    <row r="130" spans="1:7" x14ac:dyDescent="0.2">
      <c r="A130" s="112"/>
      <c r="B130" s="189" t="s">
        <v>177</v>
      </c>
      <c r="C130" s="190"/>
      <c r="D130" s="81" t="s">
        <v>169</v>
      </c>
      <c r="E130" s="112"/>
      <c r="F130" s="112"/>
      <c r="G130" s="112"/>
    </row>
    <row r="131" spans="1:7" ht="12.75" customHeight="1" x14ac:dyDescent="0.2">
      <c r="A131" s="112"/>
      <c r="B131" s="189" t="s">
        <v>178</v>
      </c>
      <c r="C131" s="190"/>
      <c r="D131" s="81" t="s">
        <v>169</v>
      </c>
      <c r="E131" s="120"/>
      <c r="F131" s="112"/>
      <c r="G131" s="112"/>
    </row>
    <row r="132" spans="1:7" ht="12.75" customHeight="1" x14ac:dyDescent="0.2">
      <c r="A132" s="112"/>
      <c r="B132" s="189" t="s">
        <v>179</v>
      </c>
      <c r="C132" s="190"/>
      <c r="D132" s="121">
        <v>0.19188706774515815</v>
      </c>
      <c r="E132" s="120"/>
      <c r="F132" s="112"/>
      <c r="G132" s="112"/>
    </row>
    <row r="135" spans="1:7" x14ac:dyDescent="0.2">
      <c r="B135" s="191" t="s">
        <v>944</v>
      </c>
      <c r="C135" s="191"/>
    </row>
    <row r="137" spans="1:7" ht="153.75" customHeight="1" x14ac:dyDescent="0.2"/>
    <row r="140" spans="1:7" x14ac:dyDescent="0.2">
      <c r="B140" s="13" t="s">
        <v>945</v>
      </c>
      <c r="C140" s="122"/>
      <c r="D140" s="13"/>
    </row>
    <row r="141" spans="1:7" x14ac:dyDescent="0.2">
      <c r="B141" s="13" t="s">
        <v>955</v>
      </c>
      <c r="D141" s="13"/>
    </row>
    <row r="142" spans="1:7" ht="165" customHeight="1" x14ac:dyDescent="0.2"/>
  </sheetData>
  <mergeCells count="18">
    <mergeCell ref="A1:H1"/>
    <mergeCell ref="A2:H2"/>
    <mergeCell ref="A3:H3"/>
    <mergeCell ref="B110:H110"/>
    <mergeCell ref="B111:H111"/>
    <mergeCell ref="B112:H112"/>
    <mergeCell ref="B113:H113"/>
    <mergeCell ref="B114:H114"/>
    <mergeCell ref="B116:D116"/>
    <mergeCell ref="B117:C117"/>
    <mergeCell ref="B131:C131"/>
    <mergeCell ref="B132:C132"/>
    <mergeCell ref="B135:C135"/>
    <mergeCell ref="B118:C118"/>
    <mergeCell ref="B119:C119"/>
    <mergeCell ref="B127:C127"/>
    <mergeCell ref="B129:C129"/>
    <mergeCell ref="B130:C130"/>
  </mergeCells>
  <hyperlinks>
    <hyperlink ref="I1" location="Index!B2" display="Index" xr:uid="{C5A77760-2536-48C5-9134-49B6AD3BD176}"/>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2B072-5C29-4AAE-9641-1A93A239FEF4}">
  <sheetPr>
    <outlinePr summaryBelow="0" summaryRight="0"/>
  </sheetPr>
  <dimension ref="A1:Q141"/>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4257812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400</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340</v>
      </c>
      <c r="C7" s="88" t="s">
        <v>341</v>
      </c>
      <c r="D7" s="88" t="s">
        <v>51</v>
      </c>
      <c r="E7" s="89">
        <v>71973</v>
      </c>
      <c r="F7" s="90">
        <v>544.11587999999995</v>
      </c>
      <c r="G7" s="91">
        <v>6.9685830000000004E-2</v>
      </c>
      <c r="H7" s="82" t="s">
        <v>140</v>
      </c>
    </row>
    <row r="8" spans="1:9" x14ac:dyDescent="0.2">
      <c r="A8" s="87">
        <v>2</v>
      </c>
      <c r="B8" s="88" t="s">
        <v>321</v>
      </c>
      <c r="C8" s="88" t="s">
        <v>322</v>
      </c>
      <c r="D8" s="88" t="s">
        <v>37</v>
      </c>
      <c r="E8" s="89">
        <v>7076</v>
      </c>
      <c r="F8" s="90">
        <v>498.39805999999999</v>
      </c>
      <c r="G8" s="91">
        <v>6.3830680000000001E-2</v>
      </c>
      <c r="H8" s="82" t="s">
        <v>140</v>
      </c>
    </row>
    <row r="9" spans="1:9" x14ac:dyDescent="0.2">
      <c r="A9" s="87">
        <v>3</v>
      </c>
      <c r="B9" s="88" t="s">
        <v>327</v>
      </c>
      <c r="C9" s="88" t="s">
        <v>328</v>
      </c>
      <c r="D9" s="88" t="s">
        <v>245</v>
      </c>
      <c r="E9" s="89">
        <v>21388</v>
      </c>
      <c r="F9" s="90">
        <v>341.75885199999999</v>
      </c>
      <c r="G9" s="91">
        <v>4.3769629999999997E-2</v>
      </c>
      <c r="H9" s="82" t="s">
        <v>140</v>
      </c>
    </row>
    <row r="10" spans="1:9" x14ac:dyDescent="0.2">
      <c r="A10" s="87">
        <v>4</v>
      </c>
      <c r="B10" s="88" t="s">
        <v>85</v>
      </c>
      <c r="C10" s="88" t="s">
        <v>86</v>
      </c>
      <c r="D10" s="88" t="s">
        <v>31</v>
      </c>
      <c r="E10" s="89">
        <v>38992</v>
      </c>
      <c r="F10" s="90">
        <v>314.76292000000001</v>
      </c>
      <c r="G10" s="91">
        <v>4.0312220000000003E-2</v>
      </c>
      <c r="H10" s="82" t="s">
        <v>140</v>
      </c>
    </row>
    <row r="11" spans="1:9" x14ac:dyDescent="0.2">
      <c r="A11" s="87">
        <v>5</v>
      </c>
      <c r="B11" s="88" t="s">
        <v>346</v>
      </c>
      <c r="C11" s="88" t="s">
        <v>347</v>
      </c>
      <c r="D11" s="88" t="s">
        <v>203</v>
      </c>
      <c r="E11" s="89">
        <v>107991</v>
      </c>
      <c r="F11" s="90">
        <v>309.82617900000002</v>
      </c>
      <c r="G11" s="91">
        <v>3.967996E-2</v>
      </c>
      <c r="H11" s="82" t="s">
        <v>140</v>
      </c>
    </row>
    <row r="12" spans="1:9" x14ac:dyDescent="0.2">
      <c r="A12" s="87">
        <v>6</v>
      </c>
      <c r="B12" s="88" t="s">
        <v>331</v>
      </c>
      <c r="C12" s="88" t="s">
        <v>332</v>
      </c>
      <c r="D12" s="88" t="s">
        <v>190</v>
      </c>
      <c r="E12" s="89">
        <v>33039</v>
      </c>
      <c r="F12" s="90">
        <v>309.80670300000003</v>
      </c>
      <c r="G12" s="91">
        <v>3.9677459999999998E-2</v>
      </c>
      <c r="H12" s="82" t="s">
        <v>140</v>
      </c>
    </row>
    <row r="13" spans="1:9" x14ac:dyDescent="0.2">
      <c r="A13" s="87">
        <v>7</v>
      </c>
      <c r="B13" s="88" t="s">
        <v>329</v>
      </c>
      <c r="C13" s="88" t="s">
        <v>330</v>
      </c>
      <c r="D13" s="88" t="s">
        <v>44</v>
      </c>
      <c r="E13" s="89">
        <v>438624</v>
      </c>
      <c r="F13" s="90">
        <v>303.13304640000001</v>
      </c>
      <c r="G13" s="91">
        <v>3.8822759999999998E-2</v>
      </c>
      <c r="H13" s="82" t="s">
        <v>140</v>
      </c>
    </row>
    <row r="14" spans="1:9" x14ac:dyDescent="0.2">
      <c r="A14" s="87">
        <v>8</v>
      </c>
      <c r="B14" s="88" t="s">
        <v>356</v>
      </c>
      <c r="C14" s="88" t="s">
        <v>357</v>
      </c>
      <c r="D14" s="88" t="s">
        <v>115</v>
      </c>
      <c r="E14" s="89">
        <v>19836</v>
      </c>
      <c r="F14" s="90">
        <v>299.72196000000002</v>
      </c>
      <c r="G14" s="91">
        <v>3.8385889999999999E-2</v>
      </c>
      <c r="H14" s="82" t="s">
        <v>140</v>
      </c>
    </row>
    <row r="15" spans="1:9" x14ac:dyDescent="0.2">
      <c r="A15" s="87">
        <v>9</v>
      </c>
      <c r="B15" s="88" t="s">
        <v>344</v>
      </c>
      <c r="C15" s="88" t="s">
        <v>345</v>
      </c>
      <c r="D15" s="88" t="s">
        <v>44</v>
      </c>
      <c r="E15" s="89">
        <v>382570</v>
      </c>
      <c r="F15" s="90">
        <v>282.98702900000001</v>
      </c>
      <c r="G15" s="91">
        <v>3.6242620000000003E-2</v>
      </c>
      <c r="H15" s="82" t="s">
        <v>140</v>
      </c>
    </row>
    <row r="16" spans="1:9" x14ac:dyDescent="0.2">
      <c r="A16" s="87">
        <v>10</v>
      </c>
      <c r="B16" s="88" t="s">
        <v>342</v>
      </c>
      <c r="C16" s="88" t="s">
        <v>343</v>
      </c>
      <c r="D16" s="88" t="s">
        <v>44</v>
      </c>
      <c r="E16" s="89">
        <v>76163</v>
      </c>
      <c r="F16" s="90">
        <v>261.65798649999999</v>
      </c>
      <c r="G16" s="91">
        <v>3.3510980000000003E-2</v>
      </c>
      <c r="H16" s="82" t="s">
        <v>140</v>
      </c>
    </row>
    <row r="17" spans="1:8" x14ac:dyDescent="0.2">
      <c r="A17" s="87">
        <v>11</v>
      </c>
      <c r="B17" s="88" t="s">
        <v>348</v>
      </c>
      <c r="C17" s="88" t="s">
        <v>349</v>
      </c>
      <c r="D17" s="88" t="s">
        <v>118</v>
      </c>
      <c r="E17" s="89">
        <v>106345</v>
      </c>
      <c r="F17" s="90">
        <v>249.28331449999999</v>
      </c>
      <c r="G17" s="91">
        <v>3.1926129999999997E-2</v>
      </c>
      <c r="H17" s="82" t="s">
        <v>140</v>
      </c>
    </row>
    <row r="18" spans="1:8" x14ac:dyDescent="0.2">
      <c r="A18" s="87">
        <v>12</v>
      </c>
      <c r="B18" s="88" t="s">
        <v>350</v>
      </c>
      <c r="C18" s="88" t="s">
        <v>351</v>
      </c>
      <c r="D18" s="88" t="s">
        <v>112</v>
      </c>
      <c r="E18" s="89">
        <v>37303</v>
      </c>
      <c r="F18" s="90">
        <v>244.6517255</v>
      </c>
      <c r="G18" s="91">
        <v>3.133296E-2</v>
      </c>
      <c r="H18" s="82" t="s">
        <v>140</v>
      </c>
    </row>
    <row r="19" spans="1:8" x14ac:dyDescent="0.2">
      <c r="A19" s="87">
        <v>13</v>
      </c>
      <c r="B19" s="88" t="s">
        <v>317</v>
      </c>
      <c r="C19" s="88" t="s">
        <v>318</v>
      </c>
      <c r="D19" s="88" t="s">
        <v>227</v>
      </c>
      <c r="E19" s="89">
        <v>65871</v>
      </c>
      <c r="F19" s="90">
        <v>216.12275099999999</v>
      </c>
      <c r="G19" s="91">
        <v>2.7679200000000001E-2</v>
      </c>
      <c r="H19" s="82" t="s">
        <v>140</v>
      </c>
    </row>
    <row r="20" spans="1:8" x14ac:dyDescent="0.2">
      <c r="A20" s="87">
        <v>14</v>
      </c>
      <c r="B20" s="88" t="s">
        <v>40</v>
      </c>
      <c r="C20" s="88" t="s">
        <v>41</v>
      </c>
      <c r="D20" s="88" t="s">
        <v>13</v>
      </c>
      <c r="E20" s="89">
        <v>15091</v>
      </c>
      <c r="F20" s="90">
        <v>211.409819</v>
      </c>
      <c r="G20" s="91">
        <v>2.707561E-2</v>
      </c>
      <c r="H20" s="82" t="s">
        <v>140</v>
      </c>
    </row>
    <row r="21" spans="1:8" ht="25.5" x14ac:dyDescent="0.2">
      <c r="A21" s="87">
        <v>15</v>
      </c>
      <c r="B21" s="88" t="s">
        <v>354</v>
      </c>
      <c r="C21" s="88" t="s">
        <v>355</v>
      </c>
      <c r="D21" s="88" t="s">
        <v>215</v>
      </c>
      <c r="E21" s="89">
        <v>3653</v>
      </c>
      <c r="F21" s="90">
        <v>210.70504</v>
      </c>
      <c r="G21" s="91">
        <v>2.6985350000000002E-2</v>
      </c>
      <c r="H21" s="82" t="s">
        <v>140</v>
      </c>
    </row>
    <row r="22" spans="1:8" ht="25.5" x14ac:dyDescent="0.2">
      <c r="A22" s="87">
        <v>16</v>
      </c>
      <c r="B22" s="88" t="s">
        <v>358</v>
      </c>
      <c r="C22" s="88" t="s">
        <v>359</v>
      </c>
      <c r="D22" s="88" t="s">
        <v>360</v>
      </c>
      <c r="E22" s="89">
        <v>48701</v>
      </c>
      <c r="F22" s="90">
        <v>208.75683649999999</v>
      </c>
      <c r="G22" s="91">
        <v>2.673584E-2</v>
      </c>
      <c r="H22" s="82" t="s">
        <v>140</v>
      </c>
    </row>
    <row r="23" spans="1:8" x14ac:dyDescent="0.2">
      <c r="A23" s="87">
        <v>17</v>
      </c>
      <c r="B23" s="88" t="s">
        <v>65</v>
      </c>
      <c r="C23" s="88" t="s">
        <v>66</v>
      </c>
      <c r="D23" s="88" t="s">
        <v>31</v>
      </c>
      <c r="E23" s="89">
        <v>3065</v>
      </c>
      <c r="F23" s="90">
        <v>187.56267500000001</v>
      </c>
      <c r="G23" s="91">
        <v>2.402147E-2</v>
      </c>
      <c r="H23" s="82" t="s">
        <v>140</v>
      </c>
    </row>
    <row r="24" spans="1:8" x14ac:dyDescent="0.2">
      <c r="A24" s="87">
        <v>18</v>
      </c>
      <c r="B24" s="88" t="s">
        <v>250</v>
      </c>
      <c r="C24" s="88" t="s">
        <v>251</v>
      </c>
      <c r="D24" s="88" t="s">
        <v>183</v>
      </c>
      <c r="E24" s="89">
        <v>1412</v>
      </c>
      <c r="F24" s="90">
        <v>186.84996000000001</v>
      </c>
      <c r="G24" s="91">
        <v>2.393019E-2</v>
      </c>
      <c r="H24" s="82" t="s">
        <v>140</v>
      </c>
    </row>
    <row r="25" spans="1:8" x14ac:dyDescent="0.2">
      <c r="A25" s="87">
        <v>19</v>
      </c>
      <c r="B25" s="88" t="s">
        <v>361</v>
      </c>
      <c r="C25" s="88" t="s">
        <v>362</v>
      </c>
      <c r="D25" s="88" t="s">
        <v>183</v>
      </c>
      <c r="E25" s="89">
        <v>22434</v>
      </c>
      <c r="F25" s="90">
        <v>178.41760199999999</v>
      </c>
      <c r="G25" s="91">
        <v>2.2850240000000001E-2</v>
      </c>
      <c r="H25" s="82" t="s">
        <v>140</v>
      </c>
    </row>
    <row r="26" spans="1:8" x14ac:dyDescent="0.2">
      <c r="A26" s="87">
        <v>20</v>
      </c>
      <c r="B26" s="88" t="s">
        <v>75</v>
      </c>
      <c r="C26" s="88" t="s">
        <v>76</v>
      </c>
      <c r="D26" s="88" t="s">
        <v>77</v>
      </c>
      <c r="E26" s="89">
        <v>3018</v>
      </c>
      <c r="F26" s="90">
        <v>157.96212</v>
      </c>
      <c r="G26" s="91">
        <v>2.023047E-2</v>
      </c>
      <c r="H26" s="82" t="s">
        <v>140</v>
      </c>
    </row>
    <row r="27" spans="1:8" x14ac:dyDescent="0.2">
      <c r="A27" s="87">
        <v>21</v>
      </c>
      <c r="B27" s="88" t="s">
        <v>352</v>
      </c>
      <c r="C27" s="88" t="s">
        <v>353</v>
      </c>
      <c r="D27" s="88" t="s">
        <v>115</v>
      </c>
      <c r="E27" s="89">
        <v>96717</v>
      </c>
      <c r="F27" s="90">
        <v>151.4394786</v>
      </c>
      <c r="G27" s="91">
        <v>1.939511E-2</v>
      </c>
      <c r="H27" s="82" t="s">
        <v>140</v>
      </c>
    </row>
    <row r="28" spans="1:8" ht="25.5" x14ac:dyDescent="0.2">
      <c r="A28" s="87">
        <v>22</v>
      </c>
      <c r="B28" s="88" t="s">
        <v>78</v>
      </c>
      <c r="C28" s="88" t="s">
        <v>79</v>
      </c>
      <c r="D28" s="88" t="s">
        <v>25</v>
      </c>
      <c r="E28" s="89">
        <v>2622</v>
      </c>
      <c r="F28" s="90">
        <v>134.58725999999999</v>
      </c>
      <c r="G28" s="91">
        <v>1.723682E-2</v>
      </c>
      <c r="H28" s="82" t="s">
        <v>140</v>
      </c>
    </row>
    <row r="29" spans="1:8" x14ac:dyDescent="0.2">
      <c r="A29" s="87">
        <v>23</v>
      </c>
      <c r="B29" s="88" t="s">
        <v>291</v>
      </c>
      <c r="C29" s="88" t="s">
        <v>292</v>
      </c>
      <c r="D29" s="88" t="s">
        <v>31</v>
      </c>
      <c r="E29" s="89">
        <v>6467</v>
      </c>
      <c r="F29" s="90">
        <v>130.82740999999999</v>
      </c>
      <c r="G29" s="91">
        <v>1.6755289999999999E-2</v>
      </c>
      <c r="H29" s="82" t="s">
        <v>140</v>
      </c>
    </row>
    <row r="30" spans="1:8" x14ac:dyDescent="0.2">
      <c r="A30" s="87">
        <v>24</v>
      </c>
      <c r="B30" s="88" t="s">
        <v>365</v>
      </c>
      <c r="C30" s="88" t="s">
        <v>366</v>
      </c>
      <c r="D30" s="88" t="s">
        <v>232</v>
      </c>
      <c r="E30" s="89">
        <v>25131</v>
      </c>
      <c r="F30" s="90">
        <v>130.04035949999999</v>
      </c>
      <c r="G30" s="91">
        <v>1.6654490000000001E-2</v>
      </c>
      <c r="H30" s="82" t="s">
        <v>140</v>
      </c>
    </row>
    <row r="31" spans="1:8" x14ac:dyDescent="0.2">
      <c r="A31" s="87">
        <v>25</v>
      </c>
      <c r="B31" s="88" t="s">
        <v>367</v>
      </c>
      <c r="C31" s="88" t="s">
        <v>368</v>
      </c>
      <c r="D31" s="88" t="s">
        <v>183</v>
      </c>
      <c r="E31" s="89">
        <v>8289</v>
      </c>
      <c r="F31" s="90">
        <v>123.133095</v>
      </c>
      <c r="G31" s="91">
        <v>1.576986E-2</v>
      </c>
      <c r="H31" s="82" t="s">
        <v>140</v>
      </c>
    </row>
    <row r="32" spans="1:8" x14ac:dyDescent="0.2">
      <c r="A32" s="87">
        <v>26</v>
      </c>
      <c r="B32" s="88" t="s">
        <v>386</v>
      </c>
      <c r="C32" s="88" t="s">
        <v>387</v>
      </c>
      <c r="D32" s="88" t="s">
        <v>190</v>
      </c>
      <c r="E32" s="89">
        <v>38673</v>
      </c>
      <c r="F32" s="90">
        <v>112.63511250000001</v>
      </c>
      <c r="G32" s="91">
        <v>1.442537E-2</v>
      </c>
      <c r="H32" s="82" t="s">
        <v>140</v>
      </c>
    </row>
    <row r="33" spans="1:8" ht="25.5" x14ac:dyDescent="0.2">
      <c r="A33" s="87">
        <v>27</v>
      </c>
      <c r="B33" s="88" t="s">
        <v>371</v>
      </c>
      <c r="C33" s="88" t="s">
        <v>372</v>
      </c>
      <c r="D33" s="88" t="s">
        <v>215</v>
      </c>
      <c r="E33" s="89">
        <v>12965</v>
      </c>
      <c r="F33" s="90">
        <v>109.100475</v>
      </c>
      <c r="G33" s="91">
        <v>1.3972679999999999E-2</v>
      </c>
      <c r="H33" s="82" t="s">
        <v>140</v>
      </c>
    </row>
    <row r="34" spans="1:8" x14ac:dyDescent="0.2">
      <c r="A34" s="87">
        <v>28</v>
      </c>
      <c r="B34" s="88" t="s">
        <v>375</v>
      </c>
      <c r="C34" s="88" t="s">
        <v>376</v>
      </c>
      <c r="D34" s="88" t="s">
        <v>118</v>
      </c>
      <c r="E34" s="89">
        <v>18794</v>
      </c>
      <c r="F34" s="90">
        <v>107.351328</v>
      </c>
      <c r="G34" s="91">
        <v>1.3748659999999999E-2</v>
      </c>
      <c r="H34" s="82" t="s">
        <v>140</v>
      </c>
    </row>
    <row r="35" spans="1:8" x14ac:dyDescent="0.2">
      <c r="A35" s="87">
        <v>29</v>
      </c>
      <c r="B35" s="88" t="s">
        <v>369</v>
      </c>
      <c r="C35" s="88" t="s">
        <v>370</v>
      </c>
      <c r="D35" s="88" t="s">
        <v>31</v>
      </c>
      <c r="E35" s="89">
        <v>6481</v>
      </c>
      <c r="F35" s="90">
        <v>106.489311</v>
      </c>
      <c r="G35" s="91">
        <v>1.3638269999999999E-2</v>
      </c>
      <c r="H35" s="82" t="s">
        <v>140</v>
      </c>
    </row>
    <row r="36" spans="1:8" x14ac:dyDescent="0.2">
      <c r="A36" s="87">
        <v>30</v>
      </c>
      <c r="B36" s="88" t="s">
        <v>373</v>
      </c>
      <c r="C36" s="88" t="s">
        <v>374</v>
      </c>
      <c r="D36" s="88" t="s">
        <v>31</v>
      </c>
      <c r="E36" s="89">
        <v>28519</v>
      </c>
      <c r="F36" s="90">
        <v>105.97660399999999</v>
      </c>
      <c r="G36" s="91">
        <v>1.3572600000000001E-2</v>
      </c>
      <c r="H36" s="82" t="s">
        <v>140</v>
      </c>
    </row>
    <row r="37" spans="1:8" x14ac:dyDescent="0.2">
      <c r="A37" s="87">
        <v>31</v>
      </c>
      <c r="B37" s="88" t="s">
        <v>377</v>
      </c>
      <c r="C37" s="88" t="s">
        <v>378</v>
      </c>
      <c r="D37" s="88" t="s">
        <v>379</v>
      </c>
      <c r="E37" s="89">
        <v>12654</v>
      </c>
      <c r="F37" s="90">
        <v>101.156076</v>
      </c>
      <c r="G37" s="91">
        <v>1.295523E-2</v>
      </c>
      <c r="H37" s="82" t="s">
        <v>140</v>
      </c>
    </row>
    <row r="38" spans="1:8" x14ac:dyDescent="0.2">
      <c r="A38" s="87">
        <v>32</v>
      </c>
      <c r="B38" s="88" t="s">
        <v>380</v>
      </c>
      <c r="C38" s="88" t="s">
        <v>381</v>
      </c>
      <c r="D38" s="88" t="s">
        <v>31</v>
      </c>
      <c r="E38" s="89">
        <v>8560</v>
      </c>
      <c r="F38" s="90">
        <v>91.591999999999999</v>
      </c>
      <c r="G38" s="91">
        <v>1.1730340000000001E-2</v>
      </c>
      <c r="H38" s="82" t="s">
        <v>140</v>
      </c>
    </row>
    <row r="39" spans="1:8" x14ac:dyDescent="0.2">
      <c r="A39" s="87">
        <v>33</v>
      </c>
      <c r="B39" s="88" t="s">
        <v>113</v>
      </c>
      <c r="C39" s="88" t="s">
        <v>114</v>
      </c>
      <c r="D39" s="88" t="s">
        <v>115</v>
      </c>
      <c r="E39" s="89">
        <v>1185</v>
      </c>
      <c r="F39" s="90">
        <v>90.296999999999997</v>
      </c>
      <c r="G39" s="91">
        <v>1.156449E-2</v>
      </c>
      <c r="H39" s="82" t="s">
        <v>140</v>
      </c>
    </row>
    <row r="40" spans="1:8" x14ac:dyDescent="0.2">
      <c r="A40" s="87">
        <v>34</v>
      </c>
      <c r="B40" s="88" t="s">
        <v>119</v>
      </c>
      <c r="C40" s="88" t="s">
        <v>120</v>
      </c>
      <c r="D40" s="88" t="s">
        <v>37</v>
      </c>
      <c r="E40" s="89">
        <v>18879</v>
      </c>
      <c r="F40" s="90">
        <v>77.753161500000004</v>
      </c>
      <c r="G40" s="91">
        <v>9.95798E-3</v>
      </c>
      <c r="H40" s="82" t="s">
        <v>140</v>
      </c>
    </row>
    <row r="41" spans="1:8" ht="25.5" x14ac:dyDescent="0.2">
      <c r="A41" s="87">
        <v>35</v>
      </c>
      <c r="B41" s="88" t="s">
        <v>384</v>
      </c>
      <c r="C41" s="88" t="s">
        <v>385</v>
      </c>
      <c r="D41" s="88" t="s">
        <v>215</v>
      </c>
      <c r="E41" s="89">
        <v>9343</v>
      </c>
      <c r="F41" s="90">
        <v>77.406755000000004</v>
      </c>
      <c r="G41" s="91">
        <v>9.9136099999999998E-3</v>
      </c>
      <c r="H41" s="82" t="s">
        <v>140</v>
      </c>
    </row>
    <row r="42" spans="1:8" x14ac:dyDescent="0.2">
      <c r="A42" s="87">
        <v>36</v>
      </c>
      <c r="B42" s="88" t="s">
        <v>390</v>
      </c>
      <c r="C42" s="88" t="s">
        <v>391</v>
      </c>
      <c r="D42" s="88" t="s">
        <v>392</v>
      </c>
      <c r="E42" s="89">
        <v>7010</v>
      </c>
      <c r="F42" s="90">
        <v>71.621170000000006</v>
      </c>
      <c r="G42" s="91">
        <v>9.1726399999999993E-3</v>
      </c>
      <c r="H42" s="82" t="s">
        <v>140</v>
      </c>
    </row>
    <row r="43" spans="1:8" x14ac:dyDescent="0.2">
      <c r="A43" s="87">
        <v>37</v>
      </c>
      <c r="B43" s="88" t="s">
        <v>388</v>
      </c>
      <c r="C43" s="88" t="s">
        <v>389</v>
      </c>
      <c r="D43" s="88" t="s">
        <v>183</v>
      </c>
      <c r="E43" s="89">
        <v>5599</v>
      </c>
      <c r="F43" s="90">
        <v>70.614587999999998</v>
      </c>
      <c r="G43" s="91">
        <v>9.0437299999999998E-3</v>
      </c>
      <c r="H43" s="82" t="s">
        <v>140</v>
      </c>
    </row>
    <row r="44" spans="1:8" x14ac:dyDescent="0.2">
      <c r="A44" s="87">
        <v>38</v>
      </c>
      <c r="B44" s="88" t="s">
        <v>393</v>
      </c>
      <c r="C44" s="88" t="s">
        <v>394</v>
      </c>
      <c r="D44" s="88" t="s">
        <v>245</v>
      </c>
      <c r="E44" s="89">
        <v>26290</v>
      </c>
      <c r="F44" s="90">
        <v>64.489369999999994</v>
      </c>
      <c r="G44" s="91">
        <v>8.2592599999999992E-3</v>
      </c>
      <c r="H44" s="82" t="s">
        <v>140</v>
      </c>
    </row>
    <row r="45" spans="1:8" x14ac:dyDescent="0.2">
      <c r="A45" s="87">
        <v>39</v>
      </c>
      <c r="B45" s="88" t="s">
        <v>382</v>
      </c>
      <c r="C45" s="88" t="s">
        <v>383</v>
      </c>
      <c r="D45" s="88" t="s">
        <v>115</v>
      </c>
      <c r="E45" s="89">
        <v>7334</v>
      </c>
      <c r="F45" s="90">
        <v>55.536715000000001</v>
      </c>
      <c r="G45" s="91">
        <v>7.1126799999999997E-3</v>
      </c>
      <c r="H45" s="82" t="s">
        <v>140</v>
      </c>
    </row>
    <row r="46" spans="1:8" x14ac:dyDescent="0.2">
      <c r="A46" s="92"/>
      <c r="B46" s="92"/>
      <c r="C46" s="93" t="s">
        <v>139</v>
      </c>
      <c r="D46" s="92"/>
      <c r="E46" s="92" t="s">
        <v>140</v>
      </c>
      <c r="F46" s="94">
        <v>7429.9377285</v>
      </c>
      <c r="G46" s="95">
        <v>0.95156459999999998</v>
      </c>
      <c r="H46" s="82" t="s">
        <v>140</v>
      </c>
    </row>
    <row r="47" spans="1:8" x14ac:dyDescent="0.2">
      <c r="A47" s="92"/>
      <c r="B47" s="92"/>
      <c r="C47" s="96"/>
      <c r="D47" s="92"/>
      <c r="E47" s="92"/>
      <c r="F47" s="97"/>
      <c r="G47" s="97"/>
      <c r="H47" s="82" t="s">
        <v>140</v>
      </c>
    </row>
    <row r="48" spans="1:8" x14ac:dyDescent="0.2">
      <c r="A48" s="92"/>
      <c r="B48" s="92"/>
      <c r="C48" s="93" t="s">
        <v>141</v>
      </c>
      <c r="D48" s="92"/>
      <c r="E48" s="92"/>
      <c r="F48" s="92"/>
      <c r="G48" s="92"/>
      <c r="H48" s="82" t="s">
        <v>140</v>
      </c>
    </row>
    <row r="49" spans="1:8" x14ac:dyDescent="0.2">
      <c r="A49" s="92"/>
      <c r="B49" s="92"/>
      <c r="C49" s="93" t="s">
        <v>139</v>
      </c>
      <c r="D49" s="92"/>
      <c r="E49" s="92" t="s">
        <v>140</v>
      </c>
      <c r="F49" s="98" t="s">
        <v>142</v>
      </c>
      <c r="G49" s="95">
        <v>0</v>
      </c>
      <c r="H49" s="82" t="s">
        <v>140</v>
      </c>
    </row>
    <row r="50" spans="1:8" x14ac:dyDescent="0.2">
      <c r="A50" s="92"/>
      <c r="B50" s="92"/>
      <c r="C50" s="96"/>
      <c r="D50" s="92"/>
      <c r="E50" s="92"/>
      <c r="F50" s="97"/>
      <c r="G50" s="97"/>
      <c r="H50" s="82" t="s">
        <v>140</v>
      </c>
    </row>
    <row r="51" spans="1:8" x14ac:dyDescent="0.2">
      <c r="A51" s="92"/>
      <c r="B51" s="92"/>
      <c r="C51" s="93" t="s">
        <v>143</v>
      </c>
      <c r="D51" s="92"/>
      <c r="E51" s="92"/>
      <c r="F51" s="92"/>
      <c r="G51" s="92"/>
      <c r="H51" s="82" t="s">
        <v>140</v>
      </c>
    </row>
    <row r="52" spans="1:8" x14ac:dyDescent="0.2">
      <c r="A52" s="92"/>
      <c r="B52" s="92"/>
      <c r="C52" s="93" t="s">
        <v>139</v>
      </c>
      <c r="D52" s="92"/>
      <c r="E52" s="92" t="s">
        <v>140</v>
      </c>
      <c r="F52" s="98" t="s">
        <v>142</v>
      </c>
      <c r="G52" s="95">
        <v>0</v>
      </c>
      <c r="H52" s="82" t="s">
        <v>140</v>
      </c>
    </row>
    <row r="53" spans="1:8" x14ac:dyDescent="0.2">
      <c r="A53" s="92"/>
      <c r="B53" s="92"/>
      <c r="C53" s="96"/>
      <c r="D53" s="92"/>
      <c r="E53" s="92"/>
      <c r="F53" s="97"/>
      <c r="G53" s="97"/>
      <c r="H53" s="82" t="s">
        <v>140</v>
      </c>
    </row>
    <row r="54" spans="1:8" x14ac:dyDescent="0.2">
      <c r="A54" s="92"/>
      <c r="B54" s="92"/>
      <c r="C54" s="93" t="s">
        <v>144</v>
      </c>
      <c r="D54" s="92"/>
      <c r="E54" s="92"/>
      <c r="F54" s="92"/>
      <c r="G54" s="92"/>
      <c r="H54" s="82" t="s">
        <v>140</v>
      </c>
    </row>
    <row r="55" spans="1:8" x14ac:dyDescent="0.2">
      <c r="A55" s="92"/>
      <c r="B55" s="92"/>
      <c r="C55" s="93" t="s">
        <v>139</v>
      </c>
      <c r="D55" s="92"/>
      <c r="E55" s="92" t="s">
        <v>140</v>
      </c>
      <c r="F55" s="98" t="s">
        <v>142</v>
      </c>
      <c r="G55" s="95">
        <v>0</v>
      </c>
      <c r="H55" s="82" t="s">
        <v>140</v>
      </c>
    </row>
    <row r="56" spans="1:8" x14ac:dyDescent="0.2">
      <c r="A56" s="92"/>
      <c r="B56" s="92"/>
      <c r="C56" s="96"/>
      <c r="D56" s="92"/>
      <c r="E56" s="92"/>
      <c r="F56" s="97"/>
      <c r="G56" s="97"/>
      <c r="H56" s="82" t="s">
        <v>140</v>
      </c>
    </row>
    <row r="57" spans="1:8" x14ac:dyDescent="0.2">
      <c r="A57" s="92"/>
      <c r="B57" s="92"/>
      <c r="C57" s="93" t="s">
        <v>145</v>
      </c>
      <c r="D57" s="92"/>
      <c r="E57" s="92"/>
      <c r="F57" s="97"/>
      <c r="G57" s="97"/>
      <c r="H57" s="82" t="s">
        <v>140</v>
      </c>
    </row>
    <row r="58" spans="1:8" x14ac:dyDescent="0.2">
      <c r="A58" s="92"/>
      <c r="B58" s="92"/>
      <c r="C58" s="93" t="s">
        <v>139</v>
      </c>
      <c r="D58" s="92"/>
      <c r="E58" s="92" t="s">
        <v>140</v>
      </c>
      <c r="F58" s="98" t="s">
        <v>142</v>
      </c>
      <c r="G58" s="95">
        <v>0</v>
      </c>
      <c r="H58" s="82" t="s">
        <v>140</v>
      </c>
    </row>
    <row r="59" spans="1:8" x14ac:dyDescent="0.2">
      <c r="A59" s="92"/>
      <c r="B59" s="92"/>
      <c r="C59" s="96"/>
      <c r="D59" s="92"/>
      <c r="E59" s="92"/>
      <c r="F59" s="97"/>
      <c r="G59" s="97"/>
      <c r="H59" s="82" t="s">
        <v>140</v>
      </c>
    </row>
    <row r="60" spans="1:8" x14ac:dyDescent="0.2">
      <c r="A60" s="92"/>
      <c r="B60" s="92"/>
      <c r="C60" s="93" t="s">
        <v>146</v>
      </c>
      <c r="D60" s="92"/>
      <c r="E60" s="92"/>
      <c r="F60" s="97"/>
      <c r="G60" s="97"/>
      <c r="H60" s="82" t="s">
        <v>140</v>
      </c>
    </row>
    <row r="61" spans="1:8" x14ac:dyDescent="0.2">
      <c r="A61" s="92"/>
      <c r="B61" s="92"/>
      <c r="C61" s="93" t="s">
        <v>139</v>
      </c>
      <c r="D61" s="92"/>
      <c r="E61" s="92" t="s">
        <v>140</v>
      </c>
      <c r="F61" s="98" t="s">
        <v>142</v>
      </c>
      <c r="G61" s="95">
        <v>0</v>
      </c>
      <c r="H61" s="82" t="s">
        <v>140</v>
      </c>
    </row>
    <row r="62" spans="1:8" x14ac:dyDescent="0.2">
      <c r="A62" s="92"/>
      <c r="B62" s="92"/>
      <c r="C62" s="96"/>
      <c r="D62" s="92"/>
      <c r="E62" s="92"/>
      <c r="F62" s="97"/>
      <c r="G62" s="97"/>
      <c r="H62" s="82" t="s">
        <v>140</v>
      </c>
    </row>
    <row r="63" spans="1:8" x14ac:dyDescent="0.2">
      <c r="A63" s="92"/>
      <c r="B63" s="92"/>
      <c r="C63" s="93" t="s">
        <v>147</v>
      </c>
      <c r="D63" s="92"/>
      <c r="E63" s="92"/>
      <c r="F63" s="94">
        <v>7429.9377285</v>
      </c>
      <c r="G63" s="95">
        <v>0.95156459999999998</v>
      </c>
      <c r="H63" s="82" t="s">
        <v>140</v>
      </c>
    </row>
    <row r="64" spans="1:8" x14ac:dyDescent="0.2">
      <c r="A64" s="92"/>
      <c r="B64" s="92"/>
      <c r="C64" s="96"/>
      <c r="D64" s="92"/>
      <c r="E64" s="92"/>
      <c r="F64" s="97"/>
      <c r="G64" s="97"/>
      <c r="H64" s="82" t="s">
        <v>140</v>
      </c>
    </row>
    <row r="65" spans="1:8" x14ac:dyDescent="0.2">
      <c r="A65" s="92"/>
      <c r="B65" s="92"/>
      <c r="C65" s="93" t="s">
        <v>148</v>
      </c>
      <c r="D65" s="92"/>
      <c r="E65" s="92"/>
      <c r="F65" s="97"/>
      <c r="G65" s="97"/>
      <c r="H65" s="82" t="s">
        <v>140</v>
      </c>
    </row>
    <row r="66" spans="1:8" x14ac:dyDescent="0.2">
      <c r="A66" s="92"/>
      <c r="B66" s="92"/>
      <c r="C66" s="93" t="s">
        <v>10</v>
      </c>
      <c r="D66" s="92"/>
      <c r="E66" s="92"/>
      <c r="F66" s="97"/>
      <c r="G66" s="97"/>
      <c r="H66" s="82" t="s">
        <v>140</v>
      </c>
    </row>
    <row r="67" spans="1:8" x14ac:dyDescent="0.2">
      <c r="A67" s="92"/>
      <c r="B67" s="92"/>
      <c r="C67" s="93" t="s">
        <v>139</v>
      </c>
      <c r="D67" s="92"/>
      <c r="E67" s="92" t="s">
        <v>140</v>
      </c>
      <c r="F67" s="98" t="s">
        <v>142</v>
      </c>
      <c r="G67" s="95">
        <v>0</v>
      </c>
      <c r="H67" s="82" t="s">
        <v>140</v>
      </c>
    </row>
    <row r="68" spans="1:8" x14ac:dyDescent="0.2">
      <c r="A68" s="92"/>
      <c r="B68" s="92"/>
      <c r="C68" s="96"/>
      <c r="D68" s="92"/>
      <c r="E68" s="92"/>
      <c r="F68" s="97"/>
      <c r="G68" s="97"/>
      <c r="H68" s="82" t="s">
        <v>140</v>
      </c>
    </row>
    <row r="69" spans="1:8" x14ac:dyDescent="0.2">
      <c r="A69" s="92"/>
      <c r="B69" s="92"/>
      <c r="C69" s="93" t="s">
        <v>149</v>
      </c>
      <c r="D69" s="92"/>
      <c r="E69" s="92"/>
      <c r="F69" s="92"/>
      <c r="G69" s="92"/>
      <c r="H69" s="82" t="s">
        <v>140</v>
      </c>
    </row>
    <row r="70" spans="1:8" x14ac:dyDescent="0.2">
      <c r="A70" s="92"/>
      <c r="B70" s="92"/>
      <c r="C70" s="93" t="s">
        <v>139</v>
      </c>
      <c r="D70" s="92"/>
      <c r="E70" s="92" t="s">
        <v>140</v>
      </c>
      <c r="F70" s="98" t="s">
        <v>142</v>
      </c>
      <c r="G70" s="95">
        <v>0</v>
      </c>
      <c r="H70" s="82" t="s">
        <v>140</v>
      </c>
    </row>
    <row r="71" spans="1:8" x14ac:dyDescent="0.2">
      <c r="A71" s="92"/>
      <c r="B71" s="92"/>
      <c r="C71" s="96"/>
      <c r="D71" s="92"/>
      <c r="E71" s="92"/>
      <c r="F71" s="97"/>
      <c r="G71" s="97"/>
      <c r="H71" s="82" t="s">
        <v>140</v>
      </c>
    </row>
    <row r="72" spans="1:8" x14ac:dyDescent="0.2">
      <c r="A72" s="92"/>
      <c r="B72" s="92"/>
      <c r="C72" s="93" t="s">
        <v>150</v>
      </c>
      <c r="D72" s="92"/>
      <c r="E72" s="92"/>
      <c r="F72" s="92"/>
      <c r="G72" s="92"/>
      <c r="H72" s="82" t="s">
        <v>140</v>
      </c>
    </row>
    <row r="73" spans="1:8" x14ac:dyDescent="0.2">
      <c r="A73" s="92"/>
      <c r="B73" s="92"/>
      <c r="C73" s="93" t="s">
        <v>139</v>
      </c>
      <c r="D73" s="92"/>
      <c r="E73" s="92" t="s">
        <v>140</v>
      </c>
      <c r="F73" s="98" t="s">
        <v>142</v>
      </c>
      <c r="G73" s="95">
        <v>0</v>
      </c>
      <c r="H73" s="82" t="s">
        <v>140</v>
      </c>
    </row>
    <row r="74" spans="1:8" x14ac:dyDescent="0.2">
      <c r="A74" s="92"/>
      <c r="B74" s="92"/>
      <c r="C74" s="96"/>
      <c r="D74" s="92"/>
      <c r="E74" s="92"/>
      <c r="F74" s="97"/>
      <c r="G74" s="97"/>
      <c r="H74" s="82" t="s">
        <v>140</v>
      </c>
    </row>
    <row r="75" spans="1:8" x14ac:dyDescent="0.2">
      <c r="A75" s="92"/>
      <c r="B75" s="92"/>
      <c r="C75" s="93" t="s">
        <v>151</v>
      </c>
      <c r="D75" s="92"/>
      <c r="E75" s="92"/>
      <c r="F75" s="97"/>
      <c r="G75" s="97"/>
      <c r="H75" s="82" t="s">
        <v>140</v>
      </c>
    </row>
    <row r="76" spans="1:8" x14ac:dyDescent="0.2">
      <c r="A76" s="92"/>
      <c r="B76" s="92"/>
      <c r="C76" s="93" t="s">
        <v>139</v>
      </c>
      <c r="D76" s="92"/>
      <c r="E76" s="92" t="s">
        <v>140</v>
      </c>
      <c r="F76" s="98" t="s">
        <v>142</v>
      </c>
      <c r="G76" s="95">
        <v>0</v>
      </c>
      <c r="H76" s="82" t="s">
        <v>140</v>
      </c>
    </row>
    <row r="77" spans="1:8" x14ac:dyDescent="0.2">
      <c r="A77" s="92"/>
      <c r="B77" s="92"/>
      <c r="C77" s="96"/>
      <c r="D77" s="92"/>
      <c r="E77" s="92"/>
      <c r="F77" s="97"/>
      <c r="G77" s="97"/>
      <c r="H77" s="82" t="s">
        <v>140</v>
      </c>
    </row>
    <row r="78" spans="1:8" x14ac:dyDescent="0.2">
      <c r="A78" s="92"/>
      <c r="B78" s="92"/>
      <c r="C78" s="93" t="s">
        <v>152</v>
      </c>
      <c r="D78" s="92"/>
      <c r="E78" s="92"/>
      <c r="F78" s="94">
        <v>0</v>
      </c>
      <c r="G78" s="95">
        <v>0</v>
      </c>
      <c r="H78" s="82" t="s">
        <v>140</v>
      </c>
    </row>
    <row r="79" spans="1:8" x14ac:dyDescent="0.2">
      <c r="A79" s="92"/>
      <c r="B79" s="92"/>
      <c r="C79" s="96"/>
      <c r="D79" s="92"/>
      <c r="E79" s="92"/>
      <c r="F79" s="97"/>
      <c r="G79" s="97"/>
      <c r="H79" s="82" t="s">
        <v>140</v>
      </c>
    </row>
    <row r="80" spans="1:8" x14ac:dyDescent="0.2">
      <c r="A80" s="92"/>
      <c r="B80" s="92"/>
      <c r="C80" s="93" t="s">
        <v>153</v>
      </c>
      <c r="D80" s="92"/>
      <c r="E80" s="92"/>
      <c r="F80" s="97"/>
      <c r="G80" s="97"/>
      <c r="H80" s="82" t="s">
        <v>140</v>
      </c>
    </row>
    <row r="81" spans="1:8" x14ac:dyDescent="0.2">
      <c r="A81" s="92"/>
      <c r="B81" s="92"/>
      <c r="C81" s="93" t="s">
        <v>154</v>
      </c>
      <c r="D81" s="92"/>
      <c r="E81" s="92"/>
      <c r="F81" s="97"/>
      <c r="G81" s="97"/>
      <c r="H81" s="82" t="s">
        <v>140</v>
      </c>
    </row>
    <row r="82" spans="1:8" x14ac:dyDescent="0.2">
      <c r="A82" s="92"/>
      <c r="B82" s="92"/>
      <c r="C82" s="93" t="s">
        <v>139</v>
      </c>
      <c r="D82" s="92"/>
      <c r="E82" s="92" t="s">
        <v>140</v>
      </c>
      <c r="F82" s="98" t="s">
        <v>142</v>
      </c>
      <c r="G82" s="95">
        <v>0</v>
      </c>
      <c r="H82" s="82" t="s">
        <v>140</v>
      </c>
    </row>
    <row r="83" spans="1:8" x14ac:dyDescent="0.2">
      <c r="A83" s="92"/>
      <c r="B83" s="92"/>
      <c r="C83" s="96"/>
      <c r="D83" s="92"/>
      <c r="E83" s="92"/>
      <c r="F83" s="97"/>
      <c r="G83" s="97"/>
      <c r="H83" s="82" t="s">
        <v>140</v>
      </c>
    </row>
    <row r="84" spans="1:8" x14ac:dyDescent="0.2">
      <c r="A84" s="92"/>
      <c r="B84" s="92"/>
      <c r="C84" s="93" t="s">
        <v>155</v>
      </c>
      <c r="D84" s="92"/>
      <c r="E84" s="92"/>
      <c r="F84" s="97"/>
      <c r="G84" s="97"/>
      <c r="H84" s="82" t="s">
        <v>140</v>
      </c>
    </row>
    <row r="85" spans="1:8" x14ac:dyDescent="0.2">
      <c r="A85" s="92"/>
      <c r="B85" s="92"/>
      <c r="C85" s="93" t="s">
        <v>139</v>
      </c>
      <c r="D85" s="92"/>
      <c r="E85" s="92" t="s">
        <v>140</v>
      </c>
      <c r="F85" s="98" t="s">
        <v>142</v>
      </c>
      <c r="G85" s="95">
        <v>0</v>
      </c>
      <c r="H85" s="82" t="s">
        <v>140</v>
      </c>
    </row>
    <row r="86" spans="1:8" x14ac:dyDescent="0.2">
      <c r="A86" s="92"/>
      <c r="B86" s="92"/>
      <c r="C86" s="96"/>
      <c r="D86" s="92"/>
      <c r="E86" s="92"/>
      <c r="F86" s="97"/>
      <c r="G86" s="97"/>
      <c r="H86" s="82" t="s">
        <v>140</v>
      </c>
    </row>
    <row r="87" spans="1:8" x14ac:dyDescent="0.2">
      <c r="A87" s="92"/>
      <c r="B87" s="92"/>
      <c r="C87" s="93" t="s">
        <v>156</v>
      </c>
      <c r="D87" s="92"/>
      <c r="E87" s="92"/>
      <c r="F87" s="97"/>
      <c r="G87" s="97"/>
      <c r="H87" s="82" t="s">
        <v>140</v>
      </c>
    </row>
    <row r="88" spans="1:8" x14ac:dyDescent="0.2">
      <c r="A88" s="92"/>
      <c r="B88" s="92"/>
      <c r="C88" s="93" t="s">
        <v>139</v>
      </c>
      <c r="D88" s="92"/>
      <c r="E88" s="92" t="s">
        <v>140</v>
      </c>
      <c r="F88" s="98" t="s">
        <v>142</v>
      </c>
      <c r="G88" s="95">
        <v>0</v>
      </c>
      <c r="H88" s="82" t="s">
        <v>140</v>
      </c>
    </row>
    <row r="89" spans="1:8" x14ac:dyDescent="0.2">
      <c r="A89" s="92"/>
      <c r="B89" s="92"/>
      <c r="C89" s="96"/>
      <c r="D89" s="92"/>
      <c r="E89" s="92"/>
      <c r="F89" s="97"/>
      <c r="G89" s="97"/>
      <c r="H89" s="82" t="s">
        <v>140</v>
      </c>
    </row>
    <row r="90" spans="1:8" x14ac:dyDescent="0.2">
      <c r="A90" s="92"/>
      <c r="B90" s="92"/>
      <c r="C90" s="93" t="s">
        <v>157</v>
      </c>
      <c r="D90" s="92"/>
      <c r="E90" s="92"/>
      <c r="F90" s="97"/>
      <c r="G90" s="97"/>
      <c r="H90" s="82" t="s">
        <v>140</v>
      </c>
    </row>
    <row r="91" spans="1:8" x14ac:dyDescent="0.2">
      <c r="A91" s="87">
        <v>1</v>
      </c>
      <c r="B91" s="88"/>
      <c r="C91" s="88" t="s">
        <v>158</v>
      </c>
      <c r="D91" s="88"/>
      <c r="E91" s="99"/>
      <c r="F91" s="90">
        <v>458.00691299800002</v>
      </c>
      <c r="G91" s="91">
        <v>5.8657710000000002E-2</v>
      </c>
      <c r="H91" s="82">
        <v>5.01</v>
      </c>
    </row>
    <row r="92" spans="1:8" x14ac:dyDescent="0.2">
      <c r="A92" s="92"/>
      <c r="B92" s="92"/>
      <c r="C92" s="93" t="s">
        <v>139</v>
      </c>
      <c r="D92" s="92"/>
      <c r="E92" s="92" t="s">
        <v>140</v>
      </c>
      <c r="F92" s="94">
        <v>458.00691299800002</v>
      </c>
      <c r="G92" s="95">
        <v>5.8657710000000002E-2</v>
      </c>
      <c r="H92" s="82" t="s">
        <v>140</v>
      </c>
    </row>
    <row r="93" spans="1:8" x14ac:dyDescent="0.2">
      <c r="A93" s="92"/>
      <c r="B93" s="92"/>
      <c r="C93" s="96"/>
      <c r="D93" s="92"/>
      <c r="E93" s="92"/>
      <c r="F93" s="97"/>
      <c r="G93" s="97"/>
      <c r="H93" s="82" t="s">
        <v>140</v>
      </c>
    </row>
    <row r="94" spans="1:8" x14ac:dyDescent="0.2">
      <c r="A94" s="92"/>
      <c r="B94" s="92"/>
      <c r="C94" s="93" t="s">
        <v>159</v>
      </c>
      <c r="D94" s="92"/>
      <c r="E94" s="92"/>
      <c r="F94" s="94">
        <v>458.00691299800002</v>
      </c>
      <c r="G94" s="95">
        <v>5.8657710000000002E-2</v>
      </c>
      <c r="H94" s="82" t="s">
        <v>140</v>
      </c>
    </row>
    <row r="95" spans="1:8" x14ac:dyDescent="0.2">
      <c r="A95" s="92"/>
      <c r="B95" s="92"/>
      <c r="C95" s="97"/>
      <c r="D95" s="92"/>
      <c r="E95" s="92"/>
      <c r="F95" s="92"/>
      <c r="G95" s="92"/>
      <c r="H95" s="82" t="s">
        <v>140</v>
      </c>
    </row>
    <row r="96" spans="1:8" x14ac:dyDescent="0.2">
      <c r="A96" s="92"/>
      <c r="B96" s="92"/>
      <c r="C96" s="93" t="s">
        <v>160</v>
      </c>
      <c r="D96" s="92"/>
      <c r="E96" s="92"/>
      <c r="F96" s="92"/>
      <c r="G96" s="92"/>
      <c r="H96" s="82" t="s">
        <v>140</v>
      </c>
    </row>
    <row r="97" spans="1:10" x14ac:dyDescent="0.2">
      <c r="A97" s="92"/>
      <c r="B97" s="92"/>
      <c r="C97" s="93" t="s">
        <v>161</v>
      </c>
      <c r="D97" s="92"/>
      <c r="E97" s="92"/>
      <c r="F97" s="92"/>
      <c r="G97" s="92"/>
      <c r="H97" s="82" t="s">
        <v>140</v>
      </c>
    </row>
    <row r="98" spans="1:10" x14ac:dyDescent="0.2">
      <c r="A98" s="92"/>
      <c r="B98" s="92"/>
      <c r="C98" s="93" t="s">
        <v>139</v>
      </c>
      <c r="D98" s="92"/>
      <c r="E98" s="92" t="s">
        <v>140</v>
      </c>
      <c r="F98" s="98" t="s">
        <v>142</v>
      </c>
      <c r="G98" s="95">
        <v>0</v>
      </c>
      <c r="H98" s="82" t="s">
        <v>140</v>
      </c>
    </row>
    <row r="99" spans="1:10" x14ac:dyDescent="0.2">
      <c r="A99" s="92"/>
      <c r="B99" s="92"/>
      <c r="C99" s="96"/>
      <c r="D99" s="92"/>
      <c r="E99" s="92"/>
      <c r="F99" s="97"/>
      <c r="G99" s="97"/>
      <c r="H99" s="82" t="s">
        <v>140</v>
      </c>
    </row>
    <row r="100" spans="1:10" x14ac:dyDescent="0.2">
      <c r="A100" s="92"/>
      <c r="B100" s="92"/>
      <c r="C100" s="93" t="s">
        <v>162</v>
      </c>
      <c r="D100" s="92"/>
      <c r="E100" s="92"/>
      <c r="F100" s="92"/>
      <c r="G100" s="92"/>
      <c r="H100" s="82" t="s">
        <v>140</v>
      </c>
    </row>
    <row r="101" spans="1:10" x14ac:dyDescent="0.2">
      <c r="A101" s="92"/>
      <c r="B101" s="92"/>
      <c r="C101" s="93" t="s">
        <v>163</v>
      </c>
      <c r="D101" s="92"/>
      <c r="E101" s="92"/>
      <c r="F101" s="92"/>
      <c r="G101" s="92"/>
      <c r="H101" s="82" t="s">
        <v>140</v>
      </c>
    </row>
    <row r="102" spans="1:10" x14ac:dyDescent="0.2">
      <c r="A102" s="92"/>
      <c r="B102" s="92"/>
      <c r="C102" s="93" t="s">
        <v>139</v>
      </c>
      <c r="D102" s="92"/>
      <c r="E102" s="92" t="s">
        <v>140</v>
      </c>
      <c r="F102" s="98" t="s">
        <v>142</v>
      </c>
      <c r="G102" s="95">
        <v>0</v>
      </c>
      <c r="H102" s="82" t="s">
        <v>140</v>
      </c>
    </row>
    <row r="103" spans="1:10" x14ac:dyDescent="0.2">
      <c r="A103" s="92"/>
      <c r="B103" s="92"/>
      <c r="C103" s="96"/>
      <c r="D103" s="92"/>
      <c r="E103" s="92"/>
      <c r="F103" s="97"/>
      <c r="G103" s="97"/>
      <c r="H103" s="82" t="s">
        <v>140</v>
      </c>
    </row>
    <row r="104" spans="1:10" x14ac:dyDescent="0.2">
      <c r="A104" s="92"/>
      <c r="B104" s="92"/>
      <c r="C104" s="93" t="s">
        <v>164</v>
      </c>
      <c r="D104" s="92"/>
      <c r="E104" s="92"/>
      <c r="F104" s="97"/>
      <c r="G104" s="97"/>
      <c r="H104" s="82" t="s">
        <v>140</v>
      </c>
    </row>
    <row r="105" spans="1:10" x14ac:dyDescent="0.2">
      <c r="A105" s="92"/>
      <c r="B105" s="92"/>
      <c r="C105" s="93" t="s">
        <v>139</v>
      </c>
      <c r="D105" s="92"/>
      <c r="E105" s="92" t="s">
        <v>140</v>
      </c>
      <c r="F105" s="98" t="s">
        <v>142</v>
      </c>
      <c r="G105" s="95">
        <v>0</v>
      </c>
      <c r="H105" s="82" t="s">
        <v>140</v>
      </c>
    </row>
    <row r="106" spans="1:10" x14ac:dyDescent="0.2">
      <c r="A106" s="92"/>
      <c r="B106" s="88"/>
      <c r="C106" s="88"/>
      <c r="D106" s="93"/>
      <c r="E106" s="92"/>
      <c r="F106" s="88"/>
      <c r="G106" s="99"/>
      <c r="H106" s="82" t="s">
        <v>140</v>
      </c>
    </row>
    <row r="107" spans="1:10" x14ac:dyDescent="0.2">
      <c r="A107" s="99"/>
      <c r="B107" s="88"/>
      <c r="C107" s="88" t="s">
        <v>165</v>
      </c>
      <c r="D107" s="88"/>
      <c r="E107" s="99"/>
      <c r="F107" s="90">
        <v>-79.816938339999993</v>
      </c>
      <c r="G107" s="91">
        <v>-1.022229E-2</v>
      </c>
      <c r="H107" s="82" t="s">
        <v>140</v>
      </c>
    </row>
    <row r="108" spans="1:10" x14ac:dyDescent="0.2">
      <c r="A108" s="96"/>
      <c r="B108" s="96"/>
      <c r="C108" s="93" t="s">
        <v>166</v>
      </c>
      <c r="D108" s="97"/>
      <c r="E108" s="97"/>
      <c r="F108" s="94">
        <v>7808.1277031580003</v>
      </c>
      <c r="G108" s="100">
        <v>1.0000000200000001</v>
      </c>
      <c r="H108" s="82" t="s">
        <v>140</v>
      </c>
    </row>
    <row r="109" spans="1:10" x14ac:dyDescent="0.2">
      <c r="A109" s="101"/>
      <c r="B109" s="101"/>
      <c r="C109" s="102"/>
      <c r="D109" s="103"/>
      <c r="E109" s="103"/>
      <c r="F109" s="104"/>
      <c r="G109" s="105"/>
      <c r="H109" s="106"/>
    </row>
    <row r="110" spans="1:10" x14ac:dyDescent="0.2">
      <c r="A110" s="101"/>
      <c r="B110" s="192" t="s">
        <v>933</v>
      </c>
      <c r="C110" s="192"/>
      <c r="D110" s="192"/>
      <c r="E110" s="192"/>
      <c r="F110" s="192"/>
      <c r="G110" s="192"/>
      <c r="H110" s="192"/>
      <c r="J110" s="12"/>
    </row>
    <row r="111" spans="1:10" x14ac:dyDescent="0.2">
      <c r="A111" s="101"/>
      <c r="B111" s="192" t="s">
        <v>934</v>
      </c>
      <c r="C111" s="192"/>
      <c r="D111" s="192"/>
      <c r="E111" s="192"/>
      <c r="F111" s="192"/>
      <c r="G111" s="192"/>
      <c r="H111" s="192"/>
      <c r="J111" s="12"/>
    </row>
    <row r="112" spans="1:10" x14ac:dyDescent="0.2">
      <c r="A112" s="101"/>
      <c r="B112" s="192" t="s">
        <v>935</v>
      </c>
      <c r="C112" s="192"/>
      <c r="D112" s="192"/>
      <c r="E112" s="192"/>
      <c r="F112" s="192"/>
      <c r="G112" s="192"/>
      <c r="H112" s="192"/>
      <c r="J112" s="12"/>
    </row>
    <row r="113" spans="1:17" s="142" customFormat="1" ht="54.75" customHeight="1" x14ac:dyDescent="0.25">
      <c r="A113" s="141"/>
      <c r="B113" s="193" t="s">
        <v>936</v>
      </c>
      <c r="C113" s="193"/>
      <c r="D113" s="193"/>
      <c r="E113" s="193"/>
      <c r="F113" s="193"/>
      <c r="G113" s="193"/>
      <c r="H113" s="193"/>
      <c r="I113"/>
      <c r="J113" s="12"/>
      <c r="K113"/>
      <c r="L113"/>
      <c r="M113"/>
      <c r="N113"/>
      <c r="O113"/>
      <c r="P113"/>
      <c r="Q113"/>
    </row>
    <row r="114" spans="1:17" x14ac:dyDescent="0.2">
      <c r="A114" s="101"/>
      <c r="B114" s="192" t="s">
        <v>937</v>
      </c>
      <c r="C114" s="192"/>
      <c r="D114" s="192"/>
      <c r="E114" s="192"/>
      <c r="F114" s="192"/>
      <c r="G114" s="192"/>
      <c r="H114" s="192"/>
      <c r="J114" s="12"/>
    </row>
    <row r="115" spans="1:17" x14ac:dyDescent="0.2">
      <c r="A115" s="101"/>
      <c r="B115" s="101"/>
      <c r="C115" s="101"/>
      <c r="D115" s="103"/>
      <c r="E115" s="103"/>
      <c r="F115" s="103"/>
      <c r="G115" s="103"/>
    </row>
    <row r="116" spans="1:17" x14ac:dyDescent="0.2">
      <c r="A116" s="101"/>
      <c r="B116" s="195" t="s">
        <v>167</v>
      </c>
      <c r="C116" s="196"/>
      <c r="D116" s="197"/>
      <c r="E116" s="110"/>
      <c r="F116" s="103"/>
      <c r="G116" s="103"/>
    </row>
    <row r="117" spans="1:17" ht="24.75" customHeight="1" x14ac:dyDescent="0.2">
      <c r="A117" s="101"/>
      <c r="B117" s="189" t="s">
        <v>168</v>
      </c>
      <c r="C117" s="190"/>
      <c r="D117" s="81" t="s">
        <v>169</v>
      </c>
      <c r="E117" s="110"/>
      <c r="F117" s="103"/>
      <c r="G117" s="103"/>
    </row>
    <row r="118" spans="1:17" x14ac:dyDescent="0.2">
      <c r="A118" s="101"/>
      <c r="B118" s="189" t="s">
        <v>939</v>
      </c>
      <c r="C118" s="190"/>
      <c r="D118" s="81" t="s">
        <v>169</v>
      </c>
      <c r="E118" s="110"/>
      <c r="F118" s="103"/>
      <c r="G118" s="103"/>
    </row>
    <row r="119" spans="1:17" x14ac:dyDescent="0.2">
      <c r="A119" s="101"/>
      <c r="B119" s="189" t="s">
        <v>170</v>
      </c>
      <c r="C119" s="190"/>
      <c r="D119" s="111" t="s">
        <v>140</v>
      </c>
      <c r="E119" s="110"/>
      <c r="F119" s="103"/>
      <c r="G119" s="103"/>
    </row>
    <row r="120" spans="1:17" x14ac:dyDescent="0.2">
      <c r="A120" s="112"/>
      <c r="B120" s="113" t="s">
        <v>140</v>
      </c>
      <c r="C120" s="113" t="s">
        <v>940</v>
      </c>
      <c r="D120" s="113" t="s">
        <v>171</v>
      </c>
      <c r="E120" s="112"/>
      <c r="F120" s="112"/>
      <c r="G120" s="112"/>
      <c r="H120" s="112"/>
      <c r="J120" s="12"/>
    </row>
    <row r="121" spans="1:17" x14ac:dyDescent="0.2">
      <c r="A121" s="112"/>
      <c r="B121" s="114" t="s">
        <v>172</v>
      </c>
      <c r="C121" s="115">
        <v>46234</v>
      </c>
      <c r="D121" s="115">
        <v>46265</v>
      </c>
      <c r="E121" s="112"/>
      <c r="F121" s="112"/>
      <c r="G121" s="112"/>
      <c r="J121" s="12"/>
    </row>
    <row r="122" spans="1:17" x14ac:dyDescent="0.2">
      <c r="A122" s="112"/>
      <c r="B122" s="84" t="s">
        <v>173</v>
      </c>
      <c r="C122" s="116">
        <v>37.010300000000001</v>
      </c>
      <c r="D122" s="116">
        <v>37.344900000000003</v>
      </c>
      <c r="E122" s="112"/>
      <c r="F122" s="107"/>
      <c r="G122" s="117"/>
    </row>
    <row r="123" spans="1:17" x14ac:dyDescent="0.2">
      <c r="A123" s="112"/>
      <c r="B123" s="84" t="s">
        <v>941</v>
      </c>
      <c r="C123" s="116">
        <v>32.456600000000002</v>
      </c>
      <c r="D123" s="116">
        <v>32.750100000000003</v>
      </c>
      <c r="E123" s="112"/>
      <c r="F123" s="107"/>
      <c r="G123" s="117"/>
    </row>
    <row r="124" spans="1:17" x14ac:dyDescent="0.2">
      <c r="A124" s="112"/>
      <c r="B124" s="84" t="s">
        <v>174</v>
      </c>
      <c r="C124" s="116">
        <v>35.860199999999999</v>
      </c>
      <c r="D124" s="116">
        <v>36.1783</v>
      </c>
      <c r="E124" s="112"/>
      <c r="F124" s="107"/>
      <c r="G124" s="117"/>
    </row>
    <row r="125" spans="1:17" x14ac:dyDescent="0.2">
      <c r="A125" s="112"/>
      <c r="B125" s="84" t="s">
        <v>942</v>
      </c>
      <c r="C125" s="116">
        <v>31.375</v>
      </c>
      <c r="D125" s="116">
        <v>31.653300000000002</v>
      </c>
      <c r="E125" s="112"/>
      <c r="F125" s="107"/>
      <c r="G125" s="117"/>
    </row>
    <row r="126" spans="1:17" x14ac:dyDescent="0.2">
      <c r="A126" s="112"/>
      <c r="B126" s="112"/>
      <c r="C126" s="112"/>
      <c r="D126" s="112"/>
      <c r="E126" s="112"/>
      <c r="F126" s="112"/>
      <c r="G126" s="112"/>
    </row>
    <row r="127" spans="1:17" x14ac:dyDescent="0.2">
      <c r="A127" s="112"/>
      <c r="B127" s="189" t="s">
        <v>943</v>
      </c>
      <c r="C127" s="190"/>
      <c r="D127" s="81" t="s">
        <v>169</v>
      </c>
      <c r="E127" s="112"/>
      <c r="F127" s="112"/>
      <c r="G127" s="112"/>
    </row>
    <row r="128" spans="1:17" x14ac:dyDescent="0.2">
      <c r="A128" s="112"/>
      <c r="B128" s="118"/>
      <c r="C128" s="118"/>
      <c r="D128" s="118"/>
      <c r="E128" s="112"/>
      <c r="F128" s="112"/>
      <c r="G128" s="112"/>
    </row>
    <row r="129" spans="1:7" x14ac:dyDescent="0.2">
      <c r="A129" s="112"/>
      <c r="B129" s="189" t="s">
        <v>176</v>
      </c>
      <c r="C129" s="190"/>
      <c r="D129" s="81" t="s">
        <v>169</v>
      </c>
      <c r="E129" s="120"/>
      <c r="F129" s="112"/>
      <c r="G129" s="112"/>
    </row>
    <row r="130" spans="1:7" x14ac:dyDescent="0.2">
      <c r="A130" s="112"/>
      <c r="B130" s="189" t="s">
        <v>177</v>
      </c>
      <c r="C130" s="190"/>
      <c r="D130" s="81" t="s">
        <v>169</v>
      </c>
      <c r="E130" s="120"/>
      <c r="F130" s="112"/>
      <c r="G130" s="112"/>
    </row>
    <row r="131" spans="1:7" x14ac:dyDescent="0.2">
      <c r="A131" s="112"/>
      <c r="B131" s="189" t="s">
        <v>178</v>
      </c>
      <c r="C131" s="190"/>
      <c r="D131" s="81" t="s">
        <v>169</v>
      </c>
      <c r="E131" s="120"/>
      <c r="F131" s="112"/>
      <c r="G131" s="112"/>
    </row>
    <row r="132" spans="1:7" x14ac:dyDescent="0.2">
      <c r="A132" s="112"/>
      <c r="B132" s="189" t="s">
        <v>179</v>
      </c>
      <c r="C132" s="190"/>
      <c r="D132" s="121">
        <v>0.16980584036270566</v>
      </c>
      <c r="E132" s="112"/>
      <c r="F132" s="107"/>
      <c r="G132" s="117"/>
    </row>
    <row r="134" spans="1:7" x14ac:dyDescent="0.2">
      <c r="B134" s="191" t="s">
        <v>944</v>
      </c>
      <c r="C134" s="191"/>
    </row>
    <row r="136" spans="1:7" ht="153.75" customHeight="1" x14ac:dyDescent="0.2"/>
    <row r="139" spans="1:7" x14ac:dyDescent="0.2">
      <c r="B139" s="13" t="s">
        <v>945</v>
      </c>
      <c r="C139" s="122"/>
      <c r="D139" s="13"/>
    </row>
    <row r="140" spans="1:7" x14ac:dyDescent="0.2">
      <c r="B140" s="13" t="s">
        <v>956</v>
      </c>
      <c r="D140" s="13"/>
    </row>
    <row r="141" spans="1:7" ht="165" customHeight="1" x14ac:dyDescent="0.2"/>
  </sheetData>
  <mergeCells count="18">
    <mergeCell ref="A1:H1"/>
    <mergeCell ref="A2:H2"/>
    <mergeCell ref="A3:H3"/>
    <mergeCell ref="B110:H110"/>
    <mergeCell ref="B111:H111"/>
    <mergeCell ref="B112:H112"/>
    <mergeCell ref="B113:H113"/>
    <mergeCell ref="B114:H114"/>
    <mergeCell ref="B116:D116"/>
    <mergeCell ref="B117:C117"/>
    <mergeCell ref="B131:C131"/>
    <mergeCell ref="B132:C132"/>
    <mergeCell ref="B134:C134"/>
    <mergeCell ref="B118:C118"/>
    <mergeCell ref="B119:C119"/>
    <mergeCell ref="B127:C127"/>
    <mergeCell ref="B129:C129"/>
    <mergeCell ref="B130:C130"/>
  </mergeCells>
  <hyperlinks>
    <hyperlink ref="I1" location="Index!B2" display="Index" xr:uid="{760FEDD7-BD02-4B80-83D2-14F0BC9B8F43}"/>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D07C3-7FC4-4216-ABA6-4D47190812EA}">
  <sheetPr>
    <outlinePr summaryBelow="0" summaryRight="0"/>
  </sheetPr>
  <dimension ref="A1:Q141"/>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4257812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401</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340</v>
      </c>
      <c r="C7" s="88" t="s">
        <v>341</v>
      </c>
      <c r="D7" s="88" t="s">
        <v>51</v>
      </c>
      <c r="E7" s="89">
        <v>33900</v>
      </c>
      <c r="F7" s="90">
        <v>256.28399999999999</v>
      </c>
      <c r="G7" s="91">
        <v>6.8948759999999998E-2</v>
      </c>
      <c r="H7" s="82" t="s">
        <v>140</v>
      </c>
    </row>
    <row r="8" spans="1:9" x14ac:dyDescent="0.2">
      <c r="A8" s="87">
        <v>2</v>
      </c>
      <c r="B8" s="88" t="s">
        <v>321</v>
      </c>
      <c r="C8" s="88" t="s">
        <v>322</v>
      </c>
      <c r="D8" s="88" t="s">
        <v>37</v>
      </c>
      <c r="E8" s="89">
        <v>3340</v>
      </c>
      <c r="F8" s="90">
        <v>235.25290000000001</v>
      </c>
      <c r="G8" s="91">
        <v>6.329071E-2</v>
      </c>
      <c r="H8" s="82" t="s">
        <v>140</v>
      </c>
    </row>
    <row r="9" spans="1:9" x14ac:dyDescent="0.2">
      <c r="A9" s="87">
        <v>3</v>
      </c>
      <c r="B9" s="88" t="s">
        <v>346</v>
      </c>
      <c r="C9" s="88" t="s">
        <v>347</v>
      </c>
      <c r="D9" s="88" t="s">
        <v>203</v>
      </c>
      <c r="E9" s="89">
        <v>60883</v>
      </c>
      <c r="F9" s="90">
        <v>174.673327</v>
      </c>
      <c r="G9" s="91">
        <v>4.6992819999999998E-2</v>
      </c>
      <c r="H9" s="82" t="s">
        <v>140</v>
      </c>
    </row>
    <row r="10" spans="1:9" x14ac:dyDescent="0.2">
      <c r="A10" s="87">
        <v>4</v>
      </c>
      <c r="B10" s="88" t="s">
        <v>329</v>
      </c>
      <c r="C10" s="88" t="s">
        <v>330</v>
      </c>
      <c r="D10" s="88" t="s">
        <v>44</v>
      </c>
      <c r="E10" s="89">
        <v>236195</v>
      </c>
      <c r="F10" s="90">
        <v>163.2343645</v>
      </c>
      <c r="G10" s="91">
        <v>4.3915370000000002E-2</v>
      </c>
      <c r="H10" s="82" t="s">
        <v>140</v>
      </c>
    </row>
    <row r="11" spans="1:9" x14ac:dyDescent="0.2">
      <c r="A11" s="87">
        <v>5</v>
      </c>
      <c r="B11" s="88" t="s">
        <v>356</v>
      </c>
      <c r="C11" s="88" t="s">
        <v>357</v>
      </c>
      <c r="D11" s="88" t="s">
        <v>115</v>
      </c>
      <c r="E11" s="89">
        <v>9824</v>
      </c>
      <c r="F11" s="90">
        <v>148.44064</v>
      </c>
      <c r="G11" s="91">
        <v>3.9935379999999999E-2</v>
      </c>
      <c r="H11" s="82" t="s">
        <v>140</v>
      </c>
    </row>
    <row r="12" spans="1:9" x14ac:dyDescent="0.2">
      <c r="A12" s="87">
        <v>6</v>
      </c>
      <c r="B12" s="88" t="s">
        <v>331</v>
      </c>
      <c r="C12" s="88" t="s">
        <v>332</v>
      </c>
      <c r="D12" s="88" t="s">
        <v>190</v>
      </c>
      <c r="E12" s="89">
        <v>15581</v>
      </c>
      <c r="F12" s="90">
        <v>146.103037</v>
      </c>
      <c r="G12" s="91">
        <v>3.9306479999999998E-2</v>
      </c>
      <c r="H12" s="82" t="s">
        <v>140</v>
      </c>
    </row>
    <row r="13" spans="1:9" x14ac:dyDescent="0.2">
      <c r="A13" s="87">
        <v>7</v>
      </c>
      <c r="B13" s="88" t="s">
        <v>327</v>
      </c>
      <c r="C13" s="88" t="s">
        <v>328</v>
      </c>
      <c r="D13" s="88" t="s">
        <v>245</v>
      </c>
      <c r="E13" s="89">
        <v>9043</v>
      </c>
      <c r="F13" s="90">
        <v>144.498097</v>
      </c>
      <c r="G13" s="91">
        <v>3.8874699999999998E-2</v>
      </c>
      <c r="H13" s="82" t="s">
        <v>140</v>
      </c>
    </row>
    <row r="14" spans="1:9" x14ac:dyDescent="0.2">
      <c r="A14" s="87">
        <v>8</v>
      </c>
      <c r="B14" s="88" t="s">
        <v>344</v>
      </c>
      <c r="C14" s="88" t="s">
        <v>345</v>
      </c>
      <c r="D14" s="88" t="s">
        <v>44</v>
      </c>
      <c r="E14" s="89">
        <v>187038</v>
      </c>
      <c r="F14" s="90">
        <v>138.3520086</v>
      </c>
      <c r="G14" s="91">
        <v>3.7221200000000003E-2</v>
      </c>
      <c r="H14" s="82" t="s">
        <v>140</v>
      </c>
    </row>
    <row r="15" spans="1:9" x14ac:dyDescent="0.2">
      <c r="A15" s="87">
        <v>9</v>
      </c>
      <c r="B15" s="88" t="s">
        <v>85</v>
      </c>
      <c r="C15" s="88" t="s">
        <v>86</v>
      </c>
      <c r="D15" s="88" t="s">
        <v>31</v>
      </c>
      <c r="E15" s="89">
        <v>16174</v>
      </c>
      <c r="F15" s="90">
        <v>130.564615</v>
      </c>
      <c r="G15" s="91">
        <v>3.512614E-2</v>
      </c>
      <c r="H15" s="82" t="s">
        <v>140</v>
      </c>
    </row>
    <row r="16" spans="1:9" x14ac:dyDescent="0.2">
      <c r="A16" s="87">
        <v>10</v>
      </c>
      <c r="B16" s="88" t="s">
        <v>342</v>
      </c>
      <c r="C16" s="88" t="s">
        <v>343</v>
      </c>
      <c r="D16" s="88" t="s">
        <v>44</v>
      </c>
      <c r="E16" s="89">
        <v>36437</v>
      </c>
      <c r="F16" s="90">
        <v>125.17931350000001</v>
      </c>
      <c r="G16" s="91">
        <v>3.3677319999999997E-2</v>
      </c>
      <c r="H16" s="82" t="s">
        <v>140</v>
      </c>
    </row>
    <row r="17" spans="1:8" x14ac:dyDescent="0.2">
      <c r="A17" s="87">
        <v>11</v>
      </c>
      <c r="B17" s="88" t="s">
        <v>348</v>
      </c>
      <c r="C17" s="88" t="s">
        <v>349</v>
      </c>
      <c r="D17" s="88" t="s">
        <v>118</v>
      </c>
      <c r="E17" s="89">
        <v>48585</v>
      </c>
      <c r="F17" s="90">
        <v>113.8880985</v>
      </c>
      <c r="G17" s="91">
        <v>3.0639610000000001E-2</v>
      </c>
      <c r="H17" s="82" t="s">
        <v>140</v>
      </c>
    </row>
    <row r="18" spans="1:8" x14ac:dyDescent="0.2">
      <c r="A18" s="87">
        <v>12</v>
      </c>
      <c r="B18" s="88" t="s">
        <v>352</v>
      </c>
      <c r="C18" s="88" t="s">
        <v>353</v>
      </c>
      <c r="D18" s="88" t="s">
        <v>115</v>
      </c>
      <c r="E18" s="89">
        <v>70497</v>
      </c>
      <c r="F18" s="90">
        <v>110.38420259999999</v>
      </c>
      <c r="G18" s="91">
        <v>2.969695E-2</v>
      </c>
      <c r="H18" s="82" t="s">
        <v>140</v>
      </c>
    </row>
    <row r="19" spans="1:8" x14ac:dyDescent="0.2">
      <c r="A19" s="87">
        <v>13</v>
      </c>
      <c r="B19" s="88" t="s">
        <v>350</v>
      </c>
      <c r="C19" s="88" t="s">
        <v>351</v>
      </c>
      <c r="D19" s="88" t="s">
        <v>112</v>
      </c>
      <c r="E19" s="89">
        <v>16611</v>
      </c>
      <c r="F19" s="90">
        <v>108.94324349999999</v>
      </c>
      <c r="G19" s="91">
        <v>2.9309290000000002E-2</v>
      </c>
      <c r="H19" s="82" t="s">
        <v>140</v>
      </c>
    </row>
    <row r="20" spans="1:8" x14ac:dyDescent="0.2">
      <c r="A20" s="87">
        <v>14</v>
      </c>
      <c r="B20" s="88" t="s">
        <v>317</v>
      </c>
      <c r="C20" s="88" t="s">
        <v>318</v>
      </c>
      <c r="D20" s="88" t="s">
        <v>227</v>
      </c>
      <c r="E20" s="89">
        <v>31297</v>
      </c>
      <c r="F20" s="90">
        <v>102.685457</v>
      </c>
      <c r="G20" s="91">
        <v>2.7625739999999999E-2</v>
      </c>
      <c r="H20" s="82" t="s">
        <v>140</v>
      </c>
    </row>
    <row r="21" spans="1:8" x14ac:dyDescent="0.2">
      <c r="A21" s="87">
        <v>15</v>
      </c>
      <c r="B21" s="88" t="s">
        <v>40</v>
      </c>
      <c r="C21" s="88" t="s">
        <v>41</v>
      </c>
      <c r="D21" s="88" t="s">
        <v>13</v>
      </c>
      <c r="E21" s="89">
        <v>7151</v>
      </c>
      <c r="F21" s="90">
        <v>100.178359</v>
      </c>
      <c r="G21" s="91">
        <v>2.695125E-2</v>
      </c>
      <c r="H21" s="82" t="s">
        <v>140</v>
      </c>
    </row>
    <row r="22" spans="1:8" ht="25.5" x14ac:dyDescent="0.2">
      <c r="A22" s="87">
        <v>16</v>
      </c>
      <c r="B22" s="88" t="s">
        <v>354</v>
      </c>
      <c r="C22" s="88" t="s">
        <v>355</v>
      </c>
      <c r="D22" s="88" t="s">
        <v>215</v>
      </c>
      <c r="E22" s="89">
        <v>1708</v>
      </c>
      <c r="F22" s="90">
        <v>98.517439999999993</v>
      </c>
      <c r="G22" s="91">
        <v>2.6504409999999999E-2</v>
      </c>
      <c r="H22" s="82" t="s">
        <v>140</v>
      </c>
    </row>
    <row r="23" spans="1:8" ht="25.5" x14ac:dyDescent="0.2">
      <c r="A23" s="87">
        <v>17</v>
      </c>
      <c r="B23" s="88" t="s">
        <v>358</v>
      </c>
      <c r="C23" s="88" t="s">
        <v>359</v>
      </c>
      <c r="D23" s="88" t="s">
        <v>360</v>
      </c>
      <c r="E23" s="89">
        <v>22746</v>
      </c>
      <c r="F23" s="90">
        <v>97.500729000000007</v>
      </c>
      <c r="G23" s="91">
        <v>2.6230880000000002E-2</v>
      </c>
      <c r="H23" s="82" t="s">
        <v>140</v>
      </c>
    </row>
    <row r="24" spans="1:8" x14ac:dyDescent="0.2">
      <c r="A24" s="87">
        <v>18</v>
      </c>
      <c r="B24" s="88" t="s">
        <v>250</v>
      </c>
      <c r="C24" s="88" t="s">
        <v>251</v>
      </c>
      <c r="D24" s="88" t="s">
        <v>183</v>
      </c>
      <c r="E24" s="89">
        <v>692</v>
      </c>
      <c r="F24" s="90">
        <v>91.572360000000003</v>
      </c>
      <c r="G24" s="91">
        <v>2.463595E-2</v>
      </c>
      <c r="H24" s="82" t="s">
        <v>140</v>
      </c>
    </row>
    <row r="25" spans="1:8" x14ac:dyDescent="0.2">
      <c r="A25" s="87">
        <v>19</v>
      </c>
      <c r="B25" s="88" t="s">
        <v>65</v>
      </c>
      <c r="C25" s="88" t="s">
        <v>66</v>
      </c>
      <c r="D25" s="88" t="s">
        <v>31</v>
      </c>
      <c r="E25" s="89">
        <v>1446</v>
      </c>
      <c r="F25" s="90">
        <v>88.487970000000004</v>
      </c>
      <c r="G25" s="91">
        <v>2.3806150000000002E-2</v>
      </c>
      <c r="H25" s="82" t="s">
        <v>140</v>
      </c>
    </row>
    <row r="26" spans="1:8" x14ac:dyDescent="0.2">
      <c r="A26" s="87">
        <v>20</v>
      </c>
      <c r="B26" s="88" t="s">
        <v>361</v>
      </c>
      <c r="C26" s="88" t="s">
        <v>362</v>
      </c>
      <c r="D26" s="88" t="s">
        <v>183</v>
      </c>
      <c r="E26" s="89">
        <v>10638</v>
      </c>
      <c r="F26" s="90">
        <v>84.604014000000006</v>
      </c>
      <c r="G26" s="91">
        <v>2.2761239999999999E-2</v>
      </c>
      <c r="H26" s="82" t="s">
        <v>140</v>
      </c>
    </row>
    <row r="27" spans="1:8" ht="25.5" x14ac:dyDescent="0.2">
      <c r="A27" s="87">
        <v>21</v>
      </c>
      <c r="B27" s="88" t="s">
        <v>78</v>
      </c>
      <c r="C27" s="88" t="s">
        <v>79</v>
      </c>
      <c r="D27" s="88" t="s">
        <v>25</v>
      </c>
      <c r="E27" s="89">
        <v>1562</v>
      </c>
      <c r="F27" s="90">
        <v>80.177459999999996</v>
      </c>
      <c r="G27" s="91">
        <v>2.1570349999999999E-2</v>
      </c>
      <c r="H27" s="82" t="s">
        <v>140</v>
      </c>
    </row>
    <row r="28" spans="1:8" x14ac:dyDescent="0.2">
      <c r="A28" s="87">
        <v>22</v>
      </c>
      <c r="B28" s="88" t="s">
        <v>291</v>
      </c>
      <c r="C28" s="88" t="s">
        <v>292</v>
      </c>
      <c r="D28" s="88" t="s">
        <v>31</v>
      </c>
      <c r="E28" s="89">
        <v>3420</v>
      </c>
      <c r="F28" s="90">
        <v>69.186599999999999</v>
      </c>
      <c r="G28" s="91">
        <v>1.861345E-2</v>
      </c>
      <c r="H28" s="82" t="s">
        <v>140</v>
      </c>
    </row>
    <row r="29" spans="1:8" x14ac:dyDescent="0.2">
      <c r="A29" s="87">
        <v>23</v>
      </c>
      <c r="B29" s="88" t="s">
        <v>365</v>
      </c>
      <c r="C29" s="88" t="s">
        <v>366</v>
      </c>
      <c r="D29" s="88" t="s">
        <v>232</v>
      </c>
      <c r="E29" s="89">
        <v>11900</v>
      </c>
      <c r="F29" s="90">
        <v>61.576549999999997</v>
      </c>
      <c r="G29" s="91">
        <v>1.65661E-2</v>
      </c>
      <c r="H29" s="82" t="s">
        <v>140</v>
      </c>
    </row>
    <row r="30" spans="1:8" x14ac:dyDescent="0.2">
      <c r="A30" s="87">
        <v>24</v>
      </c>
      <c r="B30" s="88" t="s">
        <v>367</v>
      </c>
      <c r="C30" s="88" t="s">
        <v>368</v>
      </c>
      <c r="D30" s="88" t="s">
        <v>183</v>
      </c>
      <c r="E30" s="89">
        <v>4021</v>
      </c>
      <c r="F30" s="90">
        <v>59.731954999999999</v>
      </c>
      <c r="G30" s="91">
        <v>1.606985E-2</v>
      </c>
      <c r="H30" s="82" t="s">
        <v>140</v>
      </c>
    </row>
    <row r="31" spans="1:8" x14ac:dyDescent="0.2">
      <c r="A31" s="87">
        <v>25</v>
      </c>
      <c r="B31" s="88" t="s">
        <v>386</v>
      </c>
      <c r="C31" s="88" t="s">
        <v>387</v>
      </c>
      <c r="D31" s="88" t="s">
        <v>190</v>
      </c>
      <c r="E31" s="89">
        <v>18242</v>
      </c>
      <c r="F31" s="90">
        <v>53.129824999999997</v>
      </c>
      <c r="G31" s="91">
        <v>1.429366E-2</v>
      </c>
      <c r="H31" s="82" t="s">
        <v>140</v>
      </c>
    </row>
    <row r="32" spans="1:8" x14ac:dyDescent="0.2">
      <c r="A32" s="87">
        <v>26</v>
      </c>
      <c r="B32" s="88" t="s">
        <v>375</v>
      </c>
      <c r="C32" s="88" t="s">
        <v>376</v>
      </c>
      <c r="D32" s="88" t="s">
        <v>118</v>
      </c>
      <c r="E32" s="89">
        <v>9165</v>
      </c>
      <c r="F32" s="90">
        <v>52.350479999999997</v>
      </c>
      <c r="G32" s="91">
        <v>1.4083989999999999E-2</v>
      </c>
      <c r="H32" s="82" t="s">
        <v>140</v>
      </c>
    </row>
    <row r="33" spans="1:8" ht="25.5" x14ac:dyDescent="0.2">
      <c r="A33" s="87">
        <v>27</v>
      </c>
      <c r="B33" s="88" t="s">
        <v>371</v>
      </c>
      <c r="C33" s="88" t="s">
        <v>372</v>
      </c>
      <c r="D33" s="88" t="s">
        <v>215</v>
      </c>
      <c r="E33" s="89">
        <v>6109</v>
      </c>
      <c r="F33" s="90">
        <v>51.407235</v>
      </c>
      <c r="G33" s="91">
        <v>1.3830220000000001E-2</v>
      </c>
      <c r="H33" s="82" t="s">
        <v>140</v>
      </c>
    </row>
    <row r="34" spans="1:8" x14ac:dyDescent="0.2">
      <c r="A34" s="87">
        <v>28</v>
      </c>
      <c r="B34" s="88" t="s">
        <v>373</v>
      </c>
      <c r="C34" s="88" t="s">
        <v>374</v>
      </c>
      <c r="D34" s="88" t="s">
        <v>31</v>
      </c>
      <c r="E34" s="89">
        <v>13623</v>
      </c>
      <c r="F34" s="90">
        <v>50.623068000000004</v>
      </c>
      <c r="G34" s="91">
        <v>1.3619259999999999E-2</v>
      </c>
      <c r="H34" s="82" t="s">
        <v>140</v>
      </c>
    </row>
    <row r="35" spans="1:8" x14ac:dyDescent="0.2">
      <c r="A35" s="87">
        <v>29</v>
      </c>
      <c r="B35" s="88" t="s">
        <v>369</v>
      </c>
      <c r="C35" s="88" t="s">
        <v>370</v>
      </c>
      <c r="D35" s="88" t="s">
        <v>31</v>
      </c>
      <c r="E35" s="89">
        <v>3066</v>
      </c>
      <c r="F35" s="90">
        <v>50.377445999999999</v>
      </c>
      <c r="G35" s="91">
        <v>1.355318E-2</v>
      </c>
      <c r="H35" s="82" t="s">
        <v>140</v>
      </c>
    </row>
    <row r="36" spans="1:8" x14ac:dyDescent="0.2">
      <c r="A36" s="87">
        <v>30</v>
      </c>
      <c r="B36" s="88" t="s">
        <v>377</v>
      </c>
      <c r="C36" s="88" t="s">
        <v>378</v>
      </c>
      <c r="D36" s="88" t="s">
        <v>379</v>
      </c>
      <c r="E36" s="89">
        <v>6007</v>
      </c>
      <c r="F36" s="90">
        <v>48.019958000000003</v>
      </c>
      <c r="G36" s="91">
        <v>1.291894E-2</v>
      </c>
      <c r="H36" s="82" t="s">
        <v>140</v>
      </c>
    </row>
    <row r="37" spans="1:8" x14ac:dyDescent="0.2">
      <c r="A37" s="87">
        <v>31</v>
      </c>
      <c r="B37" s="88" t="s">
        <v>113</v>
      </c>
      <c r="C37" s="88" t="s">
        <v>114</v>
      </c>
      <c r="D37" s="88" t="s">
        <v>115</v>
      </c>
      <c r="E37" s="89">
        <v>558</v>
      </c>
      <c r="F37" s="90">
        <v>42.519599999999997</v>
      </c>
      <c r="G37" s="91">
        <v>1.143916E-2</v>
      </c>
      <c r="H37" s="82" t="s">
        <v>140</v>
      </c>
    </row>
    <row r="38" spans="1:8" x14ac:dyDescent="0.2">
      <c r="A38" s="87">
        <v>32</v>
      </c>
      <c r="B38" s="88" t="s">
        <v>380</v>
      </c>
      <c r="C38" s="88" t="s">
        <v>381</v>
      </c>
      <c r="D38" s="88" t="s">
        <v>31</v>
      </c>
      <c r="E38" s="89">
        <v>3939</v>
      </c>
      <c r="F38" s="90">
        <v>42.147300000000001</v>
      </c>
      <c r="G38" s="91">
        <v>1.1339E-2</v>
      </c>
      <c r="H38" s="82" t="s">
        <v>140</v>
      </c>
    </row>
    <row r="39" spans="1:8" x14ac:dyDescent="0.2">
      <c r="A39" s="87">
        <v>33</v>
      </c>
      <c r="B39" s="88" t="s">
        <v>75</v>
      </c>
      <c r="C39" s="88" t="s">
        <v>76</v>
      </c>
      <c r="D39" s="88" t="s">
        <v>77</v>
      </c>
      <c r="E39" s="89">
        <v>718</v>
      </c>
      <c r="F39" s="90">
        <v>37.580120000000001</v>
      </c>
      <c r="G39" s="91">
        <v>1.0110279999999999E-2</v>
      </c>
      <c r="H39" s="82" t="s">
        <v>140</v>
      </c>
    </row>
    <row r="40" spans="1:8" x14ac:dyDescent="0.2">
      <c r="A40" s="87">
        <v>34</v>
      </c>
      <c r="B40" s="88" t="s">
        <v>119</v>
      </c>
      <c r="C40" s="88" t="s">
        <v>120</v>
      </c>
      <c r="D40" s="88" t="s">
        <v>37</v>
      </c>
      <c r="E40" s="89">
        <v>9041</v>
      </c>
      <c r="F40" s="90">
        <v>37.235358499999997</v>
      </c>
      <c r="G40" s="91">
        <v>1.001753E-2</v>
      </c>
      <c r="H40" s="82" t="s">
        <v>140</v>
      </c>
    </row>
    <row r="41" spans="1:8" ht="25.5" x14ac:dyDescent="0.2">
      <c r="A41" s="87">
        <v>35</v>
      </c>
      <c r="B41" s="88" t="s">
        <v>384</v>
      </c>
      <c r="C41" s="88" t="s">
        <v>385</v>
      </c>
      <c r="D41" s="88" t="s">
        <v>215</v>
      </c>
      <c r="E41" s="89">
        <v>4450</v>
      </c>
      <c r="F41" s="90">
        <v>36.868250000000003</v>
      </c>
      <c r="G41" s="91">
        <v>9.9187600000000004E-3</v>
      </c>
      <c r="H41" s="82" t="s">
        <v>140</v>
      </c>
    </row>
    <row r="42" spans="1:8" x14ac:dyDescent="0.2">
      <c r="A42" s="87">
        <v>36</v>
      </c>
      <c r="B42" s="88" t="s">
        <v>390</v>
      </c>
      <c r="C42" s="88" t="s">
        <v>391</v>
      </c>
      <c r="D42" s="88" t="s">
        <v>392</v>
      </c>
      <c r="E42" s="89">
        <v>3317</v>
      </c>
      <c r="F42" s="90">
        <v>33.889789</v>
      </c>
      <c r="G42" s="91">
        <v>9.1174600000000008E-3</v>
      </c>
      <c r="H42" s="82" t="s">
        <v>140</v>
      </c>
    </row>
    <row r="43" spans="1:8" x14ac:dyDescent="0.2">
      <c r="A43" s="87">
        <v>37</v>
      </c>
      <c r="B43" s="88" t="s">
        <v>388</v>
      </c>
      <c r="C43" s="88" t="s">
        <v>389</v>
      </c>
      <c r="D43" s="88" t="s">
        <v>183</v>
      </c>
      <c r="E43" s="89">
        <v>2672</v>
      </c>
      <c r="F43" s="90">
        <v>33.699263999999999</v>
      </c>
      <c r="G43" s="91">
        <v>9.0662E-3</v>
      </c>
      <c r="H43" s="82" t="s">
        <v>140</v>
      </c>
    </row>
    <row r="44" spans="1:8" x14ac:dyDescent="0.2">
      <c r="A44" s="87">
        <v>38</v>
      </c>
      <c r="B44" s="88" t="s">
        <v>393</v>
      </c>
      <c r="C44" s="88" t="s">
        <v>394</v>
      </c>
      <c r="D44" s="88" t="s">
        <v>245</v>
      </c>
      <c r="E44" s="89">
        <v>12245</v>
      </c>
      <c r="F44" s="90">
        <v>30.036985000000001</v>
      </c>
      <c r="G44" s="91">
        <v>8.0809300000000001E-3</v>
      </c>
      <c r="H44" s="82" t="s">
        <v>140</v>
      </c>
    </row>
    <row r="45" spans="1:8" x14ac:dyDescent="0.2">
      <c r="A45" s="87">
        <v>39</v>
      </c>
      <c r="B45" s="88" t="s">
        <v>382</v>
      </c>
      <c r="C45" s="88" t="s">
        <v>383</v>
      </c>
      <c r="D45" s="88" t="s">
        <v>115</v>
      </c>
      <c r="E45" s="89">
        <v>3447</v>
      </c>
      <c r="F45" s="90">
        <v>26.102407500000002</v>
      </c>
      <c r="G45" s="91">
        <v>7.0223999999999998E-3</v>
      </c>
      <c r="H45" s="82" t="s">
        <v>140</v>
      </c>
    </row>
    <row r="46" spans="1:8" x14ac:dyDescent="0.2">
      <c r="A46" s="92"/>
      <c r="B46" s="92"/>
      <c r="C46" s="93" t="s">
        <v>139</v>
      </c>
      <c r="D46" s="92"/>
      <c r="E46" s="92" t="s">
        <v>140</v>
      </c>
      <c r="F46" s="94">
        <v>3556.0038272000002</v>
      </c>
      <c r="G46" s="95">
        <v>0.95668107000000002</v>
      </c>
      <c r="H46" s="82" t="s">
        <v>140</v>
      </c>
    </row>
    <row r="47" spans="1:8" x14ac:dyDescent="0.2">
      <c r="A47" s="92"/>
      <c r="B47" s="92"/>
      <c r="C47" s="96"/>
      <c r="D47" s="92"/>
      <c r="E47" s="92"/>
      <c r="F47" s="97"/>
      <c r="G47" s="97"/>
      <c r="H47" s="82" t="s">
        <v>140</v>
      </c>
    </row>
    <row r="48" spans="1:8" x14ac:dyDescent="0.2">
      <c r="A48" s="92"/>
      <c r="B48" s="92"/>
      <c r="C48" s="93" t="s">
        <v>141</v>
      </c>
      <c r="D48" s="92"/>
      <c r="E48" s="92"/>
      <c r="F48" s="92"/>
      <c r="G48" s="92"/>
      <c r="H48" s="82" t="s">
        <v>140</v>
      </c>
    </row>
    <row r="49" spans="1:8" x14ac:dyDescent="0.2">
      <c r="A49" s="92"/>
      <c r="B49" s="92"/>
      <c r="C49" s="93" t="s">
        <v>139</v>
      </c>
      <c r="D49" s="92"/>
      <c r="E49" s="92" t="s">
        <v>140</v>
      </c>
      <c r="F49" s="98" t="s">
        <v>142</v>
      </c>
      <c r="G49" s="95">
        <v>0</v>
      </c>
      <c r="H49" s="82" t="s">
        <v>140</v>
      </c>
    </row>
    <row r="50" spans="1:8" x14ac:dyDescent="0.2">
      <c r="A50" s="92"/>
      <c r="B50" s="92"/>
      <c r="C50" s="96"/>
      <c r="D50" s="92"/>
      <c r="E50" s="92"/>
      <c r="F50" s="97"/>
      <c r="G50" s="97"/>
      <c r="H50" s="82" t="s">
        <v>140</v>
      </c>
    </row>
    <row r="51" spans="1:8" x14ac:dyDescent="0.2">
      <c r="A51" s="92"/>
      <c r="B51" s="92"/>
      <c r="C51" s="93" t="s">
        <v>143</v>
      </c>
      <c r="D51" s="92"/>
      <c r="E51" s="92"/>
      <c r="F51" s="92"/>
      <c r="G51" s="92"/>
      <c r="H51" s="82" t="s">
        <v>140</v>
      </c>
    </row>
    <row r="52" spans="1:8" x14ac:dyDescent="0.2">
      <c r="A52" s="92"/>
      <c r="B52" s="92"/>
      <c r="C52" s="93" t="s">
        <v>139</v>
      </c>
      <c r="D52" s="92"/>
      <c r="E52" s="92" t="s">
        <v>140</v>
      </c>
      <c r="F52" s="98" t="s">
        <v>142</v>
      </c>
      <c r="G52" s="95">
        <v>0</v>
      </c>
      <c r="H52" s="82" t="s">
        <v>140</v>
      </c>
    </row>
    <row r="53" spans="1:8" x14ac:dyDescent="0.2">
      <c r="A53" s="92"/>
      <c r="B53" s="92"/>
      <c r="C53" s="96"/>
      <c r="D53" s="92"/>
      <c r="E53" s="92"/>
      <c r="F53" s="97"/>
      <c r="G53" s="97"/>
      <c r="H53" s="82" t="s">
        <v>140</v>
      </c>
    </row>
    <row r="54" spans="1:8" x14ac:dyDescent="0.2">
      <c r="A54" s="92"/>
      <c r="B54" s="92"/>
      <c r="C54" s="93" t="s">
        <v>144</v>
      </c>
      <c r="D54" s="92"/>
      <c r="E54" s="92"/>
      <c r="F54" s="92"/>
      <c r="G54" s="92"/>
      <c r="H54" s="82" t="s">
        <v>140</v>
      </c>
    </row>
    <row r="55" spans="1:8" x14ac:dyDescent="0.2">
      <c r="A55" s="92"/>
      <c r="B55" s="92"/>
      <c r="C55" s="93" t="s">
        <v>139</v>
      </c>
      <c r="D55" s="92"/>
      <c r="E55" s="92" t="s">
        <v>140</v>
      </c>
      <c r="F55" s="98" t="s">
        <v>142</v>
      </c>
      <c r="G55" s="95">
        <v>0</v>
      </c>
      <c r="H55" s="82" t="s">
        <v>140</v>
      </c>
    </row>
    <row r="56" spans="1:8" x14ac:dyDescent="0.2">
      <c r="A56" s="92"/>
      <c r="B56" s="92"/>
      <c r="C56" s="96"/>
      <c r="D56" s="92"/>
      <c r="E56" s="92"/>
      <c r="F56" s="97"/>
      <c r="G56" s="97"/>
      <c r="H56" s="82" t="s">
        <v>140</v>
      </c>
    </row>
    <row r="57" spans="1:8" x14ac:dyDescent="0.2">
      <c r="A57" s="92"/>
      <c r="B57" s="92"/>
      <c r="C57" s="93" t="s">
        <v>145</v>
      </c>
      <c r="D57" s="92"/>
      <c r="E57" s="92"/>
      <c r="F57" s="97"/>
      <c r="G57" s="97"/>
      <c r="H57" s="82" t="s">
        <v>140</v>
      </c>
    </row>
    <row r="58" spans="1:8" x14ac:dyDescent="0.2">
      <c r="A58" s="92"/>
      <c r="B58" s="92"/>
      <c r="C58" s="93" t="s">
        <v>139</v>
      </c>
      <c r="D58" s="92"/>
      <c r="E58" s="92" t="s">
        <v>140</v>
      </c>
      <c r="F58" s="98" t="s">
        <v>142</v>
      </c>
      <c r="G58" s="95">
        <v>0</v>
      </c>
      <c r="H58" s="82" t="s">
        <v>140</v>
      </c>
    </row>
    <row r="59" spans="1:8" x14ac:dyDescent="0.2">
      <c r="A59" s="92"/>
      <c r="B59" s="92"/>
      <c r="C59" s="96"/>
      <c r="D59" s="92"/>
      <c r="E59" s="92"/>
      <c r="F59" s="97"/>
      <c r="G59" s="97"/>
      <c r="H59" s="82" t="s">
        <v>140</v>
      </c>
    </row>
    <row r="60" spans="1:8" x14ac:dyDescent="0.2">
      <c r="A60" s="92"/>
      <c r="B60" s="92"/>
      <c r="C60" s="93" t="s">
        <v>146</v>
      </c>
      <c r="D60" s="92"/>
      <c r="E60" s="92"/>
      <c r="F60" s="97"/>
      <c r="G60" s="97"/>
      <c r="H60" s="82" t="s">
        <v>140</v>
      </c>
    </row>
    <row r="61" spans="1:8" x14ac:dyDescent="0.2">
      <c r="A61" s="92"/>
      <c r="B61" s="92"/>
      <c r="C61" s="93" t="s">
        <v>139</v>
      </c>
      <c r="D61" s="92"/>
      <c r="E61" s="92" t="s">
        <v>140</v>
      </c>
      <c r="F61" s="98" t="s">
        <v>142</v>
      </c>
      <c r="G61" s="95">
        <v>0</v>
      </c>
      <c r="H61" s="82" t="s">
        <v>140</v>
      </c>
    </row>
    <row r="62" spans="1:8" x14ac:dyDescent="0.2">
      <c r="A62" s="92"/>
      <c r="B62" s="92"/>
      <c r="C62" s="96"/>
      <c r="D62" s="92"/>
      <c r="E62" s="92"/>
      <c r="F62" s="97"/>
      <c r="G62" s="97"/>
      <c r="H62" s="82" t="s">
        <v>140</v>
      </c>
    </row>
    <row r="63" spans="1:8" x14ac:dyDescent="0.2">
      <c r="A63" s="92"/>
      <c r="B63" s="92"/>
      <c r="C63" s="93" t="s">
        <v>147</v>
      </c>
      <c r="D63" s="92"/>
      <c r="E63" s="92"/>
      <c r="F63" s="94">
        <v>3556.0038272000002</v>
      </c>
      <c r="G63" s="95">
        <v>0.95668107000000002</v>
      </c>
      <c r="H63" s="82" t="s">
        <v>140</v>
      </c>
    </row>
    <row r="64" spans="1:8" x14ac:dyDescent="0.2">
      <c r="A64" s="92"/>
      <c r="B64" s="92"/>
      <c r="C64" s="96"/>
      <c r="D64" s="92"/>
      <c r="E64" s="92"/>
      <c r="F64" s="97"/>
      <c r="G64" s="97"/>
      <c r="H64" s="82" t="s">
        <v>140</v>
      </c>
    </row>
    <row r="65" spans="1:8" x14ac:dyDescent="0.2">
      <c r="A65" s="92"/>
      <c r="B65" s="92"/>
      <c r="C65" s="93" t="s">
        <v>148</v>
      </c>
      <c r="D65" s="92"/>
      <c r="E65" s="92"/>
      <c r="F65" s="97"/>
      <c r="G65" s="97"/>
      <c r="H65" s="82" t="s">
        <v>140</v>
      </c>
    </row>
    <row r="66" spans="1:8" x14ac:dyDescent="0.2">
      <c r="A66" s="92"/>
      <c r="B66" s="92"/>
      <c r="C66" s="93" t="s">
        <v>10</v>
      </c>
      <c r="D66" s="92"/>
      <c r="E66" s="92"/>
      <c r="F66" s="97"/>
      <c r="G66" s="97"/>
      <c r="H66" s="82" t="s">
        <v>140</v>
      </c>
    </row>
    <row r="67" spans="1:8" x14ac:dyDescent="0.2">
      <c r="A67" s="92"/>
      <c r="B67" s="92"/>
      <c r="C67" s="93" t="s">
        <v>139</v>
      </c>
      <c r="D67" s="92"/>
      <c r="E67" s="92" t="s">
        <v>140</v>
      </c>
      <c r="F67" s="98" t="s">
        <v>142</v>
      </c>
      <c r="G67" s="95">
        <v>0</v>
      </c>
      <c r="H67" s="82" t="s">
        <v>140</v>
      </c>
    </row>
    <row r="68" spans="1:8" x14ac:dyDescent="0.2">
      <c r="A68" s="92"/>
      <c r="B68" s="92"/>
      <c r="C68" s="96"/>
      <c r="D68" s="92"/>
      <c r="E68" s="92"/>
      <c r="F68" s="97"/>
      <c r="G68" s="97"/>
      <c r="H68" s="82" t="s">
        <v>140</v>
      </c>
    </row>
    <row r="69" spans="1:8" x14ac:dyDescent="0.2">
      <c r="A69" s="92"/>
      <c r="B69" s="92"/>
      <c r="C69" s="93" t="s">
        <v>149</v>
      </c>
      <c r="D69" s="92"/>
      <c r="E69" s="92"/>
      <c r="F69" s="92"/>
      <c r="G69" s="92"/>
      <c r="H69" s="82" t="s">
        <v>140</v>
      </c>
    </row>
    <row r="70" spans="1:8" x14ac:dyDescent="0.2">
      <c r="A70" s="92"/>
      <c r="B70" s="92"/>
      <c r="C70" s="93" t="s">
        <v>139</v>
      </c>
      <c r="D70" s="92"/>
      <c r="E70" s="92" t="s">
        <v>140</v>
      </c>
      <c r="F70" s="98" t="s">
        <v>142</v>
      </c>
      <c r="G70" s="95">
        <v>0</v>
      </c>
      <c r="H70" s="82" t="s">
        <v>140</v>
      </c>
    </row>
    <row r="71" spans="1:8" x14ac:dyDescent="0.2">
      <c r="A71" s="92"/>
      <c r="B71" s="92"/>
      <c r="C71" s="96"/>
      <c r="D71" s="92"/>
      <c r="E71" s="92"/>
      <c r="F71" s="97"/>
      <c r="G71" s="97"/>
      <c r="H71" s="82" t="s">
        <v>140</v>
      </c>
    </row>
    <row r="72" spans="1:8" x14ac:dyDescent="0.2">
      <c r="A72" s="92"/>
      <c r="B72" s="92"/>
      <c r="C72" s="93" t="s">
        <v>150</v>
      </c>
      <c r="D72" s="92"/>
      <c r="E72" s="92"/>
      <c r="F72" s="92"/>
      <c r="G72" s="92"/>
      <c r="H72" s="82" t="s">
        <v>140</v>
      </c>
    </row>
    <row r="73" spans="1:8" x14ac:dyDescent="0.2">
      <c r="A73" s="92"/>
      <c r="B73" s="92"/>
      <c r="C73" s="93" t="s">
        <v>139</v>
      </c>
      <c r="D73" s="92"/>
      <c r="E73" s="92" t="s">
        <v>140</v>
      </c>
      <c r="F73" s="98" t="s">
        <v>142</v>
      </c>
      <c r="G73" s="95">
        <v>0</v>
      </c>
      <c r="H73" s="82" t="s">
        <v>140</v>
      </c>
    </row>
    <row r="74" spans="1:8" x14ac:dyDescent="0.2">
      <c r="A74" s="92"/>
      <c r="B74" s="92"/>
      <c r="C74" s="96"/>
      <c r="D74" s="92"/>
      <c r="E74" s="92"/>
      <c r="F74" s="97"/>
      <c r="G74" s="97"/>
      <c r="H74" s="82" t="s">
        <v>140</v>
      </c>
    </row>
    <row r="75" spans="1:8" x14ac:dyDescent="0.2">
      <c r="A75" s="92"/>
      <c r="B75" s="92"/>
      <c r="C75" s="93" t="s">
        <v>151</v>
      </c>
      <c r="D75" s="92"/>
      <c r="E75" s="92"/>
      <c r="F75" s="97"/>
      <c r="G75" s="97"/>
      <c r="H75" s="82" t="s">
        <v>140</v>
      </c>
    </row>
    <row r="76" spans="1:8" x14ac:dyDescent="0.2">
      <c r="A76" s="92"/>
      <c r="B76" s="92"/>
      <c r="C76" s="93" t="s">
        <v>139</v>
      </c>
      <c r="D76" s="92"/>
      <c r="E76" s="92" t="s">
        <v>140</v>
      </c>
      <c r="F76" s="98" t="s">
        <v>142</v>
      </c>
      <c r="G76" s="95">
        <v>0</v>
      </c>
      <c r="H76" s="82" t="s">
        <v>140</v>
      </c>
    </row>
    <row r="77" spans="1:8" x14ac:dyDescent="0.2">
      <c r="A77" s="92"/>
      <c r="B77" s="92"/>
      <c r="C77" s="96"/>
      <c r="D77" s="92"/>
      <c r="E77" s="92"/>
      <c r="F77" s="97"/>
      <c r="G77" s="97"/>
      <c r="H77" s="82" t="s">
        <v>140</v>
      </c>
    </row>
    <row r="78" spans="1:8" x14ac:dyDescent="0.2">
      <c r="A78" s="92"/>
      <c r="B78" s="92"/>
      <c r="C78" s="93" t="s">
        <v>152</v>
      </c>
      <c r="D78" s="92"/>
      <c r="E78" s="92"/>
      <c r="F78" s="94">
        <v>0</v>
      </c>
      <c r="G78" s="95">
        <v>0</v>
      </c>
      <c r="H78" s="82" t="s">
        <v>140</v>
      </c>
    </row>
    <row r="79" spans="1:8" x14ac:dyDescent="0.2">
      <c r="A79" s="92"/>
      <c r="B79" s="92"/>
      <c r="C79" s="96"/>
      <c r="D79" s="92"/>
      <c r="E79" s="92"/>
      <c r="F79" s="97"/>
      <c r="G79" s="97"/>
      <c r="H79" s="82" t="s">
        <v>140</v>
      </c>
    </row>
    <row r="80" spans="1:8" x14ac:dyDescent="0.2">
      <c r="A80" s="92"/>
      <c r="B80" s="92"/>
      <c r="C80" s="93" t="s">
        <v>153</v>
      </c>
      <c r="D80" s="92"/>
      <c r="E80" s="92"/>
      <c r="F80" s="97"/>
      <c r="G80" s="97"/>
      <c r="H80" s="82" t="s">
        <v>140</v>
      </c>
    </row>
    <row r="81" spans="1:8" x14ac:dyDescent="0.2">
      <c r="A81" s="92"/>
      <c r="B81" s="92"/>
      <c r="C81" s="93" t="s">
        <v>154</v>
      </c>
      <c r="D81" s="92"/>
      <c r="E81" s="92"/>
      <c r="F81" s="97"/>
      <c r="G81" s="97"/>
      <c r="H81" s="82" t="s">
        <v>140</v>
      </c>
    </row>
    <row r="82" spans="1:8" x14ac:dyDescent="0.2">
      <c r="A82" s="92"/>
      <c r="B82" s="92"/>
      <c r="C82" s="93" t="s">
        <v>139</v>
      </c>
      <c r="D82" s="92"/>
      <c r="E82" s="92" t="s">
        <v>140</v>
      </c>
      <c r="F82" s="98" t="s">
        <v>142</v>
      </c>
      <c r="G82" s="95">
        <v>0</v>
      </c>
      <c r="H82" s="82" t="s">
        <v>140</v>
      </c>
    </row>
    <row r="83" spans="1:8" x14ac:dyDescent="0.2">
      <c r="A83" s="92"/>
      <c r="B83" s="92"/>
      <c r="C83" s="96"/>
      <c r="D83" s="92"/>
      <c r="E83" s="92"/>
      <c r="F83" s="97"/>
      <c r="G83" s="97"/>
      <c r="H83" s="82" t="s">
        <v>140</v>
      </c>
    </row>
    <row r="84" spans="1:8" x14ac:dyDescent="0.2">
      <c r="A84" s="92"/>
      <c r="B84" s="92"/>
      <c r="C84" s="93" t="s">
        <v>155</v>
      </c>
      <c r="D84" s="92"/>
      <c r="E84" s="92"/>
      <c r="F84" s="97"/>
      <c r="G84" s="97"/>
      <c r="H84" s="82" t="s">
        <v>140</v>
      </c>
    </row>
    <row r="85" spans="1:8" x14ac:dyDescent="0.2">
      <c r="A85" s="92"/>
      <c r="B85" s="92"/>
      <c r="C85" s="93" t="s">
        <v>139</v>
      </c>
      <c r="D85" s="92"/>
      <c r="E85" s="92" t="s">
        <v>140</v>
      </c>
      <c r="F85" s="98" t="s">
        <v>142</v>
      </c>
      <c r="G85" s="95">
        <v>0</v>
      </c>
      <c r="H85" s="82" t="s">
        <v>140</v>
      </c>
    </row>
    <row r="86" spans="1:8" x14ac:dyDescent="0.2">
      <c r="A86" s="92"/>
      <c r="B86" s="92"/>
      <c r="C86" s="96"/>
      <c r="D86" s="92"/>
      <c r="E86" s="92"/>
      <c r="F86" s="97"/>
      <c r="G86" s="97"/>
      <c r="H86" s="82" t="s">
        <v>140</v>
      </c>
    </row>
    <row r="87" spans="1:8" x14ac:dyDescent="0.2">
      <c r="A87" s="92"/>
      <c r="B87" s="92"/>
      <c r="C87" s="93" t="s">
        <v>156</v>
      </c>
      <c r="D87" s="92"/>
      <c r="E87" s="92"/>
      <c r="F87" s="97"/>
      <c r="G87" s="97"/>
      <c r="H87" s="82" t="s">
        <v>140</v>
      </c>
    </row>
    <row r="88" spans="1:8" x14ac:dyDescent="0.2">
      <c r="A88" s="92"/>
      <c r="B88" s="92"/>
      <c r="C88" s="93" t="s">
        <v>139</v>
      </c>
      <c r="D88" s="92"/>
      <c r="E88" s="92" t="s">
        <v>140</v>
      </c>
      <c r="F88" s="98" t="s">
        <v>142</v>
      </c>
      <c r="G88" s="95">
        <v>0</v>
      </c>
      <c r="H88" s="82" t="s">
        <v>140</v>
      </c>
    </row>
    <row r="89" spans="1:8" x14ac:dyDescent="0.2">
      <c r="A89" s="92"/>
      <c r="B89" s="92"/>
      <c r="C89" s="96"/>
      <c r="D89" s="92"/>
      <c r="E89" s="92"/>
      <c r="F89" s="97"/>
      <c r="G89" s="97"/>
      <c r="H89" s="82" t="s">
        <v>140</v>
      </c>
    </row>
    <row r="90" spans="1:8" x14ac:dyDescent="0.2">
      <c r="A90" s="92"/>
      <c r="B90" s="92"/>
      <c r="C90" s="93" t="s">
        <v>157</v>
      </c>
      <c r="D90" s="92"/>
      <c r="E90" s="92"/>
      <c r="F90" s="97"/>
      <c r="G90" s="97"/>
      <c r="H90" s="82" t="s">
        <v>140</v>
      </c>
    </row>
    <row r="91" spans="1:8" x14ac:dyDescent="0.2">
      <c r="A91" s="87">
        <v>1</v>
      </c>
      <c r="B91" s="88"/>
      <c r="C91" s="88" t="s">
        <v>158</v>
      </c>
      <c r="D91" s="88"/>
      <c r="E91" s="99"/>
      <c r="F91" s="90">
        <v>198.73747800000001</v>
      </c>
      <c r="G91" s="91">
        <v>5.346687E-2</v>
      </c>
      <c r="H91" s="82">
        <v>5.01</v>
      </c>
    </row>
    <row r="92" spans="1:8" x14ac:dyDescent="0.2">
      <c r="A92" s="92"/>
      <c r="B92" s="92"/>
      <c r="C92" s="93" t="s">
        <v>139</v>
      </c>
      <c r="D92" s="92"/>
      <c r="E92" s="92" t="s">
        <v>140</v>
      </c>
      <c r="F92" s="94">
        <v>198.73747800000001</v>
      </c>
      <c r="G92" s="95">
        <v>5.346687E-2</v>
      </c>
      <c r="H92" s="82" t="s">
        <v>140</v>
      </c>
    </row>
    <row r="93" spans="1:8" x14ac:dyDescent="0.2">
      <c r="A93" s="92"/>
      <c r="B93" s="92"/>
      <c r="C93" s="96"/>
      <c r="D93" s="92"/>
      <c r="E93" s="92"/>
      <c r="F93" s="97"/>
      <c r="G93" s="97"/>
      <c r="H93" s="82" t="s">
        <v>140</v>
      </c>
    </row>
    <row r="94" spans="1:8" x14ac:dyDescent="0.2">
      <c r="A94" s="92"/>
      <c r="B94" s="92"/>
      <c r="C94" s="93" t="s">
        <v>159</v>
      </c>
      <c r="D94" s="92"/>
      <c r="E94" s="92"/>
      <c r="F94" s="94">
        <v>198.73747800000001</v>
      </c>
      <c r="G94" s="95">
        <v>5.346687E-2</v>
      </c>
      <c r="H94" s="82" t="s">
        <v>140</v>
      </c>
    </row>
    <row r="95" spans="1:8" x14ac:dyDescent="0.2">
      <c r="A95" s="92"/>
      <c r="B95" s="92"/>
      <c r="C95" s="97"/>
      <c r="D95" s="92"/>
      <c r="E95" s="92"/>
      <c r="F95" s="92"/>
      <c r="G95" s="92"/>
      <c r="H95" s="82" t="s">
        <v>140</v>
      </c>
    </row>
    <row r="96" spans="1:8" x14ac:dyDescent="0.2">
      <c r="A96" s="92"/>
      <c r="B96" s="92"/>
      <c r="C96" s="93" t="s">
        <v>160</v>
      </c>
      <c r="D96" s="92"/>
      <c r="E96" s="92"/>
      <c r="F96" s="92"/>
      <c r="G96" s="92"/>
      <c r="H96" s="82" t="s">
        <v>140</v>
      </c>
    </row>
    <row r="97" spans="1:10" x14ac:dyDescent="0.2">
      <c r="A97" s="92"/>
      <c r="B97" s="92"/>
      <c r="C97" s="93" t="s">
        <v>161</v>
      </c>
      <c r="D97" s="92"/>
      <c r="E97" s="92"/>
      <c r="F97" s="92"/>
      <c r="G97" s="92"/>
      <c r="H97" s="82" t="s">
        <v>140</v>
      </c>
    </row>
    <row r="98" spans="1:10" x14ac:dyDescent="0.2">
      <c r="A98" s="92"/>
      <c r="B98" s="92"/>
      <c r="C98" s="93" t="s">
        <v>139</v>
      </c>
      <c r="D98" s="92"/>
      <c r="E98" s="92" t="s">
        <v>140</v>
      </c>
      <c r="F98" s="98" t="s">
        <v>142</v>
      </c>
      <c r="G98" s="95">
        <v>0</v>
      </c>
      <c r="H98" s="82" t="s">
        <v>140</v>
      </c>
    </row>
    <row r="99" spans="1:10" x14ac:dyDescent="0.2">
      <c r="A99" s="92"/>
      <c r="B99" s="92"/>
      <c r="C99" s="96"/>
      <c r="D99" s="92"/>
      <c r="E99" s="92"/>
      <c r="F99" s="97"/>
      <c r="G99" s="97"/>
      <c r="H99" s="82" t="s">
        <v>140</v>
      </c>
    </row>
    <row r="100" spans="1:10" x14ac:dyDescent="0.2">
      <c r="A100" s="92"/>
      <c r="B100" s="92"/>
      <c r="C100" s="93" t="s">
        <v>162</v>
      </c>
      <c r="D100" s="92"/>
      <c r="E100" s="92"/>
      <c r="F100" s="92"/>
      <c r="G100" s="92"/>
      <c r="H100" s="82" t="s">
        <v>140</v>
      </c>
    </row>
    <row r="101" spans="1:10" x14ac:dyDescent="0.2">
      <c r="A101" s="92"/>
      <c r="B101" s="92"/>
      <c r="C101" s="93" t="s">
        <v>163</v>
      </c>
      <c r="D101" s="92"/>
      <c r="E101" s="92"/>
      <c r="F101" s="92"/>
      <c r="G101" s="92"/>
      <c r="H101" s="82" t="s">
        <v>140</v>
      </c>
    </row>
    <row r="102" spans="1:10" x14ac:dyDescent="0.2">
      <c r="A102" s="92"/>
      <c r="B102" s="92"/>
      <c r="C102" s="93" t="s">
        <v>139</v>
      </c>
      <c r="D102" s="92"/>
      <c r="E102" s="92" t="s">
        <v>140</v>
      </c>
      <c r="F102" s="98" t="s">
        <v>142</v>
      </c>
      <c r="G102" s="95">
        <v>0</v>
      </c>
      <c r="H102" s="82" t="s">
        <v>140</v>
      </c>
    </row>
    <row r="103" spans="1:10" x14ac:dyDescent="0.2">
      <c r="A103" s="92"/>
      <c r="B103" s="92"/>
      <c r="C103" s="96"/>
      <c r="D103" s="92"/>
      <c r="E103" s="92"/>
      <c r="F103" s="97"/>
      <c r="G103" s="97"/>
      <c r="H103" s="82" t="s">
        <v>140</v>
      </c>
    </row>
    <row r="104" spans="1:10" x14ac:dyDescent="0.2">
      <c r="A104" s="92"/>
      <c r="B104" s="92"/>
      <c r="C104" s="93" t="s">
        <v>164</v>
      </c>
      <c r="D104" s="92"/>
      <c r="E104" s="92"/>
      <c r="F104" s="97"/>
      <c r="G104" s="97"/>
      <c r="H104" s="82" t="s">
        <v>140</v>
      </c>
    </row>
    <row r="105" spans="1:10" x14ac:dyDescent="0.2">
      <c r="A105" s="92"/>
      <c r="B105" s="92"/>
      <c r="C105" s="93" t="s">
        <v>139</v>
      </c>
      <c r="D105" s="92"/>
      <c r="E105" s="92" t="s">
        <v>140</v>
      </c>
      <c r="F105" s="98" t="s">
        <v>142</v>
      </c>
      <c r="G105" s="95">
        <v>0</v>
      </c>
      <c r="H105" s="82" t="s">
        <v>140</v>
      </c>
    </row>
    <row r="106" spans="1:10" x14ac:dyDescent="0.2">
      <c r="A106" s="92"/>
      <c r="B106" s="92"/>
      <c r="C106" s="96"/>
      <c r="D106" s="92"/>
      <c r="E106" s="92"/>
      <c r="F106" s="97"/>
      <c r="G106" s="97"/>
      <c r="H106" s="82" t="s">
        <v>140</v>
      </c>
    </row>
    <row r="107" spans="1:10" x14ac:dyDescent="0.2">
      <c r="A107" s="99"/>
      <c r="B107" s="88"/>
      <c r="C107" s="88" t="s">
        <v>165</v>
      </c>
      <c r="D107" s="88"/>
      <c r="E107" s="99"/>
      <c r="F107" s="90">
        <v>-37.719975650000002</v>
      </c>
      <c r="G107" s="91">
        <v>-1.01479E-2</v>
      </c>
      <c r="H107" s="82" t="s">
        <v>140</v>
      </c>
    </row>
    <row r="108" spans="1:10" x14ac:dyDescent="0.2">
      <c r="A108" s="96"/>
      <c r="B108" s="96"/>
      <c r="C108" s="93" t="s">
        <v>166</v>
      </c>
      <c r="D108" s="97"/>
      <c r="E108" s="97"/>
      <c r="F108" s="94">
        <v>3717.0213295499998</v>
      </c>
      <c r="G108" s="100">
        <v>1.00000004</v>
      </c>
      <c r="H108" s="82" t="s">
        <v>140</v>
      </c>
    </row>
    <row r="109" spans="1:10" x14ac:dyDescent="0.2">
      <c r="A109" s="101"/>
      <c r="B109" s="101"/>
      <c r="C109" s="102"/>
      <c r="D109" s="103"/>
      <c r="E109" s="103"/>
      <c r="F109" s="104"/>
      <c r="G109" s="105"/>
      <c r="H109" s="106"/>
    </row>
    <row r="110" spans="1:10" x14ac:dyDescent="0.2">
      <c r="A110" s="101"/>
      <c r="B110" s="192" t="s">
        <v>933</v>
      </c>
      <c r="C110" s="192"/>
      <c r="D110" s="192"/>
      <c r="E110" s="192"/>
      <c r="F110" s="192"/>
      <c r="G110" s="192"/>
      <c r="H110" s="192"/>
      <c r="J110" s="12"/>
    </row>
    <row r="111" spans="1:10" x14ac:dyDescent="0.2">
      <c r="A111" s="101"/>
      <c r="B111" s="192" t="s">
        <v>934</v>
      </c>
      <c r="C111" s="192"/>
      <c r="D111" s="192"/>
      <c r="E111" s="192"/>
      <c r="F111" s="192"/>
      <c r="G111" s="192"/>
      <c r="H111" s="192"/>
      <c r="J111" s="12"/>
    </row>
    <row r="112" spans="1:10" x14ac:dyDescent="0.2">
      <c r="A112" s="101"/>
      <c r="B112" s="192" t="s">
        <v>935</v>
      </c>
      <c r="C112" s="192"/>
      <c r="D112" s="192"/>
      <c r="E112" s="192"/>
      <c r="F112" s="192"/>
      <c r="G112" s="192"/>
      <c r="H112" s="192"/>
      <c r="J112" s="12"/>
    </row>
    <row r="113" spans="1:17" s="142" customFormat="1" ht="54" customHeight="1" x14ac:dyDescent="0.25">
      <c r="A113" s="141"/>
      <c r="B113" s="193" t="s">
        <v>936</v>
      </c>
      <c r="C113" s="193"/>
      <c r="D113" s="193"/>
      <c r="E113" s="193"/>
      <c r="F113" s="193"/>
      <c r="G113" s="193"/>
      <c r="H113" s="193"/>
      <c r="I113"/>
      <c r="J113" s="12"/>
      <c r="K113"/>
      <c r="L113"/>
      <c r="M113"/>
      <c r="N113"/>
      <c r="O113"/>
      <c r="P113"/>
      <c r="Q113"/>
    </row>
    <row r="114" spans="1:17" x14ac:dyDescent="0.2">
      <c r="A114" s="101"/>
      <c r="B114" s="192" t="s">
        <v>937</v>
      </c>
      <c r="C114" s="192"/>
      <c r="D114" s="192"/>
      <c r="E114" s="192"/>
      <c r="F114" s="192"/>
      <c r="G114" s="192"/>
      <c r="H114" s="192"/>
      <c r="J114" s="12"/>
    </row>
    <row r="115" spans="1:17" x14ac:dyDescent="0.2">
      <c r="A115" s="101"/>
      <c r="B115" s="101"/>
      <c r="C115" s="101"/>
      <c r="D115" s="103"/>
      <c r="E115" s="103"/>
      <c r="F115" s="103"/>
      <c r="G115" s="103"/>
    </row>
    <row r="116" spans="1:17" x14ac:dyDescent="0.2">
      <c r="A116" s="101"/>
      <c r="B116" s="195" t="s">
        <v>167</v>
      </c>
      <c r="C116" s="196"/>
      <c r="D116" s="197"/>
      <c r="E116" s="110"/>
      <c r="F116" s="103"/>
      <c r="G116" s="103"/>
    </row>
    <row r="117" spans="1:17" ht="24.75" customHeight="1" x14ac:dyDescent="0.2">
      <c r="A117" s="101"/>
      <c r="B117" s="189" t="s">
        <v>168</v>
      </c>
      <c r="C117" s="190"/>
      <c r="D117" s="81" t="s">
        <v>169</v>
      </c>
      <c r="E117" s="110"/>
      <c r="F117" s="103"/>
      <c r="G117" s="103"/>
    </row>
    <row r="118" spans="1:17" x14ac:dyDescent="0.2">
      <c r="A118" s="101"/>
      <c r="B118" s="189" t="s">
        <v>939</v>
      </c>
      <c r="C118" s="190"/>
      <c r="D118" s="81" t="s">
        <v>169</v>
      </c>
      <c r="E118" s="110"/>
      <c r="F118" s="103"/>
      <c r="G118" s="103"/>
    </row>
    <row r="119" spans="1:17" x14ac:dyDescent="0.2">
      <c r="A119" s="101"/>
      <c r="B119" s="189" t="s">
        <v>170</v>
      </c>
      <c r="C119" s="190"/>
      <c r="D119" s="111" t="s">
        <v>140</v>
      </c>
      <c r="E119" s="110"/>
      <c r="F119" s="103"/>
      <c r="G119" s="103"/>
    </row>
    <row r="120" spans="1:17" x14ac:dyDescent="0.2">
      <c r="A120" s="112"/>
      <c r="B120" s="113" t="s">
        <v>140</v>
      </c>
      <c r="C120" s="113" t="s">
        <v>940</v>
      </c>
      <c r="D120" s="113" t="s">
        <v>171</v>
      </c>
      <c r="E120" s="112"/>
      <c r="F120" s="112"/>
      <c r="G120" s="112"/>
      <c r="H120" s="112"/>
      <c r="J120" s="12"/>
    </row>
    <row r="121" spans="1:17" x14ac:dyDescent="0.2">
      <c r="A121" s="112"/>
      <c r="B121" s="114" t="s">
        <v>172</v>
      </c>
      <c r="C121" s="115">
        <v>46234</v>
      </c>
      <c r="D121" s="115">
        <v>46265</v>
      </c>
      <c r="E121" s="112"/>
      <c r="F121" s="112"/>
      <c r="G121" s="112"/>
      <c r="J121" s="12"/>
    </row>
    <row r="122" spans="1:17" x14ac:dyDescent="0.2">
      <c r="A122" s="112"/>
      <c r="B122" s="84" t="s">
        <v>173</v>
      </c>
      <c r="C122" s="116">
        <v>31.9771</v>
      </c>
      <c r="D122" s="116">
        <v>32.204900000000002</v>
      </c>
      <c r="E122" s="112"/>
      <c r="F122" s="107"/>
      <c r="G122" s="117"/>
    </row>
    <row r="123" spans="1:17" x14ac:dyDescent="0.2">
      <c r="A123" s="112"/>
      <c r="B123" s="84" t="s">
        <v>941</v>
      </c>
      <c r="C123" s="116">
        <v>30.435600000000001</v>
      </c>
      <c r="D123" s="116">
        <v>30.6525</v>
      </c>
      <c r="E123" s="112"/>
      <c r="F123" s="107"/>
      <c r="G123" s="117"/>
    </row>
    <row r="124" spans="1:17" x14ac:dyDescent="0.2">
      <c r="A124" s="112"/>
      <c r="B124" s="84" t="s">
        <v>174</v>
      </c>
      <c r="C124" s="116">
        <v>31.2348</v>
      </c>
      <c r="D124" s="116">
        <v>31.4543</v>
      </c>
      <c r="E124" s="112"/>
      <c r="F124" s="107"/>
      <c r="G124" s="117"/>
    </row>
    <row r="125" spans="1:17" x14ac:dyDescent="0.2">
      <c r="A125" s="112"/>
      <c r="B125" s="84" t="s">
        <v>942</v>
      </c>
      <c r="C125" s="116">
        <v>29.697700000000001</v>
      </c>
      <c r="D125" s="116">
        <v>29.906300000000002</v>
      </c>
      <c r="E125" s="112"/>
      <c r="F125" s="107"/>
      <c r="G125" s="117"/>
    </row>
    <row r="126" spans="1:17" x14ac:dyDescent="0.2">
      <c r="A126" s="112"/>
      <c r="B126" s="112"/>
      <c r="C126" s="112"/>
      <c r="D126" s="112"/>
      <c r="E126" s="112"/>
      <c r="F126" s="112"/>
      <c r="G126" s="112"/>
    </row>
    <row r="127" spans="1:17" x14ac:dyDescent="0.2">
      <c r="A127" s="112"/>
      <c r="B127" s="189" t="s">
        <v>943</v>
      </c>
      <c r="C127" s="190"/>
      <c r="D127" s="81" t="s">
        <v>169</v>
      </c>
      <c r="E127" s="112"/>
      <c r="F127" s="112"/>
      <c r="G127" s="112"/>
    </row>
    <row r="128" spans="1:17" x14ac:dyDescent="0.2">
      <c r="A128" s="112"/>
      <c r="B128" s="118"/>
      <c r="C128" s="118"/>
      <c r="D128" s="118"/>
      <c r="E128" s="112"/>
      <c r="F128" s="112"/>
      <c r="G128" s="112"/>
    </row>
    <row r="129" spans="1:7" x14ac:dyDescent="0.2">
      <c r="A129" s="112"/>
      <c r="B129" s="189" t="s">
        <v>176</v>
      </c>
      <c r="C129" s="190"/>
      <c r="D129" s="81" t="s">
        <v>169</v>
      </c>
      <c r="E129" s="120"/>
      <c r="F129" s="112"/>
      <c r="G129" s="112"/>
    </row>
    <row r="130" spans="1:7" x14ac:dyDescent="0.2">
      <c r="A130" s="112"/>
      <c r="B130" s="189" t="s">
        <v>177</v>
      </c>
      <c r="C130" s="190"/>
      <c r="D130" s="81" t="s">
        <v>169</v>
      </c>
      <c r="E130" s="120"/>
      <c r="F130" s="112"/>
      <c r="G130" s="112"/>
    </row>
    <row r="131" spans="1:7" x14ac:dyDescent="0.2">
      <c r="A131" s="112"/>
      <c r="B131" s="189" t="s">
        <v>178</v>
      </c>
      <c r="C131" s="190"/>
      <c r="D131" s="81" t="s">
        <v>169</v>
      </c>
      <c r="E131" s="120"/>
      <c r="F131" s="112"/>
      <c r="G131" s="112"/>
    </row>
    <row r="132" spans="1:7" x14ac:dyDescent="0.2">
      <c r="A132" s="112"/>
      <c r="B132" s="189" t="s">
        <v>179</v>
      </c>
      <c r="C132" s="190"/>
      <c r="D132" s="121">
        <v>0.16951941215189237</v>
      </c>
      <c r="E132" s="112"/>
      <c r="F132" s="107"/>
      <c r="G132" s="117"/>
    </row>
    <row r="134" spans="1:7" x14ac:dyDescent="0.2">
      <c r="B134" s="191" t="s">
        <v>944</v>
      </c>
      <c r="C134" s="191"/>
    </row>
    <row r="136" spans="1:7" ht="153.75" customHeight="1" x14ac:dyDescent="0.2"/>
    <row r="139" spans="1:7" x14ac:dyDescent="0.2">
      <c r="B139" s="13" t="s">
        <v>945</v>
      </c>
      <c r="C139" s="122"/>
      <c r="D139" s="13"/>
    </row>
    <row r="140" spans="1:7" x14ac:dyDescent="0.2">
      <c r="B140" s="13" t="s">
        <v>957</v>
      </c>
      <c r="D140" s="13"/>
    </row>
    <row r="141" spans="1:7" ht="165" customHeight="1" x14ac:dyDescent="0.2"/>
  </sheetData>
  <mergeCells count="18">
    <mergeCell ref="A1:H1"/>
    <mergeCell ref="A2:H2"/>
    <mergeCell ref="A3:H3"/>
    <mergeCell ref="B110:H110"/>
    <mergeCell ref="B111:H111"/>
    <mergeCell ref="B112:H112"/>
    <mergeCell ref="B113:H113"/>
    <mergeCell ref="B114:H114"/>
    <mergeCell ref="B116:D116"/>
    <mergeCell ref="B117:C117"/>
    <mergeCell ref="B131:C131"/>
    <mergeCell ref="B132:C132"/>
    <mergeCell ref="B134:C134"/>
    <mergeCell ref="B118:C118"/>
    <mergeCell ref="B119:C119"/>
    <mergeCell ref="B127:C127"/>
    <mergeCell ref="B129:C129"/>
    <mergeCell ref="B130:C130"/>
  </mergeCells>
  <hyperlinks>
    <hyperlink ref="I1" location="Index!B2" display="Index" xr:uid="{DFC98625-00ED-425E-B981-2E0F3788883D}"/>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BE7B9-F8DE-487F-855E-932CA9DCA1ED}">
  <sheetPr>
    <outlinePr summaryBelow="0" summaryRight="0"/>
  </sheetPr>
  <dimension ref="A1:Q142"/>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4257812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402</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340</v>
      </c>
      <c r="C7" s="88" t="s">
        <v>341</v>
      </c>
      <c r="D7" s="88" t="s">
        <v>51</v>
      </c>
      <c r="E7" s="89">
        <v>28701</v>
      </c>
      <c r="F7" s="90">
        <v>216.97955999999999</v>
      </c>
      <c r="G7" s="91">
        <v>6.7878069999999999E-2</v>
      </c>
      <c r="H7" s="82" t="s">
        <v>140</v>
      </c>
    </row>
    <row r="8" spans="1:9" x14ac:dyDescent="0.2">
      <c r="A8" s="87">
        <v>2</v>
      </c>
      <c r="B8" s="88" t="s">
        <v>321</v>
      </c>
      <c r="C8" s="88" t="s">
        <v>322</v>
      </c>
      <c r="D8" s="88" t="s">
        <v>37</v>
      </c>
      <c r="E8" s="89">
        <v>2845</v>
      </c>
      <c r="F8" s="90">
        <v>200.387575</v>
      </c>
      <c r="G8" s="91">
        <v>6.2687569999999998E-2</v>
      </c>
      <c r="H8" s="82" t="s">
        <v>140</v>
      </c>
    </row>
    <row r="9" spans="1:9" x14ac:dyDescent="0.2">
      <c r="A9" s="87">
        <v>3</v>
      </c>
      <c r="B9" s="88" t="s">
        <v>327</v>
      </c>
      <c r="C9" s="88" t="s">
        <v>328</v>
      </c>
      <c r="D9" s="88" t="s">
        <v>245</v>
      </c>
      <c r="E9" s="89">
        <v>8793</v>
      </c>
      <c r="F9" s="90">
        <v>140.50334699999999</v>
      </c>
      <c r="G9" s="91">
        <v>4.3953890000000002E-2</v>
      </c>
      <c r="H9" s="82" t="s">
        <v>140</v>
      </c>
    </row>
    <row r="10" spans="1:9" x14ac:dyDescent="0.2">
      <c r="A10" s="87">
        <v>4</v>
      </c>
      <c r="B10" s="88" t="s">
        <v>329</v>
      </c>
      <c r="C10" s="88" t="s">
        <v>330</v>
      </c>
      <c r="D10" s="88" t="s">
        <v>44</v>
      </c>
      <c r="E10" s="89">
        <v>198892</v>
      </c>
      <c r="F10" s="90">
        <v>137.45426119999999</v>
      </c>
      <c r="G10" s="91">
        <v>4.3000040000000003E-2</v>
      </c>
      <c r="H10" s="82" t="s">
        <v>140</v>
      </c>
    </row>
    <row r="11" spans="1:9" x14ac:dyDescent="0.2">
      <c r="A11" s="87">
        <v>5</v>
      </c>
      <c r="B11" s="88" t="s">
        <v>85</v>
      </c>
      <c r="C11" s="88" t="s">
        <v>86</v>
      </c>
      <c r="D11" s="88" t="s">
        <v>31</v>
      </c>
      <c r="E11" s="89">
        <v>15343</v>
      </c>
      <c r="F11" s="90">
        <v>123.8563675</v>
      </c>
      <c r="G11" s="91">
        <v>3.874619E-2</v>
      </c>
      <c r="H11" s="82" t="s">
        <v>140</v>
      </c>
    </row>
    <row r="12" spans="1:9" x14ac:dyDescent="0.2">
      <c r="A12" s="87">
        <v>6</v>
      </c>
      <c r="B12" s="88" t="s">
        <v>331</v>
      </c>
      <c r="C12" s="88" t="s">
        <v>332</v>
      </c>
      <c r="D12" s="88" t="s">
        <v>190</v>
      </c>
      <c r="E12" s="89">
        <v>13180</v>
      </c>
      <c r="F12" s="90">
        <v>123.58886</v>
      </c>
      <c r="G12" s="91">
        <v>3.8662500000000002E-2</v>
      </c>
      <c r="H12" s="82" t="s">
        <v>140</v>
      </c>
    </row>
    <row r="13" spans="1:9" x14ac:dyDescent="0.2">
      <c r="A13" s="87">
        <v>7</v>
      </c>
      <c r="B13" s="88" t="s">
        <v>342</v>
      </c>
      <c r="C13" s="88" t="s">
        <v>343</v>
      </c>
      <c r="D13" s="88" t="s">
        <v>44</v>
      </c>
      <c r="E13" s="89">
        <v>31040</v>
      </c>
      <c r="F13" s="90">
        <v>106.63791999999999</v>
      </c>
      <c r="G13" s="91">
        <v>3.3359710000000001E-2</v>
      </c>
      <c r="H13" s="82" t="s">
        <v>140</v>
      </c>
    </row>
    <row r="14" spans="1:9" x14ac:dyDescent="0.2">
      <c r="A14" s="87">
        <v>8</v>
      </c>
      <c r="B14" s="88" t="s">
        <v>344</v>
      </c>
      <c r="C14" s="88" t="s">
        <v>345</v>
      </c>
      <c r="D14" s="88" t="s">
        <v>44</v>
      </c>
      <c r="E14" s="89">
        <v>141618</v>
      </c>
      <c r="F14" s="90">
        <v>104.7548346</v>
      </c>
      <c r="G14" s="91">
        <v>3.2770630000000002E-2</v>
      </c>
      <c r="H14" s="82" t="s">
        <v>140</v>
      </c>
    </row>
    <row r="15" spans="1:9" x14ac:dyDescent="0.2">
      <c r="A15" s="87">
        <v>9</v>
      </c>
      <c r="B15" s="88" t="s">
        <v>348</v>
      </c>
      <c r="C15" s="88" t="s">
        <v>349</v>
      </c>
      <c r="D15" s="88" t="s">
        <v>118</v>
      </c>
      <c r="E15" s="89">
        <v>43035</v>
      </c>
      <c r="F15" s="90">
        <v>100.8783435</v>
      </c>
      <c r="G15" s="91">
        <v>3.155794E-2</v>
      </c>
      <c r="H15" s="82" t="s">
        <v>140</v>
      </c>
    </row>
    <row r="16" spans="1:9" x14ac:dyDescent="0.2">
      <c r="A16" s="87">
        <v>10</v>
      </c>
      <c r="B16" s="88" t="s">
        <v>356</v>
      </c>
      <c r="C16" s="88" t="s">
        <v>357</v>
      </c>
      <c r="D16" s="88" t="s">
        <v>115</v>
      </c>
      <c r="E16" s="89">
        <v>6658</v>
      </c>
      <c r="F16" s="90">
        <v>100.60238</v>
      </c>
      <c r="G16" s="91">
        <v>3.1471609999999997E-2</v>
      </c>
      <c r="H16" s="82" t="s">
        <v>140</v>
      </c>
    </row>
    <row r="17" spans="1:8" x14ac:dyDescent="0.2">
      <c r="A17" s="87">
        <v>11</v>
      </c>
      <c r="B17" s="88" t="s">
        <v>346</v>
      </c>
      <c r="C17" s="88" t="s">
        <v>347</v>
      </c>
      <c r="D17" s="88" t="s">
        <v>203</v>
      </c>
      <c r="E17" s="89">
        <v>33265</v>
      </c>
      <c r="F17" s="90">
        <v>95.437285000000003</v>
      </c>
      <c r="G17" s="91">
        <v>2.9855799999999998E-2</v>
      </c>
      <c r="H17" s="82" t="s">
        <v>140</v>
      </c>
    </row>
    <row r="18" spans="1:8" x14ac:dyDescent="0.2">
      <c r="A18" s="87">
        <v>12</v>
      </c>
      <c r="B18" s="88" t="s">
        <v>352</v>
      </c>
      <c r="C18" s="88" t="s">
        <v>353</v>
      </c>
      <c r="D18" s="88" t="s">
        <v>115</v>
      </c>
      <c r="E18" s="89">
        <v>59714</v>
      </c>
      <c r="F18" s="90">
        <v>93.5001812</v>
      </c>
      <c r="G18" s="91">
        <v>2.9249810000000001E-2</v>
      </c>
      <c r="H18" s="82" t="s">
        <v>140</v>
      </c>
    </row>
    <row r="19" spans="1:8" ht="25.5" x14ac:dyDescent="0.2">
      <c r="A19" s="87">
        <v>13</v>
      </c>
      <c r="B19" s="88" t="s">
        <v>354</v>
      </c>
      <c r="C19" s="88" t="s">
        <v>355</v>
      </c>
      <c r="D19" s="88" t="s">
        <v>215</v>
      </c>
      <c r="E19" s="89">
        <v>1573</v>
      </c>
      <c r="F19" s="90">
        <v>90.730639999999994</v>
      </c>
      <c r="G19" s="91">
        <v>2.8383410000000001E-2</v>
      </c>
      <c r="H19" s="82" t="s">
        <v>140</v>
      </c>
    </row>
    <row r="20" spans="1:8" x14ac:dyDescent="0.2">
      <c r="A20" s="87">
        <v>14</v>
      </c>
      <c r="B20" s="88" t="s">
        <v>350</v>
      </c>
      <c r="C20" s="88" t="s">
        <v>351</v>
      </c>
      <c r="D20" s="88" t="s">
        <v>112</v>
      </c>
      <c r="E20" s="89">
        <v>13763</v>
      </c>
      <c r="F20" s="90">
        <v>90.264635499999997</v>
      </c>
      <c r="G20" s="91">
        <v>2.823763E-2</v>
      </c>
      <c r="H20" s="82" t="s">
        <v>140</v>
      </c>
    </row>
    <row r="21" spans="1:8" x14ac:dyDescent="0.2">
      <c r="A21" s="87">
        <v>15</v>
      </c>
      <c r="B21" s="88" t="s">
        <v>317</v>
      </c>
      <c r="C21" s="88" t="s">
        <v>318</v>
      </c>
      <c r="D21" s="88" t="s">
        <v>227</v>
      </c>
      <c r="E21" s="89">
        <v>26891</v>
      </c>
      <c r="F21" s="90">
        <v>88.229371</v>
      </c>
      <c r="G21" s="91">
        <v>2.7600940000000001E-2</v>
      </c>
      <c r="H21" s="82" t="s">
        <v>140</v>
      </c>
    </row>
    <row r="22" spans="1:8" x14ac:dyDescent="0.2">
      <c r="A22" s="87">
        <v>16</v>
      </c>
      <c r="B22" s="88" t="s">
        <v>361</v>
      </c>
      <c r="C22" s="88" t="s">
        <v>362</v>
      </c>
      <c r="D22" s="88" t="s">
        <v>183</v>
      </c>
      <c r="E22" s="89">
        <v>10672</v>
      </c>
      <c r="F22" s="90">
        <v>84.874415999999997</v>
      </c>
      <c r="G22" s="91">
        <v>2.6551399999999999E-2</v>
      </c>
      <c r="H22" s="82" t="s">
        <v>140</v>
      </c>
    </row>
    <row r="23" spans="1:8" x14ac:dyDescent="0.2">
      <c r="A23" s="87">
        <v>17</v>
      </c>
      <c r="B23" s="88" t="s">
        <v>40</v>
      </c>
      <c r="C23" s="88" t="s">
        <v>41</v>
      </c>
      <c r="D23" s="88" t="s">
        <v>13</v>
      </c>
      <c r="E23" s="89">
        <v>6049</v>
      </c>
      <c r="F23" s="90">
        <v>84.740441000000004</v>
      </c>
      <c r="G23" s="91">
        <v>2.650949E-2</v>
      </c>
      <c r="H23" s="82" t="s">
        <v>140</v>
      </c>
    </row>
    <row r="24" spans="1:8" ht="25.5" x14ac:dyDescent="0.2">
      <c r="A24" s="87">
        <v>18</v>
      </c>
      <c r="B24" s="88" t="s">
        <v>358</v>
      </c>
      <c r="C24" s="88" t="s">
        <v>359</v>
      </c>
      <c r="D24" s="88" t="s">
        <v>360</v>
      </c>
      <c r="E24" s="89">
        <v>19517</v>
      </c>
      <c r="F24" s="90">
        <v>83.659620500000003</v>
      </c>
      <c r="G24" s="91">
        <v>2.6171380000000001E-2</v>
      </c>
      <c r="H24" s="82" t="s">
        <v>140</v>
      </c>
    </row>
    <row r="25" spans="1:8" x14ac:dyDescent="0.2">
      <c r="A25" s="87">
        <v>19</v>
      </c>
      <c r="B25" s="88" t="s">
        <v>250</v>
      </c>
      <c r="C25" s="88" t="s">
        <v>251</v>
      </c>
      <c r="D25" s="88" t="s">
        <v>183</v>
      </c>
      <c r="E25" s="89">
        <v>601</v>
      </c>
      <c r="F25" s="90">
        <v>79.530330000000006</v>
      </c>
      <c r="G25" s="91">
        <v>2.4879600000000002E-2</v>
      </c>
      <c r="H25" s="82" t="s">
        <v>140</v>
      </c>
    </row>
    <row r="26" spans="1:8" x14ac:dyDescent="0.2">
      <c r="A26" s="87">
        <v>20</v>
      </c>
      <c r="B26" s="88" t="s">
        <v>65</v>
      </c>
      <c r="C26" s="88" t="s">
        <v>66</v>
      </c>
      <c r="D26" s="88" t="s">
        <v>31</v>
      </c>
      <c r="E26" s="89">
        <v>1222</v>
      </c>
      <c r="F26" s="90">
        <v>74.780289999999994</v>
      </c>
      <c r="G26" s="91">
        <v>2.339364E-2</v>
      </c>
      <c r="H26" s="82" t="s">
        <v>140</v>
      </c>
    </row>
    <row r="27" spans="1:8" ht="25.5" x14ac:dyDescent="0.2">
      <c r="A27" s="87">
        <v>21</v>
      </c>
      <c r="B27" s="88" t="s">
        <v>78</v>
      </c>
      <c r="C27" s="88" t="s">
        <v>79</v>
      </c>
      <c r="D27" s="88" t="s">
        <v>25</v>
      </c>
      <c r="E27" s="89">
        <v>1255</v>
      </c>
      <c r="F27" s="90">
        <v>64.419150000000002</v>
      </c>
      <c r="G27" s="91">
        <v>2.0152349999999999E-2</v>
      </c>
      <c r="H27" s="82" t="s">
        <v>140</v>
      </c>
    </row>
    <row r="28" spans="1:8" x14ac:dyDescent="0.2">
      <c r="A28" s="87">
        <v>22</v>
      </c>
      <c r="B28" s="88" t="s">
        <v>363</v>
      </c>
      <c r="C28" s="88" t="s">
        <v>364</v>
      </c>
      <c r="D28" s="88" t="s">
        <v>183</v>
      </c>
      <c r="E28" s="89">
        <v>5234</v>
      </c>
      <c r="F28" s="90">
        <v>60.122957999999997</v>
      </c>
      <c r="G28" s="91">
        <v>1.880836E-2</v>
      </c>
      <c r="H28" s="82" t="s">
        <v>140</v>
      </c>
    </row>
    <row r="29" spans="1:8" x14ac:dyDescent="0.2">
      <c r="A29" s="87">
        <v>23</v>
      </c>
      <c r="B29" s="88" t="s">
        <v>291</v>
      </c>
      <c r="C29" s="88" t="s">
        <v>292</v>
      </c>
      <c r="D29" s="88" t="s">
        <v>31</v>
      </c>
      <c r="E29" s="89">
        <v>2727</v>
      </c>
      <c r="F29" s="90">
        <v>55.167209999999997</v>
      </c>
      <c r="G29" s="91">
        <v>1.725805E-2</v>
      </c>
      <c r="H29" s="82" t="s">
        <v>140</v>
      </c>
    </row>
    <row r="30" spans="1:8" x14ac:dyDescent="0.2">
      <c r="A30" s="87">
        <v>24</v>
      </c>
      <c r="B30" s="88" t="s">
        <v>365</v>
      </c>
      <c r="C30" s="88" t="s">
        <v>366</v>
      </c>
      <c r="D30" s="88" t="s">
        <v>232</v>
      </c>
      <c r="E30" s="89">
        <v>10247</v>
      </c>
      <c r="F30" s="90">
        <v>53.023101500000003</v>
      </c>
      <c r="G30" s="91">
        <v>1.6587299999999999E-2</v>
      </c>
      <c r="H30" s="82" t="s">
        <v>140</v>
      </c>
    </row>
    <row r="31" spans="1:8" x14ac:dyDescent="0.2">
      <c r="A31" s="87">
        <v>25</v>
      </c>
      <c r="B31" s="88" t="s">
        <v>367</v>
      </c>
      <c r="C31" s="88" t="s">
        <v>368</v>
      </c>
      <c r="D31" s="88" t="s">
        <v>183</v>
      </c>
      <c r="E31" s="89">
        <v>3287</v>
      </c>
      <c r="F31" s="90">
        <v>48.828384999999997</v>
      </c>
      <c r="G31" s="91">
        <v>1.527506E-2</v>
      </c>
      <c r="H31" s="82" t="s">
        <v>140</v>
      </c>
    </row>
    <row r="32" spans="1:8" x14ac:dyDescent="0.2">
      <c r="A32" s="87">
        <v>26</v>
      </c>
      <c r="B32" s="88" t="s">
        <v>375</v>
      </c>
      <c r="C32" s="88" t="s">
        <v>376</v>
      </c>
      <c r="D32" s="88" t="s">
        <v>118</v>
      </c>
      <c r="E32" s="89">
        <v>8090</v>
      </c>
      <c r="F32" s="90">
        <v>46.210079999999998</v>
      </c>
      <c r="G32" s="91">
        <v>1.445598E-2</v>
      </c>
      <c r="H32" s="82" t="s">
        <v>140</v>
      </c>
    </row>
    <row r="33" spans="1:8" x14ac:dyDescent="0.2">
      <c r="A33" s="87">
        <v>27</v>
      </c>
      <c r="B33" s="88" t="s">
        <v>386</v>
      </c>
      <c r="C33" s="88" t="s">
        <v>387</v>
      </c>
      <c r="D33" s="88" t="s">
        <v>190</v>
      </c>
      <c r="E33" s="89">
        <v>15429</v>
      </c>
      <c r="F33" s="90">
        <v>44.9369625</v>
      </c>
      <c r="G33" s="91">
        <v>1.4057699999999999E-2</v>
      </c>
      <c r="H33" s="82" t="s">
        <v>140</v>
      </c>
    </row>
    <row r="34" spans="1:8" ht="25.5" x14ac:dyDescent="0.2">
      <c r="A34" s="87">
        <v>28</v>
      </c>
      <c r="B34" s="88" t="s">
        <v>371</v>
      </c>
      <c r="C34" s="88" t="s">
        <v>372</v>
      </c>
      <c r="D34" s="88" t="s">
        <v>215</v>
      </c>
      <c r="E34" s="89">
        <v>5139</v>
      </c>
      <c r="F34" s="90">
        <v>43.244684999999997</v>
      </c>
      <c r="G34" s="91">
        <v>1.352831E-2</v>
      </c>
      <c r="H34" s="82" t="s">
        <v>140</v>
      </c>
    </row>
    <row r="35" spans="1:8" x14ac:dyDescent="0.2">
      <c r="A35" s="87">
        <v>29</v>
      </c>
      <c r="B35" s="88" t="s">
        <v>373</v>
      </c>
      <c r="C35" s="88" t="s">
        <v>374</v>
      </c>
      <c r="D35" s="88" t="s">
        <v>31</v>
      </c>
      <c r="E35" s="89">
        <v>11627</v>
      </c>
      <c r="F35" s="90">
        <v>43.205931999999997</v>
      </c>
      <c r="G35" s="91">
        <v>1.3516179999999999E-2</v>
      </c>
      <c r="H35" s="82" t="s">
        <v>140</v>
      </c>
    </row>
    <row r="36" spans="1:8" x14ac:dyDescent="0.2">
      <c r="A36" s="87">
        <v>30</v>
      </c>
      <c r="B36" s="88" t="s">
        <v>369</v>
      </c>
      <c r="C36" s="88" t="s">
        <v>370</v>
      </c>
      <c r="D36" s="88" t="s">
        <v>31</v>
      </c>
      <c r="E36" s="89">
        <v>2609</v>
      </c>
      <c r="F36" s="90">
        <v>42.868479000000001</v>
      </c>
      <c r="G36" s="91">
        <v>1.341062E-2</v>
      </c>
      <c r="H36" s="82" t="s">
        <v>140</v>
      </c>
    </row>
    <row r="37" spans="1:8" x14ac:dyDescent="0.2">
      <c r="A37" s="87">
        <v>31</v>
      </c>
      <c r="B37" s="88" t="s">
        <v>377</v>
      </c>
      <c r="C37" s="88" t="s">
        <v>378</v>
      </c>
      <c r="D37" s="88" t="s">
        <v>379</v>
      </c>
      <c r="E37" s="89">
        <v>5103</v>
      </c>
      <c r="F37" s="90">
        <v>40.793382000000001</v>
      </c>
      <c r="G37" s="91">
        <v>1.2761460000000001E-2</v>
      </c>
      <c r="H37" s="82" t="s">
        <v>140</v>
      </c>
    </row>
    <row r="38" spans="1:8" x14ac:dyDescent="0.2">
      <c r="A38" s="87">
        <v>32</v>
      </c>
      <c r="B38" s="88" t="s">
        <v>113</v>
      </c>
      <c r="C38" s="88" t="s">
        <v>114</v>
      </c>
      <c r="D38" s="88" t="s">
        <v>115</v>
      </c>
      <c r="E38" s="89">
        <v>482</v>
      </c>
      <c r="F38" s="90">
        <v>36.728400000000001</v>
      </c>
      <c r="G38" s="91">
        <v>1.148981E-2</v>
      </c>
      <c r="H38" s="82" t="s">
        <v>140</v>
      </c>
    </row>
    <row r="39" spans="1:8" x14ac:dyDescent="0.2">
      <c r="A39" s="87">
        <v>33</v>
      </c>
      <c r="B39" s="88" t="s">
        <v>380</v>
      </c>
      <c r="C39" s="88" t="s">
        <v>381</v>
      </c>
      <c r="D39" s="88" t="s">
        <v>31</v>
      </c>
      <c r="E39" s="89">
        <v>3398</v>
      </c>
      <c r="F39" s="90">
        <v>36.358600000000003</v>
      </c>
      <c r="G39" s="91">
        <v>1.137412E-2</v>
      </c>
      <c r="H39" s="82" t="s">
        <v>140</v>
      </c>
    </row>
    <row r="40" spans="1:8" x14ac:dyDescent="0.2">
      <c r="A40" s="87">
        <v>34</v>
      </c>
      <c r="B40" s="88" t="s">
        <v>75</v>
      </c>
      <c r="C40" s="88" t="s">
        <v>76</v>
      </c>
      <c r="D40" s="88" t="s">
        <v>77</v>
      </c>
      <c r="E40" s="89">
        <v>617</v>
      </c>
      <c r="F40" s="90">
        <v>32.293779999999998</v>
      </c>
      <c r="G40" s="91">
        <v>1.010252E-2</v>
      </c>
      <c r="H40" s="82" t="s">
        <v>140</v>
      </c>
    </row>
    <row r="41" spans="1:8" ht="25.5" x14ac:dyDescent="0.2">
      <c r="A41" s="87">
        <v>35</v>
      </c>
      <c r="B41" s="88" t="s">
        <v>384</v>
      </c>
      <c r="C41" s="88" t="s">
        <v>385</v>
      </c>
      <c r="D41" s="88" t="s">
        <v>215</v>
      </c>
      <c r="E41" s="89">
        <v>3827</v>
      </c>
      <c r="F41" s="90">
        <v>31.706695</v>
      </c>
      <c r="G41" s="91">
        <v>9.9188599999999998E-3</v>
      </c>
      <c r="H41" s="82" t="s">
        <v>140</v>
      </c>
    </row>
    <row r="42" spans="1:8" x14ac:dyDescent="0.2">
      <c r="A42" s="87">
        <v>36</v>
      </c>
      <c r="B42" s="88" t="s">
        <v>119</v>
      </c>
      <c r="C42" s="88" t="s">
        <v>120</v>
      </c>
      <c r="D42" s="88" t="s">
        <v>37</v>
      </c>
      <c r="E42" s="89">
        <v>7695</v>
      </c>
      <c r="F42" s="90">
        <v>31.691857500000001</v>
      </c>
      <c r="G42" s="91">
        <v>9.9142199999999996E-3</v>
      </c>
      <c r="H42" s="82" t="s">
        <v>140</v>
      </c>
    </row>
    <row r="43" spans="1:8" x14ac:dyDescent="0.2">
      <c r="A43" s="87">
        <v>37</v>
      </c>
      <c r="B43" s="88" t="s">
        <v>388</v>
      </c>
      <c r="C43" s="88" t="s">
        <v>389</v>
      </c>
      <c r="D43" s="88" t="s">
        <v>183</v>
      </c>
      <c r="E43" s="89">
        <v>2290</v>
      </c>
      <c r="F43" s="90">
        <v>28.88148</v>
      </c>
      <c r="G43" s="91">
        <v>9.0350399999999994E-3</v>
      </c>
      <c r="H43" s="82" t="s">
        <v>140</v>
      </c>
    </row>
    <row r="44" spans="1:8" x14ac:dyDescent="0.2">
      <c r="A44" s="87">
        <v>38</v>
      </c>
      <c r="B44" s="88" t="s">
        <v>390</v>
      </c>
      <c r="C44" s="88" t="s">
        <v>391</v>
      </c>
      <c r="D44" s="88" t="s">
        <v>392</v>
      </c>
      <c r="E44" s="89">
        <v>2774</v>
      </c>
      <c r="F44" s="90">
        <v>28.341958000000002</v>
      </c>
      <c r="G44" s="91">
        <v>8.8662600000000008E-3</v>
      </c>
      <c r="H44" s="82" t="s">
        <v>140</v>
      </c>
    </row>
    <row r="45" spans="1:8" x14ac:dyDescent="0.2">
      <c r="A45" s="87">
        <v>39</v>
      </c>
      <c r="B45" s="88" t="s">
        <v>393</v>
      </c>
      <c r="C45" s="88" t="s">
        <v>394</v>
      </c>
      <c r="D45" s="88" t="s">
        <v>245</v>
      </c>
      <c r="E45" s="89">
        <v>10471</v>
      </c>
      <c r="F45" s="90">
        <v>25.685362999999999</v>
      </c>
      <c r="G45" s="91">
        <v>8.0351899999999993E-3</v>
      </c>
      <c r="H45" s="82" t="s">
        <v>140</v>
      </c>
    </row>
    <row r="46" spans="1:8" x14ac:dyDescent="0.2">
      <c r="A46" s="87">
        <v>40</v>
      </c>
      <c r="B46" s="88" t="s">
        <v>382</v>
      </c>
      <c r="C46" s="88" t="s">
        <v>383</v>
      </c>
      <c r="D46" s="88" t="s">
        <v>115</v>
      </c>
      <c r="E46" s="89">
        <v>3000</v>
      </c>
      <c r="F46" s="90">
        <v>22.717500000000001</v>
      </c>
      <c r="G46" s="91">
        <v>7.1067500000000002E-3</v>
      </c>
      <c r="H46" s="82" t="s">
        <v>140</v>
      </c>
    </row>
    <row r="47" spans="1:8" x14ac:dyDescent="0.2">
      <c r="A47" s="92"/>
      <c r="B47" s="92"/>
      <c r="C47" s="93" t="s">
        <v>139</v>
      </c>
      <c r="D47" s="92"/>
      <c r="E47" s="92" t="s">
        <v>140</v>
      </c>
      <c r="F47" s="94">
        <v>3038.6166174999998</v>
      </c>
      <c r="G47" s="95">
        <v>0.95057539000000002</v>
      </c>
      <c r="H47" s="82" t="s">
        <v>140</v>
      </c>
    </row>
    <row r="48" spans="1:8" x14ac:dyDescent="0.2">
      <c r="A48" s="92"/>
      <c r="B48" s="92"/>
      <c r="C48" s="96"/>
      <c r="D48" s="92"/>
      <c r="E48" s="92"/>
      <c r="F48" s="97"/>
      <c r="G48" s="97"/>
      <c r="H48" s="82" t="s">
        <v>140</v>
      </c>
    </row>
    <row r="49" spans="1:8" x14ac:dyDescent="0.2">
      <c r="A49" s="92"/>
      <c r="B49" s="92"/>
      <c r="C49" s="93" t="s">
        <v>141</v>
      </c>
      <c r="D49" s="92"/>
      <c r="E49" s="92"/>
      <c r="F49" s="92"/>
      <c r="G49" s="92"/>
      <c r="H49" s="82" t="s">
        <v>140</v>
      </c>
    </row>
    <row r="50" spans="1:8" x14ac:dyDescent="0.2">
      <c r="A50" s="92"/>
      <c r="B50" s="92"/>
      <c r="C50" s="93" t="s">
        <v>139</v>
      </c>
      <c r="D50" s="92"/>
      <c r="E50" s="92" t="s">
        <v>140</v>
      </c>
      <c r="F50" s="98" t="s">
        <v>142</v>
      </c>
      <c r="G50" s="95">
        <v>0</v>
      </c>
      <c r="H50" s="82" t="s">
        <v>140</v>
      </c>
    </row>
    <row r="51" spans="1:8" x14ac:dyDescent="0.2">
      <c r="A51" s="92"/>
      <c r="B51" s="92"/>
      <c r="C51" s="96"/>
      <c r="D51" s="92"/>
      <c r="E51" s="92"/>
      <c r="F51" s="97"/>
      <c r="G51" s="97"/>
      <c r="H51" s="82" t="s">
        <v>140</v>
      </c>
    </row>
    <row r="52" spans="1:8" x14ac:dyDescent="0.2">
      <c r="A52" s="92"/>
      <c r="B52" s="92"/>
      <c r="C52" s="93" t="s">
        <v>143</v>
      </c>
      <c r="D52" s="92"/>
      <c r="E52" s="92"/>
      <c r="F52" s="92"/>
      <c r="G52" s="92"/>
      <c r="H52" s="82" t="s">
        <v>140</v>
      </c>
    </row>
    <row r="53" spans="1:8" x14ac:dyDescent="0.2">
      <c r="A53" s="92"/>
      <c r="B53" s="92"/>
      <c r="C53" s="93" t="s">
        <v>139</v>
      </c>
      <c r="D53" s="92"/>
      <c r="E53" s="92" t="s">
        <v>140</v>
      </c>
      <c r="F53" s="98" t="s">
        <v>142</v>
      </c>
      <c r="G53" s="95">
        <v>0</v>
      </c>
      <c r="H53" s="82" t="s">
        <v>140</v>
      </c>
    </row>
    <row r="54" spans="1:8" x14ac:dyDescent="0.2">
      <c r="A54" s="92"/>
      <c r="B54" s="92"/>
      <c r="C54" s="96"/>
      <c r="D54" s="92"/>
      <c r="E54" s="92"/>
      <c r="F54" s="97"/>
      <c r="G54" s="97"/>
      <c r="H54" s="82" t="s">
        <v>140</v>
      </c>
    </row>
    <row r="55" spans="1:8" x14ac:dyDescent="0.2">
      <c r="A55" s="92"/>
      <c r="B55" s="92"/>
      <c r="C55" s="93" t="s">
        <v>144</v>
      </c>
      <c r="D55" s="92"/>
      <c r="E55" s="92"/>
      <c r="F55" s="92"/>
      <c r="G55" s="92"/>
      <c r="H55" s="82" t="s">
        <v>140</v>
      </c>
    </row>
    <row r="56" spans="1:8" x14ac:dyDescent="0.2">
      <c r="A56" s="92"/>
      <c r="B56" s="92"/>
      <c r="C56" s="93" t="s">
        <v>139</v>
      </c>
      <c r="D56" s="92"/>
      <c r="E56" s="92" t="s">
        <v>140</v>
      </c>
      <c r="F56" s="98" t="s">
        <v>142</v>
      </c>
      <c r="G56" s="95">
        <v>0</v>
      </c>
      <c r="H56" s="82" t="s">
        <v>140</v>
      </c>
    </row>
    <row r="57" spans="1:8" x14ac:dyDescent="0.2">
      <c r="A57" s="92"/>
      <c r="B57" s="92"/>
      <c r="C57" s="96"/>
      <c r="D57" s="92"/>
      <c r="E57" s="92"/>
      <c r="F57" s="97"/>
      <c r="G57" s="97"/>
      <c r="H57" s="82" t="s">
        <v>140</v>
      </c>
    </row>
    <row r="58" spans="1:8" x14ac:dyDescent="0.2">
      <c r="A58" s="92"/>
      <c r="B58" s="92"/>
      <c r="C58" s="93" t="s">
        <v>145</v>
      </c>
      <c r="D58" s="92"/>
      <c r="E58" s="92"/>
      <c r="F58" s="97"/>
      <c r="G58" s="97"/>
      <c r="H58" s="82" t="s">
        <v>140</v>
      </c>
    </row>
    <row r="59" spans="1:8" x14ac:dyDescent="0.2">
      <c r="A59" s="92"/>
      <c r="B59" s="92"/>
      <c r="C59" s="93" t="s">
        <v>139</v>
      </c>
      <c r="D59" s="92"/>
      <c r="E59" s="92" t="s">
        <v>140</v>
      </c>
      <c r="F59" s="98" t="s">
        <v>142</v>
      </c>
      <c r="G59" s="95">
        <v>0</v>
      </c>
      <c r="H59" s="82" t="s">
        <v>140</v>
      </c>
    </row>
    <row r="60" spans="1:8" x14ac:dyDescent="0.2">
      <c r="A60" s="92"/>
      <c r="B60" s="92"/>
      <c r="C60" s="96"/>
      <c r="D60" s="92"/>
      <c r="E60" s="92"/>
      <c r="F60" s="97"/>
      <c r="G60" s="97"/>
      <c r="H60" s="82" t="s">
        <v>140</v>
      </c>
    </row>
    <row r="61" spans="1:8" x14ac:dyDescent="0.2">
      <c r="A61" s="92"/>
      <c r="B61" s="92"/>
      <c r="C61" s="93" t="s">
        <v>146</v>
      </c>
      <c r="D61" s="92"/>
      <c r="E61" s="92"/>
      <c r="F61" s="97"/>
      <c r="G61" s="97"/>
      <c r="H61" s="82" t="s">
        <v>140</v>
      </c>
    </row>
    <row r="62" spans="1:8" x14ac:dyDescent="0.2">
      <c r="A62" s="92"/>
      <c r="B62" s="92"/>
      <c r="C62" s="93" t="s">
        <v>139</v>
      </c>
      <c r="D62" s="92"/>
      <c r="E62" s="92" t="s">
        <v>140</v>
      </c>
      <c r="F62" s="98" t="s">
        <v>142</v>
      </c>
      <c r="G62" s="95">
        <v>0</v>
      </c>
      <c r="H62" s="82" t="s">
        <v>140</v>
      </c>
    </row>
    <row r="63" spans="1:8" x14ac:dyDescent="0.2">
      <c r="A63" s="92"/>
      <c r="B63" s="92"/>
      <c r="C63" s="96"/>
      <c r="D63" s="92"/>
      <c r="E63" s="92"/>
      <c r="F63" s="97"/>
      <c r="G63" s="97"/>
      <c r="H63" s="82" t="s">
        <v>140</v>
      </c>
    </row>
    <row r="64" spans="1:8" x14ac:dyDescent="0.2">
      <c r="A64" s="92"/>
      <c r="B64" s="92"/>
      <c r="C64" s="93" t="s">
        <v>147</v>
      </c>
      <c r="D64" s="92"/>
      <c r="E64" s="92"/>
      <c r="F64" s="94">
        <v>3038.6166174999998</v>
      </c>
      <c r="G64" s="95">
        <v>0.95057539000000002</v>
      </c>
      <c r="H64" s="82" t="s">
        <v>140</v>
      </c>
    </row>
    <row r="65" spans="1:8" x14ac:dyDescent="0.2">
      <c r="A65" s="92"/>
      <c r="B65" s="92"/>
      <c r="C65" s="96"/>
      <c r="D65" s="92"/>
      <c r="E65" s="92"/>
      <c r="F65" s="97"/>
      <c r="G65" s="97"/>
      <c r="H65" s="82" t="s">
        <v>140</v>
      </c>
    </row>
    <row r="66" spans="1:8" x14ac:dyDescent="0.2">
      <c r="A66" s="92"/>
      <c r="B66" s="92"/>
      <c r="C66" s="93" t="s">
        <v>148</v>
      </c>
      <c r="D66" s="92"/>
      <c r="E66" s="92"/>
      <c r="F66" s="97"/>
      <c r="G66" s="97"/>
      <c r="H66" s="82" t="s">
        <v>140</v>
      </c>
    </row>
    <row r="67" spans="1:8" x14ac:dyDescent="0.2">
      <c r="A67" s="92"/>
      <c r="B67" s="92"/>
      <c r="C67" s="93" t="s">
        <v>10</v>
      </c>
      <c r="D67" s="92"/>
      <c r="E67" s="92"/>
      <c r="F67" s="97"/>
      <c r="G67" s="97"/>
      <c r="H67" s="82" t="s">
        <v>140</v>
      </c>
    </row>
    <row r="68" spans="1:8" x14ac:dyDescent="0.2">
      <c r="A68" s="92"/>
      <c r="B68" s="92"/>
      <c r="C68" s="93" t="s">
        <v>139</v>
      </c>
      <c r="D68" s="92"/>
      <c r="E68" s="92" t="s">
        <v>140</v>
      </c>
      <c r="F68" s="98" t="s">
        <v>142</v>
      </c>
      <c r="G68" s="95">
        <v>0</v>
      </c>
      <c r="H68" s="82" t="s">
        <v>140</v>
      </c>
    </row>
    <row r="69" spans="1:8" x14ac:dyDescent="0.2">
      <c r="A69" s="92"/>
      <c r="B69" s="92"/>
      <c r="C69" s="96"/>
      <c r="D69" s="92"/>
      <c r="E69" s="92"/>
      <c r="F69" s="97"/>
      <c r="G69" s="97"/>
      <c r="H69" s="82" t="s">
        <v>140</v>
      </c>
    </row>
    <row r="70" spans="1:8" x14ac:dyDescent="0.2">
      <c r="A70" s="92"/>
      <c r="B70" s="92"/>
      <c r="C70" s="93" t="s">
        <v>149</v>
      </c>
      <c r="D70" s="92"/>
      <c r="E70" s="92"/>
      <c r="F70" s="92"/>
      <c r="G70" s="92"/>
      <c r="H70" s="82" t="s">
        <v>140</v>
      </c>
    </row>
    <row r="71" spans="1:8" x14ac:dyDescent="0.2">
      <c r="A71" s="92"/>
      <c r="B71" s="92"/>
      <c r="C71" s="93" t="s">
        <v>139</v>
      </c>
      <c r="D71" s="92"/>
      <c r="E71" s="92" t="s">
        <v>140</v>
      </c>
      <c r="F71" s="98" t="s">
        <v>142</v>
      </c>
      <c r="G71" s="95">
        <v>0</v>
      </c>
      <c r="H71" s="82" t="s">
        <v>140</v>
      </c>
    </row>
    <row r="72" spans="1:8" x14ac:dyDescent="0.2">
      <c r="A72" s="92"/>
      <c r="B72" s="92"/>
      <c r="C72" s="96"/>
      <c r="D72" s="92"/>
      <c r="E72" s="92"/>
      <c r="F72" s="97"/>
      <c r="G72" s="97"/>
      <c r="H72" s="82" t="s">
        <v>140</v>
      </c>
    </row>
    <row r="73" spans="1:8" x14ac:dyDescent="0.2">
      <c r="A73" s="92"/>
      <c r="B73" s="92"/>
      <c r="C73" s="93" t="s">
        <v>150</v>
      </c>
      <c r="D73" s="92"/>
      <c r="E73" s="92"/>
      <c r="F73" s="92"/>
      <c r="G73" s="92"/>
      <c r="H73" s="82" t="s">
        <v>140</v>
      </c>
    </row>
    <row r="74" spans="1:8" x14ac:dyDescent="0.2">
      <c r="A74" s="92"/>
      <c r="B74" s="92"/>
      <c r="C74" s="93" t="s">
        <v>139</v>
      </c>
      <c r="D74" s="92"/>
      <c r="E74" s="92" t="s">
        <v>140</v>
      </c>
      <c r="F74" s="98" t="s">
        <v>142</v>
      </c>
      <c r="G74" s="95">
        <v>0</v>
      </c>
      <c r="H74" s="82" t="s">
        <v>140</v>
      </c>
    </row>
    <row r="75" spans="1:8" x14ac:dyDescent="0.2">
      <c r="A75" s="92"/>
      <c r="B75" s="92"/>
      <c r="C75" s="96"/>
      <c r="D75" s="92"/>
      <c r="E75" s="92"/>
      <c r="F75" s="97"/>
      <c r="G75" s="97"/>
      <c r="H75" s="82" t="s">
        <v>140</v>
      </c>
    </row>
    <row r="76" spans="1:8" x14ac:dyDescent="0.2">
      <c r="A76" s="92"/>
      <c r="B76" s="92"/>
      <c r="C76" s="93" t="s">
        <v>151</v>
      </c>
      <c r="D76" s="92"/>
      <c r="E76" s="92"/>
      <c r="F76" s="97"/>
      <c r="G76" s="97"/>
      <c r="H76" s="82" t="s">
        <v>140</v>
      </c>
    </row>
    <row r="77" spans="1:8" x14ac:dyDescent="0.2">
      <c r="A77" s="92"/>
      <c r="B77" s="92"/>
      <c r="C77" s="93" t="s">
        <v>139</v>
      </c>
      <c r="D77" s="92"/>
      <c r="E77" s="92" t="s">
        <v>140</v>
      </c>
      <c r="F77" s="98" t="s">
        <v>142</v>
      </c>
      <c r="G77" s="95">
        <v>0</v>
      </c>
      <c r="H77" s="82" t="s">
        <v>140</v>
      </c>
    </row>
    <row r="78" spans="1:8" x14ac:dyDescent="0.2">
      <c r="A78" s="92"/>
      <c r="B78" s="92"/>
      <c r="C78" s="96"/>
      <c r="D78" s="92"/>
      <c r="E78" s="92"/>
      <c r="F78" s="97"/>
      <c r="G78" s="97"/>
      <c r="H78" s="82" t="s">
        <v>140</v>
      </c>
    </row>
    <row r="79" spans="1:8" x14ac:dyDescent="0.2">
      <c r="A79" s="92"/>
      <c r="B79" s="92"/>
      <c r="C79" s="93" t="s">
        <v>152</v>
      </c>
      <c r="D79" s="92"/>
      <c r="E79" s="92"/>
      <c r="F79" s="94">
        <v>0</v>
      </c>
      <c r="G79" s="95">
        <v>0</v>
      </c>
      <c r="H79" s="82" t="s">
        <v>140</v>
      </c>
    </row>
    <row r="80" spans="1:8" x14ac:dyDescent="0.2">
      <c r="A80" s="92"/>
      <c r="B80" s="92"/>
      <c r="C80" s="96"/>
      <c r="D80" s="92"/>
      <c r="E80" s="92"/>
      <c r="F80" s="97"/>
      <c r="G80" s="97"/>
      <c r="H80" s="82" t="s">
        <v>140</v>
      </c>
    </row>
    <row r="81" spans="1:8" x14ac:dyDescent="0.2">
      <c r="A81" s="92"/>
      <c r="B81" s="92"/>
      <c r="C81" s="93" t="s">
        <v>153</v>
      </c>
      <c r="D81" s="92"/>
      <c r="E81" s="92"/>
      <c r="F81" s="97"/>
      <c r="G81" s="97"/>
      <c r="H81" s="82" t="s">
        <v>140</v>
      </c>
    </row>
    <row r="82" spans="1:8" x14ac:dyDescent="0.2">
      <c r="A82" s="92"/>
      <c r="B82" s="92"/>
      <c r="C82" s="93" t="s">
        <v>154</v>
      </c>
      <c r="D82" s="92"/>
      <c r="E82" s="92"/>
      <c r="F82" s="97"/>
      <c r="G82" s="97"/>
      <c r="H82" s="82" t="s">
        <v>140</v>
      </c>
    </row>
    <row r="83" spans="1:8" x14ac:dyDescent="0.2">
      <c r="A83" s="92"/>
      <c r="B83" s="92"/>
      <c r="C83" s="93" t="s">
        <v>139</v>
      </c>
      <c r="D83" s="92"/>
      <c r="E83" s="92" t="s">
        <v>140</v>
      </c>
      <c r="F83" s="98" t="s">
        <v>142</v>
      </c>
      <c r="G83" s="95">
        <v>0</v>
      </c>
      <c r="H83" s="82" t="s">
        <v>140</v>
      </c>
    </row>
    <row r="84" spans="1:8" x14ac:dyDescent="0.2">
      <c r="A84" s="92"/>
      <c r="B84" s="92"/>
      <c r="C84" s="96"/>
      <c r="D84" s="92"/>
      <c r="E84" s="92"/>
      <c r="F84" s="97"/>
      <c r="G84" s="97"/>
      <c r="H84" s="82" t="s">
        <v>140</v>
      </c>
    </row>
    <row r="85" spans="1:8" x14ac:dyDescent="0.2">
      <c r="A85" s="92"/>
      <c r="B85" s="92"/>
      <c r="C85" s="93" t="s">
        <v>155</v>
      </c>
      <c r="D85" s="92"/>
      <c r="E85" s="92"/>
      <c r="F85" s="97"/>
      <c r="G85" s="97"/>
      <c r="H85" s="82" t="s">
        <v>140</v>
      </c>
    </row>
    <row r="86" spans="1:8" x14ac:dyDescent="0.2">
      <c r="A86" s="92"/>
      <c r="B86" s="92"/>
      <c r="C86" s="93" t="s">
        <v>139</v>
      </c>
      <c r="D86" s="92"/>
      <c r="E86" s="92" t="s">
        <v>140</v>
      </c>
      <c r="F86" s="98" t="s">
        <v>142</v>
      </c>
      <c r="G86" s="95">
        <v>0</v>
      </c>
      <c r="H86" s="82" t="s">
        <v>140</v>
      </c>
    </row>
    <row r="87" spans="1:8" x14ac:dyDescent="0.2">
      <c r="A87" s="92"/>
      <c r="B87" s="92"/>
      <c r="C87" s="96"/>
      <c r="D87" s="92"/>
      <c r="E87" s="92"/>
      <c r="F87" s="97"/>
      <c r="G87" s="97"/>
      <c r="H87" s="82" t="s">
        <v>140</v>
      </c>
    </row>
    <row r="88" spans="1:8" x14ac:dyDescent="0.2">
      <c r="A88" s="92"/>
      <c r="B88" s="92"/>
      <c r="C88" s="93" t="s">
        <v>156</v>
      </c>
      <c r="D88" s="92"/>
      <c r="E88" s="92"/>
      <c r="F88" s="97"/>
      <c r="G88" s="97"/>
      <c r="H88" s="82" t="s">
        <v>140</v>
      </c>
    </row>
    <row r="89" spans="1:8" x14ac:dyDescent="0.2">
      <c r="A89" s="92"/>
      <c r="B89" s="92"/>
      <c r="C89" s="93" t="s">
        <v>139</v>
      </c>
      <c r="D89" s="92"/>
      <c r="E89" s="92" t="s">
        <v>140</v>
      </c>
      <c r="F89" s="98" t="s">
        <v>142</v>
      </c>
      <c r="G89" s="95">
        <v>0</v>
      </c>
      <c r="H89" s="82" t="s">
        <v>140</v>
      </c>
    </row>
    <row r="90" spans="1:8" x14ac:dyDescent="0.2">
      <c r="A90" s="92"/>
      <c r="B90" s="92"/>
      <c r="C90" s="96"/>
      <c r="D90" s="92"/>
      <c r="E90" s="92"/>
      <c r="F90" s="97"/>
      <c r="G90" s="97"/>
      <c r="H90" s="82" t="s">
        <v>140</v>
      </c>
    </row>
    <row r="91" spans="1:8" x14ac:dyDescent="0.2">
      <c r="A91" s="92"/>
      <c r="B91" s="92"/>
      <c r="C91" s="93" t="s">
        <v>157</v>
      </c>
      <c r="D91" s="92"/>
      <c r="E91" s="92"/>
      <c r="F91" s="97"/>
      <c r="G91" s="97"/>
      <c r="H91" s="82" t="s">
        <v>140</v>
      </c>
    </row>
    <row r="92" spans="1:8" x14ac:dyDescent="0.2">
      <c r="A92" s="87">
        <v>1</v>
      </c>
      <c r="B92" s="88"/>
      <c r="C92" s="88" t="s">
        <v>158</v>
      </c>
      <c r="D92" s="88"/>
      <c r="E92" s="99"/>
      <c r="F92" s="90">
        <v>189.42365100000001</v>
      </c>
      <c r="G92" s="91">
        <v>5.9257709999999998E-2</v>
      </c>
      <c r="H92" s="82">
        <v>5.01</v>
      </c>
    </row>
    <row r="93" spans="1:8" x14ac:dyDescent="0.2">
      <c r="A93" s="92"/>
      <c r="B93" s="92"/>
      <c r="C93" s="93" t="s">
        <v>139</v>
      </c>
      <c r="D93" s="92"/>
      <c r="E93" s="92" t="s">
        <v>140</v>
      </c>
      <c r="F93" s="94">
        <v>189.42365100000001</v>
      </c>
      <c r="G93" s="95">
        <v>5.9257709999999998E-2</v>
      </c>
      <c r="H93" s="82" t="s">
        <v>140</v>
      </c>
    </row>
    <row r="94" spans="1:8" x14ac:dyDescent="0.2">
      <c r="A94" s="92"/>
      <c r="B94" s="92"/>
      <c r="C94" s="96"/>
      <c r="D94" s="92"/>
      <c r="E94" s="92"/>
      <c r="F94" s="97"/>
      <c r="G94" s="97"/>
      <c r="H94" s="82" t="s">
        <v>140</v>
      </c>
    </row>
    <row r="95" spans="1:8" x14ac:dyDescent="0.2">
      <c r="A95" s="92"/>
      <c r="B95" s="92"/>
      <c r="C95" s="93" t="s">
        <v>159</v>
      </c>
      <c r="D95" s="92"/>
      <c r="E95" s="92"/>
      <c r="F95" s="94">
        <v>189.42365100000001</v>
      </c>
      <c r="G95" s="95">
        <v>5.9257709999999998E-2</v>
      </c>
      <c r="H95" s="82" t="s">
        <v>140</v>
      </c>
    </row>
    <row r="96" spans="1:8" x14ac:dyDescent="0.2">
      <c r="A96" s="92"/>
      <c r="B96" s="92"/>
      <c r="C96" s="97"/>
      <c r="D96" s="92"/>
      <c r="E96" s="92"/>
      <c r="F96" s="92"/>
      <c r="G96" s="92"/>
      <c r="H96" s="82" t="s">
        <v>140</v>
      </c>
    </row>
    <row r="97" spans="1:10" x14ac:dyDescent="0.2">
      <c r="A97" s="92"/>
      <c r="B97" s="92"/>
      <c r="C97" s="93" t="s">
        <v>160</v>
      </c>
      <c r="D97" s="92"/>
      <c r="E97" s="92"/>
      <c r="F97" s="92"/>
      <c r="G97" s="92"/>
      <c r="H97" s="82" t="s">
        <v>140</v>
      </c>
    </row>
    <row r="98" spans="1:10" x14ac:dyDescent="0.2">
      <c r="A98" s="92"/>
      <c r="B98" s="92"/>
      <c r="C98" s="93" t="s">
        <v>161</v>
      </c>
      <c r="D98" s="92"/>
      <c r="E98" s="92"/>
      <c r="F98" s="92"/>
      <c r="G98" s="92"/>
      <c r="H98" s="82" t="s">
        <v>140</v>
      </c>
    </row>
    <row r="99" spans="1:10" x14ac:dyDescent="0.2">
      <c r="A99" s="92"/>
      <c r="B99" s="92"/>
      <c r="C99" s="93" t="s">
        <v>139</v>
      </c>
      <c r="D99" s="92"/>
      <c r="E99" s="92" t="s">
        <v>140</v>
      </c>
      <c r="F99" s="98" t="s">
        <v>142</v>
      </c>
      <c r="G99" s="95">
        <v>0</v>
      </c>
      <c r="H99" s="82" t="s">
        <v>140</v>
      </c>
    </row>
    <row r="100" spans="1:10" x14ac:dyDescent="0.2">
      <c r="A100" s="92"/>
      <c r="B100" s="92"/>
      <c r="C100" s="96"/>
      <c r="D100" s="92"/>
      <c r="E100" s="92"/>
      <c r="F100" s="97"/>
      <c r="G100" s="97"/>
      <c r="H100" s="82" t="s">
        <v>140</v>
      </c>
    </row>
    <row r="101" spans="1:10" x14ac:dyDescent="0.2">
      <c r="A101" s="92"/>
      <c r="B101" s="92"/>
      <c r="C101" s="93" t="s">
        <v>162</v>
      </c>
      <c r="D101" s="92"/>
      <c r="E101" s="92"/>
      <c r="F101" s="92"/>
      <c r="G101" s="92"/>
      <c r="H101" s="82" t="s">
        <v>140</v>
      </c>
    </row>
    <row r="102" spans="1:10" x14ac:dyDescent="0.2">
      <c r="A102" s="92"/>
      <c r="B102" s="92"/>
      <c r="C102" s="93" t="s">
        <v>163</v>
      </c>
      <c r="D102" s="92"/>
      <c r="E102" s="92"/>
      <c r="F102" s="92"/>
      <c r="G102" s="92"/>
      <c r="H102" s="82" t="s">
        <v>140</v>
      </c>
    </row>
    <row r="103" spans="1:10" x14ac:dyDescent="0.2">
      <c r="A103" s="92"/>
      <c r="B103" s="92"/>
      <c r="C103" s="93" t="s">
        <v>139</v>
      </c>
      <c r="D103" s="92"/>
      <c r="E103" s="92" t="s">
        <v>140</v>
      </c>
      <c r="F103" s="98" t="s">
        <v>142</v>
      </c>
      <c r="G103" s="95">
        <v>0</v>
      </c>
      <c r="H103" s="82" t="s">
        <v>140</v>
      </c>
    </row>
    <row r="104" spans="1:10" x14ac:dyDescent="0.2">
      <c r="A104" s="92"/>
      <c r="B104" s="92"/>
      <c r="C104" s="96"/>
      <c r="D104" s="92"/>
      <c r="E104" s="92"/>
      <c r="F104" s="97"/>
      <c r="G104" s="97"/>
      <c r="H104" s="82" t="s">
        <v>140</v>
      </c>
    </row>
    <row r="105" spans="1:10" x14ac:dyDescent="0.2">
      <c r="A105" s="92"/>
      <c r="B105" s="92"/>
      <c r="C105" s="93" t="s">
        <v>164</v>
      </c>
      <c r="D105" s="92"/>
      <c r="E105" s="92"/>
      <c r="F105" s="97"/>
      <c r="G105" s="97"/>
      <c r="H105" s="82" t="s">
        <v>140</v>
      </c>
    </row>
    <row r="106" spans="1:10" x14ac:dyDescent="0.2">
      <c r="A106" s="92"/>
      <c r="B106" s="92"/>
      <c r="C106" s="93" t="s">
        <v>139</v>
      </c>
      <c r="D106" s="92"/>
      <c r="E106" s="92" t="s">
        <v>140</v>
      </c>
      <c r="F106" s="98" t="s">
        <v>142</v>
      </c>
      <c r="G106" s="95">
        <v>0</v>
      </c>
      <c r="H106" s="82" t="s">
        <v>140</v>
      </c>
    </row>
    <row r="107" spans="1:10" x14ac:dyDescent="0.2">
      <c r="A107" s="92"/>
      <c r="B107" s="92"/>
      <c r="C107" s="96"/>
      <c r="D107" s="92"/>
      <c r="E107" s="92"/>
      <c r="F107" s="97"/>
      <c r="G107" s="97"/>
      <c r="H107" s="82" t="s">
        <v>140</v>
      </c>
    </row>
    <row r="108" spans="1:10" x14ac:dyDescent="0.2">
      <c r="A108" s="99"/>
      <c r="B108" s="88"/>
      <c r="C108" s="88" t="s">
        <v>165</v>
      </c>
      <c r="D108" s="88"/>
      <c r="E108" s="99"/>
      <c r="F108" s="90">
        <v>-31.43254379</v>
      </c>
      <c r="G108" s="91">
        <v>-9.8330899999999992E-3</v>
      </c>
      <c r="H108" s="82" t="s">
        <v>140</v>
      </c>
    </row>
    <row r="109" spans="1:10" x14ac:dyDescent="0.2">
      <c r="A109" s="96"/>
      <c r="B109" s="96"/>
      <c r="C109" s="93" t="s">
        <v>166</v>
      </c>
      <c r="D109" s="97"/>
      <c r="E109" s="97"/>
      <c r="F109" s="94">
        <v>3196.6077247100002</v>
      </c>
      <c r="G109" s="100">
        <v>1.0000000099999999</v>
      </c>
      <c r="H109" s="82" t="s">
        <v>140</v>
      </c>
    </row>
    <row r="110" spans="1:10" x14ac:dyDescent="0.2">
      <c r="A110" s="101"/>
      <c r="B110" s="101"/>
      <c r="C110" s="102"/>
      <c r="D110" s="103"/>
      <c r="E110" s="103"/>
      <c r="F110" s="104"/>
      <c r="G110" s="105"/>
      <c r="H110" s="106"/>
    </row>
    <row r="111" spans="1:10" x14ac:dyDescent="0.2">
      <c r="A111" s="101"/>
      <c r="B111" s="192" t="s">
        <v>933</v>
      </c>
      <c r="C111" s="192"/>
      <c r="D111" s="192"/>
      <c r="E111" s="192"/>
      <c r="F111" s="192"/>
      <c r="G111" s="192"/>
      <c r="H111" s="192"/>
      <c r="J111" s="12"/>
    </row>
    <row r="112" spans="1:10" x14ac:dyDescent="0.2">
      <c r="A112" s="101"/>
      <c r="B112" s="192" t="s">
        <v>934</v>
      </c>
      <c r="C112" s="192"/>
      <c r="D112" s="192"/>
      <c r="E112" s="192"/>
      <c r="F112" s="192"/>
      <c r="G112" s="192"/>
      <c r="H112" s="192"/>
      <c r="J112" s="12"/>
    </row>
    <row r="113" spans="1:17" x14ac:dyDescent="0.2">
      <c r="A113" s="101"/>
      <c r="B113" s="192" t="s">
        <v>935</v>
      </c>
      <c r="C113" s="192"/>
      <c r="D113" s="192"/>
      <c r="E113" s="192"/>
      <c r="F113" s="192"/>
      <c r="G113" s="192"/>
      <c r="H113" s="192"/>
      <c r="J113" s="12"/>
    </row>
    <row r="114" spans="1:17" s="142" customFormat="1" ht="51.75" customHeight="1" x14ac:dyDescent="0.25">
      <c r="A114" s="141"/>
      <c r="B114" s="193" t="s">
        <v>936</v>
      </c>
      <c r="C114" s="193"/>
      <c r="D114" s="193"/>
      <c r="E114" s="193"/>
      <c r="F114" s="193"/>
      <c r="G114" s="193"/>
      <c r="H114" s="193"/>
      <c r="I114"/>
      <c r="J114" s="12"/>
      <c r="K114"/>
      <c r="L114"/>
      <c r="M114"/>
      <c r="N114"/>
      <c r="O114"/>
      <c r="P114"/>
      <c r="Q114"/>
    </row>
    <row r="115" spans="1:17" x14ac:dyDescent="0.2">
      <c r="A115" s="101"/>
      <c r="B115" s="192" t="s">
        <v>937</v>
      </c>
      <c r="C115" s="192"/>
      <c r="D115" s="192"/>
      <c r="E115" s="192"/>
      <c r="F115" s="192"/>
      <c r="G115" s="192"/>
      <c r="H115" s="192"/>
      <c r="J115" s="12"/>
    </row>
    <row r="116" spans="1:17" x14ac:dyDescent="0.2">
      <c r="A116" s="101"/>
      <c r="B116" s="101"/>
      <c r="C116" s="101"/>
      <c r="D116" s="103"/>
      <c r="E116" s="103"/>
      <c r="F116" s="103"/>
      <c r="G116" s="103"/>
    </row>
    <row r="117" spans="1:17" x14ac:dyDescent="0.2">
      <c r="A117" s="101"/>
      <c r="B117" s="195" t="s">
        <v>167</v>
      </c>
      <c r="C117" s="196"/>
      <c r="D117" s="197"/>
      <c r="E117" s="110"/>
      <c r="F117" s="103"/>
      <c r="G117" s="103"/>
    </row>
    <row r="118" spans="1:17" ht="27" customHeight="1" x14ac:dyDescent="0.2">
      <c r="A118" s="101"/>
      <c r="B118" s="189" t="s">
        <v>168</v>
      </c>
      <c r="C118" s="190"/>
      <c r="D118" s="81" t="s">
        <v>169</v>
      </c>
      <c r="E118" s="110"/>
      <c r="F118" s="103"/>
      <c r="G118" s="103"/>
    </row>
    <row r="119" spans="1:17" x14ac:dyDescent="0.2">
      <c r="A119" s="101"/>
      <c r="B119" s="189" t="s">
        <v>939</v>
      </c>
      <c r="C119" s="190"/>
      <c r="D119" s="81" t="s">
        <v>169</v>
      </c>
      <c r="E119" s="110"/>
      <c r="F119" s="103"/>
      <c r="G119" s="103"/>
    </row>
    <row r="120" spans="1:17" x14ac:dyDescent="0.2">
      <c r="A120" s="101"/>
      <c r="B120" s="189" t="s">
        <v>170</v>
      </c>
      <c r="C120" s="190"/>
      <c r="D120" s="111" t="s">
        <v>140</v>
      </c>
      <c r="E120" s="110"/>
      <c r="F120" s="103"/>
      <c r="G120" s="103"/>
    </row>
    <row r="121" spans="1:17" x14ac:dyDescent="0.2">
      <c r="A121" s="112"/>
      <c r="B121" s="113" t="s">
        <v>140</v>
      </c>
      <c r="C121" s="113" t="s">
        <v>940</v>
      </c>
      <c r="D121" s="113" t="s">
        <v>171</v>
      </c>
      <c r="E121" s="112"/>
      <c r="F121" s="112"/>
      <c r="G121" s="112"/>
      <c r="H121" s="112"/>
      <c r="J121" s="12"/>
    </row>
    <row r="122" spans="1:17" x14ac:dyDescent="0.2">
      <c r="A122" s="112"/>
      <c r="B122" s="114" t="s">
        <v>172</v>
      </c>
      <c r="C122" s="115">
        <v>46234</v>
      </c>
      <c r="D122" s="115">
        <v>46265</v>
      </c>
      <c r="E122" s="112"/>
      <c r="F122" s="112"/>
      <c r="G122" s="112"/>
      <c r="J122" s="12"/>
    </row>
    <row r="123" spans="1:17" x14ac:dyDescent="0.2">
      <c r="A123" s="112"/>
      <c r="B123" s="84" t="s">
        <v>173</v>
      </c>
      <c r="C123" s="116">
        <v>31.424700000000001</v>
      </c>
      <c r="D123" s="116">
        <v>31.735700000000001</v>
      </c>
      <c r="E123" s="112"/>
      <c r="F123" s="107"/>
      <c r="G123" s="117"/>
    </row>
    <row r="124" spans="1:17" x14ac:dyDescent="0.2">
      <c r="A124" s="112"/>
      <c r="B124" s="84" t="s">
        <v>941</v>
      </c>
      <c r="C124" s="116">
        <v>29.917899999999999</v>
      </c>
      <c r="D124" s="116">
        <v>30.214099999999998</v>
      </c>
      <c r="E124" s="112"/>
      <c r="F124" s="107"/>
      <c r="G124" s="117"/>
    </row>
    <row r="125" spans="1:17" x14ac:dyDescent="0.2">
      <c r="A125" s="112"/>
      <c r="B125" s="84" t="s">
        <v>174</v>
      </c>
      <c r="C125" s="116">
        <v>30.482700000000001</v>
      </c>
      <c r="D125" s="116">
        <v>30.7789</v>
      </c>
      <c r="E125" s="112"/>
      <c r="F125" s="107"/>
      <c r="G125" s="117"/>
    </row>
    <row r="126" spans="1:17" x14ac:dyDescent="0.2">
      <c r="A126" s="112"/>
      <c r="B126" s="84" t="s">
        <v>942</v>
      </c>
      <c r="C126" s="116">
        <v>28.9849</v>
      </c>
      <c r="D126" s="116">
        <v>29.266500000000001</v>
      </c>
      <c r="E126" s="112"/>
      <c r="F126" s="107"/>
      <c r="G126" s="117"/>
    </row>
    <row r="127" spans="1:17" x14ac:dyDescent="0.2">
      <c r="A127" s="112"/>
      <c r="B127" s="112"/>
      <c r="C127" s="112"/>
      <c r="D127" s="112"/>
      <c r="E127" s="112"/>
      <c r="F127" s="112"/>
      <c r="G127" s="112"/>
    </row>
    <row r="128" spans="1:17" x14ac:dyDescent="0.2">
      <c r="A128" s="112"/>
      <c r="B128" s="189" t="s">
        <v>943</v>
      </c>
      <c r="C128" s="190"/>
      <c r="D128" s="81" t="s">
        <v>169</v>
      </c>
      <c r="E128" s="112"/>
      <c r="F128" s="112"/>
      <c r="G128" s="112"/>
    </row>
    <row r="129" spans="1:7" x14ac:dyDescent="0.2">
      <c r="A129" s="112"/>
      <c r="B129" s="118"/>
      <c r="C129" s="118"/>
      <c r="D129" s="118"/>
      <c r="E129" s="112"/>
      <c r="F129" s="112"/>
      <c r="G129" s="112"/>
    </row>
    <row r="130" spans="1:7" ht="27" customHeight="1" x14ac:dyDescent="0.2">
      <c r="A130" s="112"/>
      <c r="B130" s="189" t="s">
        <v>176</v>
      </c>
      <c r="C130" s="190"/>
      <c r="D130" s="81" t="s">
        <v>169</v>
      </c>
      <c r="E130" s="120"/>
      <c r="F130" s="112"/>
      <c r="G130" s="112"/>
    </row>
    <row r="131" spans="1:7" x14ac:dyDescent="0.2">
      <c r="A131" s="112"/>
      <c r="B131" s="189" t="s">
        <v>177</v>
      </c>
      <c r="C131" s="190"/>
      <c r="D131" s="81" t="s">
        <v>169</v>
      </c>
      <c r="E131" s="120"/>
      <c r="F131" s="112"/>
      <c r="G131" s="112"/>
    </row>
    <row r="132" spans="1:7" x14ac:dyDescent="0.2">
      <c r="A132" s="112"/>
      <c r="B132" s="189" t="s">
        <v>178</v>
      </c>
      <c r="C132" s="190"/>
      <c r="D132" s="81" t="s">
        <v>169</v>
      </c>
      <c r="E132" s="120"/>
      <c r="F132" s="112"/>
      <c r="G132" s="112"/>
    </row>
    <row r="133" spans="1:7" x14ac:dyDescent="0.2">
      <c r="A133" s="112"/>
      <c r="B133" s="189" t="s">
        <v>179</v>
      </c>
      <c r="C133" s="190"/>
      <c r="D133" s="121">
        <v>0.16988466774387864</v>
      </c>
      <c r="E133" s="112"/>
      <c r="F133" s="107"/>
      <c r="G133" s="117"/>
    </row>
    <row r="135" spans="1:7" x14ac:dyDescent="0.2">
      <c r="B135" s="191" t="s">
        <v>944</v>
      </c>
      <c r="C135" s="191"/>
    </row>
    <row r="137" spans="1:7" ht="153.75" customHeight="1" x14ac:dyDescent="0.2"/>
    <row r="140" spans="1:7" x14ac:dyDescent="0.2">
      <c r="B140" s="13" t="s">
        <v>945</v>
      </c>
      <c r="C140" s="122"/>
      <c r="D140" s="13"/>
    </row>
    <row r="141" spans="1:7" x14ac:dyDescent="0.2">
      <c r="B141" s="13" t="s">
        <v>958</v>
      </c>
      <c r="D141" s="13"/>
    </row>
    <row r="142" spans="1:7" ht="165" customHeight="1" x14ac:dyDescent="0.2"/>
  </sheetData>
  <mergeCells count="18">
    <mergeCell ref="A1:H1"/>
    <mergeCell ref="A2:H2"/>
    <mergeCell ref="A3:H3"/>
    <mergeCell ref="B111:H111"/>
    <mergeCell ref="B112:H112"/>
    <mergeCell ref="B113:H113"/>
    <mergeCell ref="B114:H114"/>
    <mergeCell ref="B115:H115"/>
    <mergeCell ref="B117:D117"/>
    <mergeCell ref="B118:C118"/>
    <mergeCell ref="B132:C132"/>
    <mergeCell ref="B133:C133"/>
    <mergeCell ref="B135:C135"/>
    <mergeCell ref="B119:C119"/>
    <mergeCell ref="B120:C120"/>
    <mergeCell ref="B128:C128"/>
    <mergeCell ref="B130:C130"/>
    <mergeCell ref="B131:C131"/>
  </mergeCells>
  <hyperlinks>
    <hyperlink ref="I1" location="Index!B2" display="Index" xr:uid="{CF8DD912-D894-4173-84CF-1C2E9F78DBBE}"/>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774CD-A0AE-4DF5-85B6-86785CC2CD54}">
  <sheetPr>
    <outlinePr summaryBelow="0" summaryRight="0"/>
  </sheetPr>
  <dimension ref="A1:Q140"/>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4257812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403</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340</v>
      </c>
      <c r="C7" s="88" t="s">
        <v>341</v>
      </c>
      <c r="D7" s="88" t="s">
        <v>51</v>
      </c>
      <c r="E7" s="89">
        <v>35553</v>
      </c>
      <c r="F7" s="90">
        <v>268.78068000000002</v>
      </c>
      <c r="G7" s="91">
        <v>7.2734880000000002E-2</v>
      </c>
      <c r="H7" s="82" t="s">
        <v>140</v>
      </c>
    </row>
    <row r="8" spans="1:9" x14ac:dyDescent="0.2">
      <c r="A8" s="87">
        <v>2</v>
      </c>
      <c r="B8" s="88" t="s">
        <v>321</v>
      </c>
      <c r="C8" s="88" t="s">
        <v>322</v>
      </c>
      <c r="D8" s="88" t="s">
        <v>37</v>
      </c>
      <c r="E8" s="89">
        <v>3393</v>
      </c>
      <c r="F8" s="90">
        <v>238.98595499999999</v>
      </c>
      <c r="G8" s="91">
        <v>6.4672110000000005E-2</v>
      </c>
      <c r="H8" s="82" t="s">
        <v>140</v>
      </c>
    </row>
    <row r="9" spans="1:9" x14ac:dyDescent="0.2">
      <c r="A9" s="87">
        <v>3</v>
      </c>
      <c r="B9" s="88" t="s">
        <v>327</v>
      </c>
      <c r="C9" s="88" t="s">
        <v>328</v>
      </c>
      <c r="D9" s="88" t="s">
        <v>245</v>
      </c>
      <c r="E9" s="89">
        <v>10679</v>
      </c>
      <c r="F9" s="90">
        <v>170.63974099999999</v>
      </c>
      <c r="G9" s="91">
        <v>4.6176910000000002E-2</v>
      </c>
      <c r="H9" s="82" t="s">
        <v>140</v>
      </c>
    </row>
    <row r="10" spans="1:9" x14ac:dyDescent="0.2">
      <c r="A10" s="87">
        <v>4</v>
      </c>
      <c r="B10" s="88" t="s">
        <v>331</v>
      </c>
      <c r="C10" s="88" t="s">
        <v>332</v>
      </c>
      <c r="D10" s="88" t="s">
        <v>190</v>
      </c>
      <c r="E10" s="89">
        <v>16328</v>
      </c>
      <c r="F10" s="90">
        <v>153.10765599999999</v>
      </c>
      <c r="G10" s="91">
        <v>4.1432539999999997E-2</v>
      </c>
      <c r="H10" s="82" t="s">
        <v>140</v>
      </c>
    </row>
    <row r="11" spans="1:9" x14ac:dyDescent="0.2">
      <c r="A11" s="87">
        <v>5</v>
      </c>
      <c r="B11" s="88" t="s">
        <v>85</v>
      </c>
      <c r="C11" s="88" t="s">
        <v>86</v>
      </c>
      <c r="D11" s="88" t="s">
        <v>31</v>
      </c>
      <c r="E11" s="89">
        <v>18505</v>
      </c>
      <c r="F11" s="90">
        <v>149.38161249999999</v>
      </c>
      <c r="G11" s="91">
        <v>4.0424229999999998E-2</v>
      </c>
      <c r="H11" s="82" t="s">
        <v>140</v>
      </c>
    </row>
    <row r="12" spans="1:9" x14ac:dyDescent="0.2">
      <c r="A12" s="87">
        <v>6</v>
      </c>
      <c r="B12" s="88" t="s">
        <v>344</v>
      </c>
      <c r="C12" s="88" t="s">
        <v>345</v>
      </c>
      <c r="D12" s="88" t="s">
        <v>44</v>
      </c>
      <c r="E12" s="89">
        <v>180840</v>
      </c>
      <c r="F12" s="90">
        <v>133.767348</v>
      </c>
      <c r="G12" s="91">
        <v>3.6198849999999998E-2</v>
      </c>
      <c r="H12" s="82" t="s">
        <v>140</v>
      </c>
    </row>
    <row r="13" spans="1:9" x14ac:dyDescent="0.2">
      <c r="A13" s="87">
        <v>7</v>
      </c>
      <c r="B13" s="88" t="s">
        <v>346</v>
      </c>
      <c r="C13" s="88" t="s">
        <v>347</v>
      </c>
      <c r="D13" s="88" t="s">
        <v>203</v>
      </c>
      <c r="E13" s="89">
        <v>45169</v>
      </c>
      <c r="F13" s="90">
        <v>129.58986100000001</v>
      </c>
      <c r="G13" s="91">
        <v>3.5068380000000003E-2</v>
      </c>
      <c r="H13" s="82" t="s">
        <v>140</v>
      </c>
    </row>
    <row r="14" spans="1:9" x14ac:dyDescent="0.2">
      <c r="A14" s="87">
        <v>8</v>
      </c>
      <c r="B14" s="88" t="s">
        <v>342</v>
      </c>
      <c r="C14" s="88" t="s">
        <v>343</v>
      </c>
      <c r="D14" s="88" t="s">
        <v>44</v>
      </c>
      <c r="E14" s="89">
        <v>37549</v>
      </c>
      <c r="F14" s="90">
        <v>128.99958950000001</v>
      </c>
      <c r="G14" s="91">
        <v>3.4908639999999998E-2</v>
      </c>
      <c r="H14" s="82" t="s">
        <v>140</v>
      </c>
    </row>
    <row r="15" spans="1:9" x14ac:dyDescent="0.2">
      <c r="A15" s="87">
        <v>9</v>
      </c>
      <c r="B15" s="88" t="s">
        <v>348</v>
      </c>
      <c r="C15" s="88" t="s">
        <v>349</v>
      </c>
      <c r="D15" s="88" t="s">
        <v>118</v>
      </c>
      <c r="E15" s="89">
        <v>53380</v>
      </c>
      <c r="F15" s="90">
        <v>125.128058</v>
      </c>
      <c r="G15" s="91">
        <v>3.3860969999999997E-2</v>
      </c>
      <c r="H15" s="82" t="s">
        <v>140</v>
      </c>
    </row>
    <row r="16" spans="1:9" x14ac:dyDescent="0.2">
      <c r="A16" s="87">
        <v>10</v>
      </c>
      <c r="B16" s="88" t="s">
        <v>356</v>
      </c>
      <c r="C16" s="88" t="s">
        <v>357</v>
      </c>
      <c r="D16" s="88" t="s">
        <v>115</v>
      </c>
      <c r="E16" s="89">
        <v>8097</v>
      </c>
      <c r="F16" s="90">
        <v>122.34567</v>
      </c>
      <c r="G16" s="91">
        <v>3.3108020000000002E-2</v>
      </c>
      <c r="H16" s="82" t="s">
        <v>140</v>
      </c>
    </row>
    <row r="17" spans="1:8" x14ac:dyDescent="0.2">
      <c r="A17" s="87">
        <v>11</v>
      </c>
      <c r="B17" s="88" t="s">
        <v>329</v>
      </c>
      <c r="C17" s="88" t="s">
        <v>330</v>
      </c>
      <c r="D17" s="88" t="s">
        <v>44</v>
      </c>
      <c r="E17" s="89">
        <v>175438</v>
      </c>
      <c r="F17" s="90">
        <v>121.2452018</v>
      </c>
      <c r="G17" s="91">
        <v>3.2810230000000003E-2</v>
      </c>
      <c r="H17" s="82" t="s">
        <v>140</v>
      </c>
    </row>
    <row r="18" spans="1:8" x14ac:dyDescent="0.2">
      <c r="A18" s="87">
        <v>12</v>
      </c>
      <c r="B18" s="88" t="s">
        <v>350</v>
      </c>
      <c r="C18" s="88" t="s">
        <v>351</v>
      </c>
      <c r="D18" s="88" t="s">
        <v>112</v>
      </c>
      <c r="E18" s="89">
        <v>17484</v>
      </c>
      <c r="F18" s="90">
        <v>114.668814</v>
      </c>
      <c r="G18" s="91">
        <v>3.103059E-2</v>
      </c>
      <c r="H18" s="82" t="s">
        <v>140</v>
      </c>
    </row>
    <row r="19" spans="1:8" x14ac:dyDescent="0.2">
      <c r="A19" s="87">
        <v>13</v>
      </c>
      <c r="B19" s="88" t="s">
        <v>352</v>
      </c>
      <c r="C19" s="88" t="s">
        <v>353</v>
      </c>
      <c r="D19" s="88" t="s">
        <v>115</v>
      </c>
      <c r="E19" s="89">
        <v>69679</v>
      </c>
      <c r="F19" s="90">
        <v>109.10337819999999</v>
      </c>
      <c r="G19" s="91">
        <v>2.9524519999999999E-2</v>
      </c>
      <c r="H19" s="82" t="s">
        <v>140</v>
      </c>
    </row>
    <row r="20" spans="1:8" ht="25.5" x14ac:dyDescent="0.2">
      <c r="A20" s="87">
        <v>14</v>
      </c>
      <c r="B20" s="88" t="s">
        <v>78</v>
      </c>
      <c r="C20" s="88" t="s">
        <v>79</v>
      </c>
      <c r="D20" s="88" t="s">
        <v>25</v>
      </c>
      <c r="E20" s="89">
        <v>2090</v>
      </c>
      <c r="F20" s="90">
        <v>107.27970000000001</v>
      </c>
      <c r="G20" s="91">
        <v>2.9031009999999999E-2</v>
      </c>
      <c r="H20" s="82" t="s">
        <v>140</v>
      </c>
    </row>
    <row r="21" spans="1:8" ht="25.5" x14ac:dyDescent="0.2">
      <c r="A21" s="87">
        <v>15</v>
      </c>
      <c r="B21" s="88" t="s">
        <v>354</v>
      </c>
      <c r="C21" s="88" t="s">
        <v>355</v>
      </c>
      <c r="D21" s="88" t="s">
        <v>215</v>
      </c>
      <c r="E21" s="89">
        <v>1831</v>
      </c>
      <c r="F21" s="90">
        <v>105.61208000000001</v>
      </c>
      <c r="G21" s="91">
        <v>2.8579739999999999E-2</v>
      </c>
      <c r="H21" s="82" t="s">
        <v>140</v>
      </c>
    </row>
    <row r="22" spans="1:8" x14ac:dyDescent="0.2">
      <c r="A22" s="87">
        <v>16</v>
      </c>
      <c r="B22" s="88" t="s">
        <v>40</v>
      </c>
      <c r="C22" s="88" t="s">
        <v>41</v>
      </c>
      <c r="D22" s="88" t="s">
        <v>13</v>
      </c>
      <c r="E22" s="89">
        <v>7465</v>
      </c>
      <c r="F22" s="90">
        <v>104.577185</v>
      </c>
      <c r="G22" s="91">
        <v>2.8299689999999999E-2</v>
      </c>
      <c r="H22" s="82" t="s">
        <v>140</v>
      </c>
    </row>
    <row r="23" spans="1:8" x14ac:dyDescent="0.2">
      <c r="A23" s="87">
        <v>17</v>
      </c>
      <c r="B23" s="88" t="s">
        <v>317</v>
      </c>
      <c r="C23" s="88" t="s">
        <v>318</v>
      </c>
      <c r="D23" s="88" t="s">
        <v>227</v>
      </c>
      <c r="E23" s="89">
        <v>31707</v>
      </c>
      <c r="F23" s="90">
        <v>104.03066699999999</v>
      </c>
      <c r="G23" s="91">
        <v>2.8151789999999999E-2</v>
      </c>
      <c r="H23" s="82" t="s">
        <v>140</v>
      </c>
    </row>
    <row r="24" spans="1:8" ht="25.5" x14ac:dyDescent="0.2">
      <c r="A24" s="87">
        <v>18</v>
      </c>
      <c r="B24" s="88" t="s">
        <v>358</v>
      </c>
      <c r="C24" s="88" t="s">
        <v>359</v>
      </c>
      <c r="D24" s="88" t="s">
        <v>360</v>
      </c>
      <c r="E24" s="89">
        <v>23998</v>
      </c>
      <c r="F24" s="90">
        <v>102.86742700000001</v>
      </c>
      <c r="G24" s="91">
        <v>2.7837009999999999E-2</v>
      </c>
      <c r="H24" s="82" t="s">
        <v>140</v>
      </c>
    </row>
    <row r="25" spans="1:8" x14ac:dyDescent="0.2">
      <c r="A25" s="87">
        <v>19</v>
      </c>
      <c r="B25" s="88" t="s">
        <v>250</v>
      </c>
      <c r="C25" s="88" t="s">
        <v>251</v>
      </c>
      <c r="D25" s="88" t="s">
        <v>183</v>
      </c>
      <c r="E25" s="89">
        <v>707</v>
      </c>
      <c r="F25" s="90">
        <v>93.557310000000001</v>
      </c>
      <c r="G25" s="91">
        <v>2.5317590000000001E-2</v>
      </c>
      <c r="H25" s="82" t="s">
        <v>140</v>
      </c>
    </row>
    <row r="26" spans="1:8" x14ac:dyDescent="0.2">
      <c r="A26" s="87">
        <v>20</v>
      </c>
      <c r="B26" s="88" t="s">
        <v>65</v>
      </c>
      <c r="C26" s="88" t="s">
        <v>66</v>
      </c>
      <c r="D26" s="88" t="s">
        <v>31</v>
      </c>
      <c r="E26" s="89">
        <v>1517</v>
      </c>
      <c r="F26" s="90">
        <v>92.832814999999997</v>
      </c>
      <c r="G26" s="91">
        <v>2.5121540000000001E-2</v>
      </c>
      <c r="H26" s="82" t="s">
        <v>140</v>
      </c>
    </row>
    <row r="27" spans="1:8" x14ac:dyDescent="0.2">
      <c r="A27" s="87">
        <v>21</v>
      </c>
      <c r="B27" s="88" t="s">
        <v>361</v>
      </c>
      <c r="C27" s="88" t="s">
        <v>362</v>
      </c>
      <c r="D27" s="88" t="s">
        <v>183</v>
      </c>
      <c r="E27" s="89">
        <v>9140</v>
      </c>
      <c r="F27" s="90">
        <v>72.690420000000003</v>
      </c>
      <c r="G27" s="91">
        <v>1.967079E-2</v>
      </c>
      <c r="H27" s="82" t="s">
        <v>140</v>
      </c>
    </row>
    <row r="28" spans="1:8" x14ac:dyDescent="0.2">
      <c r="A28" s="87">
        <v>22</v>
      </c>
      <c r="B28" s="88" t="s">
        <v>363</v>
      </c>
      <c r="C28" s="88" t="s">
        <v>364</v>
      </c>
      <c r="D28" s="88" t="s">
        <v>183</v>
      </c>
      <c r="E28" s="89">
        <v>6319</v>
      </c>
      <c r="F28" s="90">
        <v>72.586353000000003</v>
      </c>
      <c r="G28" s="91">
        <v>1.9642630000000001E-2</v>
      </c>
      <c r="H28" s="82" t="s">
        <v>140</v>
      </c>
    </row>
    <row r="29" spans="1:8" x14ac:dyDescent="0.2">
      <c r="A29" s="87">
        <v>23</v>
      </c>
      <c r="B29" s="88" t="s">
        <v>365</v>
      </c>
      <c r="C29" s="88" t="s">
        <v>366</v>
      </c>
      <c r="D29" s="88" t="s">
        <v>232</v>
      </c>
      <c r="E29" s="89">
        <v>12077</v>
      </c>
      <c r="F29" s="90">
        <v>62.492436499999997</v>
      </c>
      <c r="G29" s="91">
        <v>1.691111E-2</v>
      </c>
      <c r="H29" s="82" t="s">
        <v>140</v>
      </c>
    </row>
    <row r="30" spans="1:8" x14ac:dyDescent="0.2">
      <c r="A30" s="87">
        <v>24</v>
      </c>
      <c r="B30" s="88" t="s">
        <v>367</v>
      </c>
      <c r="C30" s="88" t="s">
        <v>368</v>
      </c>
      <c r="D30" s="88" t="s">
        <v>183</v>
      </c>
      <c r="E30" s="89">
        <v>4105</v>
      </c>
      <c r="F30" s="90">
        <v>60.979774999999997</v>
      </c>
      <c r="G30" s="91">
        <v>1.6501769999999999E-2</v>
      </c>
      <c r="H30" s="82" t="s">
        <v>140</v>
      </c>
    </row>
    <row r="31" spans="1:8" x14ac:dyDescent="0.2">
      <c r="A31" s="87">
        <v>25</v>
      </c>
      <c r="B31" s="88" t="s">
        <v>375</v>
      </c>
      <c r="C31" s="88" t="s">
        <v>376</v>
      </c>
      <c r="D31" s="88" t="s">
        <v>118</v>
      </c>
      <c r="E31" s="89">
        <v>9506</v>
      </c>
      <c r="F31" s="90">
        <v>54.298271999999997</v>
      </c>
      <c r="G31" s="91">
        <v>1.4693680000000001E-2</v>
      </c>
      <c r="H31" s="82" t="s">
        <v>140</v>
      </c>
    </row>
    <row r="32" spans="1:8" x14ac:dyDescent="0.2">
      <c r="A32" s="87">
        <v>26</v>
      </c>
      <c r="B32" s="88" t="s">
        <v>373</v>
      </c>
      <c r="C32" s="88" t="s">
        <v>374</v>
      </c>
      <c r="D32" s="88" t="s">
        <v>31</v>
      </c>
      <c r="E32" s="89">
        <v>14157</v>
      </c>
      <c r="F32" s="90">
        <v>52.607411999999997</v>
      </c>
      <c r="G32" s="91">
        <v>1.423612E-2</v>
      </c>
      <c r="H32" s="82" t="s">
        <v>140</v>
      </c>
    </row>
    <row r="33" spans="1:8" ht="25.5" x14ac:dyDescent="0.2">
      <c r="A33" s="87">
        <v>27</v>
      </c>
      <c r="B33" s="88" t="s">
        <v>371</v>
      </c>
      <c r="C33" s="88" t="s">
        <v>372</v>
      </c>
      <c r="D33" s="88" t="s">
        <v>215</v>
      </c>
      <c r="E33" s="89">
        <v>6182</v>
      </c>
      <c r="F33" s="90">
        <v>52.021529999999998</v>
      </c>
      <c r="G33" s="91">
        <v>1.4077569999999999E-2</v>
      </c>
      <c r="H33" s="82" t="s">
        <v>140</v>
      </c>
    </row>
    <row r="34" spans="1:8" x14ac:dyDescent="0.2">
      <c r="A34" s="87">
        <v>28</v>
      </c>
      <c r="B34" s="88" t="s">
        <v>369</v>
      </c>
      <c r="C34" s="88" t="s">
        <v>370</v>
      </c>
      <c r="D34" s="88" t="s">
        <v>31</v>
      </c>
      <c r="E34" s="89">
        <v>3083</v>
      </c>
      <c r="F34" s="90">
        <v>50.656773000000001</v>
      </c>
      <c r="G34" s="91">
        <v>1.370826E-2</v>
      </c>
      <c r="H34" s="82" t="s">
        <v>140</v>
      </c>
    </row>
    <row r="35" spans="1:8" x14ac:dyDescent="0.2">
      <c r="A35" s="87">
        <v>29</v>
      </c>
      <c r="B35" s="88" t="s">
        <v>386</v>
      </c>
      <c r="C35" s="88" t="s">
        <v>387</v>
      </c>
      <c r="D35" s="88" t="s">
        <v>190</v>
      </c>
      <c r="E35" s="89">
        <v>16841</v>
      </c>
      <c r="F35" s="90">
        <v>49.049412500000003</v>
      </c>
      <c r="G35" s="91">
        <v>1.327329E-2</v>
      </c>
      <c r="H35" s="82" t="s">
        <v>140</v>
      </c>
    </row>
    <row r="36" spans="1:8" x14ac:dyDescent="0.2">
      <c r="A36" s="87">
        <v>30</v>
      </c>
      <c r="B36" s="88" t="s">
        <v>377</v>
      </c>
      <c r="C36" s="88" t="s">
        <v>378</v>
      </c>
      <c r="D36" s="88" t="s">
        <v>379</v>
      </c>
      <c r="E36" s="89">
        <v>6022</v>
      </c>
      <c r="F36" s="90">
        <v>48.139868</v>
      </c>
      <c r="G36" s="91">
        <v>1.3027149999999999E-2</v>
      </c>
      <c r="H36" s="82" t="s">
        <v>140</v>
      </c>
    </row>
    <row r="37" spans="1:8" x14ac:dyDescent="0.2">
      <c r="A37" s="87">
        <v>31</v>
      </c>
      <c r="B37" s="88" t="s">
        <v>380</v>
      </c>
      <c r="C37" s="88" t="s">
        <v>381</v>
      </c>
      <c r="D37" s="88" t="s">
        <v>31</v>
      </c>
      <c r="E37" s="89">
        <v>4248</v>
      </c>
      <c r="F37" s="90">
        <v>45.453600000000002</v>
      </c>
      <c r="G37" s="91">
        <v>1.2300220000000001E-2</v>
      </c>
      <c r="H37" s="82" t="s">
        <v>140</v>
      </c>
    </row>
    <row r="38" spans="1:8" x14ac:dyDescent="0.2">
      <c r="A38" s="87">
        <v>32</v>
      </c>
      <c r="B38" s="88" t="s">
        <v>113</v>
      </c>
      <c r="C38" s="88" t="s">
        <v>114</v>
      </c>
      <c r="D38" s="88" t="s">
        <v>115</v>
      </c>
      <c r="E38" s="89">
        <v>568</v>
      </c>
      <c r="F38" s="90">
        <v>43.281599999999997</v>
      </c>
      <c r="G38" s="91">
        <v>1.1712459999999999E-2</v>
      </c>
      <c r="H38" s="82" t="s">
        <v>140</v>
      </c>
    </row>
    <row r="39" spans="1:8" x14ac:dyDescent="0.2">
      <c r="A39" s="87">
        <v>33</v>
      </c>
      <c r="B39" s="88" t="s">
        <v>119</v>
      </c>
      <c r="C39" s="88" t="s">
        <v>120</v>
      </c>
      <c r="D39" s="88" t="s">
        <v>37</v>
      </c>
      <c r="E39" s="89">
        <v>9182</v>
      </c>
      <c r="F39" s="90">
        <v>37.816066999999997</v>
      </c>
      <c r="G39" s="91">
        <v>1.023343E-2</v>
      </c>
      <c r="H39" s="82" t="s">
        <v>140</v>
      </c>
    </row>
    <row r="40" spans="1:8" ht="25.5" x14ac:dyDescent="0.2">
      <c r="A40" s="87">
        <v>34</v>
      </c>
      <c r="B40" s="88" t="s">
        <v>384</v>
      </c>
      <c r="C40" s="88" t="s">
        <v>385</v>
      </c>
      <c r="D40" s="88" t="s">
        <v>215</v>
      </c>
      <c r="E40" s="89">
        <v>4423</v>
      </c>
      <c r="F40" s="90">
        <v>36.644554999999997</v>
      </c>
      <c r="G40" s="91">
        <v>9.9164000000000006E-3</v>
      </c>
      <c r="H40" s="82" t="s">
        <v>140</v>
      </c>
    </row>
    <row r="41" spans="1:8" x14ac:dyDescent="0.2">
      <c r="A41" s="87">
        <v>35</v>
      </c>
      <c r="B41" s="88" t="s">
        <v>390</v>
      </c>
      <c r="C41" s="88" t="s">
        <v>391</v>
      </c>
      <c r="D41" s="88" t="s">
        <v>392</v>
      </c>
      <c r="E41" s="89">
        <v>3350</v>
      </c>
      <c r="F41" s="90">
        <v>34.226950000000002</v>
      </c>
      <c r="G41" s="91">
        <v>9.2621700000000001E-3</v>
      </c>
      <c r="H41" s="82" t="s">
        <v>140</v>
      </c>
    </row>
    <row r="42" spans="1:8" x14ac:dyDescent="0.2">
      <c r="A42" s="87">
        <v>36</v>
      </c>
      <c r="B42" s="88" t="s">
        <v>388</v>
      </c>
      <c r="C42" s="88" t="s">
        <v>389</v>
      </c>
      <c r="D42" s="88" t="s">
        <v>183</v>
      </c>
      <c r="E42" s="89">
        <v>2700</v>
      </c>
      <c r="F42" s="90">
        <v>34.052399999999999</v>
      </c>
      <c r="G42" s="91">
        <v>9.2149399999999996E-3</v>
      </c>
      <c r="H42" s="82" t="s">
        <v>140</v>
      </c>
    </row>
    <row r="43" spans="1:8" x14ac:dyDescent="0.2">
      <c r="A43" s="87">
        <v>37</v>
      </c>
      <c r="B43" s="88" t="s">
        <v>393</v>
      </c>
      <c r="C43" s="88" t="s">
        <v>394</v>
      </c>
      <c r="D43" s="88" t="s">
        <v>245</v>
      </c>
      <c r="E43" s="89">
        <v>12789</v>
      </c>
      <c r="F43" s="90">
        <v>31.371417000000001</v>
      </c>
      <c r="G43" s="91">
        <v>8.4894399999999991E-3</v>
      </c>
      <c r="H43" s="82" t="s">
        <v>140</v>
      </c>
    </row>
    <row r="44" spans="1:8" x14ac:dyDescent="0.2">
      <c r="A44" s="87">
        <v>38</v>
      </c>
      <c r="B44" s="88" t="s">
        <v>382</v>
      </c>
      <c r="C44" s="88" t="s">
        <v>383</v>
      </c>
      <c r="D44" s="88" t="s">
        <v>115</v>
      </c>
      <c r="E44" s="89">
        <v>3365</v>
      </c>
      <c r="F44" s="90">
        <v>25.481462499999999</v>
      </c>
      <c r="G44" s="91">
        <v>6.8955500000000003E-3</v>
      </c>
      <c r="H44" s="82" t="s">
        <v>140</v>
      </c>
    </row>
    <row r="45" spans="1:8" x14ac:dyDescent="0.2">
      <c r="A45" s="92"/>
      <c r="B45" s="92"/>
      <c r="C45" s="93" t="s">
        <v>139</v>
      </c>
      <c r="D45" s="92"/>
      <c r="E45" s="92" t="s">
        <v>140</v>
      </c>
      <c r="F45" s="94">
        <v>3540.3510525000002</v>
      </c>
      <c r="G45" s="95">
        <v>0.95805622000000001</v>
      </c>
      <c r="H45" s="82" t="s">
        <v>140</v>
      </c>
    </row>
    <row r="46" spans="1:8" x14ac:dyDescent="0.2">
      <c r="A46" s="92"/>
      <c r="B46" s="92"/>
      <c r="C46" s="96"/>
      <c r="D46" s="92"/>
      <c r="E46" s="92"/>
      <c r="F46" s="97"/>
      <c r="G46" s="97"/>
      <c r="H46" s="82" t="s">
        <v>140</v>
      </c>
    </row>
    <row r="47" spans="1:8" x14ac:dyDescent="0.2">
      <c r="A47" s="92"/>
      <c r="B47" s="92"/>
      <c r="C47" s="93" t="s">
        <v>141</v>
      </c>
      <c r="D47" s="92"/>
      <c r="E47" s="92"/>
      <c r="F47" s="92"/>
      <c r="G47" s="92"/>
      <c r="H47" s="82" t="s">
        <v>140</v>
      </c>
    </row>
    <row r="48" spans="1:8" x14ac:dyDescent="0.2">
      <c r="A48" s="92"/>
      <c r="B48" s="92"/>
      <c r="C48" s="93" t="s">
        <v>139</v>
      </c>
      <c r="D48" s="92"/>
      <c r="E48" s="92" t="s">
        <v>140</v>
      </c>
      <c r="F48" s="98" t="s">
        <v>142</v>
      </c>
      <c r="G48" s="95">
        <v>0</v>
      </c>
      <c r="H48" s="82" t="s">
        <v>140</v>
      </c>
    </row>
    <row r="49" spans="1:8" x14ac:dyDescent="0.2">
      <c r="A49" s="92"/>
      <c r="B49" s="92"/>
      <c r="C49" s="96"/>
      <c r="D49" s="92"/>
      <c r="E49" s="92"/>
      <c r="F49" s="97"/>
      <c r="G49" s="97"/>
      <c r="H49" s="82" t="s">
        <v>140</v>
      </c>
    </row>
    <row r="50" spans="1:8" x14ac:dyDescent="0.2">
      <c r="A50" s="92"/>
      <c r="B50" s="92"/>
      <c r="C50" s="93" t="s">
        <v>143</v>
      </c>
      <c r="D50" s="92"/>
      <c r="E50" s="92"/>
      <c r="F50" s="92"/>
      <c r="G50" s="92"/>
      <c r="H50" s="82" t="s">
        <v>140</v>
      </c>
    </row>
    <row r="51" spans="1:8" x14ac:dyDescent="0.2">
      <c r="A51" s="92"/>
      <c r="B51" s="92"/>
      <c r="C51" s="93" t="s">
        <v>139</v>
      </c>
      <c r="D51" s="92"/>
      <c r="E51" s="92" t="s">
        <v>140</v>
      </c>
      <c r="F51" s="98" t="s">
        <v>142</v>
      </c>
      <c r="G51" s="95">
        <v>0</v>
      </c>
      <c r="H51" s="82" t="s">
        <v>140</v>
      </c>
    </row>
    <row r="52" spans="1:8" x14ac:dyDescent="0.2">
      <c r="A52" s="92"/>
      <c r="B52" s="92"/>
      <c r="C52" s="96"/>
      <c r="D52" s="92"/>
      <c r="E52" s="92"/>
      <c r="F52" s="97"/>
      <c r="G52" s="97"/>
      <c r="H52" s="82" t="s">
        <v>140</v>
      </c>
    </row>
    <row r="53" spans="1:8" x14ac:dyDescent="0.2">
      <c r="A53" s="92"/>
      <c r="B53" s="92"/>
      <c r="C53" s="93" t="s">
        <v>144</v>
      </c>
      <c r="D53" s="92"/>
      <c r="E53" s="92"/>
      <c r="F53" s="92"/>
      <c r="G53" s="92"/>
      <c r="H53" s="82" t="s">
        <v>140</v>
      </c>
    </row>
    <row r="54" spans="1:8" x14ac:dyDescent="0.2">
      <c r="A54" s="92"/>
      <c r="B54" s="92"/>
      <c r="C54" s="93" t="s">
        <v>139</v>
      </c>
      <c r="D54" s="92"/>
      <c r="E54" s="92" t="s">
        <v>140</v>
      </c>
      <c r="F54" s="98" t="s">
        <v>142</v>
      </c>
      <c r="G54" s="95">
        <v>0</v>
      </c>
      <c r="H54" s="82" t="s">
        <v>140</v>
      </c>
    </row>
    <row r="55" spans="1:8" x14ac:dyDescent="0.2">
      <c r="A55" s="92"/>
      <c r="B55" s="92"/>
      <c r="C55" s="96"/>
      <c r="D55" s="92"/>
      <c r="E55" s="92"/>
      <c r="F55" s="97"/>
      <c r="G55" s="97"/>
      <c r="H55" s="82" t="s">
        <v>140</v>
      </c>
    </row>
    <row r="56" spans="1:8" x14ac:dyDescent="0.2">
      <c r="A56" s="92"/>
      <c r="B56" s="92"/>
      <c r="C56" s="93" t="s">
        <v>145</v>
      </c>
      <c r="D56" s="92"/>
      <c r="E56" s="92"/>
      <c r="F56" s="97"/>
      <c r="G56" s="97"/>
      <c r="H56" s="82" t="s">
        <v>140</v>
      </c>
    </row>
    <row r="57" spans="1:8" x14ac:dyDescent="0.2">
      <c r="A57" s="92"/>
      <c r="B57" s="92"/>
      <c r="C57" s="93" t="s">
        <v>139</v>
      </c>
      <c r="D57" s="92"/>
      <c r="E57" s="92" t="s">
        <v>140</v>
      </c>
      <c r="F57" s="98" t="s">
        <v>142</v>
      </c>
      <c r="G57" s="95">
        <v>0</v>
      </c>
      <c r="H57" s="82" t="s">
        <v>140</v>
      </c>
    </row>
    <row r="58" spans="1:8" x14ac:dyDescent="0.2">
      <c r="A58" s="92"/>
      <c r="B58" s="92"/>
      <c r="C58" s="96"/>
      <c r="D58" s="92"/>
      <c r="E58" s="92"/>
      <c r="F58" s="97"/>
      <c r="G58" s="97"/>
      <c r="H58" s="82" t="s">
        <v>140</v>
      </c>
    </row>
    <row r="59" spans="1:8" x14ac:dyDescent="0.2">
      <c r="A59" s="92"/>
      <c r="B59" s="92"/>
      <c r="C59" s="93" t="s">
        <v>146</v>
      </c>
      <c r="D59" s="92"/>
      <c r="E59" s="92"/>
      <c r="F59" s="97"/>
      <c r="G59" s="97"/>
      <c r="H59" s="82" t="s">
        <v>140</v>
      </c>
    </row>
    <row r="60" spans="1:8" x14ac:dyDescent="0.2">
      <c r="A60" s="92"/>
      <c r="B60" s="92"/>
      <c r="C60" s="93" t="s">
        <v>139</v>
      </c>
      <c r="D60" s="92"/>
      <c r="E60" s="92" t="s">
        <v>140</v>
      </c>
      <c r="F60" s="98" t="s">
        <v>142</v>
      </c>
      <c r="G60" s="95">
        <v>0</v>
      </c>
      <c r="H60" s="82" t="s">
        <v>140</v>
      </c>
    </row>
    <row r="61" spans="1:8" x14ac:dyDescent="0.2">
      <c r="A61" s="92"/>
      <c r="B61" s="92"/>
      <c r="C61" s="96"/>
      <c r="D61" s="92"/>
      <c r="E61" s="92"/>
      <c r="F61" s="97"/>
      <c r="G61" s="97"/>
      <c r="H61" s="82" t="s">
        <v>140</v>
      </c>
    </row>
    <row r="62" spans="1:8" x14ac:dyDescent="0.2">
      <c r="A62" s="92"/>
      <c r="B62" s="92"/>
      <c r="C62" s="93" t="s">
        <v>147</v>
      </c>
      <c r="D62" s="92"/>
      <c r="E62" s="92"/>
      <c r="F62" s="94">
        <v>3540.3510525000002</v>
      </c>
      <c r="G62" s="95">
        <v>0.95805622000000001</v>
      </c>
      <c r="H62" s="82" t="s">
        <v>140</v>
      </c>
    </row>
    <row r="63" spans="1:8" x14ac:dyDescent="0.2">
      <c r="A63" s="92"/>
      <c r="B63" s="92"/>
      <c r="C63" s="96"/>
      <c r="D63" s="92"/>
      <c r="E63" s="92"/>
      <c r="F63" s="97"/>
      <c r="G63" s="97"/>
      <c r="H63" s="82" t="s">
        <v>140</v>
      </c>
    </row>
    <row r="64" spans="1:8" x14ac:dyDescent="0.2">
      <c r="A64" s="92"/>
      <c r="B64" s="92"/>
      <c r="C64" s="93" t="s">
        <v>148</v>
      </c>
      <c r="D64" s="92"/>
      <c r="E64" s="92"/>
      <c r="F64" s="97"/>
      <c r="G64" s="97"/>
      <c r="H64" s="82" t="s">
        <v>140</v>
      </c>
    </row>
    <row r="65" spans="1:8" x14ac:dyDescent="0.2">
      <c r="A65" s="92"/>
      <c r="B65" s="92"/>
      <c r="C65" s="93" t="s">
        <v>10</v>
      </c>
      <c r="D65" s="92"/>
      <c r="E65" s="92"/>
      <c r="F65" s="97"/>
      <c r="G65" s="97"/>
      <c r="H65" s="82" t="s">
        <v>140</v>
      </c>
    </row>
    <row r="66" spans="1:8" x14ac:dyDescent="0.2">
      <c r="A66" s="92"/>
      <c r="B66" s="92"/>
      <c r="C66" s="93" t="s">
        <v>139</v>
      </c>
      <c r="D66" s="92"/>
      <c r="E66" s="92" t="s">
        <v>140</v>
      </c>
      <c r="F66" s="98" t="s">
        <v>142</v>
      </c>
      <c r="G66" s="95">
        <v>0</v>
      </c>
      <c r="H66" s="82" t="s">
        <v>140</v>
      </c>
    </row>
    <row r="67" spans="1:8" x14ac:dyDescent="0.2">
      <c r="A67" s="92"/>
      <c r="B67" s="92"/>
      <c r="C67" s="96"/>
      <c r="D67" s="92"/>
      <c r="E67" s="92"/>
      <c r="F67" s="97"/>
      <c r="G67" s="97"/>
      <c r="H67" s="82" t="s">
        <v>140</v>
      </c>
    </row>
    <row r="68" spans="1:8" x14ac:dyDescent="0.2">
      <c r="A68" s="92"/>
      <c r="B68" s="92"/>
      <c r="C68" s="93" t="s">
        <v>149</v>
      </c>
      <c r="D68" s="92"/>
      <c r="E68" s="92"/>
      <c r="F68" s="92"/>
      <c r="G68" s="92"/>
      <c r="H68" s="82" t="s">
        <v>140</v>
      </c>
    </row>
    <row r="69" spans="1:8" x14ac:dyDescent="0.2">
      <c r="A69" s="92"/>
      <c r="B69" s="92"/>
      <c r="C69" s="93" t="s">
        <v>139</v>
      </c>
      <c r="D69" s="92"/>
      <c r="E69" s="92" t="s">
        <v>140</v>
      </c>
      <c r="F69" s="98" t="s">
        <v>142</v>
      </c>
      <c r="G69" s="95">
        <v>0</v>
      </c>
      <c r="H69" s="82" t="s">
        <v>140</v>
      </c>
    </row>
    <row r="70" spans="1:8" x14ac:dyDescent="0.2">
      <c r="A70" s="92"/>
      <c r="B70" s="92"/>
      <c r="C70" s="96"/>
      <c r="D70" s="92"/>
      <c r="E70" s="92"/>
      <c r="F70" s="97"/>
      <c r="G70" s="97"/>
      <c r="H70" s="82" t="s">
        <v>140</v>
      </c>
    </row>
    <row r="71" spans="1:8" x14ac:dyDescent="0.2">
      <c r="A71" s="92"/>
      <c r="B71" s="92"/>
      <c r="C71" s="93" t="s">
        <v>150</v>
      </c>
      <c r="D71" s="92"/>
      <c r="E71" s="92"/>
      <c r="F71" s="92"/>
      <c r="G71" s="92"/>
      <c r="H71" s="82" t="s">
        <v>140</v>
      </c>
    </row>
    <row r="72" spans="1:8" x14ac:dyDescent="0.2">
      <c r="A72" s="92"/>
      <c r="B72" s="92"/>
      <c r="C72" s="93" t="s">
        <v>139</v>
      </c>
      <c r="D72" s="92"/>
      <c r="E72" s="92" t="s">
        <v>140</v>
      </c>
      <c r="F72" s="98" t="s">
        <v>142</v>
      </c>
      <c r="G72" s="95">
        <v>0</v>
      </c>
      <c r="H72" s="82" t="s">
        <v>140</v>
      </c>
    </row>
    <row r="73" spans="1:8" x14ac:dyDescent="0.2">
      <c r="A73" s="92"/>
      <c r="B73" s="92"/>
      <c r="C73" s="96"/>
      <c r="D73" s="92"/>
      <c r="E73" s="92"/>
      <c r="F73" s="97"/>
      <c r="G73" s="97"/>
      <c r="H73" s="82" t="s">
        <v>140</v>
      </c>
    </row>
    <row r="74" spans="1:8" x14ac:dyDescent="0.2">
      <c r="A74" s="92"/>
      <c r="B74" s="92"/>
      <c r="C74" s="93" t="s">
        <v>151</v>
      </c>
      <c r="D74" s="92"/>
      <c r="E74" s="92"/>
      <c r="F74" s="97"/>
      <c r="G74" s="97"/>
      <c r="H74" s="82" t="s">
        <v>140</v>
      </c>
    </row>
    <row r="75" spans="1:8" x14ac:dyDescent="0.2">
      <c r="A75" s="92"/>
      <c r="B75" s="92"/>
      <c r="C75" s="93" t="s">
        <v>139</v>
      </c>
      <c r="D75" s="92"/>
      <c r="E75" s="92" t="s">
        <v>140</v>
      </c>
      <c r="F75" s="98" t="s">
        <v>142</v>
      </c>
      <c r="G75" s="95">
        <v>0</v>
      </c>
      <c r="H75" s="82" t="s">
        <v>140</v>
      </c>
    </row>
    <row r="76" spans="1:8" x14ac:dyDescent="0.2">
      <c r="A76" s="92"/>
      <c r="B76" s="92"/>
      <c r="C76" s="96"/>
      <c r="D76" s="92"/>
      <c r="E76" s="92"/>
      <c r="F76" s="97"/>
      <c r="G76" s="97"/>
      <c r="H76" s="82" t="s">
        <v>140</v>
      </c>
    </row>
    <row r="77" spans="1:8" x14ac:dyDescent="0.2">
      <c r="A77" s="92"/>
      <c r="B77" s="92"/>
      <c r="C77" s="93" t="s">
        <v>152</v>
      </c>
      <c r="D77" s="92"/>
      <c r="E77" s="92"/>
      <c r="F77" s="94">
        <v>0</v>
      </c>
      <c r="G77" s="95">
        <v>0</v>
      </c>
      <c r="H77" s="82" t="s">
        <v>140</v>
      </c>
    </row>
    <row r="78" spans="1:8" x14ac:dyDescent="0.2">
      <c r="A78" s="92"/>
      <c r="B78" s="92"/>
      <c r="C78" s="96"/>
      <c r="D78" s="92"/>
      <c r="E78" s="92"/>
      <c r="F78" s="97"/>
      <c r="G78" s="97"/>
      <c r="H78" s="82" t="s">
        <v>140</v>
      </c>
    </row>
    <row r="79" spans="1:8" x14ac:dyDescent="0.2">
      <c r="A79" s="92"/>
      <c r="B79" s="92"/>
      <c r="C79" s="93" t="s">
        <v>153</v>
      </c>
      <c r="D79" s="92"/>
      <c r="E79" s="92"/>
      <c r="F79" s="97"/>
      <c r="G79" s="97"/>
      <c r="H79" s="82" t="s">
        <v>140</v>
      </c>
    </row>
    <row r="80" spans="1:8" x14ac:dyDescent="0.2">
      <c r="A80" s="92"/>
      <c r="B80" s="92"/>
      <c r="C80" s="93" t="s">
        <v>154</v>
      </c>
      <c r="D80" s="92"/>
      <c r="E80" s="92"/>
      <c r="F80" s="97"/>
      <c r="G80" s="97"/>
      <c r="H80" s="82" t="s">
        <v>140</v>
      </c>
    </row>
    <row r="81" spans="1:8" x14ac:dyDescent="0.2">
      <c r="A81" s="92"/>
      <c r="B81" s="92"/>
      <c r="C81" s="93" t="s">
        <v>139</v>
      </c>
      <c r="D81" s="92"/>
      <c r="E81" s="92" t="s">
        <v>140</v>
      </c>
      <c r="F81" s="98" t="s">
        <v>142</v>
      </c>
      <c r="G81" s="95">
        <v>0</v>
      </c>
      <c r="H81" s="82" t="s">
        <v>140</v>
      </c>
    </row>
    <row r="82" spans="1:8" x14ac:dyDescent="0.2">
      <c r="A82" s="92"/>
      <c r="B82" s="92"/>
      <c r="C82" s="96"/>
      <c r="D82" s="92"/>
      <c r="E82" s="92"/>
      <c r="F82" s="97"/>
      <c r="G82" s="97"/>
      <c r="H82" s="82" t="s">
        <v>140</v>
      </c>
    </row>
    <row r="83" spans="1:8" x14ac:dyDescent="0.2">
      <c r="A83" s="92"/>
      <c r="B83" s="92"/>
      <c r="C83" s="93" t="s">
        <v>155</v>
      </c>
      <c r="D83" s="92"/>
      <c r="E83" s="92"/>
      <c r="F83" s="97"/>
      <c r="G83" s="97"/>
      <c r="H83" s="82" t="s">
        <v>140</v>
      </c>
    </row>
    <row r="84" spans="1:8" x14ac:dyDescent="0.2">
      <c r="A84" s="92"/>
      <c r="B84" s="92"/>
      <c r="C84" s="93" t="s">
        <v>139</v>
      </c>
      <c r="D84" s="92"/>
      <c r="E84" s="92" t="s">
        <v>140</v>
      </c>
      <c r="F84" s="98" t="s">
        <v>142</v>
      </c>
      <c r="G84" s="95">
        <v>0</v>
      </c>
      <c r="H84" s="82" t="s">
        <v>140</v>
      </c>
    </row>
    <row r="85" spans="1:8" x14ac:dyDescent="0.2">
      <c r="A85" s="92"/>
      <c r="B85" s="92"/>
      <c r="C85" s="96"/>
      <c r="D85" s="92"/>
      <c r="E85" s="92"/>
      <c r="F85" s="97"/>
      <c r="G85" s="97"/>
      <c r="H85" s="82" t="s">
        <v>140</v>
      </c>
    </row>
    <row r="86" spans="1:8" x14ac:dyDescent="0.2">
      <c r="A86" s="92"/>
      <c r="B86" s="92"/>
      <c r="C86" s="93" t="s">
        <v>156</v>
      </c>
      <c r="D86" s="92"/>
      <c r="E86" s="92"/>
      <c r="F86" s="97"/>
      <c r="G86" s="97"/>
      <c r="H86" s="82" t="s">
        <v>140</v>
      </c>
    </row>
    <row r="87" spans="1:8" x14ac:dyDescent="0.2">
      <c r="A87" s="92"/>
      <c r="B87" s="92"/>
      <c r="C87" s="93" t="s">
        <v>139</v>
      </c>
      <c r="D87" s="92"/>
      <c r="E87" s="92" t="s">
        <v>140</v>
      </c>
      <c r="F87" s="98" t="s">
        <v>142</v>
      </c>
      <c r="G87" s="95">
        <v>0</v>
      </c>
      <c r="H87" s="82" t="s">
        <v>140</v>
      </c>
    </row>
    <row r="88" spans="1:8" x14ac:dyDescent="0.2">
      <c r="A88" s="92"/>
      <c r="B88" s="92"/>
      <c r="C88" s="96"/>
      <c r="D88" s="92"/>
      <c r="E88" s="92"/>
      <c r="F88" s="97"/>
      <c r="G88" s="97"/>
      <c r="H88" s="82" t="s">
        <v>140</v>
      </c>
    </row>
    <row r="89" spans="1:8" x14ac:dyDescent="0.2">
      <c r="A89" s="92"/>
      <c r="B89" s="92"/>
      <c r="C89" s="93" t="s">
        <v>157</v>
      </c>
      <c r="D89" s="92"/>
      <c r="E89" s="92"/>
      <c r="F89" s="97"/>
      <c r="G89" s="97"/>
      <c r="H89" s="82" t="s">
        <v>140</v>
      </c>
    </row>
    <row r="90" spans="1:8" x14ac:dyDescent="0.2">
      <c r="A90" s="87">
        <v>1</v>
      </c>
      <c r="B90" s="88"/>
      <c r="C90" s="88" t="s">
        <v>158</v>
      </c>
      <c r="D90" s="88"/>
      <c r="E90" s="99"/>
      <c r="F90" s="90">
        <v>191.69539500100001</v>
      </c>
      <c r="G90" s="91">
        <v>5.1874789999999997E-2</v>
      </c>
      <c r="H90" s="82">
        <v>5.01</v>
      </c>
    </row>
    <row r="91" spans="1:8" x14ac:dyDescent="0.2">
      <c r="A91" s="92"/>
      <c r="B91" s="92"/>
      <c r="C91" s="93" t="s">
        <v>139</v>
      </c>
      <c r="D91" s="92"/>
      <c r="E91" s="92" t="s">
        <v>140</v>
      </c>
      <c r="F91" s="94">
        <v>191.69539500100001</v>
      </c>
      <c r="G91" s="95">
        <v>5.1874789999999997E-2</v>
      </c>
      <c r="H91" s="82" t="s">
        <v>140</v>
      </c>
    </row>
    <row r="92" spans="1:8" x14ac:dyDescent="0.2">
      <c r="A92" s="92"/>
      <c r="B92" s="92"/>
      <c r="C92" s="96"/>
      <c r="D92" s="92"/>
      <c r="E92" s="92"/>
      <c r="F92" s="97"/>
      <c r="G92" s="97"/>
      <c r="H92" s="82" t="s">
        <v>140</v>
      </c>
    </row>
    <row r="93" spans="1:8" x14ac:dyDescent="0.2">
      <c r="A93" s="92"/>
      <c r="B93" s="92"/>
      <c r="C93" s="93" t="s">
        <v>159</v>
      </c>
      <c r="D93" s="92"/>
      <c r="E93" s="92"/>
      <c r="F93" s="94">
        <v>191.69539500100001</v>
      </c>
      <c r="G93" s="95">
        <v>5.1874789999999997E-2</v>
      </c>
      <c r="H93" s="82" t="s">
        <v>140</v>
      </c>
    </row>
    <row r="94" spans="1:8" x14ac:dyDescent="0.2">
      <c r="A94" s="92"/>
      <c r="B94" s="92"/>
      <c r="C94" s="97"/>
      <c r="D94" s="92"/>
      <c r="E94" s="92"/>
      <c r="F94" s="92"/>
      <c r="G94" s="92"/>
      <c r="H94" s="82" t="s">
        <v>140</v>
      </c>
    </row>
    <row r="95" spans="1:8" x14ac:dyDescent="0.2">
      <c r="A95" s="92"/>
      <c r="B95" s="92"/>
      <c r="C95" s="93" t="s">
        <v>160</v>
      </c>
      <c r="D95" s="92"/>
      <c r="E95" s="92"/>
      <c r="F95" s="92"/>
      <c r="G95" s="92"/>
      <c r="H95" s="82" t="s">
        <v>140</v>
      </c>
    </row>
    <row r="96" spans="1:8" x14ac:dyDescent="0.2">
      <c r="A96" s="92"/>
      <c r="B96" s="92"/>
      <c r="C96" s="93" t="s">
        <v>161</v>
      </c>
      <c r="D96" s="92"/>
      <c r="E96" s="92"/>
      <c r="F96" s="92"/>
      <c r="G96" s="92"/>
      <c r="H96" s="82" t="s">
        <v>140</v>
      </c>
    </row>
    <row r="97" spans="1:17" x14ac:dyDescent="0.2">
      <c r="A97" s="92"/>
      <c r="B97" s="92"/>
      <c r="C97" s="93" t="s">
        <v>139</v>
      </c>
      <c r="D97" s="92"/>
      <c r="E97" s="92" t="s">
        <v>140</v>
      </c>
      <c r="F97" s="98" t="s">
        <v>142</v>
      </c>
      <c r="G97" s="95">
        <v>0</v>
      </c>
      <c r="H97" s="82" t="s">
        <v>140</v>
      </c>
    </row>
    <row r="98" spans="1:17" x14ac:dyDescent="0.2">
      <c r="A98" s="92"/>
      <c r="B98" s="92"/>
      <c r="C98" s="96"/>
      <c r="D98" s="92"/>
      <c r="E98" s="92"/>
      <c r="F98" s="97"/>
      <c r="G98" s="97"/>
      <c r="H98" s="82" t="s">
        <v>140</v>
      </c>
    </row>
    <row r="99" spans="1:17" x14ac:dyDescent="0.2">
      <c r="A99" s="92"/>
      <c r="B99" s="92"/>
      <c r="C99" s="93" t="s">
        <v>162</v>
      </c>
      <c r="D99" s="92"/>
      <c r="E99" s="92"/>
      <c r="F99" s="92"/>
      <c r="G99" s="92"/>
      <c r="H99" s="82" t="s">
        <v>140</v>
      </c>
    </row>
    <row r="100" spans="1:17" x14ac:dyDescent="0.2">
      <c r="A100" s="92"/>
      <c r="B100" s="92"/>
      <c r="C100" s="93" t="s">
        <v>163</v>
      </c>
      <c r="D100" s="92"/>
      <c r="E100" s="92"/>
      <c r="F100" s="92"/>
      <c r="G100" s="92"/>
      <c r="H100" s="82" t="s">
        <v>140</v>
      </c>
    </row>
    <row r="101" spans="1:17" x14ac:dyDescent="0.2">
      <c r="A101" s="92"/>
      <c r="B101" s="92"/>
      <c r="C101" s="93" t="s">
        <v>139</v>
      </c>
      <c r="D101" s="92"/>
      <c r="E101" s="92" t="s">
        <v>140</v>
      </c>
      <c r="F101" s="98" t="s">
        <v>142</v>
      </c>
      <c r="G101" s="95">
        <v>0</v>
      </c>
      <c r="H101" s="82" t="s">
        <v>140</v>
      </c>
    </row>
    <row r="102" spans="1:17" x14ac:dyDescent="0.2">
      <c r="A102" s="92"/>
      <c r="B102" s="92"/>
      <c r="C102" s="96"/>
      <c r="D102" s="92"/>
      <c r="E102" s="92"/>
      <c r="F102" s="97"/>
      <c r="G102" s="97"/>
      <c r="H102" s="82" t="s">
        <v>140</v>
      </c>
    </row>
    <row r="103" spans="1:17" x14ac:dyDescent="0.2">
      <c r="A103" s="92"/>
      <c r="B103" s="92"/>
      <c r="C103" s="93" t="s">
        <v>164</v>
      </c>
      <c r="D103" s="92"/>
      <c r="E103" s="92"/>
      <c r="F103" s="97"/>
      <c r="G103" s="97"/>
      <c r="H103" s="82" t="s">
        <v>140</v>
      </c>
    </row>
    <row r="104" spans="1:17" x14ac:dyDescent="0.2">
      <c r="A104" s="92"/>
      <c r="B104" s="92"/>
      <c r="C104" s="93" t="s">
        <v>139</v>
      </c>
      <c r="D104" s="92"/>
      <c r="E104" s="92" t="s">
        <v>140</v>
      </c>
      <c r="F104" s="98" t="s">
        <v>142</v>
      </c>
      <c r="G104" s="95">
        <v>0</v>
      </c>
      <c r="H104" s="82" t="s">
        <v>140</v>
      </c>
    </row>
    <row r="105" spans="1:17" x14ac:dyDescent="0.2">
      <c r="A105" s="92"/>
      <c r="B105" s="88"/>
      <c r="C105" s="88"/>
      <c r="D105" s="93"/>
      <c r="E105" s="92"/>
      <c r="F105" s="88"/>
      <c r="G105" s="99"/>
      <c r="H105" s="82" t="s">
        <v>140</v>
      </c>
    </row>
    <row r="106" spans="1:17" x14ac:dyDescent="0.2">
      <c r="A106" s="99"/>
      <c r="B106" s="88"/>
      <c r="C106" s="88" t="s">
        <v>165</v>
      </c>
      <c r="D106" s="88"/>
      <c r="E106" s="99"/>
      <c r="F106" s="90">
        <v>-36.698394759999999</v>
      </c>
      <c r="G106" s="91">
        <v>-9.9309700000000008E-3</v>
      </c>
      <c r="H106" s="82" t="s">
        <v>140</v>
      </c>
    </row>
    <row r="107" spans="1:17" x14ac:dyDescent="0.2">
      <c r="A107" s="96"/>
      <c r="B107" s="96"/>
      <c r="C107" s="93" t="s">
        <v>166</v>
      </c>
      <c r="D107" s="97"/>
      <c r="E107" s="97"/>
      <c r="F107" s="94">
        <v>3695.3480527410002</v>
      </c>
      <c r="G107" s="100">
        <v>1.00000004</v>
      </c>
      <c r="H107" s="82" t="s">
        <v>140</v>
      </c>
    </row>
    <row r="108" spans="1:17" x14ac:dyDescent="0.2">
      <c r="A108" s="101"/>
      <c r="B108" s="101"/>
      <c r="C108" s="102"/>
      <c r="D108" s="103"/>
      <c r="E108" s="103"/>
      <c r="F108" s="104"/>
      <c r="G108" s="105"/>
      <c r="H108" s="106"/>
    </row>
    <row r="109" spans="1:17" x14ac:dyDescent="0.2">
      <c r="A109" s="101"/>
      <c r="B109" s="192" t="s">
        <v>933</v>
      </c>
      <c r="C109" s="192"/>
      <c r="D109" s="192"/>
      <c r="E109" s="192"/>
      <c r="F109" s="192"/>
      <c r="G109" s="192"/>
      <c r="H109" s="192"/>
      <c r="J109" s="12"/>
    </row>
    <row r="110" spans="1:17" x14ac:dyDescent="0.2">
      <c r="A110" s="101"/>
      <c r="B110" s="192" t="s">
        <v>934</v>
      </c>
      <c r="C110" s="192"/>
      <c r="D110" s="192"/>
      <c r="E110" s="192"/>
      <c r="F110" s="192"/>
      <c r="G110" s="192"/>
      <c r="H110" s="192"/>
      <c r="J110" s="12"/>
    </row>
    <row r="111" spans="1:17" x14ac:dyDescent="0.2">
      <c r="A111" s="101"/>
      <c r="B111" s="192" t="s">
        <v>935</v>
      </c>
      <c r="C111" s="192"/>
      <c r="D111" s="192"/>
      <c r="E111" s="192"/>
      <c r="F111" s="192"/>
      <c r="G111" s="192"/>
      <c r="H111" s="192"/>
      <c r="J111" s="12"/>
    </row>
    <row r="112" spans="1:17" s="142" customFormat="1" ht="52.5" customHeight="1" x14ac:dyDescent="0.25">
      <c r="A112" s="141"/>
      <c r="B112" s="193" t="s">
        <v>936</v>
      </c>
      <c r="C112" s="193"/>
      <c r="D112" s="193"/>
      <c r="E112" s="193"/>
      <c r="F112" s="193"/>
      <c r="G112" s="193"/>
      <c r="H112" s="193"/>
      <c r="I112"/>
      <c r="J112" s="12"/>
      <c r="K112"/>
      <c r="L112"/>
      <c r="M112"/>
      <c r="N112"/>
      <c r="O112"/>
      <c r="P112"/>
      <c r="Q112"/>
    </row>
    <row r="113" spans="1:10" x14ac:dyDescent="0.2">
      <c r="A113" s="101"/>
      <c r="B113" s="192" t="s">
        <v>937</v>
      </c>
      <c r="C113" s="192"/>
      <c r="D113" s="192"/>
      <c r="E113" s="192"/>
      <c r="F113" s="192"/>
      <c r="G113" s="192"/>
      <c r="H113" s="192"/>
      <c r="J113" s="12"/>
    </row>
    <row r="114" spans="1:10" x14ac:dyDescent="0.2">
      <c r="A114" s="101"/>
      <c r="B114" s="101"/>
      <c r="C114" s="101"/>
      <c r="D114" s="103"/>
      <c r="E114" s="103"/>
      <c r="F114" s="103"/>
      <c r="G114" s="103"/>
    </row>
    <row r="115" spans="1:10" x14ac:dyDescent="0.2">
      <c r="A115" s="101"/>
      <c r="B115" s="195" t="s">
        <v>167</v>
      </c>
      <c r="C115" s="196"/>
      <c r="D115" s="197"/>
      <c r="E115" s="110"/>
      <c r="F115" s="103"/>
      <c r="G115" s="103"/>
    </row>
    <row r="116" spans="1:10" ht="27.75" customHeight="1" x14ac:dyDescent="0.2">
      <c r="A116" s="101"/>
      <c r="B116" s="189" t="s">
        <v>168</v>
      </c>
      <c r="C116" s="190"/>
      <c r="D116" s="81" t="s">
        <v>169</v>
      </c>
      <c r="E116" s="110"/>
      <c r="F116" s="103"/>
      <c r="G116" s="103"/>
    </row>
    <row r="117" spans="1:10" x14ac:dyDescent="0.2">
      <c r="A117" s="101"/>
      <c r="B117" s="189" t="s">
        <v>939</v>
      </c>
      <c r="C117" s="190"/>
      <c r="D117" s="81" t="s">
        <v>169</v>
      </c>
      <c r="E117" s="110"/>
      <c r="F117" s="103"/>
      <c r="G117" s="103"/>
    </row>
    <row r="118" spans="1:10" x14ac:dyDescent="0.2">
      <c r="A118" s="101"/>
      <c r="B118" s="189" t="s">
        <v>170</v>
      </c>
      <c r="C118" s="190"/>
      <c r="D118" s="111" t="s">
        <v>140</v>
      </c>
      <c r="E118" s="110"/>
      <c r="F118" s="103"/>
      <c r="G118" s="103"/>
    </row>
    <row r="119" spans="1:10" x14ac:dyDescent="0.2">
      <c r="A119" s="112"/>
      <c r="B119" s="113" t="s">
        <v>140</v>
      </c>
      <c r="C119" s="113" t="s">
        <v>940</v>
      </c>
      <c r="D119" s="113" t="s">
        <v>171</v>
      </c>
      <c r="E119" s="112"/>
      <c r="F119" s="112"/>
      <c r="G119" s="112"/>
      <c r="H119" s="112"/>
      <c r="J119" s="12"/>
    </row>
    <row r="120" spans="1:10" x14ac:dyDescent="0.2">
      <c r="A120" s="112"/>
      <c r="B120" s="114" t="s">
        <v>172</v>
      </c>
      <c r="C120" s="115">
        <v>46234</v>
      </c>
      <c r="D120" s="115">
        <v>46265</v>
      </c>
      <c r="E120" s="112"/>
      <c r="F120" s="112"/>
      <c r="G120" s="112"/>
      <c r="J120" s="12"/>
    </row>
    <row r="121" spans="1:10" x14ac:dyDescent="0.2">
      <c r="A121" s="112"/>
      <c r="B121" s="84" t="s">
        <v>173</v>
      </c>
      <c r="C121" s="116">
        <v>30.162700000000001</v>
      </c>
      <c r="D121" s="116">
        <v>30.505099999999999</v>
      </c>
      <c r="E121" s="112"/>
      <c r="F121" s="107"/>
      <c r="G121" s="117"/>
    </row>
    <row r="122" spans="1:10" x14ac:dyDescent="0.2">
      <c r="A122" s="112"/>
      <c r="B122" s="84" t="s">
        <v>941</v>
      </c>
      <c r="C122" s="116">
        <v>29.193300000000001</v>
      </c>
      <c r="D122" s="116">
        <v>29.524699999999999</v>
      </c>
      <c r="E122" s="112"/>
      <c r="F122" s="107"/>
      <c r="G122" s="117"/>
    </row>
    <row r="123" spans="1:10" x14ac:dyDescent="0.2">
      <c r="A123" s="112"/>
      <c r="B123" s="84" t="s">
        <v>174</v>
      </c>
      <c r="C123" s="116">
        <v>28.694199999999999</v>
      </c>
      <c r="D123" s="116">
        <v>29.0138</v>
      </c>
      <c r="E123" s="112"/>
      <c r="F123" s="107"/>
      <c r="G123" s="117"/>
    </row>
    <row r="124" spans="1:10" x14ac:dyDescent="0.2">
      <c r="A124" s="112"/>
      <c r="B124" s="84" t="s">
        <v>942</v>
      </c>
      <c r="C124" s="116">
        <v>27.731100000000001</v>
      </c>
      <c r="D124" s="116">
        <v>28.039899999999999</v>
      </c>
      <c r="E124" s="112"/>
      <c r="F124" s="107"/>
      <c r="G124" s="117"/>
    </row>
    <row r="125" spans="1:10" x14ac:dyDescent="0.2">
      <c r="A125" s="112"/>
      <c r="B125" s="112"/>
      <c r="C125" s="112"/>
      <c r="D125" s="112"/>
      <c r="E125" s="112"/>
      <c r="F125" s="112"/>
      <c r="G125" s="112"/>
    </row>
    <row r="126" spans="1:10" x14ac:dyDescent="0.2">
      <c r="A126" s="112"/>
      <c r="B126" s="189" t="s">
        <v>943</v>
      </c>
      <c r="C126" s="190"/>
      <c r="D126" s="81" t="s">
        <v>169</v>
      </c>
      <c r="E126" s="112"/>
      <c r="F126" s="112"/>
      <c r="G126" s="112"/>
    </row>
    <row r="127" spans="1:10" x14ac:dyDescent="0.2">
      <c r="A127" s="112"/>
      <c r="B127" s="118"/>
      <c r="C127" s="118"/>
      <c r="D127" s="118"/>
      <c r="E127" s="112"/>
      <c r="F127" s="112"/>
      <c r="G127" s="112"/>
    </row>
    <row r="128" spans="1:10" x14ac:dyDescent="0.2">
      <c r="A128" s="112"/>
      <c r="B128" s="189" t="s">
        <v>176</v>
      </c>
      <c r="C128" s="190"/>
      <c r="D128" s="81" t="s">
        <v>169</v>
      </c>
      <c r="E128" s="120"/>
      <c r="F128" s="112"/>
      <c r="G128" s="112"/>
    </row>
    <row r="129" spans="1:7" x14ac:dyDescent="0.2">
      <c r="A129" s="112"/>
      <c r="B129" s="189" t="s">
        <v>177</v>
      </c>
      <c r="C129" s="190"/>
      <c r="D129" s="81" t="s">
        <v>169</v>
      </c>
      <c r="E129" s="120"/>
      <c r="F129" s="112"/>
      <c r="G129" s="112"/>
    </row>
    <row r="130" spans="1:7" x14ac:dyDescent="0.2">
      <c r="A130" s="112"/>
      <c r="B130" s="189" t="s">
        <v>178</v>
      </c>
      <c r="C130" s="190"/>
      <c r="D130" s="81" t="s">
        <v>169</v>
      </c>
      <c r="E130" s="120"/>
      <c r="F130" s="112"/>
      <c r="G130" s="112"/>
    </row>
    <row r="131" spans="1:7" x14ac:dyDescent="0.2">
      <c r="A131" s="112"/>
      <c r="B131" s="189" t="s">
        <v>179</v>
      </c>
      <c r="C131" s="190"/>
      <c r="D131" s="121">
        <v>0.15877135657160449</v>
      </c>
      <c r="E131" s="112"/>
      <c r="F131" s="107"/>
      <c r="G131" s="117"/>
    </row>
    <row r="133" spans="1:7" x14ac:dyDescent="0.2">
      <c r="B133" s="191" t="s">
        <v>944</v>
      </c>
      <c r="C133" s="191"/>
    </row>
    <row r="135" spans="1:7" ht="153.75" customHeight="1" x14ac:dyDescent="0.2"/>
    <row r="138" spans="1:7" x14ac:dyDescent="0.2">
      <c r="B138" s="13" t="s">
        <v>945</v>
      </c>
      <c r="C138" s="122"/>
      <c r="D138" s="13"/>
    </row>
    <row r="139" spans="1:7" x14ac:dyDescent="0.2">
      <c r="B139" s="13" t="s">
        <v>959</v>
      </c>
      <c r="D139" s="13"/>
    </row>
    <row r="140" spans="1:7" ht="165" customHeight="1" x14ac:dyDescent="0.2"/>
  </sheetData>
  <mergeCells count="18">
    <mergeCell ref="A1:H1"/>
    <mergeCell ref="A2:H2"/>
    <mergeCell ref="A3:H3"/>
    <mergeCell ref="B109:H109"/>
    <mergeCell ref="B110:H110"/>
    <mergeCell ref="B111:H111"/>
    <mergeCell ref="B112:H112"/>
    <mergeCell ref="B113:H113"/>
    <mergeCell ref="B115:D115"/>
    <mergeCell ref="B116:C116"/>
    <mergeCell ref="B130:C130"/>
    <mergeCell ref="B131:C131"/>
    <mergeCell ref="B133:C133"/>
    <mergeCell ref="B117:C117"/>
    <mergeCell ref="B118:C118"/>
    <mergeCell ref="B126:C126"/>
    <mergeCell ref="B128:C128"/>
    <mergeCell ref="B129:C129"/>
  </mergeCells>
  <hyperlinks>
    <hyperlink ref="I1" location="Index!B2" display="Index" xr:uid="{5847548B-6ABB-422D-A4E2-6E329993D34A}"/>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4D663-421D-4A01-814B-47D8ABE14C56}">
  <sheetPr>
    <outlinePr summaryBelow="0" summaryRight="0"/>
  </sheetPr>
  <dimension ref="A1:Q179"/>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4257812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408</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321</v>
      </c>
      <c r="C7" s="88" t="s">
        <v>322</v>
      </c>
      <c r="D7" s="88" t="s">
        <v>37</v>
      </c>
      <c r="E7" s="89">
        <v>264884</v>
      </c>
      <c r="F7" s="90">
        <v>18657.10454</v>
      </c>
      <c r="G7" s="91">
        <v>4.4898970000000003E-2</v>
      </c>
      <c r="H7" s="82" t="s">
        <v>140</v>
      </c>
    </row>
    <row r="8" spans="1:9" x14ac:dyDescent="0.2">
      <c r="A8" s="87">
        <v>2</v>
      </c>
      <c r="B8" s="88" t="s">
        <v>331</v>
      </c>
      <c r="C8" s="88" t="s">
        <v>332</v>
      </c>
      <c r="D8" s="88" t="s">
        <v>190</v>
      </c>
      <c r="E8" s="89">
        <v>1534556</v>
      </c>
      <c r="F8" s="90">
        <v>14389.531612000001</v>
      </c>
      <c r="G8" s="91">
        <v>3.4628909999999999E-2</v>
      </c>
      <c r="H8" s="82" t="s">
        <v>140</v>
      </c>
    </row>
    <row r="9" spans="1:9" x14ac:dyDescent="0.2">
      <c r="A9" s="87">
        <v>3</v>
      </c>
      <c r="B9" s="88" t="s">
        <v>32</v>
      </c>
      <c r="C9" s="88" t="s">
        <v>33</v>
      </c>
      <c r="D9" s="88" t="s">
        <v>34</v>
      </c>
      <c r="E9" s="89">
        <v>577256</v>
      </c>
      <c r="F9" s="90">
        <v>14365.592816</v>
      </c>
      <c r="G9" s="91">
        <v>3.4571299999999999E-2</v>
      </c>
      <c r="H9" s="82" t="s">
        <v>140</v>
      </c>
    </row>
    <row r="10" spans="1:9" x14ac:dyDescent="0.2">
      <c r="A10" s="87">
        <v>4</v>
      </c>
      <c r="B10" s="88" t="s">
        <v>317</v>
      </c>
      <c r="C10" s="88" t="s">
        <v>318</v>
      </c>
      <c r="D10" s="88" t="s">
        <v>227</v>
      </c>
      <c r="E10" s="89">
        <v>4056832</v>
      </c>
      <c r="F10" s="90">
        <v>13310.465792000001</v>
      </c>
      <c r="G10" s="91">
        <v>3.2032100000000001E-2</v>
      </c>
      <c r="H10" s="82" t="s">
        <v>140</v>
      </c>
    </row>
    <row r="11" spans="1:9" x14ac:dyDescent="0.2">
      <c r="A11" s="87">
        <v>5</v>
      </c>
      <c r="B11" s="88" t="s">
        <v>340</v>
      </c>
      <c r="C11" s="88" t="s">
        <v>341</v>
      </c>
      <c r="D11" s="88" t="s">
        <v>51</v>
      </c>
      <c r="E11" s="89">
        <v>1668350</v>
      </c>
      <c r="F11" s="90">
        <v>12612.726000000001</v>
      </c>
      <c r="G11" s="91">
        <v>3.035297E-2</v>
      </c>
      <c r="H11" s="82" t="s">
        <v>140</v>
      </c>
    </row>
    <row r="12" spans="1:9" x14ac:dyDescent="0.2">
      <c r="A12" s="87">
        <v>6</v>
      </c>
      <c r="B12" s="88" t="s">
        <v>327</v>
      </c>
      <c r="C12" s="88" t="s">
        <v>328</v>
      </c>
      <c r="D12" s="88" t="s">
        <v>245</v>
      </c>
      <c r="E12" s="89">
        <v>711944</v>
      </c>
      <c r="F12" s="90">
        <v>11376.153176</v>
      </c>
      <c r="G12" s="91">
        <v>2.737711E-2</v>
      </c>
      <c r="H12" s="82" t="s">
        <v>140</v>
      </c>
    </row>
    <row r="13" spans="1:9" x14ac:dyDescent="0.2">
      <c r="A13" s="87">
        <v>7</v>
      </c>
      <c r="B13" s="88" t="s">
        <v>363</v>
      </c>
      <c r="C13" s="88" t="s">
        <v>364</v>
      </c>
      <c r="D13" s="88" t="s">
        <v>183</v>
      </c>
      <c r="E13" s="89">
        <v>957209</v>
      </c>
      <c r="F13" s="90">
        <v>10995.459783</v>
      </c>
      <c r="G13" s="91">
        <v>2.6460959999999999E-2</v>
      </c>
      <c r="H13" s="82" t="s">
        <v>140</v>
      </c>
    </row>
    <row r="14" spans="1:9" x14ac:dyDescent="0.2">
      <c r="A14" s="87">
        <v>8</v>
      </c>
      <c r="B14" s="88" t="s">
        <v>56</v>
      </c>
      <c r="C14" s="88" t="s">
        <v>57</v>
      </c>
      <c r="D14" s="88" t="s">
        <v>34</v>
      </c>
      <c r="E14" s="89">
        <v>97466</v>
      </c>
      <c r="F14" s="90">
        <v>10914.730009999999</v>
      </c>
      <c r="G14" s="91">
        <v>2.6266680000000001E-2</v>
      </c>
      <c r="H14" s="82" t="s">
        <v>140</v>
      </c>
    </row>
    <row r="15" spans="1:9" x14ac:dyDescent="0.2">
      <c r="A15" s="87">
        <v>9</v>
      </c>
      <c r="B15" s="88" t="s">
        <v>356</v>
      </c>
      <c r="C15" s="88" t="s">
        <v>357</v>
      </c>
      <c r="D15" s="88" t="s">
        <v>115</v>
      </c>
      <c r="E15" s="89">
        <v>644781</v>
      </c>
      <c r="F15" s="90">
        <v>9742.6409100000001</v>
      </c>
      <c r="G15" s="91">
        <v>2.344601E-2</v>
      </c>
      <c r="H15" s="82" t="s">
        <v>140</v>
      </c>
    </row>
    <row r="16" spans="1:9" x14ac:dyDescent="0.2">
      <c r="A16" s="87">
        <v>10</v>
      </c>
      <c r="B16" s="88" t="s">
        <v>409</v>
      </c>
      <c r="C16" s="88" t="s">
        <v>410</v>
      </c>
      <c r="D16" s="88" t="s">
        <v>44</v>
      </c>
      <c r="E16" s="89">
        <v>4443809</v>
      </c>
      <c r="F16" s="90">
        <v>9696.3912380000002</v>
      </c>
      <c r="G16" s="91">
        <v>2.33347E-2</v>
      </c>
      <c r="H16" s="82" t="s">
        <v>140</v>
      </c>
    </row>
    <row r="17" spans="1:8" x14ac:dyDescent="0.2">
      <c r="A17" s="87">
        <v>11</v>
      </c>
      <c r="B17" s="88" t="s">
        <v>377</v>
      </c>
      <c r="C17" s="88" t="s">
        <v>378</v>
      </c>
      <c r="D17" s="88" t="s">
        <v>379</v>
      </c>
      <c r="E17" s="89">
        <v>1150500</v>
      </c>
      <c r="F17" s="90">
        <v>9197.0969999999998</v>
      </c>
      <c r="G17" s="91">
        <v>2.2133139999999999E-2</v>
      </c>
      <c r="H17" s="82" t="s">
        <v>140</v>
      </c>
    </row>
    <row r="18" spans="1:8" x14ac:dyDescent="0.2">
      <c r="A18" s="87">
        <v>12</v>
      </c>
      <c r="B18" s="88" t="s">
        <v>367</v>
      </c>
      <c r="C18" s="88" t="s">
        <v>368</v>
      </c>
      <c r="D18" s="88" t="s">
        <v>183</v>
      </c>
      <c r="E18" s="89">
        <v>569382</v>
      </c>
      <c r="F18" s="90">
        <v>8458.1696100000008</v>
      </c>
      <c r="G18" s="91">
        <v>2.0354879999999999E-2</v>
      </c>
      <c r="H18" s="82" t="s">
        <v>140</v>
      </c>
    </row>
    <row r="19" spans="1:8" x14ac:dyDescent="0.2">
      <c r="A19" s="87">
        <v>13</v>
      </c>
      <c r="B19" s="88" t="s">
        <v>411</v>
      </c>
      <c r="C19" s="88" t="s">
        <v>412</v>
      </c>
      <c r="D19" s="88" t="s">
        <v>44</v>
      </c>
      <c r="E19" s="89">
        <v>624242</v>
      </c>
      <c r="F19" s="90">
        <v>8115.1459999999997</v>
      </c>
      <c r="G19" s="91">
        <v>1.9529379999999999E-2</v>
      </c>
      <c r="H19" s="82" t="s">
        <v>140</v>
      </c>
    </row>
    <row r="20" spans="1:8" x14ac:dyDescent="0.2">
      <c r="A20" s="87">
        <v>14</v>
      </c>
      <c r="B20" s="88" t="s">
        <v>75</v>
      </c>
      <c r="C20" s="88" t="s">
        <v>76</v>
      </c>
      <c r="D20" s="88" t="s">
        <v>77</v>
      </c>
      <c r="E20" s="89">
        <v>145924</v>
      </c>
      <c r="F20" s="90">
        <v>7637.6621599999999</v>
      </c>
      <c r="G20" s="91">
        <v>1.8380299999999999E-2</v>
      </c>
      <c r="H20" s="82" t="s">
        <v>140</v>
      </c>
    </row>
    <row r="21" spans="1:8" x14ac:dyDescent="0.2">
      <c r="A21" s="87">
        <v>15</v>
      </c>
      <c r="B21" s="88" t="s">
        <v>350</v>
      </c>
      <c r="C21" s="88" t="s">
        <v>351</v>
      </c>
      <c r="D21" s="88" t="s">
        <v>112</v>
      </c>
      <c r="E21" s="89">
        <v>1097792</v>
      </c>
      <c r="F21" s="90">
        <v>7199.8688320000001</v>
      </c>
      <c r="G21" s="91">
        <v>1.732674E-2</v>
      </c>
      <c r="H21" s="82" t="s">
        <v>140</v>
      </c>
    </row>
    <row r="22" spans="1:8" ht="25.5" x14ac:dyDescent="0.2">
      <c r="A22" s="87">
        <v>16</v>
      </c>
      <c r="B22" s="88" t="s">
        <v>413</v>
      </c>
      <c r="C22" s="88" t="s">
        <v>414</v>
      </c>
      <c r="D22" s="88" t="s">
        <v>215</v>
      </c>
      <c r="E22" s="89">
        <v>28633</v>
      </c>
      <c r="F22" s="90">
        <v>6588.4533000000001</v>
      </c>
      <c r="G22" s="91">
        <v>1.5855339999999999E-2</v>
      </c>
      <c r="H22" s="82" t="s">
        <v>140</v>
      </c>
    </row>
    <row r="23" spans="1:8" x14ac:dyDescent="0.2">
      <c r="A23" s="87">
        <v>17</v>
      </c>
      <c r="B23" s="88" t="s">
        <v>337</v>
      </c>
      <c r="C23" s="88" t="s">
        <v>338</v>
      </c>
      <c r="D23" s="88" t="s">
        <v>34</v>
      </c>
      <c r="E23" s="89">
        <v>435383</v>
      </c>
      <c r="F23" s="90">
        <v>6420.1577180000004</v>
      </c>
      <c r="G23" s="91">
        <v>1.545033E-2</v>
      </c>
      <c r="H23" s="82" t="s">
        <v>140</v>
      </c>
    </row>
    <row r="24" spans="1:8" x14ac:dyDescent="0.2">
      <c r="A24" s="87">
        <v>18</v>
      </c>
      <c r="B24" s="88" t="s">
        <v>40</v>
      </c>
      <c r="C24" s="88" t="s">
        <v>41</v>
      </c>
      <c r="D24" s="88" t="s">
        <v>13</v>
      </c>
      <c r="E24" s="89">
        <v>446330</v>
      </c>
      <c r="F24" s="90">
        <v>6252.6369699999996</v>
      </c>
      <c r="G24" s="91">
        <v>1.504719E-2</v>
      </c>
      <c r="H24" s="82" t="s">
        <v>140</v>
      </c>
    </row>
    <row r="25" spans="1:8" ht="25.5" x14ac:dyDescent="0.2">
      <c r="A25" s="87">
        <v>19</v>
      </c>
      <c r="B25" s="88" t="s">
        <v>58</v>
      </c>
      <c r="C25" s="88" t="s">
        <v>59</v>
      </c>
      <c r="D25" s="88" t="s">
        <v>60</v>
      </c>
      <c r="E25" s="89">
        <v>390188</v>
      </c>
      <c r="F25" s="90">
        <v>6216.0850280000004</v>
      </c>
      <c r="G25" s="91">
        <v>1.495923E-2</v>
      </c>
      <c r="H25" s="82" t="s">
        <v>140</v>
      </c>
    </row>
    <row r="26" spans="1:8" x14ac:dyDescent="0.2">
      <c r="A26" s="87">
        <v>20</v>
      </c>
      <c r="B26" s="88" t="s">
        <v>329</v>
      </c>
      <c r="C26" s="88" t="s">
        <v>330</v>
      </c>
      <c r="D26" s="88" t="s">
        <v>44</v>
      </c>
      <c r="E26" s="89">
        <v>8833600</v>
      </c>
      <c r="F26" s="90">
        <v>6104.9009599999999</v>
      </c>
      <c r="G26" s="91">
        <v>1.469166E-2</v>
      </c>
      <c r="H26" s="82" t="s">
        <v>140</v>
      </c>
    </row>
    <row r="27" spans="1:8" x14ac:dyDescent="0.2">
      <c r="A27" s="87">
        <v>21</v>
      </c>
      <c r="B27" s="88" t="s">
        <v>388</v>
      </c>
      <c r="C27" s="88" t="s">
        <v>389</v>
      </c>
      <c r="D27" s="88" t="s">
        <v>183</v>
      </c>
      <c r="E27" s="89">
        <v>481011</v>
      </c>
      <c r="F27" s="90">
        <v>6066.5107319999997</v>
      </c>
      <c r="G27" s="91">
        <v>1.4599269999999999E-2</v>
      </c>
      <c r="H27" s="82" t="s">
        <v>140</v>
      </c>
    </row>
    <row r="28" spans="1:8" x14ac:dyDescent="0.2">
      <c r="A28" s="87">
        <v>22</v>
      </c>
      <c r="B28" s="88" t="s">
        <v>346</v>
      </c>
      <c r="C28" s="88" t="s">
        <v>347</v>
      </c>
      <c r="D28" s="88" t="s">
        <v>203</v>
      </c>
      <c r="E28" s="89">
        <v>2109680</v>
      </c>
      <c r="F28" s="90">
        <v>6052.6719199999998</v>
      </c>
      <c r="G28" s="91">
        <v>1.4565969999999999E-2</v>
      </c>
      <c r="H28" s="82" t="s">
        <v>140</v>
      </c>
    </row>
    <row r="29" spans="1:8" x14ac:dyDescent="0.2">
      <c r="A29" s="87">
        <v>23</v>
      </c>
      <c r="B29" s="88" t="s">
        <v>293</v>
      </c>
      <c r="C29" s="88" t="s">
        <v>294</v>
      </c>
      <c r="D29" s="88" t="s">
        <v>118</v>
      </c>
      <c r="E29" s="89">
        <v>669569</v>
      </c>
      <c r="F29" s="90">
        <v>6052.5689755000003</v>
      </c>
      <c r="G29" s="91">
        <v>1.4565720000000001E-2</v>
      </c>
      <c r="H29" s="82" t="s">
        <v>140</v>
      </c>
    </row>
    <row r="30" spans="1:8" x14ac:dyDescent="0.2">
      <c r="A30" s="87">
        <v>24</v>
      </c>
      <c r="B30" s="88" t="s">
        <v>85</v>
      </c>
      <c r="C30" s="88" t="s">
        <v>86</v>
      </c>
      <c r="D30" s="88" t="s">
        <v>31</v>
      </c>
      <c r="E30" s="89">
        <v>718629</v>
      </c>
      <c r="F30" s="90">
        <v>5801.1326024999998</v>
      </c>
      <c r="G30" s="91">
        <v>1.396063E-2</v>
      </c>
      <c r="H30" s="82" t="s">
        <v>140</v>
      </c>
    </row>
    <row r="31" spans="1:8" x14ac:dyDescent="0.2">
      <c r="A31" s="87">
        <v>25</v>
      </c>
      <c r="B31" s="88" t="s">
        <v>352</v>
      </c>
      <c r="C31" s="88" t="s">
        <v>353</v>
      </c>
      <c r="D31" s="88" t="s">
        <v>115</v>
      </c>
      <c r="E31" s="89">
        <v>3644428</v>
      </c>
      <c r="F31" s="90">
        <v>5706.4453623999998</v>
      </c>
      <c r="G31" s="91">
        <v>1.373276E-2</v>
      </c>
      <c r="H31" s="82" t="s">
        <v>140</v>
      </c>
    </row>
    <row r="32" spans="1:8" x14ac:dyDescent="0.2">
      <c r="A32" s="87">
        <v>26</v>
      </c>
      <c r="B32" s="88" t="s">
        <v>286</v>
      </c>
      <c r="C32" s="88" t="s">
        <v>287</v>
      </c>
      <c r="D32" s="88" t="s">
        <v>227</v>
      </c>
      <c r="E32" s="89">
        <v>419462</v>
      </c>
      <c r="F32" s="90">
        <v>5507.5360600000004</v>
      </c>
      <c r="G32" s="91">
        <v>1.325408E-2</v>
      </c>
      <c r="H32" s="82" t="s">
        <v>140</v>
      </c>
    </row>
    <row r="33" spans="1:8" ht="25.5" x14ac:dyDescent="0.2">
      <c r="A33" s="87">
        <v>27</v>
      </c>
      <c r="B33" s="88" t="s">
        <v>415</v>
      </c>
      <c r="C33" s="88" t="s">
        <v>416</v>
      </c>
      <c r="D33" s="88" t="s">
        <v>208</v>
      </c>
      <c r="E33" s="89">
        <v>786285</v>
      </c>
      <c r="F33" s="90">
        <v>5452.8864750000002</v>
      </c>
      <c r="G33" s="91">
        <v>1.312256E-2</v>
      </c>
      <c r="H33" s="82" t="s">
        <v>140</v>
      </c>
    </row>
    <row r="34" spans="1:8" x14ac:dyDescent="0.2">
      <c r="A34" s="87">
        <v>28</v>
      </c>
      <c r="B34" s="88" t="s">
        <v>344</v>
      </c>
      <c r="C34" s="88" t="s">
        <v>345</v>
      </c>
      <c r="D34" s="88" t="s">
        <v>44</v>
      </c>
      <c r="E34" s="89">
        <v>7179059</v>
      </c>
      <c r="F34" s="90">
        <v>5310.3499423000003</v>
      </c>
      <c r="G34" s="91">
        <v>1.2779540000000001E-2</v>
      </c>
      <c r="H34" s="82" t="s">
        <v>140</v>
      </c>
    </row>
    <row r="35" spans="1:8" x14ac:dyDescent="0.2">
      <c r="A35" s="87">
        <v>29</v>
      </c>
      <c r="B35" s="88" t="s">
        <v>369</v>
      </c>
      <c r="C35" s="88" t="s">
        <v>370</v>
      </c>
      <c r="D35" s="88" t="s">
        <v>31</v>
      </c>
      <c r="E35" s="89">
        <v>322756</v>
      </c>
      <c r="F35" s="90">
        <v>5303.2038359999997</v>
      </c>
      <c r="G35" s="91">
        <v>1.276235E-2</v>
      </c>
      <c r="H35" s="82" t="s">
        <v>140</v>
      </c>
    </row>
    <row r="36" spans="1:8" x14ac:dyDescent="0.2">
      <c r="A36" s="87">
        <v>30</v>
      </c>
      <c r="B36" s="88" t="s">
        <v>113</v>
      </c>
      <c r="C36" s="88" t="s">
        <v>114</v>
      </c>
      <c r="D36" s="88" t="s">
        <v>115</v>
      </c>
      <c r="E36" s="89">
        <v>69080</v>
      </c>
      <c r="F36" s="90">
        <v>5263.8959999999997</v>
      </c>
      <c r="G36" s="91">
        <v>1.266775E-2</v>
      </c>
      <c r="H36" s="82" t="s">
        <v>140</v>
      </c>
    </row>
    <row r="37" spans="1:8" x14ac:dyDescent="0.2">
      <c r="A37" s="87">
        <v>31</v>
      </c>
      <c r="B37" s="88" t="s">
        <v>417</v>
      </c>
      <c r="C37" s="88" t="s">
        <v>418</v>
      </c>
      <c r="D37" s="88" t="s">
        <v>203</v>
      </c>
      <c r="E37" s="89">
        <v>142505</v>
      </c>
      <c r="F37" s="90">
        <v>5236.2037200000004</v>
      </c>
      <c r="G37" s="91">
        <v>1.260111E-2</v>
      </c>
      <c r="H37" s="82" t="s">
        <v>140</v>
      </c>
    </row>
    <row r="38" spans="1:8" ht="25.5" x14ac:dyDescent="0.2">
      <c r="A38" s="87">
        <v>32</v>
      </c>
      <c r="B38" s="88" t="s">
        <v>419</v>
      </c>
      <c r="C38" s="88" t="s">
        <v>420</v>
      </c>
      <c r="D38" s="88" t="s">
        <v>285</v>
      </c>
      <c r="E38" s="89">
        <v>1520260</v>
      </c>
      <c r="F38" s="90">
        <v>4899.0378499999997</v>
      </c>
      <c r="G38" s="91">
        <v>1.178971E-2</v>
      </c>
      <c r="H38" s="82" t="s">
        <v>140</v>
      </c>
    </row>
    <row r="39" spans="1:8" x14ac:dyDescent="0.2">
      <c r="A39" s="87">
        <v>33</v>
      </c>
      <c r="B39" s="88" t="s">
        <v>11</v>
      </c>
      <c r="C39" s="88" t="s">
        <v>12</v>
      </c>
      <c r="D39" s="88" t="s">
        <v>13</v>
      </c>
      <c r="E39" s="89">
        <v>119155</v>
      </c>
      <c r="F39" s="90">
        <v>4819.7005950000002</v>
      </c>
      <c r="G39" s="91">
        <v>1.159878E-2</v>
      </c>
      <c r="H39" s="82" t="s">
        <v>140</v>
      </c>
    </row>
    <row r="40" spans="1:8" x14ac:dyDescent="0.2">
      <c r="A40" s="87">
        <v>34</v>
      </c>
      <c r="B40" s="88" t="s">
        <v>67</v>
      </c>
      <c r="C40" s="88" t="s">
        <v>68</v>
      </c>
      <c r="D40" s="88" t="s">
        <v>34</v>
      </c>
      <c r="E40" s="89">
        <v>189690</v>
      </c>
      <c r="F40" s="90">
        <v>4807.88274</v>
      </c>
      <c r="G40" s="91">
        <v>1.157034E-2</v>
      </c>
      <c r="H40" s="82" t="s">
        <v>140</v>
      </c>
    </row>
    <row r="41" spans="1:8" ht="25.5" x14ac:dyDescent="0.2">
      <c r="A41" s="87">
        <v>35</v>
      </c>
      <c r="B41" s="88" t="s">
        <v>421</v>
      </c>
      <c r="C41" s="88" t="s">
        <v>422</v>
      </c>
      <c r="D41" s="88" t="s">
        <v>215</v>
      </c>
      <c r="E41" s="89">
        <v>115603</v>
      </c>
      <c r="F41" s="90">
        <v>4786.1954059999998</v>
      </c>
      <c r="G41" s="91">
        <v>1.151815E-2</v>
      </c>
      <c r="H41" s="82" t="s">
        <v>140</v>
      </c>
    </row>
    <row r="42" spans="1:8" ht="25.5" x14ac:dyDescent="0.2">
      <c r="A42" s="87">
        <v>36</v>
      </c>
      <c r="B42" s="88" t="s">
        <v>371</v>
      </c>
      <c r="C42" s="88" t="s">
        <v>372</v>
      </c>
      <c r="D42" s="88" t="s">
        <v>215</v>
      </c>
      <c r="E42" s="89">
        <v>551707</v>
      </c>
      <c r="F42" s="90">
        <v>4642.6144050000003</v>
      </c>
      <c r="G42" s="91">
        <v>1.1172609999999999E-2</v>
      </c>
      <c r="H42" s="82" t="s">
        <v>140</v>
      </c>
    </row>
    <row r="43" spans="1:8" x14ac:dyDescent="0.2">
      <c r="A43" s="87">
        <v>37</v>
      </c>
      <c r="B43" s="88" t="s">
        <v>323</v>
      </c>
      <c r="C43" s="88" t="s">
        <v>324</v>
      </c>
      <c r="D43" s="88" t="s">
        <v>183</v>
      </c>
      <c r="E43" s="89">
        <v>865414</v>
      </c>
      <c r="F43" s="90">
        <v>4630.3976069999999</v>
      </c>
      <c r="G43" s="91">
        <v>1.1143210000000001E-2</v>
      </c>
      <c r="H43" s="82" t="s">
        <v>140</v>
      </c>
    </row>
    <row r="44" spans="1:8" x14ac:dyDescent="0.2">
      <c r="A44" s="87">
        <v>38</v>
      </c>
      <c r="B44" s="88" t="s">
        <v>423</v>
      </c>
      <c r="C44" s="88" t="s">
        <v>424</v>
      </c>
      <c r="D44" s="88" t="s">
        <v>51</v>
      </c>
      <c r="E44" s="89">
        <v>75317</v>
      </c>
      <c r="F44" s="90">
        <v>4575.1311649999998</v>
      </c>
      <c r="G44" s="91">
        <v>1.1010209999999999E-2</v>
      </c>
      <c r="H44" s="82" t="s">
        <v>140</v>
      </c>
    </row>
    <row r="45" spans="1:8" x14ac:dyDescent="0.2">
      <c r="A45" s="87">
        <v>39</v>
      </c>
      <c r="B45" s="88" t="s">
        <v>425</v>
      </c>
      <c r="C45" s="88" t="s">
        <v>426</v>
      </c>
      <c r="D45" s="88" t="s">
        <v>183</v>
      </c>
      <c r="E45" s="89">
        <v>1458534</v>
      </c>
      <c r="F45" s="90">
        <v>4479.8871810000001</v>
      </c>
      <c r="G45" s="91">
        <v>1.0781010000000001E-2</v>
      </c>
      <c r="H45" s="82" t="s">
        <v>140</v>
      </c>
    </row>
    <row r="46" spans="1:8" x14ac:dyDescent="0.2">
      <c r="A46" s="87">
        <v>40</v>
      </c>
      <c r="B46" s="88" t="s">
        <v>119</v>
      </c>
      <c r="C46" s="88" t="s">
        <v>120</v>
      </c>
      <c r="D46" s="88" t="s">
        <v>37</v>
      </c>
      <c r="E46" s="89">
        <v>1075773</v>
      </c>
      <c r="F46" s="90">
        <v>4430.5711005000003</v>
      </c>
      <c r="G46" s="91">
        <v>1.0662319999999999E-2</v>
      </c>
      <c r="H46" s="82" t="s">
        <v>140</v>
      </c>
    </row>
    <row r="47" spans="1:8" x14ac:dyDescent="0.2">
      <c r="A47" s="87">
        <v>41</v>
      </c>
      <c r="B47" s="88" t="s">
        <v>342</v>
      </c>
      <c r="C47" s="88" t="s">
        <v>343</v>
      </c>
      <c r="D47" s="88" t="s">
        <v>44</v>
      </c>
      <c r="E47" s="89">
        <v>1242284</v>
      </c>
      <c r="F47" s="90">
        <v>4267.8666819999999</v>
      </c>
      <c r="G47" s="91">
        <v>1.027077E-2</v>
      </c>
      <c r="H47" s="82" t="s">
        <v>140</v>
      </c>
    </row>
    <row r="48" spans="1:8" ht="25.5" x14ac:dyDescent="0.2">
      <c r="A48" s="87">
        <v>42</v>
      </c>
      <c r="B48" s="88" t="s">
        <v>427</v>
      </c>
      <c r="C48" s="88" t="s">
        <v>428</v>
      </c>
      <c r="D48" s="88" t="s">
        <v>285</v>
      </c>
      <c r="E48" s="89">
        <v>510693</v>
      </c>
      <c r="F48" s="90">
        <v>4202.2373504999996</v>
      </c>
      <c r="G48" s="91">
        <v>1.011283E-2</v>
      </c>
      <c r="H48" s="82" t="s">
        <v>140</v>
      </c>
    </row>
    <row r="49" spans="1:8" ht="25.5" x14ac:dyDescent="0.2">
      <c r="A49" s="87">
        <v>43</v>
      </c>
      <c r="B49" s="88" t="s">
        <v>384</v>
      </c>
      <c r="C49" s="88" t="s">
        <v>385</v>
      </c>
      <c r="D49" s="88" t="s">
        <v>215</v>
      </c>
      <c r="E49" s="89">
        <v>500000</v>
      </c>
      <c r="F49" s="90">
        <v>4142.5</v>
      </c>
      <c r="G49" s="91">
        <v>9.96907E-3</v>
      </c>
      <c r="H49" s="82" t="s">
        <v>140</v>
      </c>
    </row>
    <row r="50" spans="1:8" x14ac:dyDescent="0.2">
      <c r="A50" s="87">
        <v>44</v>
      </c>
      <c r="B50" s="88" t="s">
        <v>429</v>
      </c>
      <c r="C50" s="88" t="s">
        <v>430</v>
      </c>
      <c r="D50" s="88" t="s">
        <v>198</v>
      </c>
      <c r="E50" s="89">
        <v>1251538</v>
      </c>
      <c r="F50" s="90">
        <v>4120.0630959999999</v>
      </c>
      <c r="G50" s="91">
        <v>9.9150799999999997E-3</v>
      </c>
      <c r="H50" s="82" t="s">
        <v>140</v>
      </c>
    </row>
    <row r="51" spans="1:8" x14ac:dyDescent="0.2">
      <c r="A51" s="87">
        <v>45</v>
      </c>
      <c r="B51" s="88" t="s">
        <v>431</v>
      </c>
      <c r="C51" s="88" t="s">
        <v>432</v>
      </c>
      <c r="D51" s="88" t="s">
        <v>433</v>
      </c>
      <c r="E51" s="89">
        <v>1099116</v>
      </c>
      <c r="F51" s="90">
        <v>3999.133566</v>
      </c>
      <c r="G51" s="91">
        <v>9.6240500000000003E-3</v>
      </c>
      <c r="H51" s="82" t="s">
        <v>140</v>
      </c>
    </row>
    <row r="52" spans="1:8" ht="25.5" x14ac:dyDescent="0.2">
      <c r="A52" s="87">
        <v>46</v>
      </c>
      <c r="B52" s="88" t="s">
        <v>283</v>
      </c>
      <c r="C52" s="88" t="s">
        <v>284</v>
      </c>
      <c r="D52" s="88" t="s">
        <v>285</v>
      </c>
      <c r="E52" s="89">
        <v>227105</v>
      </c>
      <c r="F52" s="90">
        <v>3972.97487</v>
      </c>
      <c r="G52" s="91">
        <v>9.5610999999999995E-3</v>
      </c>
      <c r="H52" s="82" t="s">
        <v>140</v>
      </c>
    </row>
    <row r="53" spans="1:8" x14ac:dyDescent="0.2">
      <c r="A53" s="87">
        <v>47</v>
      </c>
      <c r="B53" s="88" t="s">
        <v>434</v>
      </c>
      <c r="C53" s="88" t="s">
        <v>435</v>
      </c>
      <c r="D53" s="88" t="s">
        <v>115</v>
      </c>
      <c r="E53" s="89">
        <v>1125412</v>
      </c>
      <c r="F53" s="90">
        <v>3923.186232</v>
      </c>
      <c r="G53" s="91">
        <v>9.4412899999999998E-3</v>
      </c>
      <c r="H53" s="82" t="s">
        <v>140</v>
      </c>
    </row>
    <row r="54" spans="1:8" x14ac:dyDescent="0.2">
      <c r="A54" s="87">
        <v>48</v>
      </c>
      <c r="B54" s="88" t="s">
        <v>436</v>
      </c>
      <c r="C54" s="88" t="s">
        <v>437</v>
      </c>
      <c r="D54" s="88" t="s">
        <v>44</v>
      </c>
      <c r="E54" s="89">
        <v>2304594</v>
      </c>
      <c r="F54" s="90">
        <v>3768.0111900000002</v>
      </c>
      <c r="G54" s="91">
        <v>9.0678500000000006E-3</v>
      </c>
      <c r="H54" s="82" t="s">
        <v>140</v>
      </c>
    </row>
    <row r="55" spans="1:8" x14ac:dyDescent="0.2">
      <c r="A55" s="87">
        <v>49</v>
      </c>
      <c r="B55" s="88" t="s">
        <v>438</v>
      </c>
      <c r="C55" s="88" t="s">
        <v>439</v>
      </c>
      <c r="D55" s="88" t="s">
        <v>31</v>
      </c>
      <c r="E55" s="89">
        <v>123267</v>
      </c>
      <c r="F55" s="90">
        <v>3677.424411</v>
      </c>
      <c r="G55" s="91">
        <v>8.8498499999999994E-3</v>
      </c>
      <c r="H55" s="82" t="s">
        <v>140</v>
      </c>
    </row>
    <row r="56" spans="1:8" x14ac:dyDescent="0.2">
      <c r="A56" s="87">
        <v>50</v>
      </c>
      <c r="B56" s="88" t="s">
        <v>373</v>
      </c>
      <c r="C56" s="88" t="s">
        <v>374</v>
      </c>
      <c r="D56" s="88" t="s">
        <v>31</v>
      </c>
      <c r="E56" s="89">
        <v>988128</v>
      </c>
      <c r="F56" s="90">
        <v>3671.883648</v>
      </c>
      <c r="G56" s="91">
        <v>8.8365200000000005E-3</v>
      </c>
      <c r="H56" s="82" t="s">
        <v>140</v>
      </c>
    </row>
    <row r="57" spans="1:8" x14ac:dyDescent="0.2">
      <c r="A57" s="87">
        <v>51</v>
      </c>
      <c r="B57" s="88" t="s">
        <v>440</v>
      </c>
      <c r="C57" s="88" t="s">
        <v>441</v>
      </c>
      <c r="D57" s="88" t="s">
        <v>245</v>
      </c>
      <c r="E57" s="89">
        <v>299532</v>
      </c>
      <c r="F57" s="90">
        <v>3518.9019360000002</v>
      </c>
      <c r="G57" s="91">
        <v>8.4683599999999994E-3</v>
      </c>
      <c r="H57" s="82" t="s">
        <v>140</v>
      </c>
    </row>
    <row r="58" spans="1:8" x14ac:dyDescent="0.2">
      <c r="A58" s="87">
        <v>52</v>
      </c>
      <c r="B58" s="88" t="s">
        <v>442</v>
      </c>
      <c r="C58" s="88" t="s">
        <v>443</v>
      </c>
      <c r="D58" s="88" t="s">
        <v>227</v>
      </c>
      <c r="E58" s="89">
        <v>1936545</v>
      </c>
      <c r="F58" s="90">
        <v>3497.5939245</v>
      </c>
      <c r="G58" s="91">
        <v>8.4170800000000004E-3</v>
      </c>
      <c r="H58" s="82" t="s">
        <v>140</v>
      </c>
    </row>
    <row r="59" spans="1:8" x14ac:dyDescent="0.2">
      <c r="A59" s="87">
        <v>53</v>
      </c>
      <c r="B59" s="88" t="s">
        <v>444</v>
      </c>
      <c r="C59" s="88" t="s">
        <v>445</v>
      </c>
      <c r="D59" s="88" t="s">
        <v>34</v>
      </c>
      <c r="E59" s="89">
        <v>97597</v>
      </c>
      <c r="F59" s="90">
        <v>3337.5246090000001</v>
      </c>
      <c r="G59" s="91">
        <v>8.03187E-3</v>
      </c>
      <c r="H59" s="82" t="s">
        <v>140</v>
      </c>
    </row>
    <row r="60" spans="1:8" x14ac:dyDescent="0.2">
      <c r="A60" s="87">
        <v>54</v>
      </c>
      <c r="B60" s="88" t="s">
        <v>65</v>
      </c>
      <c r="C60" s="88" t="s">
        <v>66</v>
      </c>
      <c r="D60" s="88" t="s">
        <v>31</v>
      </c>
      <c r="E60" s="89">
        <v>52052</v>
      </c>
      <c r="F60" s="90">
        <v>3185.3221400000002</v>
      </c>
      <c r="G60" s="91">
        <v>7.6655899999999999E-3</v>
      </c>
      <c r="H60" s="82" t="s">
        <v>140</v>
      </c>
    </row>
    <row r="61" spans="1:8" ht="25.5" x14ac:dyDescent="0.2">
      <c r="A61" s="87">
        <v>55</v>
      </c>
      <c r="B61" s="88" t="s">
        <v>446</v>
      </c>
      <c r="C61" s="88" t="s">
        <v>447</v>
      </c>
      <c r="D61" s="88" t="s">
        <v>25</v>
      </c>
      <c r="E61" s="89">
        <v>361495</v>
      </c>
      <c r="F61" s="90">
        <v>3154.7668650000001</v>
      </c>
      <c r="G61" s="91">
        <v>7.5920600000000003E-3</v>
      </c>
      <c r="H61" s="82" t="s">
        <v>140</v>
      </c>
    </row>
    <row r="62" spans="1:8" ht="25.5" x14ac:dyDescent="0.2">
      <c r="A62" s="87">
        <v>56</v>
      </c>
      <c r="B62" s="88" t="s">
        <v>237</v>
      </c>
      <c r="C62" s="88" t="s">
        <v>238</v>
      </c>
      <c r="D62" s="88" t="s">
        <v>220</v>
      </c>
      <c r="E62" s="89">
        <v>178624</v>
      </c>
      <c r="F62" s="90">
        <v>3067.1527040000001</v>
      </c>
      <c r="G62" s="91">
        <v>7.38121E-3</v>
      </c>
      <c r="H62" s="82" t="s">
        <v>140</v>
      </c>
    </row>
    <row r="63" spans="1:8" x14ac:dyDescent="0.2">
      <c r="A63" s="87">
        <v>57</v>
      </c>
      <c r="B63" s="88" t="s">
        <v>448</v>
      </c>
      <c r="C63" s="88" t="s">
        <v>449</v>
      </c>
      <c r="D63" s="88" t="s">
        <v>392</v>
      </c>
      <c r="E63" s="89">
        <v>258808</v>
      </c>
      <c r="F63" s="90">
        <v>3047.7230079999999</v>
      </c>
      <c r="G63" s="91">
        <v>7.3344500000000002E-3</v>
      </c>
      <c r="H63" s="82" t="s">
        <v>140</v>
      </c>
    </row>
    <row r="64" spans="1:8" x14ac:dyDescent="0.2">
      <c r="A64" s="87">
        <v>58</v>
      </c>
      <c r="B64" s="88" t="s">
        <v>375</v>
      </c>
      <c r="C64" s="88" t="s">
        <v>376</v>
      </c>
      <c r="D64" s="88" t="s">
        <v>118</v>
      </c>
      <c r="E64" s="89">
        <v>531998</v>
      </c>
      <c r="F64" s="90">
        <v>3038.7725759999998</v>
      </c>
      <c r="G64" s="91">
        <v>7.3129099999999997E-3</v>
      </c>
      <c r="H64" s="82" t="s">
        <v>140</v>
      </c>
    </row>
    <row r="65" spans="1:8" x14ac:dyDescent="0.2">
      <c r="A65" s="87">
        <v>59</v>
      </c>
      <c r="B65" s="88" t="s">
        <v>450</v>
      </c>
      <c r="C65" s="88" t="s">
        <v>451</v>
      </c>
      <c r="D65" s="88" t="s">
        <v>97</v>
      </c>
      <c r="E65" s="89">
        <v>1211865</v>
      </c>
      <c r="F65" s="90">
        <v>3001.7896049999999</v>
      </c>
      <c r="G65" s="91">
        <v>7.2239100000000001E-3</v>
      </c>
      <c r="H65" s="82" t="s">
        <v>140</v>
      </c>
    </row>
    <row r="66" spans="1:8" x14ac:dyDescent="0.2">
      <c r="A66" s="87">
        <v>60</v>
      </c>
      <c r="B66" s="88" t="s">
        <v>452</v>
      </c>
      <c r="C66" s="88" t="s">
        <v>453</v>
      </c>
      <c r="D66" s="88" t="s">
        <v>115</v>
      </c>
      <c r="E66" s="89">
        <v>1603225</v>
      </c>
      <c r="F66" s="90">
        <v>2883.0795174999998</v>
      </c>
      <c r="G66" s="91">
        <v>6.9382300000000001E-3</v>
      </c>
      <c r="H66" s="82" t="s">
        <v>140</v>
      </c>
    </row>
    <row r="67" spans="1:8" ht="25.5" x14ac:dyDescent="0.2">
      <c r="A67" s="87">
        <v>61</v>
      </c>
      <c r="B67" s="88" t="s">
        <v>223</v>
      </c>
      <c r="C67" s="88" t="s">
        <v>224</v>
      </c>
      <c r="D67" s="88" t="s">
        <v>215</v>
      </c>
      <c r="E67" s="89">
        <v>99028</v>
      </c>
      <c r="F67" s="90">
        <v>2857.7500239999999</v>
      </c>
      <c r="G67" s="91">
        <v>6.8772800000000004E-3</v>
      </c>
      <c r="H67" s="82" t="s">
        <v>140</v>
      </c>
    </row>
    <row r="68" spans="1:8" x14ac:dyDescent="0.2">
      <c r="A68" s="87">
        <v>62</v>
      </c>
      <c r="B68" s="88" t="s">
        <v>54</v>
      </c>
      <c r="C68" s="88" t="s">
        <v>55</v>
      </c>
      <c r="D68" s="88" t="s">
        <v>37</v>
      </c>
      <c r="E68" s="89">
        <v>330454</v>
      </c>
      <c r="F68" s="90">
        <v>2567.6275799999999</v>
      </c>
      <c r="G68" s="91">
        <v>6.1790899999999999E-3</v>
      </c>
      <c r="H68" s="82" t="s">
        <v>140</v>
      </c>
    </row>
    <row r="69" spans="1:8" x14ac:dyDescent="0.2">
      <c r="A69" s="87">
        <v>63</v>
      </c>
      <c r="B69" s="88" t="s">
        <v>393</v>
      </c>
      <c r="C69" s="88" t="s">
        <v>394</v>
      </c>
      <c r="D69" s="88" t="s">
        <v>245</v>
      </c>
      <c r="E69" s="89">
        <v>1007525</v>
      </c>
      <c r="F69" s="90">
        <v>2471.4588250000002</v>
      </c>
      <c r="G69" s="91">
        <v>5.9476499999999996E-3</v>
      </c>
      <c r="H69" s="82" t="s">
        <v>140</v>
      </c>
    </row>
    <row r="70" spans="1:8" x14ac:dyDescent="0.2">
      <c r="A70" s="87">
        <v>64</v>
      </c>
      <c r="B70" s="88" t="s">
        <v>288</v>
      </c>
      <c r="C70" s="88" t="s">
        <v>289</v>
      </c>
      <c r="D70" s="88" t="s">
        <v>290</v>
      </c>
      <c r="E70" s="89">
        <v>675223</v>
      </c>
      <c r="F70" s="90">
        <v>2457.8117200000002</v>
      </c>
      <c r="G70" s="91">
        <v>5.9148100000000004E-3</v>
      </c>
      <c r="H70" s="82" t="s">
        <v>140</v>
      </c>
    </row>
    <row r="71" spans="1:8" x14ac:dyDescent="0.2">
      <c r="A71" s="87">
        <v>65</v>
      </c>
      <c r="B71" s="88" t="s">
        <v>348</v>
      </c>
      <c r="C71" s="88" t="s">
        <v>349</v>
      </c>
      <c r="D71" s="88" t="s">
        <v>118</v>
      </c>
      <c r="E71" s="89">
        <v>1013148</v>
      </c>
      <c r="F71" s="90">
        <v>2374.9202267999999</v>
      </c>
      <c r="G71" s="91">
        <v>5.7153300000000002E-3</v>
      </c>
      <c r="H71" s="82" t="s">
        <v>140</v>
      </c>
    </row>
    <row r="72" spans="1:8" x14ac:dyDescent="0.2">
      <c r="A72" s="87">
        <v>66</v>
      </c>
      <c r="B72" s="88" t="s">
        <v>110</v>
      </c>
      <c r="C72" s="88" t="s">
        <v>111</v>
      </c>
      <c r="D72" s="88" t="s">
        <v>112</v>
      </c>
      <c r="E72" s="89">
        <v>179724</v>
      </c>
      <c r="F72" s="90">
        <v>2257.1537159999998</v>
      </c>
      <c r="G72" s="91">
        <v>5.4319199999999998E-3</v>
      </c>
      <c r="H72" s="82" t="s">
        <v>140</v>
      </c>
    </row>
    <row r="73" spans="1:8" x14ac:dyDescent="0.2">
      <c r="A73" s="87">
        <v>67</v>
      </c>
      <c r="B73" s="88" t="s">
        <v>454</v>
      </c>
      <c r="C73" s="88" t="s">
        <v>455</v>
      </c>
      <c r="D73" s="88" t="s">
        <v>203</v>
      </c>
      <c r="E73" s="89">
        <v>258741</v>
      </c>
      <c r="F73" s="90">
        <v>2252.4697755000002</v>
      </c>
      <c r="G73" s="91">
        <v>5.4206499999999999E-3</v>
      </c>
      <c r="H73" s="82" t="s">
        <v>140</v>
      </c>
    </row>
    <row r="74" spans="1:8" x14ac:dyDescent="0.2">
      <c r="A74" s="87">
        <v>68</v>
      </c>
      <c r="B74" s="88" t="s">
        <v>390</v>
      </c>
      <c r="C74" s="88" t="s">
        <v>391</v>
      </c>
      <c r="D74" s="88" t="s">
        <v>392</v>
      </c>
      <c r="E74" s="89">
        <v>217650</v>
      </c>
      <c r="F74" s="90">
        <v>2223.7300500000001</v>
      </c>
      <c r="G74" s="91">
        <v>5.3514799999999996E-3</v>
      </c>
      <c r="H74" s="82" t="s">
        <v>140</v>
      </c>
    </row>
    <row r="75" spans="1:8" ht="25.5" x14ac:dyDescent="0.2">
      <c r="A75" s="87">
        <v>69</v>
      </c>
      <c r="B75" s="88" t="s">
        <v>456</v>
      </c>
      <c r="C75" s="88" t="s">
        <v>457</v>
      </c>
      <c r="D75" s="88" t="s">
        <v>285</v>
      </c>
      <c r="E75" s="89">
        <v>18394</v>
      </c>
      <c r="F75" s="90">
        <v>1595.7714699999999</v>
      </c>
      <c r="G75" s="91">
        <v>3.8402800000000002E-3</v>
      </c>
      <c r="H75" s="82" t="s">
        <v>140</v>
      </c>
    </row>
    <row r="76" spans="1:8" x14ac:dyDescent="0.2">
      <c r="A76" s="87">
        <v>70</v>
      </c>
      <c r="B76" s="88" t="s">
        <v>397</v>
      </c>
      <c r="C76" s="88" t="s">
        <v>398</v>
      </c>
      <c r="D76" s="88" t="s">
        <v>31</v>
      </c>
      <c r="E76" s="89">
        <v>131129</v>
      </c>
      <c r="F76" s="90">
        <v>1451.0735139999999</v>
      </c>
      <c r="G76" s="91">
        <v>3.49206E-3</v>
      </c>
      <c r="H76" s="82" t="s">
        <v>140</v>
      </c>
    </row>
    <row r="77" spans="1:8" x14ac:dyDescent="0.2">
      <c r="A77" s="87">
        <v>71</v>
      </c>
      <c r="B77" s="88" t="s">
        <v>386</v>
      </c>
      <c r="C77" s="88" t="s">
        <v>387</v>
      </c>
      <c r="D77" s="88" t="s">
        <v>190</v>
      </c>
      <c r="E77" s="89">
        <v>410447</v>
      </c>
      <c r="F77" s="90">
        <v>1195.4268875</v>
      </c>
      <c r="G77" s="91">
        <v>2.8768399999999999E-3</v>
      </c>
      <c r="H77" s="82" t="s">
        <v>140</v>
      </c>
    </row>
    <row r="78" spans="1:8" x14ac:dyDescent="0.2">
      <c r="A78" s="87">
        <v>72</v>
      </c>
      <c r="B78" s="88" t="s">
        <v>380</v>
      </c>
      <c r="C78" s="88" t="s">
        <v>381</v>
      </c>
      <c r="D78" s="88" t="s">
        <v>31</v>
      </c>
      <c r="E78" s="89">
        <v>85028</v>
      </c>
      <c r="F78" s="90">
        <v>909.79960000000005</v>
      </c>
      <c r="G78" s="91">
        <v>2.1894599999999998E-3</v>
      </c>
      <c r="H78" s="82" t="s">
        <v>140</v>
      </c>
    </row>
    <row r="79" spans="1:8" x14ac:dyDescent="0.2">
      <c r="A79" s="87">
        <v>73</v>
      </c>
      <c r="B79" s="88"/>
      <c r="C79" s="88" t="s">
        <v>458</v>
      </c>
      <c r="D79" s="88" t="s">
        <v>22</v>
      </c>
      <c r="E79" s="89">
        <v>403955</v>
      </c>
      <c r="F79" s="90">
        <v>201.97749999999999</v>
      </c>
      <c r="G79" s="91">
        <v>4.8607000000000001E-4</v>
      </c>
      <c r="H79" s="82" t="s">
        <v>140</v>
      </c>
    </row>
    <row r="80" spans="1:8" x14ac:dyDescent="0.2">
      <c r="A80" s="92"/>
      <c r="B80" s="92"/>
      <c r="C80" s="93" t="s">
        <v>139</v>
      </c>
      <c r="D80" s="92"/>
      <c r="E80" s="92" t="s">
        <v>140</v>
      </c>
      <c r="F80" s="94">
        <v>398370.67595701898</v>
      </c>
      <c r="G80" s="95">
        <v>0.95869298000000003</v>
      </c>
      <c r="H80" s="82" t="s">
        <v>140</v>
      </c>
    </row>
    <row r="81" spans="1:8" x14ac:dyDescent="0.2">
      <c r="A81" s="92"/>
      <c r="B81" s="92"/>
      <c r="C81" s="96"/>
      <c r="D81" s="92"/>
      <c r="E81" s="92"/>
      <c r="F81" s="97"/>
      <c r="G81" s="97"/>
      <c r="H81" s="82" t="s">
        <v>140</v>
      </c>
    </row>
    <row r="82" spans="1:8" x14ac:dyDescent="0.2">
      <c r="A82" s="92"/>
      <c r="B82" s="92"/>
      <c r="C82" s="93" t="s">
        <v>141</v>
      </c>
      <c r="D82" s="92"/>
      <c r="E82" s="92"/>
      <c r="F82" s="92"/>
      <c r="G82" s="92"/>
      <c r="H82" s="82" t="s">
        <v>140</v>
      </c>
    </row>
    <row r="83" spans="1:8" x14ac:dyDescent="0.2">
      <c r="A83" s="92"/>
      <c r="B83" s="92"/>
      <c r="C83" s="93" t="s">
        <v>139</v>
      </c>
      <c r="D83" s="92"/>
      <c r="E83" s="92" t="s">
        <v>140</v>
      </c>
      <c r="F83" s="98" t="s">
        <v>142</v>
      </c>
      <c r="G83" s="95">
        <v>0</v>
      </c>
      <c r="H83" s="82" t="s">
        <v>140</v>
      </c>
    </row>
    <row r="84" spans="1:8" x14ac:dyDescent="0.2">
      <c r="A84" s="92"/>
      <c r="B84" s="92"/>
      <c r="C84" s="96"/>
      <c r="D84" s="92"/>
      <c r="E84" s="92"/>
      <c r="F84" s="97"/>
      <c r="G84" s="97"/>
      <c r="H84" s="82" t="s">
        <v>140</v>
      </c>
    </row>
    <row r="85" spans="1:8" x14ac:dyDescent="0.2">
      <c r="A85" s="92"/>
      <c r="B85" s="92"/>
      <c r="C85" s="93" t="s">
        <v>143</v>
      </c>
      <c r="D85" s="92"/>
      <c r="E85" s="92"/>
      <c r="F85" s="92"/>
      <c r="G85" s="92"/>
      <c r="H85" s="82" t="s">
        <v>140</v>
      </c>
    </row>
    <row r="86" spans="1:8" x14ac:dyDescent="0.2">
      <c r="A86" s="83">
        <v>1</v>
      </c>
      <c r="B86" s="84" t="s">
        <v>136</v>
      </c>
      <c r="C86" s="84" t="s">
        <v>932</v>
      </c>
      <c r="D86" s="84" t="s">
        <v>137</v>
      </c>
      <c r="E86" s="85">
        <v>375961</v>
      </c>
      <c r="F86" s="86">
        <v>7.5190000000000003E-6</v>
      </c>
      <c r="G86" s="132" t="s">
        <v>138</v>
      </c>
      <c r="H86" s="82" t="s">
        <v>140</v>
      </c>
    </row>
    <row r="87" spans="1:8" x14ac:dyDescent="0.2">
      <c r="A87" s="92"/>
      <c r="B87" s="92"/>
      <c r="C87" s="93" t="s">
        <v>139</v>
      </c>
      <c r="D87" s="92"/>
      <c r="E87" s="92" t="s">
        <v>140</v>
      </c>
      <c r="F87" s="98" t="s">
        <v>142</v>
      </c>
      <c r="G87" s="95">
        <v>0</v>
      </c>
      <c r="H87" s="82" t="s">
        <v>140</v>
      </c>
    </row>
    <row r="88" spans="1:8" x14ac:dyDescent="0.2">
      <c r="A88" s="92"/>
      <c r="B88" s="92"/>
      <c r="C88" s="96"/>
      <c r="D88" s="92"/>
      <c r="E88" s="92"/>
      <c r="F88" s="97"/>
      <c r="G88" s="97"/>
      <c r="H88" s="82" t="s">
        <v>140</v>
      </c>
    </row>
    <row r="89" spans="1:8" x14ac:dyDescent="0.2">
      <c r="A89" s="92"/>
      <c r="B89" s="92"/>
      <c r="C89" s="93" t="s">
        <v>144</v>
      </c>
      <c r="D89" s="92"/>
      <c r="E89" s="92"/>
      <c r="F89" s="92"/>
      <c r="G89" s="92"/>
      <c r="H89" s="82" t="s">
        <v>140</v>
      </c>
    </row>
    <row r="90" spans="1:8" x14ac:dyDescent="0.2">
      <c r="A90" s="92"/>
      <c r="B90" s="92"/>
      <c r="C90" s="93" t="s">
        <v>139</v>
      </c>
      <c r="D90" s="92"/>
      <c r="E90" s="92" t="s">
        <v>140</v>
      </c>
      <c r="F90" s="98" t="s">
        <v>142</v>
      </c>
      <c r="G90" s="95">
        <v>0</v>
      </c>
      <c r="H90" s="82" t="s">
        <v>140</v>
      </c>
    </row>
    <row r="91" spans="1:8" x14ac:dyDescent="0.2">
      <c r="A91" s="92"/>
      <c r="B91" s="92"/>
      <c r="C91" s="96"/>
      <c r="D91" s="92"/>
      <c r="E91" s="92"/>
      <c r="F91" s="97"/>
      <c r="G91" s="97"/>
      <c r="H91" s="82" t="s">
        <v>140</v>
      </c>
    </row>
    <row r="92" spans="1:8" x14ac:dyDescent="0.2">
      <c r="A92" s="92"/>
      <c r="B92" s="92"/>
      <c r="C92" s="93" t="s">
        <v>145</v>
      </c>
      <c r="D92" s="92"/>
      <c r="E92" s="92"/>
      <c r="F92" s="97"/>
      <c r="G92" s="97"/>
      <c r="H92" s="82" t="s">
        <v>140</v>
      </c>
    </row>
    <row r="93" spans="1:8" x14ac:dyDescent="0.2">
      <c r="A93" s="92"/>
      <c r="B93" s="92"/>
      <c r="C93" s="93" t="s">
        <v>139</v>
      </c>
      <c r="D93" s="92"/>
      <c r="E93" s="92" t="s">
        <v>140</v>
      </c>
      <c r="F93" s="98" t="s">
        <v>142</v>
      </c>
      <c r="G93" s="95">
        <v>0</v>
      </c>
      <c r="H93" s="82" t="s">
        <v>140</v>
      </c>
    </row>
    <row r="94" spans="1:8" x14ac:dyDescent="0.2">
      <c r="A94" s="92"/>
      <c r="B94" s="92"/>
      <c r="C94" s="96"/>
      <c r="D94" s="92"/>
      <c r="E94" s="92"/>
      <c r="F94" s="97"/>
      <c r="G94" s="97"/>
      <c r="H94" s="82" t="s">
        <v>140</v>
      </c>
    </row>
    <row r="95" spans="1:8" x14ac:dyDescent="0.2">
      <c r="A95" s="92"/>
      <c r="B95" s="92"/>
      <c r="C95" s="93" t="s">
        <v>146</v>
      </c>
      <c r="D95" s="92"/>
      <c r="E95" s="92"/>
      <c r="F95" s="97"/>
      <c r="G95" s="97"/>
      <c r="H95" s="82" t="s">
        <v>140</v>
      </c>
    </row>
    <row r="96" spans="1:8" x14ac:dyDescent="0.2">
      <c r="A96" s="92"/>
      <c r="B96" s="92"/>
      <c r="C96" s="93" t="s">
        <v>139</v>
      </c>
      <c r="D96" s="92"/>
      <c r="E96" s="92" t="s">
        <v>140</v>
      </c>
      <c r="F96" s="98" t="s">
        <v>142</v>
      </c>
      <c r="G96" s="95">
        <v>0</v>
      </c>
      <c r="H96" s="82" t="s">
        <v>140</v>
      </c>
    </row>
    <row r="97" spans="1:8" x14ac:dyDescent="0.2">
      <c r="A97" s="92"/>
      <c r="B97" s="92"/>
      <c r="C97" s="96"/>
      <c r="D97" s="92"/>
      <c r="E97" s="92"/>
      <c r="F97" s="97"/>
      <c r="G97" s="97"/>
      <c r="H97" s="82" t="s">
        <v>140</v>
      </c>
    </row>
    <row r="98" spans="1:8" x14ac:dyDescent="0.2">
      <c r="A98" s="92"/>
      <c r="B98" s="92"/>
      <c r="C98" s="93" t="s">
        <v>147</v>
      </c>
      <c r="D98" s="92"/>
      <c r="E98" s="92"/>
      <c r="F98" s="94">
        <v>398370.67595701898</v>
      </c>
      <c r="G98" s="95">
        <v>0.95869298000000003</v>
      </c>
      <c r="H98" s="82" t="s">
        <v>140</v>
      </c>
    </row>
    <row r="99" spans="1:8" x14ac:dyDescent="0.2">
      <c r="A99" s="92"/>
      <c r="B99" s="92"/>
      <c r="C99" s="96"/>
      <c r="D99" s="92"/>
      <c r="E99" s="92"/>
      <c r="F99" s="97"/>
      <c r="G99" s="97"/>
      <c r="H99" s="82" t="s">
        <v>140</v>
      </c>
    </row>
    <row r="100" spans="1:8" x14ac:dyDescent="0.2">
      <c r="A100" s="92"/>
      <c r="B100" s="92"/>
      <c r="C100" s="93" t="s">
        <v>148</v>
      </c>
      <c r="D100" s="92"/>
      <c r="E100" s="92"/>
      <c r="F100" s="97"/>
      <c r="G100" s="97"/>
      <c r="H100" s="82" t="s">
        <v>140</v>
      </c>
    </row>
    <row r="101" spans="1:8" x14ac:dyDescent="0.2">
      <c r="A101" s="92"/>
      <c r="B101" s="92"/>
      <c r="C101" s="93" t="s">
        <v>10</v>
      </c>
      <c r="D101" s="92"/>
      <c r="E101" s="92"/>
      <c r="F101" s="97"/>
      <c r="G101" s="97"/>
      <c r="H101" s="82" t="s">
        <v>140</v>
      </c>
    </row>
    <row r="102" spans="1:8" x14ac:dyDescent="0.2">
      <c r="A102" s="92"/>
      <c r="B102" s="92"/>
      <c r="C102" s="93" t="s">
        <v>139</v>
      </c>
      <c r="D102" s="92"/>
      <c r="E102" s="92" t="s">
        <v>140</v>
      </c>
      <c r="F102" s="98" t="s">
        <v>142</v>
      </c>
      <c r="G102" s="95">
        <v>0</v>
      </c>
      <c r="H102" s="82" t="s">
        <v>140</v>
      </c>
    </row>
    <row r="103" spans="1:8" x14ac:dyDescent="0.2">
      <c r="A103" s="92"/>
      <c r="B103" s="92"/>
      <c r="C103" s="96"/>
      <c r="D103" s="92"/>
      <c r="E103" s="92"/>
      <c r="F103" s="97"/>
      <c r="G103" s="97"/>
      <c r="H103" s="82" t="s">
        <v>140</v>
      </c>
    </row>
    <row r="104" spans="1:8" x14ac:dyDescent="0.2">
      <c r="A104" s="92"/>
      <c r="B104" s="92"/>
      <c r="C104" s="93" t="s">
        <v>149</v>
      </c>
      <c r="D104" s="92"/>
      <c r="E104" s="92"/>
      <c r="F104" s="92"/>
      <c r="G104" s="92"/>
      <c r="H104" s="82" t="s">
        <v>140</v>
      </c>
    </row>
    <row r="105" spans="1:8" x14ac:dyDescent="0.2">
      <c r="A105" s="92"/>
      <c r="B105" s="92"/>
      <c r="C105" s="93" t="s">
        <v>139</v>
      </c>
      <c r="D105" s="92"/>
      <c r="E105" s="92" t="s">
        <v>140</v>
      </c>
      <c r="F105" s="98" t="s">
        <v>142</v>
      </c>
      <c r="G105" s="95">
        <v>0</v>
      </c>
      <c r="H105" s="82" t="s">
        <v>140</v>
      </c>
    </row>
    <row r="106" spans="1:8" x14ac:dyDescent="0.2">
      <c r="A106" s="92"/>
      <c r="B106" s="92"/>
      <c r="C106" s="96"/>
      <c r="D106" s="92"/>
      <c r="E106" s="92"/>
      <c r="F106" s="97"/>
      <c r="G106" s="97"/>
      <c r="H106" s="82" t="s">
        <v>140</v>
      </c>
    </row>
    <row r="107" spans="1:8" x14ac:dyDescent="0.2">
      <c r="A107" s="92"/>
      <c r="B107" s="92"/>
      <c r="C107" s="93" t="s">
        <v>150</v>
      </c>
      <c r="D107" s="92"/>
      <c r="E107" s="92"/>
      <c r="F107" s="92"/>
      <c r="G107" s="92"/>
      <c r="H107" s="82" t="s">
        <v>140</v>
      </c>
    </row>
    <row r="108" spans="1:8" x14ac:dyDescent="0.2">
      <c r="A108" s="92"/>
      <c r="B108" s="92"/>
      <c r="C108" s="93" t="s">
        <v>139</v>
      </c>
      <c r="D108" s="92"/>
      <c r="E108" s="92" t="s">
        <v>140</v>
      </c>
      <c r="F108" s="98" t="s">
        <v>142</v>
      </c>
      <c r="G108" s="95">
        <v>0</v>
      </c>
      <c r="H108" s="82" t="s">
        <v>140</v>
      </c>
    </row>
    <row r="109" spans="1:8" x14ac:dyDescent="0.2">
      <c r="A109" s="92"/>
      <c r="B109" s="92"/>
      <c r="C109" s="96"/>
      <c r="D109" s="92"/>
      <c r="E109" s="92"/>
      <c r="F109" s="97"/>
      <c r="G109" s="97"/>
      <c r="H109" s="82" t="s">
        <v>140</v>
      </c>
    </row>
    <row r="110" spans="1:8" x14ac:dyDescent="0.2">
      <c r="A110" s="92"/>
      <c r="B110" s="92"/>
      <c r="C110" s="93" t="s">
        <v>151</v>
      </c>
      <c r="D110" s="92"/>
      <c r="E110" s="92"/>
      <c r="F110" s="97"/>
      <c r="G110" s="97"/>
      <c r="H110" s="82" t="s">
        <v>140</v>
      </c>
    </row>
    <row r="111" spans="1:8" x14ac:dyDescent="0.2">
      <c r="A111" s="92"/>
      <c r="B111" s="92"/>
      <c r="C111" s="93" t="s">
        <v>139</v>
      </c>
      <c r="D111" s="92"/>
      <c r="E111" s="92" t="s">
        <v>140</v>
      </c>
      <c r="F111" s="98" t="s">
        <v>142</v>
      </c>
      <c r="G111" s="95">
        <v>0</v>
      </c>
      <c r="H111" s="82" t="s">
        <v>140</v>
      </c>
    </row>
    <row r="112" spans="1:8" x14ac:dyDescent="0.2">
      <c r="A112" s="92"/>
      <c r="B112" s="92"/>
      <c r="C112" s="96"/>
      <c r="D112" s="92"/>
      <c r="E112" s="92"/>
      <c r="F112" s="97"/>
      <c r="G112" s="97"/>
      <c r="H112" s="82" t="s">
        <v>140</v>
      </c>
    </row>
    <row r="113" spans="1:8" x14ac:dyDescent="0.2">
      <c r="A113" s="92"/>
      <c r="B113" s="92"/>
      <c r="C113" s="93" t="s">
        <v>152</v>
      </c>
      <c r="D113" s="92"/>
      <c r="E113" s="92"/>
      <c r="F113" s="94">
        <v>0</v>
      </c>
      <c r="G113" s="95">
        <v>0</v>
      </c>
      <c r="H113" s="82" t="s">
        <v>140</v>
      </c>
    </row>
    <row r="114" spans="1:8" x14ac:dyDescent="0.2">
      <c r="A114" s="92"/>
      <c r="B114" s="92"/>
      <c r="C114" s="96"/>
      <c r="D114" s="92"/>
      <c r="E114" s="92"/>
      <c r="F114" s="97"/>
      <c r="G114" s="97"/>
      <c r="H114" s="82" t="s">
        <v>140</v>
      </c>
    </row>
    <row r="115" spans="1:8" x14ac:dyDescent="0.2">
      <c r="A115" s="92"/>
      <c r="B115" s="92"/>
      <c r="C115" s="93" t="s">
        <v>153</v>
      </c>
      <c r="D115" s="92"/>
      <c r="E115" s="92"/>
      <c r="F115" s="97"/>
      <c r="G115" s="97"/>
      <c r="H115" s="82" t="s">
        <v>140</v>
      </c>
    </row>
    <row r="116" spans="1:8" x14ac:dyDescent="0.2">
      <c r="A116" s="92"/>
      <c r="B116" s="92"/>
      <c r="C116" s="93" t="s">
        <v>154</v>
      </c>
      <c r="D116" s="92"/>
      <c r="E116" s="92"/>
      <c r="F116" s="97"/>
      <c r="G116" s="97"/>
      <c r="H116" s="82" t="s">
        <v>140</v>
      </c>
    </row>
    <row r="117" spans="1:8" x14ac:dyDescent="0.2">
      <c r="A117" s="92"/>
      <c r="B117" s="92"/>
      <c r="C117" s="93" t="s">
        <v>139</v>
      </c>
      <c r="D117" s="92"/>
      <c r="E117" s="92" t="s">
        <v>140</v>
      </c>
      <c r="F117" s="98" t="s">
        <v>142</v>
      </c>
      <c r="G117" s="95">
        <v>0</v>
      </c>
      <c r="H117" s="82" t="s">
        <v>140</v>
      </c>
    </row>
    <row r="118" spans="1:8" x14ac:dyDescent="0.2">
      <c r="A118" s="92"/>
      <c r="B118" s="92"/>
      <c r="C118" s="96"/>
      <c r="D118" s="92"/>
      <c r="E118" s="92"/>
      <c r="F118" s="97"/>
      <c r="G118" s="97"/>
      <c r="H118" s="82" t="s">
        <v>140</v>
      </c>
    </row>
    <row r="119" spans="1:8" x14ac:dyDescent="0.2">
      <c r="A119" s="92"/>
      <c r="B119" s="92"/>
      <c r="C119" s="93" t="s">
        <v>155</v>
      </c>
      <c r="D119" s="92"/>
      <c r="E119" s="92"/>
      <c r="F119" s="97"/>
      <c r="G119" s="97"/>
      <c r="H119" s="82" t="s">
        <v>140</v>
      </c>
    </row>
    <row r="120" spans="1:8" x14ac:dyDescent="0.2">
      <c r="A120" s="92"/>
      <c r="B120" s="92"/>
      <c r="C120" s="93" t="s">
        <v>139</v>
      </c>
      <c r="D120" s="92"/>
      <c r="E120" s="92" t="s">
        <v>140</v>
      </c>
      <c r="F120" s="98" t="s">
        <v>142</v>
      </c>
      <c r="G120" s="95">
        <v>0</v>
      </c>
      <c r="H120" s="82" t="s">
        <v>140</v>
      </c>
    </row>
    <row r="121" spans="1:8" x14ac:dyDescent="0.2">
      <c r="A121" s="92"/>
      <c r="B121" s="92"/>
      <c r="C121" s="96"/>
      <c r="D121" s="92"/>
      <c r="E121" s="92"/>
      <c r="F121" s="97"/>
      <c r="G121" s="97"/>
      <c r="H121" s="82" t="s">
        <v>140</v>
      </c>
    </row>
    <row r="122" spans="1:8" x14ac:dyDescent="0.2">
      <c r="A122" s="92"/>
      <c r="B122" s="92"/>
      <c r="C122" s="93" t="s">
        <v>156</v>
      </c>
      <c r="D122" s="92"/>
      <c r="E122" s="92"/>
      <c r="F122" s="97"/>
      <c r="G122" s="97"/>
      <c r="H122" s="82" t="s">
        <v>140</v>
      </c>
    </row>
    <row r="123" spans="1:8" x14ac:dyDescent="0.2">
      <c r="A123" s="87">
        <v>1</v>
      </c>
      <c r="B123" s="88" t="s">
        <v>459</v>
      </c>
      <c r="C123" s="84" t="s">
        <v>1175</v>
      </c>
      <c r="D123" s="88" t="s">
        <v>460</v>
      </c>
      <c r="E123" s="89">
        <v>3200000</v>
      </c>
      <c r="F123" s="90">
        <v>3075.0336000000002</v>
      </c>
      <c r="G123" s="91">
        <v>7.4001800000000001E-3</v>
      </c>
      <c r="H123" s="82">
        <v>5.6832000000000003</v>
      </c>
    </row>
    <row r="124" spans="1:8" x14ac:dyDescent="0.2">
      <c r="A124" s="92"/>
      <c r="B124" s="92"/>
      <c r="C124" s="93" t="s">
        <v>139</v>
      </c>
      <c r="D124" s="92"/>
      <c r="E124" s="92" t="s">
        <v>140</v>
      </c>
      <c r="F124" s="94">
        <v>3075.0336000000002</v>
      </c>
      <c r="G124" s="95">
        <v>7.4001800000000001E-3</v>
      </c>
      <c r="H124" s="82" t="s">
        <v>140</v>
      </c>
    </row>
    <row r="125" spans="1:8" x14ac:dyDescent="0.2">
      <c r="A125" s="92"/>
      <c r="B125" s="92"/>
      <c r="C125" s="96"/>
      <c r="D125" s="92"/>
      <c r="E125" s="92"/>
      <c r="F125" s="97"/>
      <c r="G125" s="97"/>
      <c r="H125" s="82" t="s">
        <v>140</v>
      </c>
    </row>
    <row r="126" spans="1:8" x14ac:dyDescent="0.2">
      <c r="A126" s="92"/>
      <c r="B126" s="92"/>
      <c r="C126" s="93" t="s">
        <v>157</v>
      </c>
      <c r="D126" s="92"/>
      <c r="E126" s="92"/>
      <c r="F126" s="97"/>
      <c r="G126" s="97"/>
      <c r="H126" s="82" t="s">
        <v>140</v>
      </c>
    </row>
    <row r="127" spans="1:8" x14ac:dyDescent="0.2">
      <c r="A127" s="87">
        <v>1</v>
      </c>
      <c r="B127" s="88"/>
      <c r="C127" s="88" t="s">
        <v>158</v>
      </c>
      <c r="D127" s="88"/>
      <c r="E127" s="99"/>
      <c r="F127" s="90">
        <v>21382.865638916999</v>
      </c>
      <c r="G127" s="91">
        <v>5.1458610000000002E-2</v>
      </c>
      <c r="H127" s="82">
        <v>5.01</v>
      </c>
    </row>
    <row r="128" spans="1:8" x14ac:dyDescent="0.2">
      <c r="A128" s="92"/>
      <c r="B128" s="92"/>
      <c r="C128" s="93" t="s">
        <v>139</v>
      </c>
      <c r="D128" s="92"/>
      <c r="E128" s="92" t="s">
        <v>140</v>
      </c>
      <c r="F128" s="94">
        <v>21382.865638916999</v>
      </c>
      <c r="G128" s="95">
        <v>5.1458610000000002E-2</v>
      </c>
      <c r="H128" s="82" t="s">
        <v>140</v>
      </c>
    </row>
    <row r="129" spans="1:8" x14ac:dyDescent="0.2">
      <c r="A129" s="92"/>
      <c r="B129" s="92"/>
      <c r="C129" s="96"/>
      <c r="D129" s="92"/>
      <c r="E129" s="92"/>
      <c r="F129" s="97"/>
      <c r="G129" s="97"/>
      <c r="H129" s="82" t="s">
        <v>140</v>
      </c>
    </row>
    <row r="130" spans="1:8" x14ac:dyDescent="0.2">
      <c r="A130" s="92"/>
      <c r="B130" s="92"/>
      <c r="C130" s="93" t="s">
        <v>159</v>
      </c>
      <c r="D130" s="92"/>
      <c r="E130" s="92"/>
      <c r="F130" s="94">
        <v>24457.899238917002</v>
      </c>
      <c r="G130" s="95">
        <v>5.8858790000000001E-2</v>
      </c>
      <c r="H130" s="82" t="s">
        <v>140</v>
      </c>
    </row>
    <row r="131" spans="1:8" x14ac:dyDescent="0.2">
      <c r="A131" s="92"/>
      <c r="B131" s="92"/>
      <c r="C131" s="97"/>
      <c r="D131" s="92"/>
      <c r="E131" s="92"/>
      <c r="F131" s="92"/>
      <c r="G131" s="92"/>
      <c r="H131" s="82" t="s">
        <v>140</v>
      </c>
    </row>
    <row r="132" spans="1:8" x14ac:dyDescent="0.2">
      <c r="A132" s="92"/>
      <c r="B132" s="92"/>
      <c r="C132" s="93" t="s">
        <v>160</v>
      </c>
      <c r="D132" s="92"/>
      <c r="E132" s="92"/>
      <c r="F132" s="92"/>
      <c r="G132" s="92"/>
      <c r="H132" s="82" t="s">
        <v>140</v>
      </c>
    </row>
    <row r="133" spans="1:8" x14ac:dyDescent="0.2">
      <c r="A133" s="92"/>
      <c r="B133" s="92"/>
      <c r="C133" s="93" t="s">
        <v>161</v>
      </c>
      <c r="D133" s="92"/>
      <c r="E133" s="92"/>
      <c r="F133" s="92"/>
      <c r="G133" s="92"/>
      <c r="H133" s="82" t="s">
        <v>140</v>
      </c>
    </row>
    <row r="134" spans="1:8" x14ac:dyDescent="0.2">
      <c r="A134" s="92"/>
      <c r="B134" s="92"/>
      <c r="C134" s="93" t="s">
        <v>139</v>
      </c>
      <c r="D134" s="92"/>
      <c r="E134" s="92" t="s">
        <v>140</v>
      </c>
      <c r="F134" s="98" t="s">
        <v>142</v>
      </c>
      <c r="G134" s="95">
        <v>0</v>
      </c>
      <c r="H134" s="82" t="s">
        <v>140</v>
      </c>
    </row>
    <row r="135" spans="1:8" x14ac:dyDescent="0.2">
      <c r="A135" s="92"/>
      <c r="B135" s="92"/>
      <c r="C135" s="96"/>
      <c r="D135" s="92"/>
      <c r="E135" s="92"/>
      <c r="F135" s="97"/>
      <c r="G135" s="97"/>
      <c r="H135" s="82" t="s">
        <v>140</v>
      </c>
    </row>
    <row r="136" spans="1:8" x14ac:dyDescent="0.2">
      <c r="A136" s="92"/>
      <c r="B136" s="92"/>
      <c r="C136" s="93" t="s">
        <v>162</v>
      </c>
      <c r="D136" s="92"/>
      <c r="E136" s="92"/>
      <c r="F136" s="92"/>
      <c r="G136" s="92"/>
      <c r="H136" s="82" t="s">
        <v>140</v>
      </c>
    </row>
    <row r="137" spans="1:8" x14ac:dyDescent="0.2">
      <c r="A137" s="92"/>
      <c r="B137" s="92"/>
      <c r="C137" s="93" t="s">
        <v>163</v>
      </c>
      <c r="D137" s="92"/>
      <c r="E137" s="92"/>
      <c r="F137" s="92"/>
      <c r="G137" s="92"/>
      <c r="H137" s="82" t="s">
        <v>140</v>
      </c>
    </row>
    <row r="138" spans="1:8" x14ac:dyDescent="0.2">
      <c r="A138" s="92"/>
      <c r="B138" s="92"/>
      <c r="C138" s="93" t="s">
        <v>139</v>
      </c>
      <c r="D138" s="92"/>
      <c r="E138" s="92" t="s">
        <v>140</v>
      </c>
      <c r="F138" s="98" t="s">
        <v>142</v>
      </c>
      <c r="G138" s="95">
        <v>0</v>
      </c>
      <c r="H138" s="82" t="s">
        <v>140</v>
      </c>
    </row>
    <row r="139" spans="1:8" x14ac:dyDescent="0.2">
      <c r="A139" s="92"/>
      <c r="B139" s="92"/>
      <c r="C139" s="96"/>
      <c r="D139" s="92"/>
      <c r="E139" s="92"/>
      <c r="F139" s="97"/>
      <c r="G139" s="97"/>
      <c r="H139" s="82" t="s">
        <v>140</v>
      </c>
    </row>
    <row r="140" spans="1:8" x14ac:dyDescent="0.2">
      <c r="A140" s="92"/>
      <c r="B140" s="92"/>
      <c r="C140" s="93" t="s">
        <v>164</v>
      </c>
      <c r="D140" s="92"/>
      <c r="E140" s="92"/>
      <c r="F140" s="97"/>
      <c r="G140" s="97"/>
      <c r="H140" s="82" t="s">
        <v>140</v>
      </c>
    </row>
    <row r="141" spans="1:8" x14ac:dyDescent="0.2">
      <c r="A141" s="92"/>
      <c r="B141" s="92"/>
      <c r="C141" s="93" t="s">
        <v>139</v>
      </c>
      <c r="D141" s="92"/>
      <c r="E141" s="92" t="s">
        <v>140</v>
      </c>
      <c r="F141" s="98" t="s">
        <v>142</v>
      </c>
      <c r="G141" s="95">
        <v>0</v>
      </c>
      <c r="H141" s="82" t="s">
        <v>140</v>
      </c>
    </row>
    <row r="142" spans="1:8" x14ac:dyDescent="0.2">
      <c r="A142" s="92"/>
      <c r="B142" s="92"/>
      <c r="C142" s="96"/>
      <c r="D142" s="92"/>
      <c r="E142" s="92"/>
      <c r="F142" s="97"/>
      <c r="G142" s="97"/>
      <c r="H142" s="82" t="s">
        <v>140</v>
      </c>
    </row>
    <row r="143" spans="1:8" x14ac:dyDescent="0.2">
      <c r="A143" s="99"/>
      <c r="B143" s="88"/>
      <c r="C143" s="88" t="s">
        <v>311</v>
      </c>
      <c r="D143" s="88"/>
      <c r="E143" s="99"/>
      <c r="F143" s="90">
        <v>24.9999793</v>
      </c>
      <c r="G143" s="91">
        <v>6.016E-5</v>
      </c>
      <c r="H143" s="82" t="s">
        <v>140</v>
      </c>
    </row>
    <row r="144" spans="1:8" x14ac:dyDescent="0.2">
      <c r="A144" s="99"/>
      <c r="B144" s="88"/>
      <c r="C144" s="88" t="s">
        <v>165</v>
      </c>
      <c r="D144" s="88"/>
      <c r="E144" s="99"/>
      <c r="F144" s="90">
        <v>-7318.3577579800003</v>
      </c>
      <c r="G144" s="91">
        <v>-1.761188E-2</v>
      </c>
      <c r="H144" s="82" t="s">
        <v>140</v>
      </c>
    </row>
    <row r="145" spans="1:17" x14ac:dyDescent="0.2">
      <c r="A145" s="96"/>
      <c r="B145" s="96"/>
      <c r="C145" s="93" t="s">
        <v>166</v>
      </c>
      <c r="D145" s="97"/>
      <c r="E145" s="97"/>
      <c r="F145" s="94">
        <v>415535.21741725598</v>
      </c>
      <c r="G145" s="100">
        <v>1.0000000499999999</v>
      </c>
      <c r="H145" s="82" t="s">
        <v>140</v>
      </c>
    </row>
    <row r="146" spans="1:17" x14ac:dyDescent="0.2">
      <c r="A146" s="101"/>
      <c r="B146" s="101"/>
      <c r="C146" s="102"/>
      <c r="D146" s="103"/>
      <c r="E146" s="103"/>
      <c r="F146" s="104"/>
      <c r="G146" s="105"/>
      <c r="H146" s="106"/>
    </row>
    <row r="147" spans="1:17" x14ac:dyDescent="0.2">
      <c r="A147" s="101"/>
      <c r="B147" s="192" t="s">
        <v>933</v>
      </c>
      <c r="C147" s="192"/>
      <c r="D147" s="192"/>
      <c r="E147" s="192"/>
      <c r="F147" s="192"/>
      <c r="G147" s="192"/>
      <c r="H147" s="192"/>
      <c r="J147" s="12"/>
    </row>
    <row r="148" spans="1:17" x14ac:dyDescent="0.2">
      <c r="A148" s="101"/>
      <c r="B148" s="192" t="s">
        <v>934</v>
      </c>
      <c r="C148" s="192"/>
      <c r="D148" s="192"/>
      <c r="E148" s="192"/>
      <c r="F148" s="192"/>
      <c r="G148" s="192"/>
      <c r="H148" s="192"/>
      <c r="J148" s="12"/>
    </row>
    <row r="149" spans="1:17" x14ac:dyDescent="0.2">
      <c r="A149" s="101"/>
      <c r="B149" s="192" t="s">
        <v>935</v>
      </c>
      <c r="C149" s="192"/>
      <c r="D149" s="192"/>
      <c r="E149" s="192"/>
      <c r="F149" s="192"/>
      <c r="G149" s="192"/>
      <c r="H149" s="192"/>
      <c r="J149" s="12"/>
    </row>
    <row r="150" spans="1:17" s="142" customFormat="1" ht="52.5" customHeight="1" x14ac:dyDescent="0.25">
      <c r="A150" s="141"/>
      <c r="B150" s="193" t="s">
        <v>936</v>
      </c>
      <c r="C150" s="193"/>
      <c r="D150" s="193"/>
      <c r="E150" s="193"/>
      <c r="F150" s="193"/>
      <c r="G150" s="193"/>
      <c r="H150" s="193"/>
      <c r="I150"/>
      <c r="J150" s="12"/>
      <c r="K150"/>
      <c r="L150"/>
      <c r="M150"/>
      <c r="N150"/>
      <c r="O150"/>
      <c r="P150"/>
      <c r="Q150"/>
    </row>
    <row r="151" spans="1:17" x14ac:dyDescent="0.2">
      <c r="A151" s="101"/>
      <c r="B151" s="192" t="s">
        <v>937</v>
      </c>
      <c r="C151" s="192"/>
      <c r="D151" s="192"/>
      <c r="E151" s="192"/>
      <c r="F151" s="192"/>
      <c r="G151" s="192"/>
      <c r="H151" s="192"/>
      <c r="J151" s="12"/>
    </row>
    <row r="152" spans="1:17" ht="24.75" customHeight="1" x14ac:dyDescent="0.2">
      <c r="A152" s="101"/>
      <c r="B152" s="194" t="s">
        <v>938</v>
      </c>
      <c r="C152" s="192"/>
      <c r="D152" s="192"/>
      <c r="E152" s="192"/>
      <c r="F152" s="192"/>
      <c r="G152" s="192"/>
      <c r="H152" s="192"/>
      <c r="J152" s="12"/>
    </row>
    <row r="153" spans="1:17" x14ac:dyDescent="0.2">
      <c r="A153" s="101"/>
      <c r="B153" s="101"/>
      <c r="C153" s="101"/>
      <c r="D153" s="103"/>
      <c r="E153" s="103"/>
      <c r="F153" s="103"/>
      <c r="G153" s="103"/>
    </row>
    <row r="154" spans="1:17" x14ac:dyDescent="0.2">
      <c r="A154" s="101"/>
      <c r="B154" s="195" t="s">
        <v>167</v>
      </c>
      <c r="C154" s="196"/>
      <c r="D154" s="197"/>
      <c r="E154" s="110"/>
      <c r="F154" s="103"/>
      <c r="G154" s="103"/>
    </row>
    <row r="155" spans="1:17" ht="27.75" customHeight="1" x14ac:dyDescent="0.2">
      <c r="A155" s="101"/>
      <c r="B155" s="189" t="s">
        <v>168</v>
      </c>
      <c r="C155" s="190"/>
      <c r="D155" s="81" t="s">
        <v>169</v>
      </c>
      <c r="E155" s="110"/>
      <c r="F155" s="103"/>
      <c r="G155" s="103"/>
    </row>
    <row r="156" spans="1:17" ht="12.75" customHeight="1" x14ac:dyDescent="0.2">
      <c r="A156" s="101"/>
      <c r="B156" s="189" t="s">
        <v>939</v>
      </c>
      <c r="C156" s="190"/>
      <c r="D156" s="81" t="str">
        <f>"Rs. "&amp;TEXT(F88,"0.00")&amp;" lacs/ #"</f>
        <v>Rs. 0.00 lacs/ #</v>
      </c>
      <c r="E156" s="110"/>
      <c r="F156" s="103"/>
      <c r="G156" s="103"/>
    </row>
    <row r="157" spans="1:17" x14ac:dyDescent="0.2">
      <c r="A157" s="101"/>
      <c r="B157" s="189" t="s">
        <v>170</v>
      </c>
      <c r="C157" s="190"/>
      <c r="D157" s="111" t="s">
        <v>140</v>
      </c>
      <c r="E157" s="110"/>
      <c r="F157" s="103"/>
      <c r="G157" s="103"/>
    </row>
    <row r="158" spans="1:17" x14ac:dyDescent="0.2">
      <c r="A158" s="112"/>
      <c r="B158" s="113" t="s">
        <v>140</v>
      </c>
      <c r="C158" s="113" t="s">
        <v>940</v>
      </c>
      <c r="D158" s="113" t="s">
        <v>171</v>
      </c>
      <c r="E158" s="112"/>
      <c r="F158" s="112"/>
      <c r="G158" s="112"/>
      <c r="H158" s="112"/>
      <c r="J158" s="12"/>
    </row>
    <row r="159" spans="1:17" x14ac:dyDescent="0.2">
      <c r="A159" s="112"/>
      <c r="B159" s="114" t="s">
        <v>172</v>
      </c>
      <c r="C159" s="115">
        <v>46234</v>
      </c>
      <c r="D159" s="115">
        <v>46265</v>
      </c>
      <c r="E159" s="112"/>
      <c r="F159" s="112"/>
      <c r="G159" s="112"/>
      <c r="J159" s="12"/>
    </row>
    <row r="160" spans="1:17" x14ac:dyDescent="0.2">
      <c r="A160" s="112"/>
      <c r="B160" s="84" t="s">
        <v>173</v>
      </c>
      <c r="C160" s="116">
        <v>320.91289999999998</v>
      </c>
      <c r="D160" s="116">
        <v>335.64420000000001</v>
      </c>
      <c r="E160" s="112"/>
      <c r="F160" s="107"/>
      <c r="G160" s="117"/>
    </row>
    <row r="161" spans="1:7" x14ac:dyDescent="0.2">
      <c r="A161" s="112"/>
      <c r="B161" s="84" t="s">
        <v>941</v>
      </c>
      <c r="C161" s="116">
        <v>39.550199999999997</v>
      </c>
      <c r="D161" s="116">
        <v>41.365699999999997</v>
      </c>
      <c r="E161" s="112"/>
      <c r="F161" s="107"/>
      <c r="G161" s="117"/>
    </row>
    <row r="162" spans="1:7" x14ac:dyDescent="0.2">
      <c r="A162" s="112"/>
      <c r="B162" s="84" t="s">
        <v>174</v>
      </c>
      <c r="C162" s="116">
        <v>286.65890000000002</v>
      </c>
      <c r="D162" s="116">
        <v>299.5539</v>
      </c>
      <c r="E162" s="112"/>
      <c r="F162" s="107"/>
      <c r="G162" s="117"/>
    </row>
    <row r="163" spans="1:7" x14ac:dyDescent="0.2">
      <c r="A163" s="112"/>
      <c r="B163" s="84" t="s">
        <v>942</v>
      </c>
      <c r="C163" s="116">
        <v>34.359900000000003</v>
      </c>
      <c r="D163" s="116">
        <v>35.9056</v>
      </c>
      <c r="E163" s="112"/>
      <c r="F163" s="107"/>
      <c r="G163" s="117"/>
    </row>
    <row r="164" spans="1:7" x14ac:dyDescent="0.2">
      <c r="A164" s="112"/>
      <c r="B164" s="112"/>
      <c r="C164" s="112"/>
      <c r="D164" s="112"/>
      <c r="E164" s="112"/>
      <c r="F164" s="112"/>
      <c r="G164" s="112"/>
    </row>
    <row r="165" spans="1:7" x14ac:dyDescent="0.2">
      <c r="A165" s="112"/>
      <c r="B165" s="189" t="s">
        <v>943</v>
      </c>
      <c r="C165" s="190"/>
      <c r="D165" s="81" t="s">
        <v>169</v>
      </c>
      <c r="E165" s="112"/>
      <c r="F165" s="112"/>
      <c r="G165" s="112"/>
    </row>
    <row r="166" spans="1:7" x14ac:dyDescent="0.2">
      <c r="A166" s="112"/>
      <c r="B166" s="130"/>
      <c r="C166" s="130"/>
      <c r="D166" s="131"/>
      <c r="E166" s="112"/>
      <c r="F166" s="107"/>
      <c r="G166" s="117"/>
    </row>
    <row r="167" spans="1:7" x14ac:dyDescent="0.2">
      <c r="A167" s="112"/>
      <c r="B167" s="189" t="s">
        <v>176</v>
      </c>
      <c r="C167" s="190"/>
      <c r="D167" s="81" t="s">
        <v>169</v>
      </c>
      <c r="E167" s="120"/>
      <c r="F167" s="112"/>
      <c r="G167" s="112"/>
    </row>
    <row r="168" spans="1:7" x14ac:dyDescent="0.2">
      <c r="A168" s="112"/>
      <c r="B168" s="189" t="s">
        <v>177</v>
      </c>
      <c r="C168" s="190"/>
      <c r="D168" s="81" t="s">
        <v>169</v>
      </c>
      <c r="E168" s="120"/>
      <c r="F168" s="112"/>
      <c r="G168" s="112"/>
    </row>
    <row r="169" spans="1:7" x14ac:dyDescent="0.2">
      <c r="A169" s="112"/>
      <c r="B169" s="189" t="s">
        <v>178</v>
      </c>
      <c r="C169" s="190"/>
      <c r="D169" s="81" t="s">
        <v>169</v>
      </c>
      <c r="E169" s="120"/>
      <c r="F169" s="112"/>
      <c r="G169" s="112"/>
    </row>
    <row r="170" spans="1:7" x14ac:dyDescent="0.2">
      <c r="A170" s="112"/>
      <c r="B170" s="189" t="s">
        <v>179</v>
      </c>
      <c r="C170" s="190"/>
      <c r="D170" s="121">
        <v>0.38379224403891665</v>
      </c>
      <c r="E170" s="112"/>
      <c r="F170" s="107"/>
      <c r="G170" s="117"/>
    </row>
    <row r="172" spans="1:7" x14ac:dyDescent="0.2">
      <c r="B172" s="191" t="s">
        <v>944</v>
      </c>
      <c r="C172" s="191"/>
    </row>
    <row r="174" spans="1:7" ht="153.75" customHeight="1" x14ac:dyDescent="0.2"/>
    <row r="177" spans="2:4" x14ac:dyDescent="0.2">
      <c r="B177" s="13" t="s">
        <v>945</v>
      </c>
      <c r="C177" s="122"/>
      <c r="D177" s="13" t="s">
        <v>950</v>
      </c>
    </row>
    <row r="178" spans="2:4" x14ac:dyDescent="0.2">
      <c r="B178" s="13" t="s">
        <v>960</v>
      </c>
      <c r="D178" s="13" t="s">
        <v>961</v>
      </c>
    </row>
    <row r="179" spans="2:4" ht="165" customHeight="1" x14ac:dyDescent="0.2"/>
  </sheetData>
  <mergeCells count="19">
    <mergeCell ref="A1:H1"/>
    <mergeCell ref="A2:H2"/>
    <mergeCell ref="A3:H3"/>
    <mergeCell ref="B147:H147"/>
    <mergeCell ref="B148:H148"/>
    <mergeCell ref="B149:H149"/>
    <mergeCell ref="B150:H150"/>
    <mergeCell ref="B151:H151"/>
    <mergeCell ref="B152:H152"/>
    <mergeCell ref="B154:D154"/>
    <mergeCell ref="B168:C168"/>
    <mergeCell ref="B169:C169"/>
    <mergeCell ref="B170:C170"/>
    <mergeCell ref="B172:C172"/>
    <mergeCell ref="B155:C155"/>
    <mergeCell ref="B156:C156"/>
    <mergeCell ref="B157:C157"/>
    <mergeCell ref="B165:C165"/>
    <mergeCell ref="B167:C167"/>
  </mergeCells>
  <hyperlinks>
    <hyperlink ref="I1" location="Index!B2" display="Index" xr:uid="{5F85F48F-3865-43F5-B976-D10391C05FB0}"/>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B729E-A229-48FC-8BE9-7B64C85A7214}">
  <sheetPr>
    <outlinePr summaryBelow="0" summaryRight="0"/>
  </sheetPr>
  <dimension ref="A1:Q319"/>
  <sheetViews>
    <sheetView showGridLines="0" workbookViewId="0">
      <selection sqref="A1:I1"/>
    </sheetView>
  </sheetViews>
  <sheetFormatPr defaultRowHeight="12.75" x14ac:dyDescent="0.2"/>
  <cols>
    <col min="1" max="1" width="5.85546875" bestFit="1" customWidth="1"/>
    <col min="2" max="2" width="19.5703125" bestFit="1" customWidth="1"/>
    <col min="3" max="3" width="39.140625" bestFit="1" customWidth="1"/>
    <col min="4" max="4" width="22" customWidth="1"/>
    <col min="5" max="5" width="13.5703125" bestFit="1" customWidth="1"/>
    <col min="6" max="6" width="10.140625" bestFit="1" customWidth="1"/>
    <col min="7" max="7" width="14" bestFit="1" customWidth="1"/>
    <col min="8" max="8" width="8.42578125" bestFit="1" customWidth="1"/>
    <col min="9" max="9" width="9.140625" customWidth="1"/>
  </cols>
  <sheetData>
    <row r="1" spans="1:10" ht="15" x14ac:dyDescent="0.2">
      <c r="A1" s="198" t="s">
        <v>0</v>
      </c>
      <c r="B1" s="198"/>
      <c r="C1" s="198"/>
      <c r="D1" s="198"/>
      <c r="E1" s="198"/>
      <c r="F1" s="198"/>
      <c r="G1" s="198"/>
      <c r="H1" s="198"/>
      <c r="I1" s="198"/>
      <c r="J1" s="76" t="s">
        <v>931</v>
      </c>
    </row>
    <row r="2" spans="1:10" ht="15" x14ac:dyDescent="0.2">
      <c r="A2" s="198" t="s">
        <v>461</v>
      </c>
      <c r="B2" s="198"/>
      <c r="C2" s="198"/>
      <c r="D2" s="198"/>
      <c r="E2" s="198"/>
      <c r="F2" s="198"/>
      <c r="G2" s="198"/>
      <c r="H2" s="198"/>
      <c r="I2" s="198"/>
    </row>
    <row r="3" spans="1:10" ht="15" x14ac:dyDescent="0.2">
      <c r="A3" s="198" t="s">
        <v>1072</v>
      </c>
      <c r="B3" s="198"/>
      <c r="C3" s="198"/>
      <c r="D3" s="198"/>
      <c r="E3" s="198"/>
      <c r="F3" s="198"/>
      <c r="G3" s="198"/>
      <c r="H3" s="198"/>
      <c r="I3" s="198"/>
    </row>
    <row r="4" spans="1:10" s="79" customFormat="1" ht="45" x14ac:dyDescent="0.2">
      <c r="A4" s="75" t="s">
        <v>2</v>
      </c>
      <c r="B4" s="75" t="s">
        <v>3</v>
      </c>
      <c r="C4" s="75" t="s">
        <v>4</v>
      </c>
      <c r="D4" s="75" t="s">
        <v>5</v>
      </c>
      <c r="E4" s="75" t="s">
        <v>6</v>
      </c>
      <c r="F4" s="75" t="s">
        <v>7</v>
      </c>
      <c r="G4" s="75" t="s">
        <v>8</v>
      </c>
      <c r="H4" s="75" t="s">
        <v>930</v>
      </c>
      <c r="I4" s="75" t="s">
        <v>964</v>
      </c>
    </row>
    <row r="5" spans="1:10" x14ac:dyDescent="0.2">
      <c r="A5" s="159"/>
      <c r="B5" s="159"/>
      <c r="C5" s="160" t="s">
        <v>9</v>
      </c>
      <c r="D5" s="159"/>
      <c r="E5" s="159"/>
      <c r="F5" s="159"/>
      <c r="G5" s="159"/>
      <c r="H5" s="161" t="s">
        <v>140</v>
      </c>
      <c r="I5" s="161"/>
    </row>
    <row r="6" spans="1:10" x14ac:dyDescent="0.2">
      <c r="A6" s="83"/>
      <c r="B6" s="84"/>
      <c r="C6" s="84" t="s">
        <v>10</v>
      </c>
      <c r="D6" s="84"/>
      <c r="E6" s="85"/>
      <c r="F6" s="86"/>
      <c r="G6" s="54"/>
      <c r="H6" s="82" t="s">
        <v>140</v>
      </c>
      <c r="I6" s="161"/>
    </row>
    <row r="7" spans="1:10" x14ac:dyDescent="0.2">
      <c r="A7" s="87">
        <v>1</v>
      </c>
      <c r="B7" s="88" t="s">
        <v>47</v>
      </c>
      <c r="C7" s="88" t="s">
        <v>48</v>
      </c>
      <c r="D7" s="88" t="s">
        <v>44</v>
      </c>
      <c r="E7" s="89">
        <v>3280624</v>
      </c>
      <c r="F7" s="90">
        <v>47700.272960000002</v>
      </c>
      <c r="G7" s="91">
        <v>5.1443019999999999E-2</v>
      </c>
      <c r="H7" s="82" t="s">
        <v>140</v>
      </c>
      <c r="I7" s="161"/>
    </row>
    <row r="8" spans="1:10" x14ac:dyDescent="0.2">
      <c r="A8" s="87">
        <v>2</v>
      </c>
      <c r="B8" s="88" t="s">
        <v>11</v>
      </c>
      <c r="C8" s="88" t="s">
        <v>12</v>
      </c>
      <c r="D8" s="88" t="s">
        <v>13</v>
      </c>
      <c r="E8" s="89">
        <v>786761</v>
      </c>
      <c r="F8" s="90">
        <v>31823.695689</v>
      </c>
      <c r="G8" s="91">
        <v>3.4320700000000003E-2</v>
      </c>
      <c r="H8" s="82" t="s">
        <v>140</v>
      </c>
      <c r="I8" s="161"/>
    </row>
    <row r="9" spans="1:10" x14ac:dyDescent="0.2">
      <c r="A9" s="87">
        <v>3</v>
      </c>
      <c r="B9" s="88" t="s">
        <v>17</v>
      </c>
      <c r="C9" s="88" t="s">
        <v>18</v>
      </c>
      <c r="D9" s="88" t="s">
        <v>19</v>
      </c>
      <c r="E9" s="89">
        <v>2266214</v>
      </c>
      <c r="F9" s="90">
        <v>28939.552780000002</v>
      </c>
      <c r="G9" s="91">
        <v>3.121026E-2</v>
      </c>
      <c r="H9" s="82" t="s">
        <v>140</v>
      </c>
      <c r="I9" s="161"/>
    </row>
    <row r="10" spans="1:10" x14ac:dyDescent="0.2">
      <c r="A10" s="87">
        <v>4</v>
      </c>
      <c r="B10" s="88" t="s">
        <v>14</v>
      </c>
      <c r="C10" s="88" t="s">
        <v>15</v>
      </c>
      <c r="D10" s="88" t="s">
        <v>16</v>
      </c>
      <c r="E10" s="89">
        <v>1581053</v>
      </c>
      <c r="F10" s="90">
        <v>28647.099307</v>
      </c>
      <c r="G10" s="91">
        <v>3.089486E-2</v>
      </c>
      <c r="H10" s="82" t="s">
        <v>140</v>
      </c>
      <c r="I10" s="161"/>
    </row>
    <row r="11" spans="1:10" x14ac:dyDescent="0.2">
      <c r="A11" s="87">
        <v>5</v>
      </c>
      <c r="B11" s="88" t="s">
        <v>462</v>
      </c>
      <c r="C11" s="88" t="s">
        <v>463</v>
      </c>
      <c r="D11" s="88" t="s">
        <v>44</v>
      </c>
      <c r="E11" s="89">
        <v>3600963</v>
      </c>
      <c r="F11" s="90">
        <v>25530.827669999999</v>
      </c>
      <c r="G11" s="91">
        <v>2.7534070000000001E-2</v>
      </c>
      <c r="H11" s="82" t="s">
        <v>140</v>
      </c>
      <c r="I11" s="161"/>
    </row>
    <row r="12" spans="1:10" x14ac:dyDescent="0.2">
      <c r="A12" s="87">
        <v>6</v>
      </c>
      <c r="B12" s="88" t="s">
        <v>333</v>
      </c>
      <c r="C12" s="88" t="s">
        <v>334</v>
      </c>
      <c r="D12" s="88" t="s">
        <v>232</v>
      </c>
      <c r="E12" s="89">
        <v>731944</v>
      </c>
      <c r="F12" s="90">
        <v>24022.40208</v>
      </c>
      <c r="G12" s="91">
        <v>2.5907289999999999E-2</v>
      </c>
      <c r="H12" s="82" t="s">
        <v>140</v>
      </c>
      <c r="I12" s="161"/>
    </row>
    <row r="13" spans="1:10" x14ac:dyDescent="0.2">
      <c r="A13" s="87">
        <v>7</v>
      </c>
      <c r="B13" s="88" t="s">
        <v>317</v>
      </c>
      <c r="C13" s="88" t="s">
        <v>318</v>
      </c>
      <c r="D13" s="88" t="s">
        <v>227</v>
      </c>
      <c r="E13" s="89">
        <v>6152585</v>
      </c>
      <c r="F13" s="90">
        <v>20186.631385000001</v>
      </c>
      <c r="G13" s="91">
        <v>2.177055E-2</v>
      </c>
      <c r="H13" s="82" t="s">
        <v>140</v>
      </c>
      <c r="I13" s="161"/>
    </row>
    <row r="14" spans="1:10" x14ac:dyDescent="0.2">
      <c r="A14" s="87">
        <v>8</v>
      </c>
      <c r="B14" s="88" t="s">
        <v>188</v>
      </c>
      <c r="C14" s="88" t="s">
        <v>189</v>
      </c>
      <c r="D14" s="88" t="s">
        <v>190</v>
      </c>
      <c r="E14" s="89">
        <v>981889</v>
      </c>
      <c r="F14" s="90">
        <v>19493.442317000001</v>
      </c>
      <c r="G14" s="91">
        <v>2.1022969999999998E-2</v>
      </c>
      <c r="H14" s="82" t="s">
        <v>140</v>
      </c>
      <c r="I14" s="161"/>
    </row>
    <row r="15" spans="1:10" x14ac:dyDescent="0.2">
      <c r="A15" s="87">
        <v>9</v>
      </c>
      <c r="B15" s="88" t="s">
        <v>464</v>
      </c>
      <c r="C15" s="88" t="s">
        <v>465</v>
      </c>
      <c r="D15" s="88" t="s">
        <v>44</v>
      </c>
      <c r="E15" s="89">
        <v>4428387</v>
      </c>
      <c r="F15" s="90">
        <v>18572.655078</v>
      </c>
      <c r="G15" s="91">
        <v>2.002994E-2</v>
      </c>
      <c r="H15" s="82" t="s">
        <v>140</v>
      </c>
      <c r="I15" s="161"/>
    </row>
    <row r="16" spans="1:10" ht="25.5" x14ac:dyDescent="0.2">
      <c r="A16" s="87">
        <v>10</v>
      </c>
      <c r="B16" s="88" t="s">
        <v>237</v>
      </c>
      <c r="C16" s="88" t="s">
        <v>238</v>
      </c>
      <c r="D16" s="88" t="s">
        <v>220</v>
      </c>
      <c r="E16" s="89">
        <v>1056612</v>
      </c>
      <c r="F16" s="90">
        <v>18143.084652000001</v>
      </c>
      <c r="G16" s="91">
        <v>1.956666E-2</v>
      </c>
      <c r="H16" s="82" t="s">
        <v>140</v>
      </c>
      <c r="I16" s="161"/>
    </row>
    <row r="17" spans="1:9" ht="25.5" x14ac:dyDescent="0.2">
      <c r="A17" s="87">
        <v>11</v>
      </c>
      <c r="B17" s="88" t="s">
        <v>218</v>
      </c>
      <c r="C17" s="88" t="s">
        <v>219</v>
      </c>
      <c r="D17" s="88" t="s">
        <v>220</v>
      </c>
      <c r="E17" s="89">
        <v>902566</v>
      </c>
      <c r="F17" s="90">
        <v>16923.112499999999</v>
      </c>
      <c r="G17" s="91">
        <v>1.825096E-2</v>
      </c>
      <c r="H17" s="82" t="s">
        <v>140</v>
      </c>
      <c r="I17" s="161"/>
    </row>
    <row r="18" spans="1:9" x14ac:dyDescent="0.2">
      <c r="A18" s="87">
        <v>12</v>
      </c>
      <c r="B18" s="88" t="s">
        <v>319</v>
      </c>
      <c r="C18" s="88" t="s">
        <v>320</v>
      </c>
      <c r="D18" s="88" t="s">
        <v>190</v>
      </c>
      <c r="E18" s="89">
        <v>130688</v>
      </c>
      <c r="F18" s="90">
        <v>16388.2752</v>
      </c>
      <c r="G18" s="91">
        <v>1.7674160000000001E-2</v>
      </c>
      <c r="H18" s="82" t="s">
        <v>140</v>
      </c>
      <c r="I18" s="161"/>
    </row>
    <row r="19" spans="1:9" ht="25.5" x14ac:dyDescent="0.2">
      <c r="A19" s="87">
        <v>13</v>
      </c>
      <c r="B19" s="88" t="s">
        <v>325</v>
      </c>
      <c r="C19" s="88" t="s">
        <v>326</v>
      </c>
      <c r="D19" s="88" t="s">
        <v>183</v>
      </c>
      <c r="E19" s="89">
        <v>862524</v>
      </c>
      <c r="F19" s="90">
        <v>16020.520775999999</v>
      </c>
      <c r="G19" s="91">
        <v>1.7277549999999999E-2</v>
      </c>
      <c r="H19" s="82" t="s">
        <v>140</v>
      </c>
      <c r="I19" s="161"/>
    </row>
    <row r="20" spans="1:9" x14ac:dyDescent="0.2">
      <c r="A20" s="87">
        <v>14</v>
      </c>
      <c r="B20" s="88" t="s">
        <v>230</v>
      </c>
      <c r="C20" s="88" t="s">
        <v>231</v>
      </c>
      <c r="D20" s="88" t="s">
        <v>232</v>
      </c>
      <c r="E20" s="89">
        <v>365963</v>
      </c>
      <c r="F20" s="90">
        <v>15887.551718999999</v>
      </c>
      <c r="G20" s="91">
        <v>1.7134150000000001E-2</v>
      </c>
      <c r="H20" s="82" t="s">
        <v>140</v>
      </c>
      <c r="I20" s="161"/>
    </row>
    <row r="21" spans="1:9" x14ac:dyDescent="0.2">
      <c r="A21" s="87">
        <v>15</v>
      </c>
      <c r="B21" s="88" t="s">
        <v>466</v>
      </c>
      <c r="C21" s="88" t="s">
        <v>467</v>
      </c>
      <c r="D21" s="88" t="s">
        <v>123</v>
      </c>
      <c r="E21" s="89">
        <v>1468620</v>
      </c>
      <c r="F21" s="90">
        <v>14913.101790000001</v>
      </c>
      <c r="G21" s="91">
        <v>1.6083239999999999E-2</v>
      </c>
      <c r="H21" s="82" t="s">
        <v>140</v>
      </c>
      <c r="I21" s="161"/>
    </row>
    <row r="22" spans="1:9" x14ac:dyDescent="0.2">
      <c r="A22" s="87">
        <v>16</v>
      </c>
      <c r="B22" s="88" t="s">
        <v>297</v>
      </c>
      <c r="C22" s="88" t="s">
        <v>298</v>
      </c>
      <c r="D22" s="88" t="s">
        <v>190</v>
      </c>
      <c r="E22" s="89">
        <v>1562573</v>
      </c>
      <c r="F22" s="90">
        <v>13315.465819499999</v>
      </c>
      <c r="G22" s="91">
        <v>1.436025E-2</v>
      </c>
      <c r="H22" s="82" t="s">
        <v>140</v>
      </c>
      <c r="I22" s="161"/>
    </row>
    <row r="23" spans="1:9" x14ac:dyDescent="0.2">
      <c r="A23" s="87">
        <v>17</v>
      </c>
      <c r="B23" s="88" t="s">
        <v>113</v>
      </c>
      <c r="C23" s="88" t="s">
        <v>114</v>
      </c>
      <c r="D23" s="88" t="s">
        <v>115</v>
      </c>
      <c r="E23" s="89">
        <v>165971</v>
      </c>
      <c r="F23" s="90">
        <v>12646.9902</v>
      </c>
      <c r="G23" s="91">
        <v>1.363932E-2</v>
      </c>
      <c r="H23" s="82" t="s">
        <v>140</v>
      </c>
      <c r="I23" s="161"/>
    </row>
    <row r="24" spans="1:9" x14ac:dyDescent="0.2">
      <c r="A24" s="87">
        <v>18</v>
      </c>
      <c r="B24" s="88" t="s">
        <v>468</v>
      </c>
      <c r="C24" s="88" t="s">
        <v>469</v>
      </c>
      <c r="D24" s="88" t="s">
        <v>123</v>
      </c>
      <c r="E24" s="89">
        <v>2877777</v>
      </c>
      <c r="F24" s="90">
        <v>12522.6466155</v>
      </c>
      <c r="G24" s="91">
        <v>1.350522E-2</v>
      </c>
      <c r="H24" s="82" t="s">
        <v>140</v>
      </c>
      <c r="I24" s="161"/>
    </row>
    <row r="25" spans="1:9" x14ac:dyDescent="0.2">
      <c r="A25" s="87">
        <v>19</v>
      </c>
      <c r="B25" s="88" t="s">
        <v>470</v>
      </c>
      <c r="C25" s="88" t="s">
        <v>471</v>
      </c>
      <c r="D25" s="88" t="s">
        <v>183</v>
      </c>
      <c r="E25" s="89">
        <v>598705</v>
      </c>
      <c r="F25" s="90">
        <v>12099.82805</v>
      </c>
      <c r="G25" s="91">
        <v>1.304923E-2</v>
      </c>
      <c r="H25" s="82" t="s">
        <v>140</v>
      </c>
      <c r="I25" s="161"/>
    </row>
    <row r="26" spans="1:9" x14ac:dyDescent="0.2">
      <c r="A26" s="87">
        <v>20</v>
      </c>
      <c r="B26" s="88" t="s">
        <v>87</v>
      </c>
      <c r="C26" s="88" t="s">
        <v>88</v>
      </c>
      <c r="D26" s="88" t="s">
        <v>31</v>
      </c>
      <c r="E26" s="89">
        <v>226396</v>
      </c>
      <c r="F26" s="90">
        <v>11557.515799999999</v>
      </c>
      <c r="G26" s="91">
        <v>1.2464360000000001E-2</v>
      </c>
      <c r="H26" s="82" t="s">
        <v>140</v>
      </c>
      <c r="I26" s="161"/>
    </row>
    <row r="27" spans="1:9" x14ac:dyDescent="0.2">
      <c r="A27" s="87">
        <v>21</v>
      </c>
      <c r="B27" s="88" t="s">
        <v>472</v>
      </c>
      <c r="C27" s="88" t="s">
        <v>473</v>
      </c>
      <c r="D27" s="88" t="s">
        <v>183</v>
      </c>
      <c r="E27" s="89">
        <v>2439823</v>
      </c>
      <c r="F27" s="90">
        <v>11315.899074000001</v>
      </c>
      <c r="G27" s="91">
        <v>1.2203790000000001E-2</v>
      </c>
      <c r="H27" s="82" t="s">
        <v>140</v>
      </c>
      <c r="I27" s="161"/>
    </row>
    <row r="28" spans="1:9" x14ac:dyDescent="0.2">
      <c r="A28" s="83">
        <v>22</v>
      </c>
      <c r="B28" s="84" t="s">
        <v>962</v>
      </c>
      <c r="C28" s="84" t="s">
        <v>963</v>
      </c>
      <c r="D28" s="84" t="s">
        <v>112</v>
      </c>
      <c r="E28" s="85">
        <v>2539384</v>
      </c>
      <c r="F28" s="86">
        <f>1113469096.32/10^5</f>
        <v>11134.690963199999</v>
      </c>
      <c r="G28" s="54">
        <f>F28/$F$191</f>
        <v>1.2008360451881171E-2</v>
      </c>
      <c r="H28" s="82" t="s">
        <v>140</v>
      </c>
      <c r="I28" s="161"/>
    </row>
    <row r="29" spans="1:9" x14ac:dyDescent="0.2">
      <c r="A29" s="87">
        <v>23</v>
      </c>
      <c r="B29" s="88" t="s">
        <v>340</v>
      </c>
      <c r="C29" s="88" t="s">
        <v>341</v>
      </c>
      <c r="D29" s="88" t="s">
        <v>51</v>
      </c>
      <c r="E29" s="89">
        <v>1463256</v>
      </c>
      <c r="F29" s="90">
        <v>11062.21536</v>
      </c>
      <c r="G29" s="91">
        <v>1.19302E-2</v>
      </c>
      <c r="H29" s="82" t="s">
        <v>140</v>
      </c>
      <c r="I29" s="161"/>
    </row>
    <row r="30" spans="1:9" ht="25.5" x14ac:dyDescent="0.2">
      <c r="A30" s="87">
        <v>24</v>
      </c>
      <c r="B30" s="88" t="s">
        <v>191</v>
      </c>
      <c r="C30" s="88" t="s">
        <v>192</v>
      </c>
      <c r="D30" s="88" t="s">
        <v>193</v>
      </c>
      <c r="E30" s="89">
        <v>574770</v>
      </c>
      <c r="F30" s="90">
        <v>10954.541429999999</v>
      </c>
      <c r="G30" s="91">
        <v>1.1814079999999999E-2</v>
      </c>
      <c r="H30" s="82" t="s">
        <v>140</v>
      </c>
      <c r="I30" s="161"/>
    </row>
    <row r="31" spans="1:9" x14ac:dyDescent="0.2">
      <c r="A31" s="87">
        <v>25</v>
      </c>
      <c r="B31" s="88" t="s">
        <v>278</v>
      </c>
      <c r="C31" s="88" t="s">
        <v>279</v>
      </c>
      <c r="D31" s="88" t="s">
        <v>203</v>
      </c>
      <c r="E31" s="89">
        <v>5594525</v>
      </c>
      <c r="F31" s="90">
        <v>10744.844714999999</v>
      </c>
      <c r="G31" s="91">
        <v>1.158793E-2</v>
      </c>
      <c r="H31" s="82" t="s">
        <v>140</v>
      </c>
      <c r="I31" s="161"/>
    </row>
    <row r="32" spans="1:9" ht="25.5" x14ac:dyDescent="0.2">
      <c r="A32" s="87">
        <v>26</v>
      </c>
      <c r="B32" s="88" t="s">
        <v>474</v>
      </c>
      <c r="C32" s="88" t="s">
        <v>475</v>
      </c>
      <c r="D32" s="88" t="s">
        <v>215</v>
      </c>
      <c r="E32" s="89">
        <v>531580</v>
      </c>
      <c r="F32" s="90">
        <v>10550.79984</v>
      </c>
      <c r="G32" s="91">
        <v>1.1378660000000001E-2</v>
      </c>
      <c r="H32" s="82" t="s">
        <v>140</v>
      </c>
      <c r="I32" s="161"/>
    </row>
    <row r="33" spans="1:9" x14ac:dyDescent="0.2">
      <c r="A33" s="87">
        <v>27</v>
      </c>
      <c r="B33" s="88" t="s">
        <v>274</v>
      </c>
      <c r="C33" s="88" t="s">
        <v>275</v>
      </c>
      <c r="D33" s="88" t="s">
        <v>34</v>
      </c>
      <c r="E33" s="89">
        <v>753198</v>
      </c>
      <c r="F33" s="90">
        <v>9610.8064799999993</v>
      </c>
      <c r="G33" s="91">
        <v>1.036491E-2</v>
      </c>
      <c r="H33" s="82" t="s">
        <v>140</v>
      </c>
      <c r="I33" s="161"/>
    </row>
    <row r="34" spans="1:9" x14ac:dyDescent="0.2">
      <c r="A34" s="83">
        <v>28</v>
      </c>
      <c r="B34" s="84" t="s">
        <v>965</v>
      </c>
      <c r="C34" s="84" t="s">
        <v>966</v>
      </c>
      <c r="D34" s="84" t="s">
        <v>16</v>
      </c>
      <c r="E34" s="85">
        <v>5400000</v>
      </c>
      <c r="F34" s="86">
        <f>945000000/10^5</f>
        <v>9450</v>
      </c>
      <c r="G34" s="54">
        <f>F34/$F$191</f>
        <v>1.0191482336180108E-2</v>
      </c>
      <c r="H34" s="82" t="s">
        <v>140</v>
      </c>
      <c r="I34" s="161"/>
    </row>
    <row r="35" spans="1:9" x14ac:dyDescent="0.2">
      <c r="A35" s="87">
        <v>29</v>
      </c>
      <c r="B35" s="88" t="s">
        <v>476</v>
      </c>
      <c r="C35" s="88" t="s">
        <v>477</v>
      </c>
      <c r="D35" s="88" t="s">
        <v>203</v>
      </c>
      <c r="E35" s="89">
        <v>276370</v>
      </c>
      <c r="F35" s="90">
        <v>9396.58</v>
      </c>
      <c r="G35" s="91">
        <v>1.013387E-2</v>
      </c>
      <c r="H35" s="82" t="s">
        <v>140</v>
      </c>
      <c r="I35" s="161"/>
    </row>
    <row r="36" spans="1:9" x14ac:dyDescent="0.2">
      <c r="A36" s="87">
        <v>30</v>
      </c>
      <c r="B36" s="88" t="s">
        <v>321</v>
      </c>
      <c r="C36" s="88" t="s">
        <v>322</v>
      </c>
      <c r="D36" s="88" t="s">
        <v>37</v>
      </c>
      <c r="E36" s="89">
        <v>132485</v>
      </c>
      <c r="F36" s="90">
        <v>9331.5809750000008</v>
      </c>
      <c r="G36" s="91">
        <v>1.006377E-2</v>
      </c>
      <c r="H36" s="82" t="s">
        <v>140</v>
      </c>
      <c r="I36" s="161"/>
    </row>
    <row r="37" spans="1:9" x14ac:dyDescent="0.2">
      <c r="A37" s="87">
        <v>31</v>
      </c>
      <c r="B37" s="88" t="s">
        <v>93</v>
      </c>
      <c r="C37" s="88" t="s">
        <v>94</v>
      </c>
      <c r="D37" s="88" t="s">
        <v>77</v>
      </c>
      <c r="E37" s="89">
        <v>1955570</v>
      </c>
      <c r="F37" s="90">
        <v>8921.31034</v>
      </c>
      <c r="G37" s="91">
        <v>9.6213099999999992E-3</v>
      </c>
      <c r="H37" s="82" t="s">
        <v>140</v>
      </c>
      <c r="I37" s="161"/>
    </row>
    <row r="38" spans="1:9" x14ac:dyDescent="0.2">
      <c r="A38" s="87">
        <v>32</v>
      </c>
      <c r="B38" s="88" t="s">
        <v>478</v>
      </c>
      <c r="C38" s="88" t="s">
        <v>479</v>
      </c>
      <c r="D38" s="88" t="s">
        <v>112</v>
      </c>
      <c r="E38" s="89">
        <v>15594520</v>
      </c>
      <c r="F38" s="90">
        <v>8871.7224279999991</v>
      </c>
      <c r="G38" s="91">
        <v>9.5678299999999994E-3</v>
      </c>
      <c r="H38" s="82" t="s">
        <v>140</v>
      </c>
      <c r="I38" s="161"/>
    </row>
    <row r="39" spans="1:9" ht="25.5" x14ac:dyDescent="0.2">
      <c r="A39" s="87">
        <v>33</v>
      </c>
      <c r="B39" s="88" t="s">
        <v>23</v>
      </c>
      <c r="C39" s="88" t="s">
        <v>24</v>
      </c>
      <c r="D39" s="88" t="s">
        <v>25</v>
      </c>
      <c r="E39" s="89">
        <v>76574</v>
      </c>
      <c r="F39" s="90">
        <v>8767.723</v>
      </c>
      <c r="G39" s="91">
        <v>9.4556699999999994E-3</v>
      </c>
      <c r="H39" s="82" t="s">
        <v>140</v>
      </c>
      <c r="I39" s="161"/>
    </row>
    <row r="40" spans="1:9" x14ac:dyDescent="0.2">
      <c r="A40" s="87">
        <v>34</v>
      </c>
      <c r="B40" s="88" t="s">
        <v>63</v>
      </c>
      <c r="C40" s="88" t="s">
        <v>64</v>
      </c>
      <c r="D40" s="88" t="s">
        <v>60</v>
      </c>
      <c r="E40" s="89">
        <v>2452995</v>
      </c>
      <c r="F40" s="90">
        <v>8340.1830000000009</v>
      </c>
      <c r="G40" s="91">
        <v>8.9945900000000002E-3</v>
      </c>
      <c r="H40" s="82" t="s">
        <v>140</v>
      </c>
      <c r="I40" s="161"/>
    </row>
    <row r="41" spans="1:9" x14ac:dyDescent="0.2">
      <c r="A41" s="87">
        <v>35</v>
      </c>
      <c r="B41" s="88" t="s">
        <v>480</v>
      </c>
      <c r="C41" s="88" t="s">
        <v>481</v>
      </c>
      <c r="D41" s="88" t="s">
        <v>34</v>
      </c>
      <c r="E41" s="89">
        <v>926664</v>
      </c>
      <c r="F41" s="90">
        <v>8271.8661960000009</v>
      </c>
      <c r="G41" s="91">
        <v>8.9209100000000006E-3</v>
      </c>
      <c r="H41" s="82" t="s">
        <v>140</v>
      </c>
      <c r="I41" s="161"/>
    </row>
    <row r="42" spans="1:9" x14ac:dyDescent="0.2">
      <c r="A42" s="87">
        <v>36</v>
      </c>
      <c r="B42" s="88" t="s">
        <v>482</v>
      </c>
      <c r="C42" s="88" t="s">
        <v>483</v>
      </c>
      <c r="D42" s="88" t="s">
        <v>232</v>
      </c>
      <c r="E42" s="89">
        <v>46120</v>
      </c>
      <c r="F42" s="90">
        <v>8082.9912000000004</v>
      </c>
      <c r="G42" s="91">
        <v>8.7172099999999995E-3</v>
      </c>
      <c r="H42" s="82" t="s">
        <v>140</v>
      </c>
      <c r="I42" s="161"/>
    </row>
    <row r="43" spans="1:9" x14ac:dyDescent="0.2">
      <c r="A43" s="87">
        <v>37</v>
      </c>
      <c r="B43" s="88" t="s">
        <v>484</v>
      </c>
      <c r="C43" s="88" t="s">
        <v>485</v>
      </c>
      <c r="D43" s="88" t="s">
        <v>232</v>
      </c>
      <c r="E43" s="89">
        <v>65464</v>
      </c>
      <c r="F43" s="90">
        <v>7940.7831999999999</v>
      </c>
      <c r="G43" s="91">
        <v>8.5638499999999996E-3</v>
      </c>
      <c r="H43" s="82" t="s">
        <v>140</v>
      </c>
      <c r="I43" s="161"/>
    </row>
    <row r="44" spans="1:9" x14ac:dyDescent="0.2">
      <c r="A44" s="87">
        <v>38</v>
      </c>
      <c r="B44" s="88" t="s">
        <v>486</v>
      </c>
      <c r="C44" s="88" t="s">
        <v>487</v>
      </c>
      <c r="D44" s="88" t="s">
        <v>183</v>
      </c>
      <c r="E44" s="89">
        <v>161714</v>
      </c>
      <c r="F44" s="90">
        <v>7797.5256520000003</v>
      </c>
      <c r="G44" s="91">
        <v>8.4093499999999995E-3</v>
      </c>
      <c r="H44" s="82" t="s">
        <v>140</v>
      </c>
      <c r="I44" s="161"/>
    </row>
    <row r="45" spans="1:9" x14ac:dyDescent="0.2">
      <c r="A45" s="87">
        <v>39</v>
      </c>
      <c r="B45" s="88" t="s">
        <v>488</v>
      </c>
      <c r="C45" s="88" t="s">
        <v>489</v>
      </c>
      <c r="D45" s="88" t="s">
        <v>183</v>
      </c>
      <c r="E45" s="89">
        <v>667867</v>
      </c>
      <c r="F45" s="90">
        <v>7778.6469489999999</v>
      </c>
      <c r="G45" s="91">
        <v>8.3889900000000007E-3</v>
      </c>
      <c r="H45" s="82" t="s">
        <v>140</v>
      </c>
      <c r="I45" s="161"/>
    </row>
    <row r="46" spans="1:9" ht="25.5" x14ac:dyDescent="0.2">
      <c r="A46" s="87">
        <v>40</v>
      </c>
      <c r="B46" s="88" t="s">
        <v>490</v>
      </c>
      <c r="C46" s="88" t="s">
        <v>491</v>
      </c>
      <c r="D46" s="88" t="s">
        <v>208</v>
      </c>
      <c r="E46" s="89">
        <v>708676</v>
      </c>
      <c r="F46" s="90">
        <v>7652.2834480000001</v>
      </c>
      <c r="G46" s="91">
        <v>8.2527099999999999E-3</v>
      </c>
      <c r="H46" s="82" t="s">
        <v>140</v>
      </c>
      <c r="I46" s="161"/>
    </row>
    <row r="47" spans="1:9" ht="25.5" x14ac:dyDescent="0.2">
      <c r="A47" s="87">
        <v>41</v>
      </c>
      <c r="B47" s="88" t="s">
        <v>264</v>
      </c>
      <c r="C47" s="88" t="s">
        <v>265</v>
      </c>
      <c r="D47" s="88" t="s">
        <v>215</v>
      </c>
      <c r="E47" s="89">
        <v>313006</v>
      </c>
      <c r="F47" s="90">
        <v>7572.2411519999996</v>
      </c>
      <c r="G47" s="91">
        <v>8.1663900000000008E-3</v>
      </c>
      <c r="H47" s="82" t="s">
        <v>140</v>
      </c>
      <c r="I47" s="161"/>
    </row>
    <row r="48" spans="1:9" x14ac:dyDescent="0.2">
      <c r="A48" s="87">
        <v>42</v>
      </c>
      <c r="B48" s="88" t="s">
        <v>75</v>
      </c>
      <c r="C48" s="88" t="s">
        <v>76</v>
      </c>
      <c r="D48" s="88" t="s">
        <v>77</v>
      </c>
      <c r="E48" s="89">
        <v>138859</v>
      </c>
      <c r="F48" s="90">
        <v>7267.8800600000004</v>
      </c>
      <c r="G48" s="91">
        <v>7.8381500000000003E-3</v>
      </c>
      <c r="H48" s="82" t="s">
        <v>140</v>
      </c>
      <c r="I48" s="161"/>
    </row>
    <row r="49" spans="1:9" ht="25.5" x14ac:dyDescent="0.2">
      <c r="A49" s="87">
        <v>43</v>
      </c>
      <c r="B49" s="88" t="s">
        <v>384</v>
      </c>
      <c r="C49" s="88" t="s">
        <v>385</v>
      </c>
      <c r="D49" s="88" t="s">
        <v>215</v>
      </c>
      <c r="E49" s="89">
        <v>875952</v>
      </c>
      <c r="F49" s="90">
        <v>7257.2623199999998</v>
      </c>
      <c r="G49" s="91">
        <v>7.8266900000000007E-3</v>
      </c>
      <c r="H49" s="82" t="s">
        <v>140</v>
      </c>
      <c r="I49" s="161"/>
    </row>
    <row r="50" spans="1:9" x14ac:dyDescent="0.2">
      <c r="A50" s="87">
        <v>44</v>
      </c>
      <c r="B50" s="88" t="s">
        <v>417</v>
      </c>
      <c r="C50" s="88" t="s">
        <v>418</v>
      </c>
      <c r="D50" s="88" t="s">
        <v>203</v>
      </c>
      <c r="E50" s="89">
        <v>186172</v>
      </c>
      <c r="F50" s="90">
        <v>6840.7039679999998</v>
      </c>
      <c r="G50" s="91">
        <v>7.3774499999999998E-3</v>
      </c>
      <c r="H50" s="82" t="s">
        <v>140</v>
      </c>
      <c r="I50" s="161"/>
    </row>
    <row r="51" spans="1:9" x14ac:dyDescent="0.2">
      <c r="A51" s="87">
        <v>45</v>
      </c>
      <c r="B51" s="88" t="s">
        <v>492</v>
      </c>
      <c r="C51" s="88" t="s">
        <v>493</v>
      </c>
      <c r="D51" s="88" t="s">
        <v>379</v>
      </c>
      <c r="E51" s="89">
        <v>2952370</v>
      </c>
      <c r="F51" s="90">
        <v>6699.2227670000002</v>
      </c>
      <c r="G51" s="91">
        <v>7.2248700000000004E-3</v>
      </c>
      <c r="H51" s="82" t="s">
        <v>140</v>
      </c>
      <c r="I51" s="161"/>
    </row>
    <row r="52" spans="1:9" x14ac:dyDescent="0.2">
      <c r="A52" s="87">
        <v>46</v>
      </c>
      <c r="B52" s="88" t="s">
        <v>327</v>
      </c>
      <c r="C52" s="88" t="s">
        <v>328</v>
      </c>
      <c r="D52" s="88" t="s">
        <v>245</v>
      </c>
      <c r="E52" s="89">
        <v>409475</v>
      </c>
      <c r="F52" s="90">
        <v>6543.0010249999996</v>
      </c>
      <c r="G52" s="91">
        <v>7.0563900000000001E-3</v>
      </c>
      <c r="H52" s="82" t="s">
        <v>140</v>
      </c>
      <c r="I52" s="161"/>
    </row>
    <row r="53" spans="1:9" x14ac:dyDescent="0.2">
      <c r="A53" s="87">
        <v>47</v>
      </c>
      <c r="B53" s="88" t="s">
        <v>295</v>
      </c>
      <c r="C53" s="88" t="s">
        <v>296</v>
      </c>
      <c r="D53" s="88" t="s">
        <v>51</v>
      </c>
      <c r="E53" s="89">
        <v>1036611</v>
      </c>
      <c r="F53" s="90">
        <v>6340.4311815000001</v>
      </c>
      <c r="G53" s="91">
        <v>6.8379299999999999E-3</v>
      </c>
      <c r="H53" s="82" t="s">
        <v>140</v>
      </c>
      <c r="I53" s="161"/>
    </row>
    <row r="54" spans="1:9" ht="25.5" x14ac:dyDescent="0.2">
      <c r="A54" s="87">
        <v>48</v>
      </c>
      <c r="B54" s="88" t="s">
        <v>254</v>
      </c>
      <c r="C54" s="88" t="s">
        <v>255</v>
      </c>
      <c r="D54" s="88" t="s">
        <v>215</v>
      </c>
      <c r="E54" s="89">
        <v>113525</v>
      </c>
      <c r="F54" s="90">
        <v>6050.314875</v>
      </c>
      <c r="G54" s="91">
        <v>6.5250500000000001E-3</v>
      </c>
      <c r="H54" s="82" t="s">
        <v>140</v>
      </c>
      <c r="I54" s="161"/>
    </row>
    <row r="55" spans="1:9" x14ac:dyDescent="0.2">
      <c r="A55" s="83">
        <v>49</v>
      </c>
      <c r="B55" s="84" t="s">
        <v>967</v>
      </c>
      <c r="C55" s="84" t="s">
        <v>968</v>
      </c>
      <c r="D55" s="84" t="s">
        <v>112</v>
      </c>
      <c r="E55" s="85">
        <v>1720474</v>
      </c>
      <c r="F55" s="86">
        <f>587903170.54/10^5</f>
        <v>5879.0317053999997</v>
      </c>
      <c r="G55" s="54">
        <f>F55/$F$191</f>
        <v>6.3403225163414728E-3</v>
      </c>
      <c r="H55" s="82" t="s">
        <v>140</v>
      </c>
      <c r="I55" s="82" t="s">
        <v>140</v>
      </c>
    </row>
    <row r="56" spans="1:9" x14ac:dyDescent="0.2">
      <c r="A56" s="87">
        <v>50</v>
      </c>
      <c r="B56" s="88" t="s">
        <v>54</v>
      </c>
      <c r="C56" s="88" t="s">
        <v>55</v>
      </c>
      <c r="D56" s="88" t="s">
        <v>37</v>
      </c>
      <c r="E56" s="89">
        <v>626630</v>
      </c>
      <c r="F56" s="90">
        <v>4868.9151000000002</v>
      </c>
      <c r="G56" s="91">
        <v>5.2509499999999999E-3</v>
      </c>
      <c r="H56" s="82" t="s">
        <v>140</v>
      </c>
      <c r="I56" s="161"/>
    </row>
    <row r="57" spans="1:9" ht="25.5" x14ac:dyDescent="0.2">
      <c r="A57" s="87">
        <v>51</v>
      </c>
      <c r="B57" s="88" t="s">
        <v>124</v>
      </c>
      <c r="C57" s="88" t="s">
        <v>125</v>
      </c>
      <c r="D57" s="88" t="s">
        <v>126</v>
      </c>
      <c r="E57" s="89">
        <v>2063845</v>
      </c>
      <c r="F57" s="90">
        <v>3624.9373580000001</v>
      </c>
      <c r="G57" s="91">
        <v>3.9093599999999997E-3</v>
      </c>
      <c r="H57" s="82" t="s">
        <v>140</v>
      </c>
      <c r="I57" s="161"/>
    </row>
    <row r="58" spans="1:9" ht="25.5" x14ac:dyDescent="0.2">
      <c r="A58" s="87">
        <v>52</v>
      </c>
      <c r="B58" s="88" t="s">
        <v>427</v>
      </c>
      <c r="C58" s="88" t="s">
        <v>428</v>
      </c>
      <c r="D58" s="88" t="s">
        <v>285</v>
      </c>
      <c r="E58" s="89">
        <v>416785</v>
      </c>
      <c r="F58" s="90">
        <v>3429.5153725</v>
      </c>
      <c r="G58" s="91">
        <v>3.6986100000000002E-3</v>
      </c>
      <c r="H58" s="82" t="s">
        <v>140</v>
      </c>
      <c r="I58" s="161"/>
    </row>
    <row r="59" spans="1:9" x14ac:dyDescent="0.2">
      <c r="A59" s="87">
        <v>53</v>
      </c>
      <c r="B59" s="88" t="s">
        <v>119</v>
      </c>
      <c r="C59" s="88" t="s">
        <v>120</v>
      </c>
      <c r="D59" s="88" t="s">
        <v>37</v>
      </c>
      <c r="E59" s="89">
        <v>822250</v>
      </c>
      <c r="F59" s="90">
        <v>3386.4366249999998</v>
      </c>
      <c r="G59" s="91">
        <v>3.6521499999999998E-3</v>
      </c>
      <c r="H59" s="82" t="s">
        <v>140</v>
      </c>
      <c r="I59" s="161"/>
    </row>
    <row r="60" spans="1:9" x14ac:dyDescent="0.2">
      <c r="A60" s="87">
        <v>54</v>
      </c>
      <c r="B60" s="88" t="s">
        <v>494</v>
      </c>
      <c r="C60" s="88" t="s">
        <v>495</v>
      </c>
      <c r="D60" s="88" t="s">
        <v>496</v>
      </c>
      <c r="E60" s="89">
        <v>216270</v>
      </c>
      <c r="F60" s="90">
        <v>3265.6770000000001</v>
      </c>
      <c r="G60" s="91">
        <v>3.5219100000000001E-3</v>
      </c>
      <c r="H60" s="82" t="s">
        <v>140</v>
      </c>
      <c r="I60" s="161"/>
    </row>
    <row r="61" spans="1:9" ht="25.5" x14ac:dyDescent="0.2">
      <c r="A61" s="87">
        <v>55</v>
      </c>
      <c r="B61" s="88" t="s">
        <v>78</v>
      </c>
      <c r="C61" s="88" t="s">
        <v>79</v>
      </c>
      <c r="D61" s="88" t="s">
        <v>25</v>
      </c>
      <c r="E61" s="89">
        <v>32018</v>
      </c>
      <c r="F61" s="90">
        <v>1643.4839400000001</v>
      </c>
      <c r="G61" s="91">
        <v>1.7724399999999999E-3</v>
      </c>
      <c r="H61" s="82" t="s">
        <v>140</v>
      </c>
      <c r="I61" s="161"/>
    </row>
    <row r="62" spans="1:9" x14ac:dyDescent="0.2">
      <c r="A62" s="92"/>
      <c r="B62" s="92"/>
      <c r="C62" s="93" t="s">
        <v>139</v>
      </c>
      <c r="D62" s="92"/>
      <c r="E62" s="92" t="s">
        <v>140</v>
      </c>
      <c r="F62" s="94">
        <f>SUM(F7:F61)</f>
        <v>671980.72108759976</v>
      </c>
      <c r="G62" s="95">
        <f>SUM(G7:G61)</f>
        <v>0.72470689530440291</v>
      </c>
      <c r="H62" s="82" t="s">
        <v>140</v>
      </c>
      <c r="I62" s="161"/>
    </row>
    <row r="63" spans="1:9" x14ac:dyDescent="0.2">
      <c r="A63" s="92"/>
      <c r="B63" s="92"/>
      <c r="C63" s="96"/>
      <c r="D63" s="92"/>
      <c r="E63" s="92"/>
      <c r="F63" s="97"/>
      <c r="G63" s="97"/>
      <c r="H63" s="82" t="s">
        <v>140</v>
      </c>
      <c r="I63" s="161"/>
    </row>
    <row r="64" spans="1:9" x14ac:dyDescent="0.2">
      <c r="A64" s="92"/>
      <c r="B64" s="92"/>
      <c r="C64" s="93" t="s">
        <v>141</v>
      </c>
      <c r="D64" s="92"/>
      <c r="E64" s="92"/>
      <c r="F64" s="92"/>
      <c r="G64" s="92"/>
      <c r="H64" s="82" t="s">
        <v>140</v>
      </c>
      <c r="I64" s="161"/>
    </row>
    <row r="65" spans="1:9" x14ac:dyDescent="0.2">
      <c r="A65" s="92"/>
      <c r="B65" s="92"/>
      <c r="C65" s="93" t="s">
        <v>139</v>
      </c>
      <c r="D65" s="92"/>
      <c r="E65" s="92" t="s">
        <v>140</v>
      </c>
      <c r="F65" s="98" t="s">
        <v>142</v>
      </c>
      <c r="G65" s="95">
        <v>0</v>
      </c>
      <c r="H65" s="82" t="s">
        <v>140</v>
      </c>
      <c r="I65" s="161"/>
    </row>
    <row r="66" spans="1:9" x14ac:dyDescent="0.2">
      <c r="A66" s="92"/>
      <c r="B66" s="92"/>
      <c r="C66" s="96"/>
      <c r="D66" s="92"/>
      <c r="E66" s="92"/>
      <c r="F66" s="97"/>
      <c r="G66" s="97"/>
      <c r="H66" s="82" t="s">
        <v>140</v>
      </c>
      <c r="I66" s="161"/>
    </row>
    <row r="67" spans="1:9" x14ac:dyDescent="0.2">
      <c r="A67" s="92"/>
      <c r="B67" s="92"/>
      <c r="C67" s="93" t="s">
        <v>143</v>
      </c>
      <c r="D67" s="92"/>
      <c r="E67" s="92"/>
      <c r="F67" s="92"/>
      <c r="G67" s="92"/>
      <c r="H67" s="82" t="s">
        <v>140</v>
      </c>
      <c r="I67" s="161"/>
    </row>
    <row r="68" spans="1:9" x14ac:dyDescent="0.2">
      <c r="A68" s="83">
        <v>1</v>
      </c>
      <c r="B68" s="84" t="s">
        <v>497</v>
      </c>
      <c r="C68" s="84" t="s">
        <v>969</v>
      </c>
      <c r="D68" s="84" t="s">
        <v>118</v>
      </c>
      <c r="E68" s="85">
        <v>30579</v>
      </c>
      <c r="F68" s="86">
        <v>4.9629716999999998</v>
      </c>
      <c r="G68" s="54" t="s">
        <v>138</v>
      </c>
      <c r="H68" s="82"/>
      <c r="I68" s="161"/>
    </row>
    <row r="69" spans="1:9" x14ac:dyDescent="0.2">
      <c r="A69" s="92"/>
      <c r="B69" s="92"/>
      <c r="C69" s="93" t="s">
        <v>139</v>
      </c>
      <c r="D69" s="92"/>
      <c r="E69" s="92" t="s">
        <v>140</v>
      </c>
      <c r="F69" s="94">
        <f>SUM(F68)</f>
        <v>4.9629716999999998</v>
      </c>
      <c r="G69" s="95">
        <v>0</v>
      </c>
      <c r="H69" s="82" t="s">
        <v>140</v>
      </c>
      <c r="I69" s="161"/>
    </row>
    <row r="70" spans="1:9" x14ac:dyDescent="0.2">
      <c r="A70" s="92"/>
      <c r="B70" s="92"/>
      <c r="C70" s="96"/>
      <c r="D70" s="92"/>
      <c r="E70" s="92"/>
      <c r="F70" s="97"/>
      <c r="G70" s="97"/>
      <c r="H70" s="82" t="s">
        <v>140</v>
      </c>
      <c r="I70" s="161"/>
    </row>
    <row r="71" spans="1:9" x14ac:dyDescent="0.2">
      <c r="A71" s="92"/>
      <c r="B71" s="92"/>
      <c r="C71" s="93" t="s">
        <v>144</v>
      </c>
      <c r="D71" s="92"/>
      <c r="E71" s="92"/>
      <c r="F71" s="92"/>
      <c r="G71" s="92"/>
      <c r="H71" s="82" t="s">
        <v>140</v>
      </c>
      <c r="I71" s="161"/>
    </row>
    <row r="72" spans="1:9" x14ac:dyDescent="0.2">
      <c r="A72" s="92"/>
      <c r="B72" s="92"/>
      <c r="C72" s="93" t="s">
        <v>139</v>
      </c>
      <c r="D72" s="92"/>
      <c r="E72" s="92" t="s">
        <v>140</v>
      </c>
      <c r="F72" s="98" t="s">
        <v>142</v>
      </c>
      <c r="G72" s="95">
        <v>0</v>
      </c>
      <c r="H72" s="82" t="s">
        <v>140</v>
      </c>
      <c r="I72" s="161"/>
    </row>
    <row r="73" spans="1:9" x14ac:dyDescent="0.2">
      <c r="A73" s="92"/>
      <c r="B73" s="92"/>
      <c r="C73" s="96"/>
      <c r="D73" s="92"/>
      <c r="E73" s="92"/>
      <c r="F73" s="97"/>
      <c r="G73" s="97"/>
      <c r="H73" s="82" t="s">
        <v>140</v>
      </c>
      <c r="I73" s="161"/>
    </row>
    <row r="74" spans="1:9" x14ac:dyDescent="0.2">
      <c r="A74" s="92"/>
      <c r="B74" s="92"/>
      <c r="C74" s="93" t="s">
        <v>145</v>
      </c>
      <c r="D74" s="92"/>
      <c r="E74" s="92"/>
      <c r="F74" s="97"/>
      <c r="G74" s="97"/>
      <c r="H74" s="82" t="s">
        <v>140</v>
      </c>
      <c r="I74" s="161"/>
    </row>
    <row r="75" spans="1:9" x14ac:dyDescent="0.2">
      <c r="A75" s="92"/>
      <c r="B75" s="92"/>
      <c r="C75" s="93" t="s">
        <v>139</v>
      </c>
      <c r="D75" s="92"/>
      <c r="E75" s="92" t="s">
        <v>140</v>
      </c>
      <c r="F75" s="98" t="s">
        <v>142</v>
      </c>
      <c r="G75" s="95">
        <v>0</v>
      </c>
      <c r="H75" s="82" t="s">
        <v>140</v>
      </c>
      <c r="I75" s="161"/>
    </row>
    <row r="76" spans="1:9" x14ac:dyDescent="0.2">
      <c r="A76" s="80"/>
      <c r="B76" s="80"/>
      <c r="C76" s="81"/>
      <c r="D76" s="80"/>
      <c r="E76" s="80"/>
      <c r="F76" s="124"/>
      <c r="G76" s="125"/>
      <c r="H76" s="82" t="s">
        <v>140</v>
      </c>
      <c r="I76" s="161" t="s">
        <v>140</v>
      </c>
    </row>
    <row r="77" spans="1:9" x14ac:dyDescent="0.2">
      <c r="A77" s="80"/>
      <c r="B77" s="80"/>
      <c r="C77" s="81" t="s">
        <v>970</v>
      </c>
      <c r="D77" s="80"/>
      <c r="E77" s="80"/>
      <c r="F77" s="80"/>
      <c r="G77" s="80"/>
      <c r="H77" s="82" t="s">
        <v>140</v>
      </c>
      <c r="I77" s="161" t="s">
        <v>140</v>
      </c>
    </row>
    <row r="78" spans="1:9" ht="25.5" x14ac:dyDescent="0.2">
      <c r="A78" s="83">
        <v>1</v>
      </c>
      <c r="B78" s="84" t="s">
        <v>971</v>
      </c>
      <c r="C78" s="84" t="s">
        <v>972</v>
      </c>
      <c r="D78" s="84" t="s">
        <v>973</v>
      </c>
      <c r="E78" s="85">
        <v>1750</v>
      </c>
      <c r="F78" s="86">
        <f>209464763.73/10^5</f>
        <v>2094.6476373</v>
      </c>
      <c r="G78" s="54">
        <f>F78/$F$191</f>
        <v>2.2590015233930529E-3</v>
      </c>
      <c r="H78" s="82"/>
      <c r="I78" s="161" t="s">
        <v>140</v>
      </c>
    </row>
    <row r="79" spans="1:9" x14ac:dyDescent="0.2">
      <c r="A79" s="80"/>
      <c r="B79" s="80"/>
      <c r="C79" s="81" t="s">
        <v>139</v>
      </c>
      <c r="D79" s="80"/>
      <c r="E79" s="80" t="s">
        <v>140</v>
      </c>
      <c r="F79" s="126">
        <f>SUM(F78)</f>
        <v>2094.6476373</v>
      </c>
      <c r="G79" s="125">
        <f>SUM(G78)</f>
        <v>2.2590015233930529E-3</v>
      </c>
      <c r="H79" s="82" t="s">
        <v>140</v>
      </c>
      <c r="I79" s="161" t="s">
        <v>140</v>
      </c>
    </row>
    <row r="80" spans="1:9" x14ac:dyDescent="0.2">
      <c r="A80" s="80"/>
      <c r="B80" s="80"/>
      <c r="C80" s="140"/>
      <c r="D80" s="80"/>
      <c r="E80" s="80"/>
      <c r="F80" s="111"/>
      <c r="G80" s="111"/>
      <c r="H80" s="82" t="s">
        <v>140</v>
      </c>
      <c r="I80" s="161"/>
    </row>
    <row r="81" spans="1:9" x14ac:dyDescent="0.2">
      <c r="A81" s="92"/>
      <c r="B81" s="92"/>
      <c r="C81" s="93" t="s">
        <v>974</v>
      </c>
      <c r="D81" s="92"/>
      <c r="E81" s="92"/>
      <c r="F81" s="97"/>
      <c r="G81" s="97"/>
      <c r="H81" s="82" t="s">
        <v>140</v>
      </c>
      <c r="I81" s="161"/>
    </row>
    <row r="82" spans="1:9" ht="25.5" x14ac:dyDescent="0.2">
      <c r="A82" s="87">
        <v>1</v>
      </c>
      <c r="B82" s="88"/>
      <c r="C82" s="88" t="s">
        <v>975</v>
      </c>
      <c r="D82" s="88" t="s">
        <v>498</v>
      </c>
      <c r="E82" s="89">
        <v>1016075</v>
      </c>
      <c r="F82" s="90">
        <v>3283.9544000000001</v>
      </c>
      <c r="G82" s="91">
        <v>3.54163E-3</v>
      </c>
      <c r="H82" s="82" t="s">
        <v>140</v>
      </c>
      <c r="I82" s="161"/>
    </row>
    <row r="83" spans="1:9" x14ac:dyDescent="0.2">
      <c r="A83" s="92"/>
      <c r="B83" s="92"/>
      <c r="C83" s="93" t="s">
        <v>139</v>
      </c>
      <c r="D83" s="92"/>
      <c r="E83" s="92" t="s">
        <v>140</v>
      </c>
      <c r="F83" s="94">
        <v>3283.9544000000001</v>
      </c>
      <c r="G83" s="95">
        <v>3.54163E-3</v>
      </c>
      <c r="H83" s="82" t="s">
        <v>140</v>
      </c>
      <c r="I83" s="161"/>
    </row>
    <row r="84" spans="1:9" x14ac:dyDescent="0.2">
      <c r="A84" s="92"/>
      <c r="B84" s="92"/>
      <c r="C84" s="96"/>
      <c r="D84" s="92"/>
      <c r="E84" s="92"/>
      <c r="F84" s="97"/>
      <c r="G84" s="97"/>
      <c r="H84" s="82" t="s">
        <v>140</v>
      </c>
      <c r="I84" s="161"/>
    </row>
    <row r="85" spans="1:9" x14ac:dyDescent="0.2">
      <c r="A85" s="92"/>
      <c r="B85" s="92"/>
      <c r="C85" s="93" t="s">
        <v>147</v>
      </c>
      <c r="D85" s="92"/>
      <c r="E85" s="92"/>
      <c r="F85" s="94">
        <f>F83+F79+F69+F62</f>
        <v>677364.28609659977</v>
      </c>
      <c r="G85" s="95">
        <f>G83+G79+G69+G62</f>
        <v>0.73050752682779596</v>
      </c>
      <c r="H85" s="82" t="s">
        <v>140</v>
      </c>
      <c r="I85" s="161"/>
    </row>
    <row r="86" spans="1:9" x14ac:dyDescent="0.2">
      <c r="A86" s="92"/>
      <c r="B86" s="92"/>
      <c r="C86" s="96"/>
      <c r="D86" s="92"/>
      <c r="E86" s="92"/>
      <c r="F86" s="97"/>
      <c r="G86" s="97"/>
      <c r="H86" s="82" t="s">
        <v>140</v>
      </c>
      <c r="I86" s="161"/>
    </row>
    <row r="87" spans="1:9" x14ac:dyDescent="0.2">
      <c r="A87" s="92"/>
      <c r="B87" s="92"/>
      <c r="C87" s="93" t="s">
        <v>148</v>
      </c>
      <c r="D87" s="92"/>
      <c r="E87" s="92"/>
      <c r="F87" s="97"/>
      <c r="G87" s="97"/>
      <c r="H87" s="82" t="s">
        <v>140</v>
      </c>
      <c r="I87" s="161"/>
    </row>
    <row r="88" spans="1:9" x14ac:dyDescent="0.2">
      <c r="A88" s="92"/>
      <c r="B88" s="92"/>
      <c r="C88" s="93" t="s">
        <v>10</v>
      </c>
      <c r="D88" s="92"/>
      <c r="E88" s="92"/>
      <c r="F88" s="97"/>
      <c r="G88" s="97"/>
      <c r="H88" s="82" t="s">
        <v>140</v>
      </c>
      <c r="I88" s="161"/>
    </row>
    <row r="89" spans="1:9" ht="25.5" x14ac:dyDescent="0.2">
      <c r="A89" s="87">
        <v>1</v>
      </c>
      <c r="B89" s="88" t="s">
        <v>499</v>
      </c>
      <c r="C89" s="88" t="s">
        <v>500</v>
      </c>
      <c r="D89" s="88" t="s">
        <v>501</v>
      </c>
      <c r="E89" s="89">
        <v>8500</v>
      </c>
      <c r="F89" s="90">
        <v>8482.1414999999997</v>
      </c>
      <c r="G89" s="91">
        <v>9.14768E-3</v>
      </c>
      <c r="H89" s="82">
        <v>7.63</v>
      </c>
      <c r="I89" s="161"/>
    </row>
    <row r="90" spans="1:9" ht="25.5" x14ac:dyDescent="0.2">
      <c r="A90" s="87">
        <v>2</v>
      </c>
      <c r="B90" s="88" t="s">
        <v>502</v>
      </c>
      <c r="C90" s="88" t="s">
        <v>503</v>
      </c>
      <c r="D90" s="88" t="s">
        <v>504</v>
      </c>
      <c r="E90" s="89">
        <v>4500</v>
      </c>
      <c r="F90" s="90">
        <v>4487.2245000000003</v>
      </c>
      <c r="G90" s="91">
        <v>4.8393100000000003E-3</v>
      </c>
      <c r="H90" s="82">
        <v>7.63</v>
      </c>
      <c r="I90" s="161"/>
    </row>
    <row r="91" spans="1:9" ht="25.5" x14ac:dyDescent="0.2">
      <c r="A91" s="87">
        <v>3</v>
      </c>
      <c r="B91" s="88" t="s">
        <v>505</v>
      </c>
      <c r="C91" s="88" t="s">
        <v>506</v>
      </c>
      <c r="D91" s="88" t="s">
        <v>504</v>
      </c>
      <c r="E91" s="89">
        <v>4500</v>
      </c>
      <c r="F91" s="90">
        <v>4468.9139999999998</v>
      </c>
      <c r="G91" s="91">
        <v>4.8195599999999996E-3</v>
      </c>
      <c r="H91" s="82">
        <v>7.7050000000000001</v>
      </c>
      <c r="I91" s="161"/>
    </row>
    <row r="92" spans="1:9" ht="25.5" x14ac:dyDescent="0.2">
      <c r="A92" s="87">
        <v>4</v>
      </c>
      <c r="B92" s="88" t="s">
        <v>507</v>
      </c>
      <c r="C92" s="88" t="s">
        <v>508</v>
      </c>
      <c r="D92" s="88" t="s">
        <v>504</v>
      </c>
      <c r="E92" s="89">
        <v>4300</v>
      </c>
      <c r="F92" s="90">
        <v>4232.5501999999997</v>
      </c>
      <c r="G92" s="91">
        <v>4.56465E-3</v>
      </c>
      <c r="H92" s="82">
        <v>7.6849999999999996</v>
      </c>
      <c r="I92" s="161"/>
    </row>
    <row r="93" spans="1:9" x14ac:dyDescent="0.2">
      <c r="A93" s="87">
        <v>5</v>
      </c>
      <c r="B93" s="88" t="s">
        <v>509</v>
      </c>
      <c r="C93" s="88" t="s">
        <v>510</v>
      </c>
      <c r="D93" s="88" t="s">
        <v>504</v>
      </c>
      <c r="E93" s="89">
        <v>3500</v>
      </c>
      <c r="F93" s="90">
        <v>3434.9349999999999</v>
      </c>
      <c r="G93" s="91">
        <v>3.7044500000000002E-3</v>
      </c>
      <c r="H93" s="82">
        <v>8.2449999999999992</v>
      </c>
      <c r="I93" s="161"/>
    </row>
    <row r="94" spans="1:9" ht="25.5" x14ac:dyDescent="0.2">
      <c r="A94" s="87">
        <v>6</v>
      </c>
      <c r="B94" s="88" t="s">
        <v>511</v>
      </c>
      <c r="C94" s="88" t="s">
        <v>512</v>
      </c>
      <c r="D94" s="88" t="s">
        <v>501</v>
      </c>
      <c r="E94" s="89">
        <v>3500</v>
      </c>
      <c r="F94" s="90">
        <v>3432.1945000000001</v>
      </c>
      <c r="G94" s="91">
        <v>3.7014999999999999E-3</v>
      </c>
      <c r="H94" s="82">
        <v>7.6749999999999998</v>
      </c>
      <c r="I94" s="161"/>
    </row>
    <row r="95" spans="1:9" ht="25.5" x14ac:dyDescent="0.2">
      <c r="A95" s="87">
        <v>7</v>
      </c>
      <c r="B95" s="88" t="s">
        <v>513</v>
      </c>
      <c r="C95" s="88" t="s">
        <v>514</v>
      </c>
      <c r="D95" s="88" t="s">
        <v>515</v>
      </c>
      <c r="E95" s="89">
        <v>3000</v>
      </c>
      <c r="F95" s="90">
        <v>3012.5160000000001</v>
      </c>
      <c r="G95" s="91">
        <v>3.2488899999999999E-3</v>
      </c>
      <c r="H95" s="82">
        <v>8.32</v>
      </c>
      <c r="I95" s="161"/>
    </row>
    <row r="96" spans="1:9" x14ac:dyDescent="0.2">
      <c r="A96" s="87">
        <v>8</v>
      </c>
      <c r="B96" s="88" t="s">
        <v>516</v>
      </c>
      <c r="C96" s="88" t="s">
        <v>517</v>
      </c>
      <c r="D96" s="88" t="s">
        <v>504</v>
      </c>
      <c r="E96" s="89">
        <v>3000</v>
      </c>
      <c r="F96" s="90">
        <v>2997.4920000000002</v>
      </c>
      <c r="G96" s="91">
        <v>3.2326899999999999E-3</v>
      </c>
      <c r="H96" s="82">
        <v>7.68</v>
      </c>
      <c r="I96" s="161"/>
    </row>
    <row r="97" spans="1:9" ht="25.5" x14ac:dyDescent="0.2">
      <c r="A97" s="87">
        <v>9</v>
      </c>
      <c r="B97" s="88" t="s">
        <v>518</v>
      </c>
      <c r="C97" s="88" t="s">
        <v>519</v>
      </c>
      <c r="D97" s="88" t="s">
        <v>504</v>
      </c>
      <c r="E97" s="89">
        <v>3000</v>
      </c>
      <c r="F97" s="90">
        <v>2958.2820000000002</v>
      </c>
      <c r="G97" s="91">
        <v>3.1903999999999999E-3</v>
      </c>
      <c r="H97" s="82">
        <v>7.6562999999999999</v>
      </c>
      <c r="I97" s="161"/>
    </row>
    <row r="98" spans="1:9" ht="25.5" x14ac:dyDescent="0.2">
      <c r="A98" s="87">
        <v>10</v>
      </c>
      <c r="B98" s="88" t="s">
        <v>520</v>
      </c>
      <c r="C98" s="88" t="s">
        <v>521</v>
      </c>
      <c r="D98" s="88" t="s">
        <v>501</v>
      </c>
      <c r="E98" s="89">
        <v>2500</v>
      </c>
      <c r="F98" s="90">
        <v>2529.9974999999999</v>
      </c>
      <c r="G98" s="91">
        <v>2.72851E-3</v>
      </c>
      <c r="H98" s="82">
        <v>7.65</v>
      </c>
      <c r="I98" s="161"/>
    </row>
    <row r="99" spans="1:9" ht="25.5" x14ac:dyDescent="0.2">
      <c r="A99" s="87">
        <v>11</v>
      </c>
      <c r="B99" s="88" t="s">
        <v>522</v>
      </c>
      <c r="C99" s="88" t="s">
        <v>523</v>
      </c>
      <c r="D99" s="88" t="s">
        <v>504</v>
      </c>
      <c r="E99" s="89">
        <v>2500</v>
      </c>
      <c r="F99" s="90">
        <v>2505.5100000000002</v>
      </c>
      <c r="G99" s="91">
        <v>2.7020999999999998E-3</v>
      </c>
      <c r="H99" s="82">
        <v>7.46</v>
      </c>
      <c r="I99" s="161"/>
    </row>
    <row r="100" spans="1:9" x14ac:dyDescent="0.2">
      <c r="A100" s="87">
        <v>12</v>
      </c>
      <c r="B100" s="88" t="s">
        <v>524</v>
      </c>
      <c r="C100" s="88" t="s">
        <v>525</v>
      </c>
      <c r="D100" s="88" t="s">
        <v>501</v>
      </c>
      <c r="E100" s="89">
        <v>2500</v>
      </c>
      <c r="F100" s="90">
        <v>2503.2750000000001</v>
      </c>
      <c r="G100" s="91">
        <v>2.6996899999999998E-3</v>
      </c>
      <c r="H100" s="82">
        <v>7.5774999999999997</v>
      </c>
      <c r="I100" s="161"/>
    </row>
    <row r="101" spans="1:9" x14ac:dyDescent="0.2">
      <c r="A101" s="87">
        <v>13</v>
      </c>
      <c r="B101" s="88" t="s">
        <v>526</v>
      </c>
      <c r="C101" s="88" t="s">
        <v>527</v>
      </c>
      <c r="D101" s="88" t="s">
        <v>501</v>
      </c>
      <c r="E101" s="89">
        <v>2500</v>
      </c>
      <c r="F101" s="90">
        <v>2502.4025000000001</v>
      </c>
      <c r="G101" s="91">
        <v>2.6987500000000002E-3</v>
      </c>
      <c r="H101" s="82">
        <v>7.4550000000000001</v>
      </c>
      <c r="I101" s="161"/>
    </row>
    <row r="102" spans="1:9" x14ac:dyDescent="0.2">
      <c r="A102" s="87">
        <v>14</v>
      </c>
      <c r="B102" s="88" t="s">
        <v>528</v>
      </c>
      <c r="C102" s="88" t="s">
        <v>529</v>
      </c>
      <c r="D102" s="88" t="s">
        <v>504</v>
      </c>
      <c r="E102" s="89">
        <v>2500</v>
      </c>
      <c r="F102" s="90">
        <v>2500.3150000000001</v>
      </c>
      <c r="G102" s="91">
        <v>2.6965000000000001E-3</v>
      </c>
      <c r="H102" s="82">
        <v>7.6950000000000003</v>
      </c>
      <c r="I102" s="161"/>
    </row>
    <row r="103" spans="1:9" ht="25.5" x14ac:dyDescent="0.2">
      <c r="A103" s="87">
        <v>15</v>
      </c>
      <c r="B103" s="88" t="s">
        <v>530</v>
      </c>
      <c r="C103" s="88" t="s">
        <v>531</v>
      </c>
      <c r="D103" s="88" t="s">
        <v>501</v>
      </c>
      <c r="E103" s="89">
        <v>2500</v>
      </c>
      <c r="F103" s="90">
        <v>2497.7550000000001</v>
      </c>
      <c r="G103" s="91">
        <v>2.69374E-3</v>
      </c>
      <c r="H103" s="82">
        <v>7.63</v>
      </c>
      <c r="I103" s="161"/>
    </row>
    <row r="104" spans="1:9" x14ac:dyDescent="0.2">
      <c r="A104" s="87">
        <v>16</v>
      </c>
      <c r="B104" s="88" t="s">
        <v>532</v>
      </c>
      <c r="C104" s="88" t="s">
        <v>533</v>
      </c>
      <c r="D104" s="88" t="s">
        <v>534</v>
      </c>
      <c r="E104" s="89">
        <v>2500</v>
      </c>
      <c r="F104" s="90">
        <v>2493.4</v>
      </c>
      <c r="G104" s="91">
        <v>2.6890400000000002E-3</v>
      </c>
      <c r="H104" s="82">
        <v>8.6449999999999996</v>
      </c>
      <c r="I104" s="161"/>
    </row>
    <row r="105" spans="1:9" ht="25.5" x14ac:dyDescent="0.2">
      <c r="A105" s="87">
        <v>17</v>
      </c>
      <c r="B105" s="88" t="s">
        <v>535</v>
      </c>
      <c r="C105" s="88" t="s">
        <v>536</v>
      </c>
      <c r="D105" s="88" t="s">
        <v>504</v>
      </c>
      <c r="E105" s="89">
        <v>2500</v>
      </c>
      <c r="F105" s="90">
        <v>2485.625</v>
      </c>
      <c r="G105" s="91">
        <v>2.6806600000000001E-3</v>
      </c>
      <c r="H105" s="82">
        <v>7.69</v>
      </c>
      <c r="I105" s="161"/>
    </row>
    <row r="106" spans="1:9" ht="25.5" x14ac:dyDescent="0.2">
      <c r="A106" s="87">
        <v>18</v>
      </c>
      <c r="B106" s="88" t="s">
        <v>537</v>
      </c>
      <c r="C106" s="88" t="s">
        <v>538</v>
      </c>
      <c r="D106" s="88" t="s">
        <v>504</v>
      </c>
      <c r="E106" s="89">
        <v>2500</v>
      </c>
      <c r="F106" s="90">
        <v>2478.2275</v>
      </c>
      <c r="G106" s="91">
        <v>2.6726800000000002E-3</v>
      </c>
      <c r="H106" s="82">
        <v>7.55</v>
      </c>
      <c r="I106" s="161"/>
    </row>
    <row r="107" spans="1:9" ht="25.5" x14ac:dyDescent="0.2">
      <c r="A107" s="87">
        <v>19</v>
      </c>
      <c r="B107" s="88" t="s">
        <v>539</v>
      </c>
      <c r="C107" s="88" t="s">
        <v>540</v>
      </c>
      <c r="D107" s="88" t="s">
        <v>504</v>
      </c>
      <c r="E107" s="89">
        <v>2500</v>
      </c>
      <c r="F107" s="90">
        <v>2466.8425000000002</v>
      </c>
      <c r="G107" s="91">
        <v>2.6603999999999998E-3</v>
      </c>
      <c r="H107" s="82">
        <v>7.73</v>
      </c>
      <c r="I107" s="161"/>
    </row>
    <row r="108" spans="1:9" ht="25.5" x14ac:dyDescent="0.2">
      <c r="A108" s="87">
        <v>20</v>
      </c>
      <c r="B108" s="88" t="s">
        <v>541</v>
      </c>
      <c r="C108" s="88" t="s">
        <v>542</v>
      </c>
      <c r="D108" s="88" t="s">
        <v>504</v>
      </c>
      <c r="E108" s="89">
        <v>2500</v>
      </c>
      <c r="F108" s="90">
        <v>2465.39</v>
      </c>
      <c r="G108" s="91">
        <v>2.65883E-3</v>
      </c>
      <c r="H108" s="82">
        <v>7.6849999999999996</v>
      </c>
      <c r="I108" s="161"/>
    </row>
    <row r="109" spans="1:9" ht="25.5" x14ac:dyDescent="0.2">
      <c r="A109" s="87">
        <v>21</v>
      </c>
      <c r="B109" s="88" t="s">
        <v>543</v>
      </c>
      <c r="C109" s="84" t="s">
        <v>976</v>
      </c>
      <c r="D109" s="88" t="s">
        <v>501</v>
      </c>
      <c r="E109" s="89">
        <v>25</v>
      </c>
      <c r="F109" s="90">
        <v>2460.9050000000002</v>
      </c>
      <c r="G109" s="91">
        <v>2.6540000000000001E-3</v>
      </c>
      <c r="H109" s="82">
        <v>7.1649000000000003</v>
      </c>
      <c r="I109" s="161">
        <v>7.43</v>
      </c>
    </row>
    <row r="110" spans="1:9" ht="25.5" x14ac:dyDescent="0.2">
      <c r="A110" s="87">
        <v>22</v>
      </c>
      <c r="B110" s="88" t="s">
        <v>544</v>
      </c>
      <c r="C110" s="88" t="s">
        <v>545</v>
      </c>
      <c r="D110" s="88" t="s">
        <v>501</v>
      </c>
      <c r="E110" s="89">
        <v>2500</v>
      </c>
      <c r="F110" s="90">
        <v>2454.5524999999998</v>
      </c>
      <c r="G110" s="91">
        <v>2.64715E-3</v>
      </c>
      <c r="H110" s="82">
        <v>7.6849999999999996</v>
      </c>
      <c r="I110" s="161"/>
    </row>
    <row r="111" spans="1:9" ht="25.5" x14ac:dyDescent="0.2">
      <c r="A111" s="87">
        <v>23</v>
      </c>
      <c r="B111" s="88" t="s">
        <v>546</v>
      </c>
      <c r="C111" s="88" t="s">
        <v>547</v>
      </c>
      <c r="D111" s="88" t="s">
        <v>501</v>
      </c>
      <c r="E111" s="89">
        <v>2000</v>
      </c>
      <c r="F111" s="90">
        <v>1994.9860000000001</v>
      </c>
      <c r="G111" s="91">
        <v>2.1515200000000001E-3</v>
      </c>
      <c r="H111" s="82">
        <v>7.71</v>
      </c>
      <c r="I111" s="161"/>
    </row>
    <row r="112" spans="1:9" ht="25.5" x14ac:dyDescent="0.2">
      <c r="A112" s="87">
        <v>24</v>
      </c>
      <c r="B112" s="88" t="s">
        <v>548</v>
      </c>
      <c r="C112" s="88" t="s">
        <v>549</v>
      </c>
      <c r="D112" s="88" t="s">
        <v>501</v>
      </c>
      <c r="E112" s="89">
        <v>2000</v>
      </c>
      <c r="F112" s="90">
        <v>1989.28</v>
      </c>
      <c r="G112" s="91">
        <v>2.1453700000000002E-3</v>
      </c>
      <c r="H112" s="82">
        <v>7.4326999999999996</v>
      </c>
      <c r="I112" s="161"/>
    </row>
    <row r="113" spans="1:9" x14ac:dyDescent="0.2">
      <c r="A113" s="87">
        <v>25</v>
      </c>
      <c r="B113" s="88" t="s">
        <v>550</v>
      </c>
      <c r="C113" s="88" t="s">
        <v>551</v>
      </c>
      <c r="D113" s="88" t="s">
        <v>504</v>
      </c>
      <c r="E113" s="89">
        <v>2000</v>
      </c>
      <c r="F113" s="90">
        <v>1978.702</v>
      </c>
      <c r="G113" s="91">
        <v>2.1339599999999999E-3</v>
      </c>
      <c r="H113" s="82">
        <v>7.665</v>
      </c>
      <c r="I113" s="161"/>
    </row>
    <row r="114" spans="1:9" ht="25.5" x14ac:dyDescent="0.2">
      <c r="A114" s="87">
        <v>26</v>
      </c>
      <c r="B114" s="88" t="s">
        <v>552</v>
      </c>
      <c r="C114" s="88" t="s">
        <v>553</v>
      </c>
      <c r="D114" s="88" t="s">
        <v>501</v>
      </c>
      <c r="E114" s="89">
        <v>1500</v>
      </c>
      <c r="F114" s="90">
        <v>1512.9960000000001</v>
      </c>
      <c r="G114" s="91">
        <v>1.63171E-3</v>
      </c>
      <c r="H114" s="82">
        <v>7.625</v>
      </c>
      <c r="I114" s="161"/>
    </row>
    <row r="115" spans="1:9" ht="25.5" x14ac:dyDescent="0.2">
      <c r="A115" s="87">
        <v>27</v>
      </c>
      <c r="B115" s="88" t="s">
        <v>554</v>
      </c>
      <c r="C115" s="88" t="s">
        <v>555</v>
      </c>
      <c r="D115" s="88" t="s">
        <v>504</v>
      </c>
      <c r="E115" s="89">
        <v>150</v>
      </c>
      <c r="F115" s="90">
        <v>1508.9385</v>
      </c>
      <c r="G115" s="91">
        <v>1.6273399999999999E-3</v>
      </c>
      <c r="H115" s="82">
        <v>7.89</v>
      </c>
      <c r="I115" s="161"/>
    </row>
    <row r="116" spans="1:9" x14ac:dyDescent="0.2">
      <c r="A116" s="87">
        <v>28</v>
      </c>
      <c r="B116" s="88" t="s">
        <v>556</v>
      </c>
      <c r="C116" s="88" t="s">
        <v>557</v>
      </c>
      <c r="D116" s="88" t="s">
        <v>504</v>
      </c>
      <c r="E116" s="89">
        <v>1500</v>
      </c>
      <c r="F116" s="90">
        <v>1507.2014999999999</v>
      </c>
      <c r="G116" s="91">
        <v>1.62546E-3</v>
      </c>
      <c r="H116" s="82">
        <v>8.16</v>
      </c>
      <c r="I116" s="161"/>
    </row>
    <row r="117" spans="1:9" ht="25.5" x14ac:dyDescent="0.2">
      <c r="A117" s="87">
        <v>29</v>
      </c>
      <c r="B117" s="88" t="s">
        <v>558</v>
      </c>
      <c r="C117" s="88" t="s">
        <v>559</v>
      </c>
      <c r="D117" s="88" t="s">
        <v>501</v>
      </c>
      <c r="E117" s="89">
        <v>1500</v>
      </c>
      <c r="F117" s="90">
        <v>1503.528</v>
      </c>
      <c r="G117" s="91">
        <v>1.6214999999999999E-3</v>
      </c>
      <c r="H117" s="82">
        <v>7.57</v>
      </c>
      <c r="I117" s="161"/>
    </row>
    <row r="118" spans="1:9" ht="25.5" x14ac:dyDescent="0.2">
      <c r="A118" s="87">
        <v>30</v>
      </c>
      <c r="B118" s="88" t="s">
        <v>560</v>
      </c>
      <c r="C118" s="88" t="s">
        <v>561</v>
      </c>
      <c r="D118" s="88" t="s">
        <v>504</v>
      </c>
      <c r="E118" s="89">
        <v>1500</v>
      </c>
      <c r="F118" s="90">
        <v>1500.204</v>
      </c>
      <c r="G118" s="91">
        <v>1.6179199999999999E-3</v>
      </c>
      <c r="H118" s="82">
        <v>7.4625000000000004</v>
      </c>
      <c r="I118" s="161"/>
    </row>
    <row r="119" spans="1:9" x14ac:dyDescent="0.2">
      <c r="A119" s="87">
        <v>31</v>
      </c>
      <c r="B119" s="88" t="s">
        <v>562</v>
      </c>
      <c r="C119" s="88" t="s">
        <v>563</v>
      </c>
      <c r="D119" s="88" t="s">
        <v>504</v>
      </c>
      <c r="E119" s="89">
        <v>150</v>
      </c>
      <c r="F119" s="90">
        <v>1499.9625000000001</v>
      </c>
      <c r="G119" s="91">
        <v>1.6176599999999999E-3</v>
      </c>
      <c r="H119" s="82">
        <v>6.2549999999999999</v>
      </c>
      <c r="I119" s="161"/>
    </row>
    <row r="120" spans="1:9" x14ac:dyDescent="0.2">
      <c r="A120" s="87">
        <v>32</v>
      </c>
      <c r="B120" s="88" t="s">
        <v>564</v>
      </c>
      <c r="C120" s="88" t="s">
        <v>565</v>
      </c>
      <c r="D120" s="88" t="s">
        <v>515</v>
      </c>
      <c r="E120" s="89">
        <v>1500</v>
      </c>
      <c r="F120" s="90">
        <v>1492.644</v>
      </c>
      <c r="G120" s="91">
        <v>1.60976E-3</v>
      </c>
      <c r="H120" s="82">
        <v>8.6768999999999998</v>
      </c>
      <c r="I120" s="161"/>
    </row>
    <row r="121" spans="1:9" ht="25.5" x14ac:dyDescent="0.2">
      <c r="A121" s="87">
        <v>33</v>
      </c>
      <c r="B121" s="88" t="s">
        <v>566</v>
      </c>
      <c r="C121" s="88" t="s">
        <v>567</v>
      </c>
      <c r="D121" s="88" t="s">
        <v>504</v>
      </c>
      <c r="E121" s="89">
        <v>1500</v>
      </c>
      <c r="F121" s="90">
        <v>1488.501</v>
      </c>
      <c r="G121" s="91">
        <v>1.6052900000000001E-3</v>
      </c>
      <c r="H121" s="82">
        <v>7.4649999999999999</v>
      </c>
      <c r="I121" s="161"/>
    </row>
    <row r="122" spans="1:9" x14ac:dyDescent="0.2">
      <c r="A122" s="87">
        <v>34</v>
      </c>
      <c r="B122" s="88" t="s">
        <v>568</v>
      </c>
      <c r="C122" s="88" t="s">
        <v>569</v>
      </c>
      <c r="D122" s="88" t="s">
        <v>504</v>
      </c>
      <c r="E122" s="89">
        <v>1500</v>
      </c>
      <c r="F122" s="90">
        <v>1477.605</v>
      </c>
      <c r="G122" s="91">
        <v>1.5935400000000001E-3</v>
      </c>
      <c r="H122" s="82">
        <v>7.9874999999999998</v>
      </c>
      <c r="I122" s="161"/>
    </row>
    <row r="123" spans="1:9" ht="25.5" x14ac:dyDescent="0.2">
      <c r="A123" s="87">
        <v>35</v>
      </c>
      <c r="B123" s="88" t="s">
        <v>570</v>
      </c>
      <c r="C123" s="88" t="s">
        <v>571</v>
      </c>
      <c r="D123" s="88" t="s">
        <v>572</v>
      </c>
      <c r="E123" s="89">
        <v>1400</v>
      </c>
      <c r="F123" s="90">
        <v>1385.6528000000001</v>
      </c>
      <c r="G123" s="91">
        <v>1.49438E-3</v>
      </c>
      <c r="H123" s="82">
        <v>7.8949999999999996</v>
      </c>
      <c r="I123" s="161"/>
    </row>
    <row r="124" spans="1:9" ht="25.5" x14ac:dyDescent="0.2">
      <c r="A124" s="87">
        <v>36</v>
      </c>
      <c r="B124" s="88" t="s">
        <v>573</v>
      </c>
      <c r="C124" s="88" t="s">
        <v>574</v>
      </c>
      <c r="D124" s="88" t="s">
        <v>504</v>
      </c>
      <c r="E124" s="89">
        <v>2500</v>
      </c>
      <c r="F124" s="90">
        <v>1331.33</v>
      </c>
      <c r="G124" s="91">
        <v>1.4357899999999999E-3</v>
      </c>
      <c r="H124" s="82">
        <v>7.05</v>
      </c>
      <c r="I124" s="161"/>
    </row>
    <row r="125" spans="1:9" ht="25.5" x14ac:dyDescent="0.2">
      <c r="A125" s="87">
        <v>37</v>
      </c>
      <c r="B125" s="88" t="s">
        <v>575</v>
      </c>
      <c r="C125" s="88" t="s">
        <v>576</v>
      </c>
      <c r="D125" s="88" t="s">
        <v>572</v>
      </c>
      <c r="E125" s="89">
        <v>1000</v>
      </c>
      <c r="F125" s="90">
        <v>1003.364</v>
      </c>
      <c r="G125" s="91">
        <v>1.08209E-3</v>
      </c>
      <c r="H125" s="82">
        <v>7.6950000000000003</v>
      </c>
      <c r="I125" s="161"/>
    </row>
    <row r="126" spans="1:9" x14ac:dyDescent="0.2">
      <c r="A126" s="87">
        <v>38</v>
      </c>
      <c r="B126" s="88" t="s">
        <v>577</v>
      </c>
      <c r="C126" s="88" t="s">
        <v>578</v>
      </c>
      <c r="D126" s="88" t="s">
        <v>501</v>
      </c>
      <c r="E126" s="89">
        <v>1000</v>
      </c>
      <c r="F126" s="90">
        <v>1001.607</v>
      </c>
      <c r="G126" s="91">
        <v>1.0801999999999999E-3</v>
      </c>
      <c r="H126" s="82">
        <v>7.2249999999999996</v>
      </c>
      <c r="I126" s="161"/>
    </row>
    <row r="127" spans="1:9" ht="25.5" x14ac:dyDescent="0.2">
      <c r="A127" s="87">
        <v>39</v>
      </c>
      <c r="B127" s="88" t="s">
        <v>579</v>
      </c>
      <c r="C127" s="88" t="s">
        <v>580</v>
      </c>
      <c r="D127" s="88" t="s">
        <v>504</v>
      </c>
      <c r="E127" s="89">
        <v>1000</v>
      </c>
      <c r="F127" s="90">
        <v>1000.799</v>
      </c>
      <c r="G127" s="91">
        <v>1.0793300000000001E-3</v>
      </c>
      <c r="H127" s="82">
        <v>7.58</v>
      </c>
      <c r="I127" s="161"/>
    </row>
    <row r="128" spans="1:9" ht="25.5" x14ac:dyDescent="0.2">
      <c r="A128" s="87">
        <v>40</v>
      </c>
      <c r="B128" s="88" t="s">
        <v>581</v>
      </c>
      <c r="C128" s="88" t="s">
        <v>582</v>
      </c>
      <c r="D128" s="88" t="s">
        <v>515</v>
      </c>
      <c r="E128" s="89">
        <v>1000</v>
      </c>
      <c r="F128" s="90">
        <v>994.71</v>
      </c>
      <c r="G128" s="91">
        <v>1.0727600000000001E-3</v>
      </c>
      <c r="H128" s="82">
        <v>7.9850000000000003</v>
      </c>
      <c r="I128" s="161"/>
    </row>
    <row r="129" spans="1:9" ht="25.5" x14ac:dyDescent="0.2">
      <c r="A129" s="87">
        <v>41</v>
      </c>
      <c r="B129" s="88" t="s">
        <v>583</v>
      </c>
      <c r="C129" s="88" t="s">
        <v>584</v>
      </c>
      <c r="D129" s="88" t="s">
        <v>504</v>
      </c>
      <c r="E129" s="89">
        <v>1000</v>
      </c>
      <c r="F129" s="90">
        <v>990.18899999999996</v>
      </c>
      <c r="G129" s="91">
        <v>1.06788E-3</v>
      </c>
      <c r="H129" s="82">
        <v>7.9962999999999997</v>
      </c>
      <c r="I129" s="161"/>
    </row>
    <row r="130" spans="1:9" x14ac:dyDescent="0.2">
      <c r="A130" s="87">
        <v>42</v>
      </c>
      <c r="B130" s="88" t="s">
        <v>585</v>
      </c>
      <c r="C130" s="88" t="s">
        <v>586</v>
      </c>
      <c r="D130" s="88" t="s">
        <v>504</v>
      </c>
      <c r="E130" s="89">
        <v>500</v>
      </c>
      <c r="F130" s="90">
        <v>494.93200000000002</v>
      </c>
      <c r="G130" s="91">
        <v>5.3377000000000003E-4</v>
      </c>
      <c r="H130" s="82">
        <v>7.66</v>
      </c>
      <c r="I130" s="161"/>
    </row>
    <row r="131" spans="1:9" x14ac:dyDescent="0.2">
      <c r="A131" s="92"/>
      <c r="B131" s="92"/>
      <c r="C131" s="93" t="s">
        <v>139</v>
      </c>
      <c r="D131" s="92"/>
      <c r="E131" s="92" t="s">
        <v>140</v>
      </c>
      <c r="F131" s="94">
        <v>97507.579500000007</v>
      </c>
      <c r="G131" s="95">
        <v>0.10515840999999999</v>
      </c>
      <c r="H131" s="82" t="s">
        <v>140</v>
      </c>
      <c r="I131" s="161"/>
    </row>
    <row r="132" spans="1:9" x14ac:dyDescent="0.2">
      <c r="A132" s="92"/>
      <c r="B132" s="92"/>
      <c r="C132" s="96"/>
      <c r="D132" s="92"/>
      <c r="E132" s="92"/>
      <c r="F132" s="97"/>
      <c r="G132" s="97"/>
      <c r="H132" s="82" t="s">
        <v>140</v>
      </c>
      <c r="I132" s="161"/>
    </row>
    <row r="133" spans="1:9" x14ac:dyDescent="0.2">
      <c r="A133" s="92"/>
      <c r="B133" s="92"/>
      <c r="C133" s="93" t="s">
        <v>149</v>
      </c>
      <c r="D133" s="92"/>
      <c r="E133" s="92"/>
      <c r="F133" s="92"/>
      <c r="G133" s="92"/>
      <c r="H133" s="82" t="s">
        <v>140</v>
      </c>
      <c r="I133" s="161"/>
    </row>
    <row r="134" spans="1:9" x14ac:dyDescent="0.2">
      <c r="A134" s="92"/>
      <c r="B134" s="92"/>
      <c r="C134" s="93" t="s">
        <v>139</v>
      </c>
      <c r="D134" s="92"/>
      <c r="E134" s="92" t="s">
        <v>140</v>
      </c>
      <c r="F134" s="98" t="s">
        <v>142</v>
      </c>
      <c r="G134" s="95">
        <v>0</v>
      </c>
      <c r="H134" s="82" t="s">
        <v>140</v>
      </c>
      <c r="I134" s="161"/>
    </row>
    <row r="135" spans="1:9" x14ac:dyDescent="0.2">
      <c r="A135" s="92"/>
      <c r="B135" s="92"/>
      <c r="C135" s="96"/>
      <c r="D135" s="92"/>
      <c r="E135" s="92"/>
      <c r="F135" s="97"/>
      <c r="G135" s="97"/>
      <c r="H135" s="82" t="s">
        <v>140</v>
      </c>
      <c r="I135" s="161"/>
    </row>
    <row r="136" spans="1:9" x14ac:dyDescent="0.2">
      <c r="A136" s="92"/>
      <c r="B136" s="92"/>
      <c r="C136" s="93" t="s">
        <v>150</v>
      </c>
      <c r="D136" s="92"/>
      <c r="E136" s="92"/>
      <c r="F136" s="92"/>
      <c r="G136" s="92"/>
      <c r="H136" s="82" t="s">
        <v>140</v>
      </c>
      <c r="I136" s="161"/>
    </row>
    <row r="137" spans="1:9" ht="25.5" x14ac:dyDescent="0.2">
      <c r="A137" s="87">
        <v>1</v>
      </c>
      <c r="B137" s="88" t="s">
        <v>587</v>
      </c>
      <c r="C137" s="84" t="s">
        <v>1178</v>
      </c>
      <c r="D137" s="88" t="s">
        <v>460</v>
      </c>
      <c r="E137" s="89">
        <v>28900000</v>
      </c>
      <c r="F137" s="90">
        <v>28062.275699999998</v>
      </c>
      <c r="G137" s="91">
        <v>3.026415E-2</v>
      </c>
      <c r="H137" s="82">
        <v>7.0327999999999999</v>
      </c>
      <c r="I137" s="161"/>
    </row>
    <row r="138" spans="1:9" ht="25.5" x14ac:dyDescent="0.2">
      <c r="A138" s="87">
        <v>2</v>
      </c>
      <c r="B138" s="88" t="s">
        <v>589</v>
      </c>
      <c r="C138" s="84" t="s">
        <v>1177</v>
      </c>
      <c r="D138" s="88" t="s">
        <v>460</v>
      </c>
      <c r="E138" s="89">
        <v>5000000</v>
      </c>
      <c r="F138" s="90">
        <v>5074.4049999999997</v>
      </c>
      <c r="G138" s="91">
        <v>5.4725599999999996E-3</v>
      </c>
      <c r="H138" s="82">
        <v>7.1729000000000003</v>
      </c>
      <c r="I138" s="161"/>
    </row>
    <row r="139" spans="1:9" ht="25.5" x14ac:dyDescent="0.2">
      <c r="A139" s="87">
        <v>3</v>
      </c>
      <c r="B139" s="88" t="s">
        <v>591</v>
      </c>
      <c r="C139" s="88" t="s">
        <v>592</v>
      </c>
      <c r="D139" s="88" t="s">
        <v>460</v>
      </c>
      <c r="E139" s="89">
        <v>4000000</v>
      </c>
      <c r="F139" s="90">
        <v>3996.5680000000002</v>
      </c>
      <c r="G139" s="91">
        <v>4.3101499999999996E-3</v>
      </c>
      <c r="H139" s="82">
        <v>7.0711000000000004</v>
      </c>
      <c r="I139" s="161"/>
    </row>
    <row r="140" spans="1:9" x14ac:dyDescent="0.2">
      <c r="A140" s="87">
        <v>4</v>
      </c>
      <c r="B140" s="88" t="s">
        <v>593</v>
      </c>
      <c r="C140" s="88" t="s">
        <v>594</v>
      </c>
      <c r="D140" s="88" t="s">
        <v>460</v>
      </c>
      <c r="E140" s="89">
        <v>3000000</v>
      </c>
      <c r="F140" s="90">
        <v>3041.991</v>
      </c>
      <c r="G140" s="91">
        <v>3.2806799999999998E-3</v>
      </c>
      <c r="H140" s="82">
        <v>7.1153000000000004</v>
      </c>
      <c r="I140" s="161"/>
    </row>
    <row r="141" spans="1:9" ht="25.5" x14ac:dyDescent="0.2">
      <c r="A141" s="87">
        <v>5</v>
      </c>
      <c r="B141" s="88" t="s">
        <v>595</v>
      </c>
      <c r="C141" s="84" t="s">
        <v>1176</v>
      </c>
      <c r="D141" s="88" t="s">
        <v>460</v>
      </c>
      <c r="E141" s="89">
        <v>2500000</v>
      </c>
      <c r="F141" s="90">
        <v>2545.7925</v>
      </c>
      <c r="G141" s="91">
        <v>2.7455499999999998E-3</v>
      </c>
      <c r="H141" s="82">
        <v>6.4287999999999998</v>
      </c>
      <c r="I141" s="161"/>
    </row>
    <row r="142" spans="1:9" ht="25.5" x14ac:dyDescent="0.2">
      <c r="A142" s="87">
        <v>6</v>
      </c>
      <c r="B142" s="88" t="s">
        <v>596</v>
      </c>
      <c r="C142" s="88" t="s">
        <v>597</v>
      </c>
      <c r="D142" s="88" t="s">
        <v>460</v>
      </c>
      <c r="E142" s="89">
        <v>2500000</v>
      </c>
      <c r="F142" s="90">
        <v>2534.165</v>
      </c>
      <c r="G142" s="91">
        <v>2.7330100000000001E-3</v>
      </c>
      <c r="H142" s="82">
        <v>6.9824000000000002</v>
      </c>
      <c r="I142" s="161"/>
    </row>
    <row r="143" spans="1:9" x14ac:dyDescent="0.2">
      <c r="A143" s="87">
        <v>7</v>
      </c>
      <c r="B143" s="88" t="s">
        <v>598</v>
      </c>
      <c r="C143" s="88" t="s">
        <v>599</v>
      </c>
      <c r="D143" s="88" t="s">
        <v>460</v>
      </c>
      <c r="E143" s="89">
        <v>2500000</v>
      </c>
      <c r="F143" s="90">
        <v>2421.9875000000002</v>
      </c>
      <c r="G143" s="91">
        <v>2.61203E-3</v>
      </c>
      <c r="H143" s="82">
        <v>7.7156000000000002</v>
      </c>
      <c r="I143" s="161"/>
    </row>
    <row r="144" spans="1:9" ht="25.5" x14ac:dyDescent="0.2">
      <c r="A144" s="87">
        <v>8</v>
      </c>
      <c r="B144" s="88" t="s">
        <v>600</v>
      </c>
      <c r="C144" s="88" t="s">
        <v>601</v>
      </c>
      <c r="D144" s="88" t="s">
        <v>460</v>
      </c>
      <c r="E144" s="89">
        <v>2500000</v>
      </c>
      <c r="F144" s="90">
        <v>2402.77</v>
      </c>
      <c r="G144" s="91">
        <v>2.5912999999999999E-3</v>
      </c>
      <c r="H144" s="82">
        <v>7.8018000000000001</v>
      </c>
      <c r="I144" s="161"/>
    </row>
    <row r="145" spans="1:9" ht="25.5" x14ac:dyDescent="0.2">
      <c r="A145" s="87">
        <v>9</v>
      </c>
      <c r="B145" s="88" t="s">
        <v>602</v>
      </c>
      <c r="C145" s="88" t="s">
        <v>603</v>
      </c>
      <c r="D145" s="88" t="s">
        <v>460</v>
      </c>
      <c r="E145" s="89">
        <v>1500000</v>
      </c>
      <c r="F145" s="90">
        <v>1526.9670000000001</v>
      </c>
      <c r="G145" s="91">
        <v>1.64678E-3</v>
      </c>
      <c r="H145" s="82">
        <v>6.6816000000000004</v>
      </c>
      <c r="I145" s="161"/>
    </row>
    <row r="146" spans="1:9" x14ac:dyDescent="0.2">
      <c r="A146" s="92"/>
      <c r="B146" s="92"/>
      <c r="C146" s="93" t="s">
        <v>139</v>
      </c>
      <c r="D146" s="92"/>
      <c r="E146" s="92" t="s">
        <v>140</v>
      </c>
      <c r="F146" s="94">
        <v>51606.921699999999</v>
      </c>
      <c r="G146" s="95">
        <v>5.5656209999999998E-2</v>
      </c>
      <c r="H146" s="82" t="s">
        <v>140</v>
      </c>
      <c r="I146" s="161"/>
    </row>
    <row r="147" spans="1:9" x14ac:dyDescent="0.2">
      <c r="A147" s="92"/>
      <c r="B147" s="92"/>
      <c r="C147" s="96"/>
      <c r="D147" s="92"/>
      <c r="E147" s="92"/>
      <c r="F147" s="97"/>
      <c r="G147" s="97"/>
      <c r="H147" s="82" t="s">
        <v>140</v>
      </c>
      <c r="I147" s="161"/>
    </row>
    <row r="148" spans="1:9" x14ac:dyDescent="0.2">
      <c r="A148" s="92"/>
      <c r="B148" s="92"/>
      <c r="C148" s="93" t="s">
        <v>151</v>
      </c>
      <c r="D148" s="92"/>
      <c r="E148" s="92"/>
      <c r="F148" s="97"/>
      <c r="G148" s="97"/>
      <c r="H148" s="82" t="s">
        <v>140</v>
      </c>
      <c r="I148" s="161"/>
    </row>
    <row r="149" spans="1:9" x14ac:dyDescent="0.2">
      <c r="A149" s="92"/>
      <c r="B149" s="92"/>
      <c r="C149" s="93" t="s">
        <v>139</v>
      </c>
      <c r="D149" s="92"/>
      <c r="E149" s="92" t="s">
        <v>140</v>
      </c>
      <c r="F149" s="98" t="s">
        <v>142</v>
      </c>
      <c r="G149" s="95">
        <v>0</v>
      </c>
      <c r="H149" s="82" t="s">
        <v>140</v>
      </c>
      <c r="I149" s="161"/>
    </row>
    <row r="150" spans="1:9" x14ac:dyDescent="0.2">
      <c r="A150" s="92"/>
      <c r="B150" s="92"/>
      <c r="C150" s="96"/>
      <c r="D150" s="92"/>
      <c r="E150" s="92"/>
      <c r="F150" s="97"/>
      <c r="G150" s="97"/>
      <c r="H150" s="82" t="s">
        <v>140</v>
      </c>
      <c r="I150" s="161"/>
    </row>
    <row r="151" spans="1:9" x14ac:dyDescent="0.2">
      <c r="A151" s="92"/>
      <c r="B151" s="92"/>
      <c r="C151" s="93" t="s">
        <v>152</v>
      </c>
      <c r="D151" s="92"/>
      <c r="E151" s="92"/>
      <c r="F151" s="94">
        <v>149114.5012</v>
      </c>
      <c r="G151" s="95">
        <v>0.16081461999999999</v>
      </c>
      <c r="H151" s="82" t="s">
        <v>140</v>
      </c>
      <c r="I151" s="161"/>
    </row>
    <row r="152" spans="1:9" x14ac:dyDescent="0.2">
      <c r="A152" s="92"/>
      <c r="B152" s="92"/>
      <c r="C152" s="96"/>
      <c r="D152" s="92"/>
      <c r="E152" s="92"/>
      <c r="F152" s="97"/>
      <c r="G152" s="97"/>
      <c r="H152" s="82" t="s">
        <v>140</v>
      </c>
      <c r="I152" s="161"/>
    </row>
    <row r="153" spans="1:9" x14ac:dyDescent="0.2">
      <c r="A153" s="92"/>
      <c r="B153" s="92"/>
      <c r="C153" s="93" t="s">
        <v>153</v>
      </c>
      <c r="D153" s="92"/>
      <c r="E153" s="92"/>
      <c r="F153" s="97"/>
      <c r="G153" s="97"/>
      <c r="H153" s="82" t="s">
        <v>140</v>
      </c>
      <c r="I153" s="161"/>
    </row>
    <row r="154" spans="1:9" x14ac:dyDescent="0.2">
      <c r="A154" s="92"/>
      <c r="B154" s="92"/>
      <c r="C154" s="93" t="s">
        <v>154</v>
      </c>
      <c r="D154" s="92"/>
      <c r="E154" s="92"/>
      <c r="F154" s="97"/>
      <c r="G154" s="97"/>
      <c r="H154" s="82" t="s">
        <v>140</v>
      </c>
      <c r="I154" s="161"/>
    </row>
    <row r="155" spans="1:9" ht="25.5" x14ac:dyDescent="0.2">
      <c r="A155" s="87">
        <v>1</v>
      </c>
      <c r="B155" s="88" t="s">
        <v>604</v>
      </c>
      <c r="C155" s="88" t="s">
        <v>605</v>
      </c>
      <c r="D155" s="88" t="s">
        <v>606</v>
      </c>
      <c r="E155" s="89">
        <v>1500</v>
      </c>
      <c r="F155" s="90">
        <v>7247.1975000000002</v>
      </c>
      <c r="G155" s="91">
        <v>7.8158399999999992E-3</v>
      </c>
      <c r="H155" s="82">
        <v>6.8823999999999996</v>
      </c>
      <c r="I155" s="161"/>
    </row>
    <row r="156" spans="1:9" x14ac:dyDescent="0.2">
      <c r="A156" s="87">
        <v>2</v>
      </c>
      <c r="B156" s="88" t="s">
        <v>607</v>
      </c>
      <c r="C156" s="88" t="s">
        <v>608</v>
      </c>
      <c r="D156" s="88" t="s">
        <v>609</v>
      </c>
      <c r="E156" s="89">
        <v>1000</v>
      </c>
      <c r="F156" s="90">
        <v>4915.67</v>
      </c>
      <c r="G156" s="91">
        <v>5.3013699999999997E-3</v>
      </c>
      <c r="H156" s="82">
        <v>6.4554</v>
      </c>
      <c r="I156" s="161"/>
    </row>
    <row r="157" spans="1:9" x14ac:dyDescent="0.2">
      <c r="A157" s="87">
        <v>3</v>
      </c>
      <c r="B157" s="88" t="s">
        <v>610</v>
      </c>
      <c r="C157" s="88" t="s">
        <v>611</v>
      </c>
      <c r="D157" s="88" t="s">
        <v>606</v>
      </c>
      <c r="E157" s="89">
        <v>1000</v>
      </c>
      <c r="F157" s="90">
        <v>4858.76</v>
      </c>
      <c r="G157" s="91">
        <v>5.2399999999999999E-3</v>
      </c>
      <c r="H157" s="82">
        <v>6.7580999999999998</v>
      </c>
      <c r="I157" s="161"/>
    </row>
    <row r="158" spans="1:9" ht="25.5" x14ac:dyDescent="0.2">
      <c r="A158" s="87">
        <v>4</v>
      </c>
      <c r="B158" s="88" t="s">
        <v>612</v>
      </c>
      <c r="C158" s="88" t="s">
        <v>613</v>
      </c>
      <c r="D158" s="88" t="s">
        <v>606</v>
      </c>
      <c r="E158" s="89">
        <v>1000</v>
      </c>
      <c r="F158" s="90">
        <v>4827.0649999999996</v>
      </c>
      <c r="G158" s="91">
        <v>5.2058199999999999E-3</v>
      </c>
      <c r="H158" s="82">
        <v>6.8823999999999996</v>
      </c>
      <c r="I158" s="161"/>
    </row>
    <row r="159" spans="1:9" ht="25.5" x14ac:dyDescent="0.2">
      <c r="A159" s="87">
        <v>5</v>
      </c>
      <c r="B159" s="88" t="s">
        <v>614</v>
      </c>
      <c r="C159" s="88" t="s">
        <v>615</v>
      </c>
      <c r="D159" s="88" t="s">
        <v>606</v>
      </c>
      <c r="E159" s="89">
        <v>500</v>
      </c>
      <c r="F159" s="90">
        <v>2422.16</v>
      </c>
      <c r="G159" s="91">
        <v>2.6122099999999998E-3</v>
      </c>
      <c r="H159" s="82">
        <v>6.8998999999999997</v>
      </c>
      <c r="I159" s="161"/>
    </row>
    <row r="160" spans="1:9" x14ac:dyDescent="0.2">
      <c r="A160" s="87">
        <v>6</v>
      </c>
      <c r="B160" s="88" t="s">
        <v>616</v>
      </c>
      <c r="C160" s="88" t="s">
        <v>617</v>
      </c>
      <c r="D160" s="88" t="s">
        <v>609</v>
      </c>
      <c r="E160" s="89">
        <v>300</v>
      </c>
      <c r="F160" s="90">
        <v>1457.8785</v>
      </c>
      <c r="G160" s="91">
        <v>1.57227E-3</v>
      </c>
      <c r="H160" s="82">
        <v>6.7601000000000004</v>
      </c>
      <c r="I160" s="161"/>
    </row>
    <row r="161" spans="1:9" x14ac:dyDescent="0.2">
      <c r="A161" s="87">
        <v>7</v>
      </c>
      <c r="B161" s="88" t="s">
        <v>618</v>
      </c>
      <c r="C161" s="88" t="s">
        <v>619</v>
      </c>
      <c r="D161" s="88" t="s">
        <v>620</v>
      </c>
      <c r="E161" s="89">
        <v>300</v>
      </c>
      <c r="F161" s="90">
        <v>1447.4385</v>
      </c>
      <c r="G161" s="91">
        <v>1.56101E-3</v>
      </c>
      <c r="H161" s="82">
        <v>6.7625000000000002</v>
      </c>
      <c r="I161" s="161"/>
    </row>
    <row r="162" spans="1:9" x14ac:dyDescent="0.2">
      <c r="A162" s="92"/>
      <c r="B162" s="92"/>
      <c r="C162" s="93" t="s">
        <v>139</v>
      </c>
      <c r="D162" s="92"/>
      <c r="E162" s="92" t="s">
        <v>140</v>
      </c>
      <c r="F162" s="94">
        <v>27176.1695</v>
      </c>
      <c r="G162" s="95">
        <v>2.9308520000000001E-2</v>
      </c>
      <c r="H162" s="82" t="s">
        <v>140</v>
      </c>
      <c r="I162" s="161"/>
    </row>
    <row r="163" spans="1:9" x14ac:dyDescent="0.2">
      <c r="A163" s="92"/>
      <c r="B163" s="92"/>
      <c r="C163" s="96"/>
      <c r="D163" s="92"/>
      <c r="E163" s="92"/>
      <c r="F163" s="97"/>
      <c r="G163" s="97"/>
      <c r="H163" s="82" t="s">
        <v>140</v>
      </c>
      <c r="I163" s="161"/>
    </row>
    <row r="164" spans="1:9" x14ac:dyDescent="0.2">
      <c r="A164" s="92"/>
      <c r="B164" s="92"/>
      <c r="C164" s="93" t="s">
        <v>155</v>
      </c>
      <c r="D164" s="92"/>
      <c r="E164" s="92"/>
      <c r="F164" s="97"/>
      <c r="G164" s="97"/>
      <c r="H164" s="82" t="s">
        <v>140</v>
      </c>
      <c r="I164" s="161"/>
    </row>
    <row r="165" spans="1:9" ht="25.5" x14ac:dyDescent="0.2">
      <c r="A165" s="87">
        <v>1</v>
      </c>
      <c r="B165" s="88" t="s">
        <v>621</v>
      </c>
      <c r="C165" s="88" t="s">
        <v>622</v>
      </c>
      <c r="D165" s="88" t="s">
        <v>606</v>
      </c>
      <c r="E165" s="89">
        <v>800</v>
      </c>
      <c r="F165" s="90">
        <v>3786.056</v>
      </c>
      <c r="G165" s="91">
        <v>4.08312E-3</v>
      </c>
      <c r="H165" s="82">
        <v>7.3400999999999996</v>
      </c>
      <c r="I165" s="161"/>
    </row>
    <row r="166" spans="1:9" x14ac:dyDescent="0.2">
      <c r="A166" s="92"/>
      <c r="B166" s="92"/>
      <c r="C166" s="93" t="s">
        <v>139</v>
      </c>
      <c r="D166" s="92"/>
      <c r="E166" s="92" t="s">
        <v>140</v>
      </c>
      <c r="F166" s="94">
        <v>3786.056</v>
      </c>
      <c r="G166" s="95">
        <v>4.08312E-3</v>
      </c>
      <c r="H166" s="82" t="s">
        <v>140</v>
      </c>
      <c r="I166" s="161"/>
    </row>
    <row r="167" spans="1:9" x14ac:dyDescent="0.2">
      <c r="A167" s="92"/>
      <c r="B167" s="92"/>
      <c r="C167" s="96"/>
      <c r="D167" s="92"/>
      <c r="E167" s="92"/>
      <c r="F167" s="97"/>
      <c r="G167" s="97"/>
      <c r="H167" s="82" t="s">
        <v>140</v>
      </c>
      <c r="I167" s="161"/>
    </row>
    <row r="168" spans="1:9" x14ac:dyDescent="0.2">
      <c r="A168" s="92"/>
      <c r="B168" s="92"/>
      <c r="C168" s="93" t="s">
        <v>156</v>
      </c>
      <c r="D168" s="92"/>
      <c r="E168" s="92"/>
      <c r="F168" s="97"/>
      <c r="G168" s="97"/>
      <c r="H168" s="82" t="s">
        <v>140</v>
      </c>
      <c r="I168" s="161"/>
    </row>
    <row r="169" spans="1:9" x14ac:dyDescent="0.2">
      <c r="A169" s="92"/>
      <c r="B169" s="92"/>
      <c r="C169" s="93" t="s">
        <v>139</v>
      </c>
      <c r="D169" s="92"/>
      <c r="E169" s="92" t="s">
        <v>140</v>
      </c>
      <c r="F169" s="98" t="s">
        <v>142</v>
      </c>
      <c r="G169" s="95">
        <v>0</v>
      </c>
      <c r="H169" s="82" t="s">
        <v>140</v>
      </c>
      <c r="I169" s="161"/>
    </row>
    <row r="170" spans="1:9" x14ac:dyDescent="0.2">
      <c r="A170" s="92"/>
      <c r="B170" s="92"/>
      <c r="C170" s="96"/>
      <c r="D170" s="92"/>
      <c r="E170" s="92"/>
      <c r="F170" s="97"/>
      <c r="G170" s="97"/>
      <c r="H170" s="82" t="s">
        <v>140</v>
      </c>
      <c r="I170" s="161"/>
    </row>
    <row r="171" spans="1:9" x14ac:dyDescent="0.2">
      <c r="A171" s="92"/>
      <c r="B171" s="92"/>
      <c r="C171" s="93" t="s">
        <v>157</v>
      </c>
      <c r="D171" s="92"/>
      <c r="E171" s="92"/>
      <c r="F171" s="97"/>
      <c r="G171" s="97"/>
      <c r="H171" s="82" t="s">
        <v>140</v>
      </c>
      <c r="I171" s="161"/>
    </row>
    <row r="172" spans="1:9" x14ac:dyDescent="0.2">
      <c r="A172" s="87">
        <v>1</v>
      </c>
      <c r="B172" s="88"/>
      <c r="C172" s="88" t="s">
        <v>158</v>
      </c>
      <c r="D172" s="88"/>
      <c r="E172" s="99"/>
      <c r="F172" s="90">
        <v>56462.493992094998</v>
      </c>
      <c r="G172" s="91">
        <v>6.0892750000000002E-2</v>
      </c>
      <c r="H172" s="82">
        <v>5.01</v>
      </c>
      <c r="I172" s="161"/>
    </row>
    <row r="173" spans="1:9" x14ac:dyDescent="0.2">
      <c r="A173" s="92"/>
      <c r="B173" s="92"/>
      <c r="C173" s="93" t="s">
        <v>139</v>
      </c>
      <c r="D173" s="92"/>
      <c r="E173" s="92" t="s">
        <v>140</v>
      </c>
      <c r="F173" s="94">
        <v>56462.493992094998</v>
      </c>
      <c r="G173" s="95">
        <v>6.0892750000000002E-2</v>
      </c>
      <c r="H173" s="82" t="s">
        <v>140</v>
      </c>
      <c r="I173" s="161"/>
    </row>
    <row r="174" spans="1:9" x14ac:dyDescent="0.2">
      <c r="A174" s="92"/>
      <c r="B174" s="92"/>
      <c r="C174" s="96"/>
      <c r="D174" s="92"/>
      <c r="E174" s="92"/>
      <c r="F174" s="97"/>
      <c r="G174" s="97"/>
      <c r="H174" s="82" t="s">
        <v>140</v>
      </c>
      <c r="I174" s="161"/>
    </row>
    <row r="175" spans="1:9" x14ac:dyDescent="0.2">
      <c r="A175" s="92"/>
      <c r="B175" s="92"/>
      <c r="C175" s="93" t="s">
        <v>159</v>
      </c>
      <c r="D175" s="92"/>
      <c r="E175" s="92"/>
      <c r="F175" s="94">
        <v>87424.719492094999</v>
      </c>
      <c r="G175" s="95">
        <v>9.4284389999999996E-2</v>
      </c>
      <c r="H175" s="82" t="s">
        <v>140</v>
      </c>
      <c r="I175" s="161"/>
    </row>
    <row r="176" spans="1:9" x14ac:dyDescent="0.2">
      <c r="A176" s="92"/>
      <c r="B176" s="92"/>
      <c r="C176" s="97"/>
      <c r="D176" s="92"/>
      <c r="E176" s="92"/>
      <c r="F176" s="92"/>
      <c r="G176" s="92"/>
      <c r="H176" s="82" t="s">
        <v>140</v>
      </c>
      <c r="I176" s="161"/>
    </row>
    <row r="177" spans="1:9" x14ac:dyDescent="0.2">
      <c r="A177" s="92"/>
      <c r="B177" s="92"/>
      <c r="C177" s="93" t="s">
        <v>160</v>
      </c>
      <c r="D177" s="92"/>
      <c r="E177" s="92"/>
      <c r="F177" s="92"/>
      <c r="G177" s="92"/>
      <c r="H177" s="82" t="s">
        <v>140</v>
      </c>
      <c r="I177" s="161"/>
    </row>
    <row r="178" spans="1:9" x14ac:dyDescent="0.2">
      <c r="A178" s="92"/>
      <c r="B178" s="92"/>
      <c r="C178" s="93" t="s">
        <v>161</v>
      </c>
      <c r="D178" s="92"/>
      <c r="E178" s="92"/>
      <c r="F178" s="92"/>
      <c r="G178" s="92"/>
      <c r="H178" s="82" t="s">
        <v>140</v>
      </c>
      <c r="I178" s="161"/>
    </row>
    <row r="179" spans="1:9" ht="25.5" x14ac:dyDescent="0.2">
      <c r="A179" s="87">
        <v>1</v>
      </c>
      <c r="B179" s="88" t="s">
        <v>308</v>
      </c>
      <c r="C179" s="88" t="s">
        <v>309</v>
      </c>
      <c r="D179" s="88"/>
      <c r="E179" s="127">
        <v>61975890.328000002</v>
      </c>
      <c r="F179" s="90">
        <v>10086.204295539999</v>
      </c>
      <c r="G179" s="91">
        <v>1.0877609999999999E-2</v>
      </c>
      <c r="H179" s="82" t="s">
        <v>140</v>
      </c>
      <c r="I179" s="161"/>
    </row>
    <row r="180" spans="1:9" x14ac:dyDescent="0.2">
      <c r="A180" s="92"/>
      <c r="B180" s="92"/>
      <c r="C180" s="93" t="s">
        <v>139</v>
      </c>
      <c r="D180" s="92"/>
      <c r="E180" s="92" t="s">
        <v>140</v>
      </c>
      <c r="F180" s="94">
        <v>10086.204295539999</v>
      </c>
      <c r="G180" s="95">
        <v>1.0877609999999999E-2</v>
      </c>
      <c r="H180" s="82" t="s">
        <v>140</v>
      </c>
      <c r="I180" s="161"/>
    </row>
    <row r="181" spans="1:9" x14ac:dyDescent="0.2">
      <c r="A181" s="92"/>
      <c r="B181" s="92"/>
      <c r="C181" s="96"/>
      <c r="D181" s="92"/>
      <c r="E181" s="92"/>
      <c r="F181" s="97"/>
      <c r="G181" s="97"/>
      <c r="H181" s="82" t="s">
        <v>140</v>
      </c>
      <c r="I181" s="161"/>
    </row>
    <row r="182" spans="1:9" x14ac:dyDescent="0.2">
      <c r="A182" s="92"/>
      <c r="B182" s="92"/>
      <c r="C182" s="93" t="s">
        <v>162</v>
      </c>
      <c r="D182" s="92"/>
      <c r="E182" s="92"/>
      <c r="F182" s="92"/>
      <c r="G182" s="92"/>
      <c r="H182" s="82" t="s">
        <v>140</v>
      </c>
      <c r="I182" s="161"/>
    </row>
    <row r="183" spans="1:9" x14ac:dyDescent="0.2">
      <c r="A183" s="92"/>
      <c r="B183" s="92"/>
      <c r="C183" s="93" t="s">
        <v>163</v>
      </c>
      <c r="D183" s="92"/>
      <c r="E183" s="92"/>
      <c r="F183" s="92"/>
      <c r="G183" s="92"/>
      <c r="H183" s="82" t="s">
        <v>140</v>
      </c>
      <c r="I183" s="161"/>
    </row>
    <row r="184" spans="1:9" x14ac:dyDescent="0.2">
      <c r="A184" s="92"/>
      <c r="B184" s="92"/>
      <c r="C184" s="93" t="s">
        <v>139</v>
      </c>
      <c r="D184" s="92"/>
      <c r="E184" s="92" t="s">
        <v>140</v>
      </c>
      <c r="F184" s="98" t="s">
        <v>142</v>
      </c>
      <c r="G184" s="95">
        <v>0</v>
      </c>
      <c r="H184" s="82" t="s">
        <v>140</v>
      </c>
      <c r="I184" s="161"/>
    </row>
    <row r="185" spans="1:9" x14ac:dyDescent="0.2">
      <c r="A185" s="92"/>
      <c r="B185" s="92"/>
      <c r="C185" s="96"/>
      <c r="D185" s="92"/>
      <c r="E185" s="92"/>
      <c r="F185" s="97"/>
      <c r="G185" s="97"/>
      <c r="H185" s="82" t="s">
        <v>140</v>
      </c>
      <c r="I185" s="161"/>
    </row>
    <row r="186" spans="1:9" x14ac:dyDescent="0.2">
      <c r="A186" s="92"/>
      <c r="B186" s="92"/>
      <c r="C186" s="93" t="s">
        <v>164</v>
      </c>
      <c r="D186" s="92"/>
      <c r="E186" s="92"/>
      <c r="F186" s="97"/>
      <c r="G186" s="97"/>
      <c r="H186" s="82" t="s">
        <v>140</v>
      </c>
      <c r="I186" s="161"/>
    </row>
    <row r="187" spans="1:9" x14ac:dyDescent="0.2">
      <c r="A187" s="92"/>
      <c r="B187" s="92"/>
      <c r="C187" s="93" t="s">
        <v>139</v>
      </c>
      <c r="D187" s="92"/>
      <c r="E187" s="92" t="s">
        <v>140</v>
      </c>
      <c r="F187" s="98" t="s">
        <v>142</v>
      </c>
      <c r="G187" s="95">
        <v>0</v>
      </c>
      <c r="H187" s="82" t="s">
        <v>140</v>
      </c>
      <c r="I187" s="161"/>
    </row>
    <row r="188" spans="1:9" x14ac:dyDescent="0.2">
      <c r="A188" s="92"/>
      <c r="B188" s="92"/>
      <c r="C188" s="96"/>
      <c r="D188" s="92"/>
      <c r="E188" s="92"/>
      <c r="F188" s="97"/>
      <c r="G188" s="97"/>
      <c r="H188" s="82" t="s">
        <v>140</v>
      </c>
      <c r="I188" s="161"/>
    </row>
    <row r="189" spans="1:9" x14ac:dyDescent="0.2">
      <c r="A189" s="99"/>
      <c r="B189" s="88"/>
      <c r="C189" s="88" t="s">
        <v>311</v>
      </c>
      <c r="D189" s="88"/>
      <c r="E189" s="99"/>
      <c r="F189" s="90">
        <v>2024.9973018000001</v>
      </c>
      <c r="G189" s="91">
        <v>2.18389E-3</v>
      </c>
      <c r="H189" s="82" t="s">
        <v>140</v>
      </c>
      <c r="I189" s="161"/>
    </row>
    <row r="190" spans="1:9" x14ac:dyDescent="0.2">
      <c r="A190" s="99"/>
      <c r="B190" s="88"/>
      <c r="C190" s="84" t="s">
        <v>1066</v>
      </c>
      <c r="D190" s="88"/>
      <c r="E190" s="99"/>
      <c r="F190" s="90">
        <v>1230.1896846</v>
      </c>
      <c r="G190" s="91">
        <v>1.32672E-3</v>
      </c>
      <c r="H190" s="82" t="s">
        <v>140</v>
      </c>
      <c r="I190" s="161"/>
    </row>
    <row r="191" spans="1:9" x14ac:dyDescent="0.2">
      <c r="A191" s="96"/>
      <c r="B191" s="96"/>
      <c r="C191" s="93" t="s">
        <v>166</v>
      </c>
      <c r="D191" s="97"/>
      <c r="E191" s="97"/>
      <c r="F191" s="94">
        <f>F190+F189+F180+F175+F151+F85</f>
        <v>927244.89807063481</v>
      </c>
      <c r="G191" s="100">
        <f>G190+G189+G180+G175+G151+G85</f>
        <v>0.99999475682779593</v>
      </c>
      <c r="H191" s="82" t="s">
        <v>140</v>
      </c>
      <c r="I191" s="161"/>
    </row>
    <row r="192" spans="1:9" x14ac:dyDescent="0.2">
      <c r="A192" s="101"/>
      <c r="B192" s="101"/>
      <c r="C192" s="102"/>
      <c r="D192" s="103"/>
      <c r="E192" s="103"/>
      <c r="F192" s="104"/>
      <c r="G192" s="105"/>
      <c r="H192" s="106"/>
    </row>
    <row r="193" spans="1:17" x14ac:dyDescent="0.2">
      <c r="A193" s="101"/>
      <c r="B193" s="192" t="s">
        <v>933</v>
      </c>
      <c r="C193" s="192"/>
      <c r="D193" s="192"/>
      <c r="E193" s="192"/>
      <c r="F193" s="192"/>
      <c r="G193" s="192"/>
      <c r="H193" s="192"/>
      <c r="J193" s="12"/>
    </row>
    <row r="194" spans="1:17" x14ac:dyDescent="0.2">
      <c r="A194" s="101"/>
      <c r="B194" s="192" t="s">
        <v>934</v>
      </c>
      <c r="C194" s="192"/>
      <c r="D194" s="192"/>
      <c r="E194" s="192"/>
      <c r="F194" s="192"/>
      <c r="G194" s="192"/>
      <c r="H194" s="192"/>
      <c r="J194" s="12"/>
    </row>
    <row r="195" spans="1:17" x14ac:dyDescent="0.2">
      <c r="A195" s="101"/>
      <c r="B195" s="192" t="s">
        <v>935</v>
      </c>
      <c r="C195" s="192"/>
      <c r="D195" s="192"/>
      <c r="E195" s="192"/>
      <c r="F195" s="192"/>
      <c r="G195" s="192"/>
      <c r="H195" s="192"/>
      <c r="J195" s="12"/>
    </row>
    <row r="196" spans="1:17" s="142" customFormat="1" ht="52.5" customHeight="1" x14ac:dyDescent="0.25">
      <c r="A196" s="141"/>
      <c r="B196" s="193" t="s">
        <v>936</v>
      </c>
      <c r="C196" s="193"/>
      <c r="D196" s="193"/>
      <c r="E196" s="193"/>
      <c r="F196" s="193"/>
      <c r="G196" s="193"/>
      <c r="H196" s="193"/>
      <c r="I196"/>
      <c r="J196" s="12"/>
      <c r="K196"/>
      <c r="L196"/>
      <c r="M196"/>
      <c r="N196"/>
      <c r="O196"/>
      <c r="P196"/>
      <c r="Q196"/>
    </row>
    <row r="197" spans="1:17" x14ac:dyDescent="0.2">
      <c r="A197" s="101"/>
      <c r="B197" s="192" t="s">
        <v>937</v>
      </c>
      <c r="C197" s="192"/>
      <c r="D197" s="192"/>
      <c r="E197" s="192"/>
      <c r="F197" s="192"/>
      <c r="G197" s="192"/>
      <c r="H197" s="192"/>
      <c r="J197" s="12"/>
    </row>
    <row r="198" spans="1:17" x14ac:dyDescent="0.2">
      <c r="A198" s="101"/>
      <c r="B198" s="101"/>
      <c r="C198" s="101"/>
      <c r="D198" s="103"/>
      <c r="E198" s="103"/>
      <c r="F198" s="103"/>
      <c r="G198" s="103"/>
    </row>
    <row r="199" spans="1:17" x14ac:dyDescent="0.2">
      <c r="A199" s="101"/>
      <c r="B199" s="195" t="s">
        <v>167</v>
      </c>
      <c r="C199" s="196"/>
      <c r="D199" s="197"/>
      <c r="E199" s="110"/>
      <c r="F199" s="103"/>
      <c r="G199" s="103"/>
    </row>
    <row r="200" spans="1:17" ht="27.75" customHeight="1" x14ac:dyDescent="0.2">
      <c r="A200" s="101"/>
      <c r="B200" s="189" t="s">
        <v>168</v>
      </c>
      <c r="C200" s="190"/>
      <c r="D200" s="81" t="s">
        <v>977</v>
      </c>
      <c r="E200" s="110"/>
      <c r="F200" s="103"/>
      <c r="G200" s="103"/>
    </row>
    <row r="201" spans="1:17" x14ac:dyDescent="0.2">
      <c r="A201" s="101"/>
      <c r="B201" s="189" t="s">
        <v>939</v>
      </c>
      <c r="C201" s="190"/>
      <c r="D201" s="81" t="str">
        <f>"Rs. "&amp;TEXT(F69,"0.00")&amp;" lacs/ #"</f>
        <v>Rs. 4.96 lacs/ #</v>
      </c>
      <c r="E201" s="110"/>
      <c r="F201" s="103"/>
      <c r="G201" s="103"/>
    </row>
    <row r="202" spans="1:17" x14ac:dyDescent="0.2">
      <c r="A202" s="101"/>
      <c r="B202" s="189" t="s">
        <v>170</v>
      </c>
      <c r="C202" s="190"/>
      <c r="D202" s="111" t="s">
        <v>140</v>
      </c>
      <c r="E202" s="110"/>
      <c r="F202" s="103"/>
      <c r="G202" s="103"/>
    </row>
    <row r="203" spans="1:17" x14ac:dyDescent="0.2">
      <c r="A203" s="112"/>
      <c r="B203" s="113" t="s">
        <v>140</v>
      </c>
      <c r="C203" s="113" t="s">
        <v>940</v>
      </c>
      <c r="D203" s="113" t="s">
        <v>171</v>
      </c>
      <c r="E203" s="112"/>
      <c r="F203" s="112"/>
      <c r="G203" s="112"/>
      <c r="H203" s="112"/>
      <c r="J203" s="12"/>
    </row>
    <row r="204" spans="1:17" x14ac:dyDescent="0.2">
      <c r="A204" s="112"/>
      <c r="B204" s="114" t="s">
        <v>172</v>
      </c>
      <c r="C204" s="115">
        <v>46234</v>
      </c>
      <c r="D204" s="115">
        <v>46265</v>
      </c>
      <c r="E204" s="112"/>
      <c r="F204" s="112"/>
      <c r="G204" s="112"/>
      <c r="J204" s="12"/>
    </row>
    <row r="205" spans="1:17" x14ac:dyDescent="0.2">
      <c r="A205" s="112"/>
      <c r="B205" s="84" t="s">
        <v>173</v>
      </c>
      <c r="C205" s="116">
        <v>185.93719999999999</v>
      </c>
      <c r="D205" s="116">
        <v>188.8895</v>
      </c>
      <c r="E205" s="112"/>
      <c r="F205" s="107"/>
      <c r="G205" s="117"/>
    </row>
    <row r="206" spans="1:17" ht="25.5" x14ac:dyDescent="0.2">
      <c r="A206" s="112"/>
      <c r="B206" s="84" t="s">
        <v>978</v>
      </c>
      <c r="C206" s="116">
        <v>38.988500000000002</v>
      </c>
      <c r="D206" s="116">
        <v>39.276899999999998</v>
      </c>
      <c r="E206" s="112"/>
      <c r="F206" s="107"/>
      <c r="G206" s="117"/>
    </row>
    <row r="207" spans="1:17" x14ac:dyDescent="0.2">
      <c r="A207" s="112"/>
      <c r="B207" s="84" t="s">
        <v>174</v>
      </c>
      <c r="C207" s="116">
        <v>160.4477</v>
      </c>
      <c r="D207" s="116">
        <v>162.85740000000001</v>
      </c>
      <c r="E207" s="112"/>
      <c r="F207" s="107"/>
      <c r="G207" s="117"/>
    </row>
    <row r="208" spans="1:17" ht="25.5" x14ac:dyDescent="0.2">
      <c r="A208" s="112"/>
      <c r="B208" s="84" t="s">
        <v>979</v>
      </c>
      <c r="C208" s="116">
        <v>24.829899999999999</v>
      </c>
      <c r="D208" s="116">
        <v>24.9925</v>
      </c>
      <c r="E208" s="112"/>
      <c r="F208" s="107"/>
      <c r="G208" s="117"/>
    </row>
    <row r="209" spans="1:16" x14ac:dyDescent="0.2">
      <c r="A209" s="112"/>
      <c r="B209" s="112"/>
      <c r="C209" s="112"/>
      <c r="D209" s="112"/>
      <c r="E209" s="112"/>
      <c r="F209" s="112"/>
      <c r="G209" s="112"/>
    </row>
    <row r="210" spans="1:16" x14ac:dyDescent="0.2">
      <c r="A210" s="112"/>
      <c r="B210" s="189" t="s">
        <v>175</v>
      </c>
      <c r="C210" s="190"/>
      <c r="D210" s="81" t="s">
        <v>140</v>
      </c>
      <c r="E210" s="112"/>
      <c r="F210" s="112"/>
      <c r="G210" s="112"/>
    </row>
    <row r="211" spans="1:16" x14ac:dyDescent="0.2">
      <c r="A211" s="112"/>
      <c r="B211" s="143" t="s">
        <v>172</v>
      </c>
      <c r="C211" s="144" t="s">
        <v>623</v>
      </c>
      <c r="D211" s="144" t="s">
        <v>624</v>
      </c>
      <c r="E211" s="112"/>
      <c r="F211" s="112"/>
      <c r="G211" s="112"/>
    </row>
    <row r="212" spans="1:16" ht="25.5" x14ac:dyDescent="0.2">
      <c r="A212" s="112"/>
      <c r="B212" s="84" t="s">
        <v>978</v>
      </c>
      <c r="C212" s="145">
        <v>0.33</v>
      </c>
      <c r="D212" s="145">
        <v>0.33</v>
      </c>
      <c r="E212" s="112"/>
      <c r="F212" s="107"/>
      <c r="G212" s="117"/>
    </row>
    <row r="213" spans="1:16" ht="25.5" x14ac:dyDescent="0.2">
      <c r="A213" s="112"/>
      <c r="B213" s="84" t="s">
        <v>979</v>
      </c>
      <c r="C213" s="145">
        <v>0.21</v>
      </c>
      <c r="D213" s="145">
        <v>0.21</v>
      </c>
      <c r="E213" s="112"/>
      <c r="F213" s="107"/>
      <c r="G213" s="117"/>
    </row>
    <row r="214" spans="1:16" x14ac:dyDescent="0.2">
      <c r="A214" s="112"/>
      <c r="B214" s="130"/>
      <c r="C214" s="130"/>
      <c r="D214" s="131"/>
      <c r="E214" s="112"/>
      <c r="F214" s="107"/>
      <c r="G214" s="117"/>
    </row>
    <row r="215" spans="1:16" x14ac:dyDescent="0.2">
      <c r="A215" s="112"/>
      <c r="B215" s="189" t="s">
        <v>176</v>
      </c>
      <c r="C215" s="190"/>
      <c r="D215" s="81" t="s">
        <v>1069</v>
      </c>
      <c r="E215" s="120"/>
      <c r="F215" s="112"/>
      <c r="G215" s="112"/>
    </row>
    <row r="216" spans="1:16" x14ac:dyDescent="0.2">
      <c r="A216" s="112"/>
      <c r="B216" s="189" t="s">
        <v>177</v>
      </c>
      <c r="C216" s="190"/>
      <c r="D216" s="81" t="s">
        <v>169</v>
      </c>
      <c r="E216" s="120"/>
      <c r="F216" s="112"/>
      <c r="G216" s="112"/>
    </row>
    <row r="217" spans="1:16" x14ac:dyDescent="0.2">
      <c r="A217" s="112"/>
      <c r="B217" s="189" t="s">
        <v>178</v>
      </c>
      <c r="C217" s="190"/>
      <c r="D217" s="81" t="s">
        <v>169</v>
      </c>
      <c r="E217" s="120"/>
      <c r="F217" s="112"/>
      <c r="G217" s="112"/>
    </row>
    <row r="218" spans="1:16" x14ac:dyDescent="0.2">
      <c r="A218" s="112"/>
      <c r="B218" s="189" t="s">
        <v>179</v>
      </c>
      <c r="C218" s="190"/>
      <c r="D218" s="121">
        <v>1.4733026970821859</v>
      </c>
      <c r="E218" s="112"/>
      <c r="F218" s="107"/>
      <c r="G218" s="117"/>
    </row>
    <row r="220" spans="1:16" s="56" customFormat="1" x14ac:dyDescent="0.2">
      <c r="B220" s="63" t="s">
        <v>1195</v>
      </c>
      <c r="C220" s="62"/>
      <c r="D220" s="62"/>
      <c r="E220" s="62"/>
      <c r="F220" s="62"/>
      <c r="G220" s="62"/>
      <c r="J220"/>
      <c r="K220"/>
      <c r="L220"/>
      <c r="M220"/>
      <c r="N220"/>
      <c r="O220"/>
      <c r="P220"/>
    </row>
    <row r="221" spans="1:16" ht="13.5" customHeight="1" x14ac:dyDescent="0.2">
      <c r="B221" s="205" t="s">
        <v>980</v>
      </c>
      <c r="C221" s="205" t="s">
        <v>981</v>
      </c>
      <c r="D221" s="208" t="s">
        <v>982</v>
      </c>
      <c r="E221" s="209"/>
      <c r="F221" s="210"/>
      <c r="G221" s="200" t="s">
        <v>983</v>
      </c>
      <c r="H221" s="201"/>
      <c r="I221" s="201"/>
      <c r="J221" s="202"/>
      <c r="K221" s="148"/>
      <c r="L221" s="148"/>
      <c r="M221" s="148"/>
      <c r="N221" s="148"/>
      <c r="O221" s="148"/>
      <c r="P221" s="148"/>
    </row>
    <row r="222" spans="1:16" ht="46.5" customHeight="1" x14ac:dyDescent="0.2">
      <c r="B222" s="206"/>
      <c r="C222" s="206"/>
      <c r="D222" s="203" t="s">
        <v>984</v>
      </c>
      <c r="E222" s="203" t="s">
        <v>985</v>
      </c>
      <c r="F222" s="203" t="s">
        <v>986</v>
      </c>
      <c r="G222" s="211" t="s">
        <v>987</v>
      </c>
      <c r="H222" s="212"/>
      <c r="I222" s="162"/>
      <c r="J222" s="203" t="s">
        <v>988</v>
      </c>
      <c r="K222" s="148"/>
      <c r="L222" s="148"/>
      <c r="M222" s="148"/>
      <c r="N222" s="148"/>
      <c r="O222" s="148"/>
      <c r="P222" s="148"/>
    </row>
    <row r="223" spans="1:16" ht="21" customHeight="1" x14ac:dyDescent="0.2">
      <c r="B223" s="207"/>
      <c r="C223" s="207"/>
      <c r="D223" s="204"/>
      <c r="E223" s="204"/>
      <c r="F223" s="204"/>
      <c r="G223" s="150" t="s">
        <v>989</v>
      </c>
      <c r="H223" s="150" t="s">
        <v>990</v>
      </c>
      <c r="I223" s="149"/>
      <c r="J223" s="204"/>
      <c r="K223" s="148"/>
      <c r="L223" s="148"/>
      <c r="M223" s="148"/>
      <c r="N223" s="148"/>
      <c r="O223" s="148"/>
      <c r="P223" s="148"/>
    </row>
    <row r="224" spans="1:16" ht="13.5" x14ac:dyDescent="0.25">
      <c r="B224" s="151" t="s">
        <v>991</v>
      </c>
      <c r="C224" s="152" t="s">
        <v>992</v>
      </c>
      <c r="D224" s="61">
        <v>977.7</v>
      </c>
      <c r="E224" s="153">
        <v>22.3</v>
      </c>
      <c r="F224" s="154">
        <f>D224+E224</f>
        <v>1000</v>
      </c>
      <c r="G224" s="155">
        <v>42.319693431000005</v>
      </c>
      <c r="H224" s="155">
        <v>26.66</v>
      </c>
      <c r="I224" s="155"/>
      <c r="J224" s="155">
        <f>G224+H224</f>
        <v>68.979693431000001</v>
      </c>
      <c r="K224" s="148"/>
      <c r="L224" s="148"/>
      <c r="M224" s="148"/>
      <c r="N224" s="148"/>
      <c r="O224" s="148"/>
      <c r="P224" s="148"/>
    </row>
    <row r="225" spans="2:17" ht="42" customHeight="1" x14ac:dyDescent="0.2">
      <c r="B225" s="213" t="s">
        <v>993</v>
      </c>
      <c r="C225" s="213"/>
      <c r="D225" s="213"/>
      <c r="E225" s="213"/>
      <c r="F225" s="213"/>
      <c r="G225" s="213"/>
      <c r="H225" s="213"/>
      <c r="I225" s="213"/>
      <c r="J225" s="213"/>
      <c r="K225" s="157"/>
      <c r="L225" s="148"/>
      <c r="M225" s="148"/>
      <c r="N225" s="148"/>
      <c r="O225" s="148"/>
      <c r="P225" s="148"/>
    </row>
    <row r="226" spans="2:17" ht="13.5" x14ac:dyDescent="0.25">
      <c r="B226" s="16" t="s">
        <v>994</v>
      </c>
      <c r="J226" s="148"/>
      <c r="K226" s="79"/>
      <c r="L226" s="148"/>
      <c r="M226" s="148"/>
      <c r="N226" s="148"/>
      <c r="O226" s="148"/>
      <c r="P226" s="148"/>
      <c r="Q226" s="148"/>
    </row>
    <row r="227" spans="2:17" x14ac:dyDescent="0.2">
      <c r="B227" s="158" t="s">
        <v>995</v>
      </c>
      <c r="K227" s="79"/>
      <c r="L227" s="148"/>
      <c r="M227" s="148"/>
      <c r="N227" s="148"/>
      <c r="O227" s="148"/>
      <c r="P227" s="148"/>
    </row>
    <row r="228" spans="2:17" x14ac:dyDescent="0.2">
      <c r="B228" s="158"/>
      <c r="K228" s="79"/>
      <c r="L228" s="148"/>
      <c r="M228" s="148"/>
      <c r="N228" s="148"/>
      <c r="O228" s="148"/>
      <c r="P228" s="148"/>
    </row>
    <row r="229" spans="2:17" x14ac:dyDescent="0.2">
      <c r="B229" s="158" t="s">
        <v>996</v>
      </c>
      <c r="K229" s="79"/>
      <c r="L229" s="148"/>
      <c r="M229" s="148"/>
      <c r="N229" s="148"/>
      <c r="O229" s="148"/>
      <c r="P229" s="148"/>
    </row>
    <row r="230" spans="2:17" x14ac:dyDescent="0.2">
      <c r="B230" s="158"/>
      <c r="K230" s="79"/>
      <c r="L230" s="148"/>
      <c r="M230" s="148"/>
      <c r="N230" s="148"/>
      <c r="O230" s="148"/>
      <c r="P230" s="148"/>
    </row>
    <row r="231" spans="2:17" x14ac:dyDescent="0.2">
      <c r="B231" s="158" t="s">
        <v>997</v>
      </c>
      <c r="K231" s="79"/>
    </row>
    <row r="232" spans="2:17" s="56" customFormat="1" x14ac:dyDescent="0.2">
      <c r="B232" s="63"/>
      <c r="C232" s="62"/>
      <c r="D232" s="62"/>
      <c r="E232" s="62"/>
      <c r="F232" s="62"/>
      <c r="G232" s="62"/>
      <c r="J232"/>
      <c r="K232"/>
      <c r="L232"/>
      <c r="M232"/>
      <c r="N232"/>
      <c r="O232"/>
      <c r="P232"/>
    </row>
    <row r="233" spans="2:17" s="56" customFormat="1" x14ac:dyDescent="0.2">
      <c r="B233" s="163" t="s">
        <v>980</v>
      </c>
      <c r="C233" s="163" t="s">
        <v>981</v>
      </c>
      <c r="D233" s="214" t="s">
        <v>998</v>
      </c>
      <c r="E233" s="215"/>
      <c r="F233" s="216" t="s">
        <v>999</v>
      </c>
      <c r="G233" s="216"/>
      <c r="J233"/>
      <c r="K233"/>
      <c r="L233"/>
      <c r="M233"/>
      <c r="N233"/>
      <c r="O233"/>
      <c r="P233"/>
    </row>
    <row r="234" spans="2:17" s="56" customFormat="1" ht="25.5" x14ac:dyDescent="0.2">
      <c r="B234" s="164" t="s">
        <v>1000</v>
      </c>
      <c r="C234" s="165" t="s">
        <v>1001</v>
      </c>
      <c r="D234" s="217">
        <v>0</v>
      </c>
      <c r="E234" s="218"/>
      <c r="F234" s="217">
        <v>0</v>
      </c>
      <c r="G234" s="218"/>
      <c r="J234"/>
      <c r="K234"/>
      <c r="L234"/>
      <c r="M234"/>
      <c r="N234"/>
      <c r="O234"/>
      <c r="P234"/>
    </row>
    <row r="235" spans="2:17" s="56" customFormat="1" x14ac:dyDescent="0.2">
      <c r="B235" s="219" t="s">
        <v>1002</v>
      </c>
      <c r="C235" s="220"/>
      <c r="D235" s="220"/>
      <c r="E235" s="220"/>
      <c r="F235" s="220"/>
      <c r="G235" s="221"/>
      <c r="J235"/>
      <c r="K235"/>
      <c r="L235"/>
      <c r="M235"/>
      <c r="N235"/>
      <c r="O235"/>
      <c r="P235"/>
    </row>
    <row r="236" spans="2:17" s="56" customFormat="1" x14ac:dyDescent="0.2">
      <c r="B236" s="216" t="s">
        <v>980</v>
      </c>
      <c r="C236" s="216" t="s">
        <v>981</v>
      </c>
      <c r="D236" s="219" t="s">
        <v>1003</v>
      </c>
      <c r="E236" s="220"/>
      <c r="F236" s="221"/>
      <c r="G236" s="164"/>
      <c r="J236"/>
      <c r="K236"/>
      <c r="L236"/>
      <c r="M236"/>
      <c r="N236"/>
      <c r="O236"/>
      <c r="P236"/>
    </row>
    <row r="237" spans="2:17" s="56" customFormat="1" ht="51" x14ac:dyDescent="0.2">
      <c r="B237" s="216"/>
      <c r="C237" s="216"/>
      <c r="D237" s="166" t="s">
        <v>1004</v>
      </c>
      <c r="E237" s="166" t="s">
        <v>1005</v>
      </c>
      <c r="F237" s="166" t="s">
        <v>1006</v>
      </c>
      <c r="G237" s="166" t="s">
        <v>1196</v>
      </c>
      <c r="H237" s="66"/>
      <c r="I237" s="66"/>
      <c r="J237"/>
      <c r="K237"/>
      <c r="L237"/>
      <c r="M237"/>
      <c r="N237"/>
      <c r="O237"/>
      <c r="P237"/>
    </row>
    <row r="238" spans="2:17" s="56" customFormat="1" ht="25.5" x14ac:dyDescent="0.2">
      <c r="B238" s="167" t="s">
        <v>1000</v>
      </c>
      <c r="C238" s="165" t="s">
        <v>1001</v>
      </c>
      <c r="D238" s="168">
        <v>700</v>
      </c>
      <c r="E238" s="168">
        <v>24.098357999999998</v>
      </c>
      <c r="F238" s="169">
        <v>724.09835799999996</v>
      </c>
      <c r="G238" s="170">
        <f>F238/F191</f>
        <v>7.8091382277397042E-4</v>
      </c>
      <c r="H238" s="67"/>
      <c r="I238" s="67"/>
      <c r="J238"/>
      <c r="K238"/>
      <c r="L238"/>
      <c r="M238"/>
      <c r="N238"/>
      <c r="O238"/>
      <c r="P238"/>
    </row>
    <row r="239" spans="2:17" s="56" customFormat="1" ht="29.25" customHeight="1" x14ac:dyDescent="0.2">
      <c r="B239" s="222" t="s">
        <v>1007</v>
      </c>
      <c r="C239" s="223"/>
      <c r="D239" s="223"/>
      <c r="E239" s="223"/>
      <c r="F239" s="223"/>
      <c r="G239" s="224"/>
      <c r="J239"/>
      <c r="K239"/>
      <c r="L239"/>
      <c r="M239"/>
      <c r="N239"/>
      <c r="O239"/>
      <c r="P239"/>
    </row>
    <row r="240" spans="2:17" s="56" customFormat="1" x14ac:dyDescent="0.2">
      <c r="J240"/>
      <c r="K240"/>
      <c r="L240"/>
      <c r="M240"/>
      <c r="N240"/>
      <c r="O240"/>
      <c r="P240"/>
    </row>
    <row r="241" spans="2:16" s="56" customFormat="1" x14ac:dyDescent="0.2">
      <c r="B241" s="225" t="s">
        <v>1008</v>
      </c>
      <c r="C241" s="226"/>
      <c r="D241" s="227"/>
      <c r="J241"/>
      <c r="K241"/>
      <c r="L241"/>
      <c r="M241"/>
      <c r="N241"/>
      <c r="O241"/>
      <c r="P241"/>
    </row>
    <row r="242" spans="2:16" s="56" customFormat="1" ht="25.5" x14ac:dyDescent="0.2">
      <c r="B242" s="228" t="s">
        <v>1009</v>
      </c>
      <c r="C242" s="228"/>
      <c r="D242" s="55" t="s">
        <v>461</v>
      </c>
      <c r="J242"/>
      <c r="K242"/>
      <c r="L242"/>
      <c r="M242"/>
      <c r="N242"/>
      <c r="O242"/>
      <c r="P242"/>
    </row>
    <row r="243" spans="2:16" s="56" customFormat="1" x14ac:dyDescent="0.2">
      <c r="B243" s="228" t="s">
        <v>1010</v>
      </c>
      <c r="C243" s="228"/>
      <c r="D243" s="55"/>
      <c r="J243"/>
      <c r="K243"/>
      <c r="L243"/>
      <c r="M243"/>
      <c r="N243"/>
      <c r="O243"/>
      <c r="P243"/>
    </row>
    <row r="244" spans="2:16" s="56" customFormat="1" x14ac:dyDescent="0.2">
      <c r="B244" s="229"/>
      <c r="C244" s="230"/>
      <c r="D244" s="43"/>
      <c r="J244"/>
      <c r="K244"/>
      <c r="L244"/>
      <c r="M244"/>
      <c r="N244"/>
      <c r="O244"/>
      <c r="P244"/>
    </row>
    <row r="245" spans="2:16" s="56" customFormat="1" x14ac:dyDescent="0.2">
      <c r="B245" s="228" t="s">
        <v>1011</v>
      </c>
      <c r="C245" s="228"/>
      <c r="D245" s="128">
        <v>6.8151457596962333</v>
      </c>
      <c r="J245"/>
      <c r="K245"/>
      <c r="L245"/>
      <c r="M245"/>
      <c r="N245"/>
      <c r="O245"/>
      <c r="P245"/>
    </row>
    <row r="246" spans="2:16" s="56" customFormat="1" x14ac:dyDescent="0.2">
      <c r="B246" s="229"/>
      <c r="C246" s="230"/>
      <c r="D246" s="68"/>
      <c r="J246"/>
      <c r="K246"/>
      <c r="L246"/>
      <c r="M246"/>
      <c r="N246"/>
      <c r="O246"/>
      <c r="P246"/>
    </row>
    <row r="247" spans="2:16" s="56" customFormat="1" x14ac:dyDescent="0.2">
      <c r="B247" s="228" t="s">
        <v>1012</v>
      </c>
      <c r="C247" s="228"/>
      <c r="D247" s="128">
        <v>2.5804365824355426</v>
      </c>
      <c r="J247"/>
      <c r="K247"/>
      <c r="L247"/>
      <c r="M247"/>
      <c r="N247"/>
      <c r="O247"/>
      <c r="P247"/>
    </row>
    <row r="248" spans="2:16" s="56" customFormat="1" x14ac:dyDescent="0.2">
      <c r="B248" s="228" t="s">
        <v>1013</v>
      </c>
      <c r="C248" s="228"/>
      <c r="D248" s="128">
        <v>3.7085316666838422</v>
      </c>
      <c r="J248"/>
      <c r="K248"/>
      <c r="L248"/>
      <c r="M248"/>
      <c r="N248"/>
      <c r="O248"/>
      <c r="P248"/>
    </row>
    <row r="249" spans="2:16" s="56" customFormat="1" x14ac:dyDescent="0.2">
      <c r="B249" s="229"/>
      <c r="C249" s="230"/>
      <c r="D249" s="43"/>
      <c r="J249"/>
      <c r="K249"/>
      <c r="L249"/>
      <c r="M249"/>
      <c r="N249"/>
      <c r="O249"/>
      <c r="P249"/>
    </row>
    <row r="250" spans="2:16" s="56" customFormat="1" x14ac:dyDescent="0.2">
      <c r="B250" s="228" t="s">
        <v>1014</v>
      </c>
      <c r="C250" s="228"/>
      <c r="D250" s="44" t="s">
        <v>1197</v>
      </c>
      <c r="J250"/>
      <c r="K250"/>
      <c r="L250"/>
      <c r="M250"/>
      <c r="N250"/>
      <c r="O250"/>
      <c r="P250"/>
    </row>
    <row r="251" spans="2:16" s="56" customFormat="1" x14ac:dyDescent="0.2">
      <c r="B251" s="229" t="s">
        <v>1015</v>
      </c>
      <c r="C251" s="231"/>
      <c r="D251" s="230"/>
      <c r="J251"/>
      <c r="K251"/>
      <c r="L251"/>
      <c r="M251"/>
      <c r="N251"/>
      <c r="O251"/>
      <c r="P251"/>
    </row>
    <row r="253" spans="2:16" x14ac:dyDescent="0.2">
      <c r="B253" s="191" t="s">
        <v>944</v>
      </c>
      <c r="C253" s="191"/>
    </row>
    <row r="255" spans="2:16" ht="153.75" customHeight="1" x14ac:dyDescent="0.2"/>
    <row r="258" spans="2:7" x14ac:dyDescent="0.2">
      <c r="B258" s="13" t="s">
        <v>945</v>
      </c>
      <c r="C258" s="122"/>
      <c r="D258" s="13"/>
    </row>
    <row r="259" spans="2:7" x14ac:dyDescent="0.2">
      <c r="B259" s="13" t="s">
        <v>1016</v>
      </c>
      <c r="D259" s="13"/>
    </row>
    <row r="260" spans="2:7" ht="165" customHeight="1" x14ac:dyDescent="0.2"/>
    <row r="264" spans="2:7" ht="13.5" x14ac:dyDescent="0.25">
      <c r="B264" s="15"/>
      <c r="C264" s="15"/>
      <c r="D264" s="15"/>
      <c r="E264" s="15"/>
      <c r="F264" s="15"/>
      <c r="G264" s="16" t="s">
        <v>1069</v>
      </c>
    </row>
    <row r="265" spans="2:7" ht="13.5" x14ac:dyDescent="0.25">
      <c r="B265" s="199" t="s">
        <v>1198</v>
      </c>
      <c r="C265" s="199"/>
      <c r="D265" s="199"/>
      <c r="E265" s="199"/>
      <c r="F265" s="199"/>
      <c r="G265" s="199"/>
    </row>
    <row r="266" spans="2:7" ht="13.5" x14ac:dyDescent="0.25">
      <c r="B266" s="199" t="s">
        <v>1199</v>
      </c>
      <c r="C266" s="199"/>
      <c r="D266" s="199"/>
      <c r="E266" s="199"/>
      <c r="F266" s="199"/>
      <c r="G266" s="199"/>
    </row>
    <row r="267" spans="2:7" ht="13.5" x14ac:dyDescent="0.25">
      <c r="B267" s="16"/>
      <c r="C267" s="16"/>
      <c r="D267" s="16"/>
      <c r="E267" s="16"/>
      <c r="F267" s="16"/>
      <c r="G267" s="16"/>
    </row>
    <row r="268" spans="2:7" ht="13.5" x14ac:dyDescent="0.25">
      <c r="B268" s="199" t="s">
        <v>1200</v>
      </c>
      <c r="C268" s="199"/>
      <c r="D268" s="199"/>
      <c r="E268" s="199"/>
      <c r="F268" s="199"/>
      <c r="G268" s="199"/>
    </row>
    <row r="269" spans="2:7" ht="13.5" x14ac:dyDescent="0.25">
      <c r="B269" s="16" t="s">
        <v>1238</v>
      </c>
      <c r="C269" s="15"/>
      <c r="D269" s="15"/>
      <c r="E269" s="15"/>
      <c r="F269" s="15"/>
      <c r="G269" s="15"/>
    </row>
    <row r="270" spans="2:7" ht="13.5" x14ac:dyDescent="0.25">
      <c r="B270" s="15"/>
      <c r="C270" s="15"/>
      <c r="D270" s="15"/>
      <c r="E270" s="15"/>
      <c r="F270" s="15"/>
      <c r="G270" s="17"/>
    </row>
    <row r="271" spans="2:7" ht="13.5" x14ac:dyDescent="0.25">
      <c r="B271" s="16" t="s">
        <v>1239</v>
      </c>
      <c r="C271" s="15"/>
      <c r="D271" s="15"/>
      <c r="E271" s="18"/>
      <c r="F271" s="18"/>
      <c r="G271" s="18"/>
    </row>
    <row r="272" spans="2:7" ht="13.5" x14ac:dyDescent="0.25">
      <c r="B272" s="15"/>
      <c r="C272" s="15"/>
      <c r="D272" s="15"/>
      <c r="E272" s="15"/>
      <c r="F272" s="15"/>
      <c r="G272" s="15"/>
    </row>
    <row r="273" spans="2:7" ht="13.5" x14ac:dyDescent="0.25">
      <c r="B273" s="16" t="s">
        <v>1211</v>
      </c>
      <c r="C273" s="15"/>
      <c r="D273" s="15"/>
      <c r="E273" s="15"/>
      <c r="F273" s="15"/>
      <c r="G273" s="15"/>
    </row>
    <row r="274" spans="2:7" ht="13.5" x14ac:dyDescent="0.25">
      <c r="B274" s="16"/>
      <c r="C274" s="15"/>
      <c r="D274" s="15"/>
      <c r="E274" s="15"/>
      <c r="F274" s="15"/>
      <c r="G274" s="15"/>
    </row>
    <row r="275" spans="2:7" ht="121.5" x14ac:dyDescent="0.2">
      <c r="B275" s="21" t="s">
        <v>1202</v>
      </c>
      <c r="C275" s="22" t="s">
        <v>1212</v>
      </c>
      <c r="D275" s="22" t="s">
        <v>1213</v>
      </c>
      <c r="E275" s="22" t="s">
        <v>1214</v>
      </c>
      <c r="F275" s="22" t="s">
        <v>1215</v>
      </c>
      <c r="G275" s="22" t="s">
        <v>1216</v>
      </c>
    </row>
    <row r="276" spans="2:7" ht="13.5" x14ac:dyDescent="0.25">
      <c r="B276" s="23" t="s">
        <v>461</v>
      </c>
      <c r="C276" s="7">
        <v>6900</v>
      </c>
      <c r="D276" s="7">
        <v>6900</v>
      </c>
      <c r="E276" s="8">
        <v>46052.09</v>
      </c>
      <c r="F276" s="8">
        <v>44623.96</v>
      </c>
      <c r="G276" s="8">
        <v>-1428.1299999999974</v>
      </c>
    </row>
    <row r="277" spans="2:7" ht="13.5" x14ac:dyDescent="0.25">
      <c r="B277" s="19"/>
      <c r="C277" s="123"/>
      <c r="D277" s="123"/>
      <c r="E277" s="15"/>
      <c r="F277" s="15"/>
      <c r="G277" s="20"/>
    </row>
    <row r="278" spans="2:7" ht="13.5" x14ac:dyDescent="0.25">
      <c r="B278" s="16" t="s">
        <v>1217</v>
      </c>
      <c r="C278" s="123"/>
      <c r="D278" s="15"/>
      <c r="E278" s="15"/>
      <c r="F278" s="15"/>
      <c r="G278" s="15"/>
    </row>
    <row r="279" spans="2:7" ht="13.5" x14ac:dyDescent="0.25">
      <c r="B279" s="19"/>
      <c r="C279" s="123"/>
      <c r="D279" s="15"/>
      <c r="E279" s="15"/>
      <c r="F279" s="15"/>
      <c r="G279" s="15"/>
    </row>
    <row r="280" spans="2:7" ht="40.5" x14ac:dyDescent="0.2">
      <c r="B280" s="21" t="s">
        <v>1202</v>
      </c>
      <c r="C280" s="21" t="s">
        <v>1203</v>
      </c>
      <c r="D280" s="21" t="s">
        <v>1204</v>
      </c>
      <c r="E280" s="22" t="s">
        <v>1205</v>
      </c>
      <c r="F280" s="22" t="s">
        <v>1206</v>
      </c>
      <c r="G280" s="22" t="s">
        <v>1207</v>
      </c>
    </row>
    <row r="281" spans="2:7" ht="13.5" x14ac:dyDescent="0.2">
      <c r="B281" s="23" t="s">
        <v>461</v>
      </c>
      <c r="C281" s="23" t="s">
        <v>975</v>
      </c>
      <c r="D281" s="24" t="s">
        <v>1218</v>
      </c>
      <c r="E281" s="25">
        <v>325.99</v>
      </c>
      <c r="F281" s="25">
        <v>323.2</v>
      </c>
      <c r="G281" s="25">
        <v>756.13506770000015</v>
      </c>
    </row>
    <row r="282" spans="2:7" ht="13.5" x14ac:dyDescent="0.25">
      <c r="B282" s="19"/>
      <c r="C282" s="123"/>
      <c r="D282" s="15"/>
      <c r="E282" s="15"/>
      <c r="F282" s="15"/>
      <c r="G282" s="15"/>
    </row>
    <row r="283" spans="2:7" ht="13.5" x14ac:dyDescent="0.25">
      <c r="B283" s="16" t="s">
        <v>1220</v>
      </c>
      <c r="C283" s="15"/>
      <c r="D283" s="15"/>
      <c r="E283" s="15"/>
      <c r="F283" s="15"/>
      <c r="G283" s="15"/>
    </row>
    <row r="284" spans="2:7" ht="13.5" x14ac:dyDescent="0.25">
      <c r="B284" s="15"/>
      <c r="C284" s="15"/>
      <c r="D284" s="15"/>
      <c r="E284" s="15"/>
      <c r="F284" s="15"/>
      <c r="G284" s="15"/>
    </row>
    <row r="285" spans="2:7" ht="13.5" x14ac:dyDescent="0.25">
      <c r="B285" s="26" t="s">
        <v>1202</v>
      </c>
      <c r="C285" s="26" t="s">
        <v>1210</v>
      </c>
      <c r="D285" s="15"/>
      <c r="E285" s="15"/>
      <c r="F285" s="15"/>
      <c r="G285" s="15"/>
    </row>
    <row r="286" spans="2:7" ht="13.5" x14ac:dyDescent="0.25">
      <c r="B286" s="27" t="s">
        <v>461</v>
      </c>
      <c r="C286" s="28">
        <v>0.35416300000000001</v>
      </c>
      <c r="D286" s="15"/>
      <c r="E286" s="15"/>
      <c r="F286" s="15"/>
      <c r="G286" s="15"/>
    </row>
    <row r="287" spans="2:7" ht="13.5" x14ac:dyDescent="0.25">
      <c r="B287" s="19"/>
      <c r="C287" s="123"/>
      <c r="D287" s="15"/>
      <c r="E287" s="15"/>
      <c r="F287" s="15"/>
      <c r="G287" s="15"/>
    </row>
    <row r="288" spans="2:7" ht="13.5" x14ac:dyDescent="0.25">
      <c r="B288" s="16" t="s">
        <v>1221</v>
      </c>
      <c r="C288" s="15"/>
      <c r="D288" s="15"/>
      <c r="E288" s="15"/>
      <c r="F288" s="15"/>
      <c r="G288" s="15"/>
    </row>
    <row r="289" spans="2:7" ht="13.5" x14ac:dyDescent="0.25">
      <c r="B289" s="16"/>
      <c r="C289" s="15"/>
      <c r="D289" s="15"/>
      <c r="E289" s="15"/>
      <c r="F289" s="15"/>
      <c r="G289" s="15"/>
    </row>
    <row r="290" spans="2:7" ht="121.5" x14ac:dyDescent="0.2">
      <c r="B290" s="21" t="s">
        <v>1202</v>
      </c>
      <c r="C290" s="22" t="s">
        <v>1212</v>
      </c>
      <c r="D290" s="22" t="s">
        <v>1213</v>
      </c>
      <c r="E290" s="22" t="s">
        <v>1214</v>
      </c>
      <c r="F290" s="22" t="s">
        <v>1222</v>
      </c>
      <c r="G290" s="22" t="s">
        <v>1223</v>
      </c>
    </row>
    <row r="291" spans="2:7" ht="13.5" x14ac:dyDescent="0.25">
      <c r="B291" s="9" t="s">
        <v>461</v>
      </c>
      <c r="C291" s="29">
        <v>19355</v>
      </c>
      <c r="D291" s="29">
        <v>19355</v>
      </c>
      <c r="E291" s="8">
        <v>165505.71</v>
      </c>
      <c r="F291" s="8">
        <v>166528.29999999999</v>
      </c>
      <c r="G291" s="8">
        <v>1022.5899999999965</v>
      </c>
    </row>
    <row r="292" spans="2:7" ht="13.5" x14ac:dyDescent="0.25">
      <c r="B292" s="30"/>
      <c r="C292" s="31"/>
      <c r="D292" s="31"/>
      <c r="E292" s="32"/>
      <c r="F292" s="32"/>
      <c r="G292" s="32"/>
    </row>
    <row r="293" spans="2:7" ht="13.5" x14ac:dyDescent="0.25">
      <c r="B293" s="16" t="s">
        <v>1225</v>
      </c>
      <c r="C293" s="15"/>
      <c r="D293" s="33"/>
      <c r="E293" s="15"/>
      <c r="F293" s="15"/>
      <c r="G293" s="15"/>
    </row>
    <row r="294" spans="2:7" ht="13.5" x14ac:dyDescent="0.25">
      <c r="B294" s="15"/>
      <c r="C294" s="15"/>
      <c r="D294" s="33"/>
      <c r="E294" s="33"/>
      <c r="F294" s="34"/>
      <c r="G294" s="34"/>
    </row>
    <row r="295" spans="2:7" ht="13.5" x14ac:dyDescent="0.25">
      <c r="B295" s="16" t="s">
        <v>1226</v>
      </c>
      <c r="C295" s="15"/>
      <c r="D295" s="15"/>
      <c r="E295" s="15"/>
      <c r="F295" s="15"/>
      <c r="G295" s="15" t="s">
        <v>1227</v>
      </c>
    </row>
    <row r="296" spans="2:7" ht="13.5" x14ac:dyDescent="0.25">
      <c r="B296" s="15"/>
      <c r="C296" s="35"/>
      <c r="D296" s="36"/>
      <c r="E296" s="15"/>
      <c r="F296" s="15"/>
      <c r="G296" s="15"/>
    </row>
    <row r="297" spans="2:7" ht="13.5" x14ac:dyDescent="0.25">
      <c r="B297" s="16" t="s">
        <v>1228</v>
      </c>
      <c r="C297" s="15"/>
      <c r="D297" s="15"/>
      <c r="E297" s="15"/>
      <c r="F297" s="15"/>
      <c r="G297" s="15"/>
    </row>
    <row r="298" spans="2:7" ht="13.5" x14ac:dyDescent="0.25">
      <c r="B298" s="15"/>
      <c r="C298" s="15"/>
      <c r="D298" s="15"/>
      <c r="E298" s="15"/>
      <c r="F298" s="15"/>
      <c r="G298" s="15"/>
    </row>
    <row r="299" spans="2:7" ht="13.5" x14ac:dyDescent="0.25">
      <c r="B299" s="16" t="s">
        <v>1229</v>
      </c>
      <c r="C299" s="15"/>
      <c r="D299" s="15"/>
      <c r="E299" s="15"/>
      <c r="F299" s="15"/>
      <c r="G299" s="15"/>
    </row>
    <row r="300" spans="2:7" ht="13.5" x14ac:dyDescent="0.25">
      <c r="B300" s="15"/>
      <c r="C300" s="37"/>
      <c r="D300" s="38"/>
      <c r="E300" s="10"/>
      <c r="F300" s="34"/>
      <c r="G300" s="34"/>
    </row>
    <row r="301" spans="2:7" ht="13.5" x14ac:dyDescent="0.25">
      <c r="B301" s="16" t="s">
        <v>1230</v>
      </c>
      <c r="C301" s="15"/>
      <c r="D301" s="15"/>
      <c r="E301" s="15"/>
      <c r="F301" s="15"/>
      <c r="G301" s="15"/>
    </row>
    <row r="302" spans="2:7" ht="13.5" x14ac:dyDescent="0.25">
      <c r="B302" s="19"/>
      <c r="C302" s="36"/>
      <c r="D302" s="15"/>
      <c r="E302" s="15"/>
      <c r="F302" s="15"/>
      <c r="G302" s="15"/>
    </row>
    <row r="303" spans="2:7" ht="13.5" x14ac:dyDescent="0.25">
      <c r="B303" s="16" t="s">
        <v>1231</v>
      </c>
      <c r="C303" s="15"/>
      <c r="D303" s="15"/>
      <c r="E303" s="15"/>
      <c r="F303" s="15"/>
      <c r="G303" s="15"/>
    </row>
    <row r="304" spans="2:7" ht="13.5" x14ac:dyDescent="0.25">
      <c r="B304" s="15"/>
      <c r="C304" s="15"/>
      <c r="D304" s="15"/>
      <c r="E304" s="15"/>
      <c r="F304" s="11"/>
      <c r="G304" s="39"/>
    </row>
    <row r="305" spans="2:7" ht="13.5" x14ac:dyDescent="0.25">
      <c r="B305" s="16" t="s">
        <v>1232</v>
      </c>
      <c r="C305" s="15"/>
      <c r="D305" s="15"/>
      <c r="E305" s="15"/>
      <c r="F305" s="15"/>
      <c r="G305" s="15"/>
    </row>
    <row r="306" spans="2:7" ht="13.5" x14ac:dyDescent="0.25">
      <c r="B306" s="15"/>
      <c r="C306" s="15"/>
      <c r="D306" s="15"/>
      <c r="E306" s="39"/>
      <c r="F306" s="15"/>
      <c r="G306" s="15"/>
    </row>
    <row r="307" spans="2:7" ht="13.5" x14ac:dyDescent="0.25">
      <c r="B307" s="16" t="s">
        <v>1233</v>
      </c>
      <c r="C307" s="15"/>
      <c r="D307" s="15"/>
      <c r="E307" s="39"/>
      <c r="F307" s="15"/>
      <c r="G307" s="40"/>
    </row>
    <row r="308" spans="2:7" ht="13.5" x14ac:dyDescent="0.25">
      <c r="B308" s="15"/>
      <c r="C308" s="15"/>
      <c r="D308" s="15"/>
      <c r="E308" s="39"/>
      <c r="F308" s="15"/>
      <c r="G308" s="15"/>
    </row>
    <row r="309" spans="2:7" ht="13.5" x14ac:dyDescent="0.25">
      <c r="B309" s="16" t="s">
        <v>1234</v>
      </c>
      <c r="C309" s="15"/>
      <c r="D309" s="15"/>
      <c r="E309" s="39"/>
      <c r="F309" s="15"/>
      <c r="G309" s="15"/>
    </row>
    <row r="310" spans="2:7" ht="13.5" x14ac:dyDescent="0.25">
      <c r="B310" s="15"/>
      <c r="C310" s="15"/>
      <c r="D310" s="15"/>
      <c r="E310" s="39"/>
      <c r="F310" s="15"/>
      <c r="G310" s="15"/>
    </row>
    <row r="311" spans="2:7" ht="13.5" x14ac:dyDescent="0.25">
      <c r="B311" s="16" t="s">
        <v>1235</v>
      </c>
      <c r="C311" s="15"/>
      <c r="D311" s="15"/>
      <c r="E311" s="39"/>
      <c r="F311" s="15"/>
      <c r="G311" s="15"/>
    </row>
    <row r="312" spans="2:7" ht="13.5" x14ac:dyDescent="0.25">
      <c r="B312" s="15"/>
      <c r="C312" s="15"/>
      <c r="D312" s="15"/>
      <c r="E312" s="39"/>
      <c r="F312" s="15"/>
      <c r="G312" s="15"/>
    </row>
    <row r="313" spans="2:7" ht="13.5" x14ac:dyDescent="0.25">
      <c r="B313" s="16" t="s">
        <v>1236</v>
      </c>
      <c r="C313" s="15"/>
      <c r="D313" s="15"/>
      <c r="E313" s="39"/>
      <c r="F313" s="15"/>
      <c r="G313" s="15"/>
    </row>
    <row r="314" spans="2:7" ht="13.5" x14ac:dyDescent="0.25">
      <c r="B314" s="15" t="s">
        <v>1237</v>
      </c>
      <c r="C314" s="15"/>
      <c r="D314" s="15"/>
      <c r="E314" s="15"/>
      <c r="F314" s="15"/>
      <c r="G314" s="15"/>
    </row>
    <row r="315" spans="2:7" ht="13.5" x14ac:dyDescent="0.25">
      <c r="B315" s="15"/>
      <c r="C315" s="15"/>
      <c r="D315" s="15"/>
      <c r="E315" s="15"/>
      <c r="F315" s="15"/>
      <c r="G315" s="15"/>
    </row>
    <row r="316" spans="2:7" ht="13.5" x14ac:dyDescent="0.25">
      <c r="B316" s="15"/>
      <c r="C316" s="15"/>
      <c r="D316" s="15"/>
      <c r="E316" s="15"/>
      <c r="F316" s="15"/>
      <c r="G316" s="15"/>
    </row>
    <row r="317" spans="2:7" ht="13.5" x14ac:dyDescent="0.25">
      <c r="B317" s="15"/>
      <c r="C317" s="15"/>
      <c r="D317" s="15"/>
      <c r="E317" s="15"/>
      <c r="F317" s="15"/>
      <c r="G317" s="15"/>
    </row>
    <row r="318" spans="2:7" ht="13.5" x14ac:dyDescent="0.25">
      <c r="B318" s="15"/>
      <c r="C318" s="15"/>
      <c r="D318" s="15"/>
      <c r="E318" s="15"/>
      <c r="F318" s="15"/>
      <c r="G318" s="15"/>
    </row>
    <row r="319" spans="2:7" ht="13.5" x14ac:dyDescent="0.25">
      <c r="B319" s="15"/>
      <c r="C319" s="15"/>
      <c r="D319" s="15"/>
      <c r="E319" s="15"/>
      <c r="F319" s="15"/>
      <c r="G319" s="15"/>
    </row>
  </sheetData>
  <mergeCells count="51">
    <mergeCell ref="B244:C244"/>
    <mergeCell ref="B250:C250"/>
    <mergeCell ref="B251:D251"/>
    <mergeCell ref="B253:C253"/>
    <mergeCell ref="B245:C245"/>
    <mergeCell ref="B246:C246"/>
    <mergeCell ref="B247:C247"/>
    <mergeCell ref="B248:C248"/>
    <mergeCell ref="B249:C249"/>
    <mergeCell ref="D236:F236"/>
    <mergeCell ref="B239:G239"/>
    <mergeCell ref="B241:D241"/>
    <mergeCell ref="B242:C242"/>
    <mergeCell ref="B243:C243"/>
    <mergeCell ref="A1:I1"/>
    <mergeCell ref="A2:I2"/>
    <mergeCell ref="A3:I3"/>
    <mergeCell ref="B193:H193"/>
    <mergeCell ref="B194:H194"/>
    <mergeCell ref="B195:H195"/>
    <mergeCell ref="B196:H196"/>
    <mergeCell ref="B197:H197"/>
    <mergeCell ref="B199:D199"/>
    <mergeCell ref="B200:C200"/>
    <mergeCell ref="B201:C201"/>
    <mergeCell ref="B202:C202"/>
    <mergeCell ref="B210:C210"/>
    <mergeCell ref="B215:C215"/>
    <mergeCell ref="B216:C216"/>
    <mergeCell ref="B217:C217"/>
    <mergeCell ref="B218:C218"/>
    <mergeCell ref="B221:B223"/>
    <mergeCell ref="C221:C223"/>
    <mergeCell ref="D221:F221"/>
    <mergeCell ref="F222:F223"/>
    <mergeCell ref="B265:G265"/>
    <mergeCell ref="B266:G266"/>
    <mergeCell ref="B268:G268"/>
    <mergeCell ref="G221:J221"/>
    <mergeCell ref="D222:D223"/>
    <mergeCell ref="E222:E223"/>
    <mergeCell ref="G222:H222"/>
    <mergeCell ref="J222:J223"/>
    <mergeCell ref="B225:J225"/>
    <mergeCell ref="D233:E233"/>
    <mergeCell ref="F233:G233"/>
    <mergeCell ref="D234:E234"/>
    <mergeCell ref="F234:G234"/>
    <mergeCell ref="B235:G235"/>
    <mergeCell ref="B236:B237"/>
    <mergeCell ref="C236:C237"/>
  </mergeCells>
  <hyperlinks>
    <hyperlink ref="J1" location="Index!B2" display="Index" xr:uid="{2033E127-14A1-4874-868C-48EBC6EBD462}"/>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322AA-DFAA-423B-88E3-7D06BE0A33D5}">
  <sheetPr>
    <outlinePr summaryBelow="0" summaryRight="0"/>
  </sheetPr>
  <dimension ref="A1:Q333"/>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7109375" bestFit="1" customWidth="1"/>
    <col min="5" max="5" width="13.5703125" bestFit="1" customWidth="1"/>
    <col min="6" max="6" width="10.140625" bestFit="1" customWidth="1"/>
    <col min="7" max="7" width="14" bestFit="1" customWidth="1"/>
    <col min="8" max="8" width="8.42578125" bestFit="1" customWidth="1"/>
    <col min="9" max="9" width="5.7109375" bestFit="1" customWidth="1"/>
    <col min="10" max="10" width="10.140625" bestFit="1" customWidth="1"/>
  </cols>
  <sheetData>
    <row r="1" spans="1:9" ht="15" x14ac:dyDescent="0.2">
      <c r="A1" s="198" t="s">
        <v>0</v>
      </c>
      <c r="B1" s="198"/>
      <c r="C1" s="198"/>
      <c r="D1" s="198"/>
      <c r="E1" s="198"/>
      <c r="F1" s="198"/>
      <c r="G1" s="198"/>
      <c r="H1" s="198"/>
      <c r="I1" s="76" t="s">
        <v>931</v>
      </c>
    </row>
    <row r="2" spans="1:9" ht="15" x14ac:dyDescent="0.2">
      <c r="A2" s="198" t="s">
        <v>625</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17</v>
      </c>
      <c r="C7" s="88" t="s">
        <v>18</v>
      </c>
      <c r="D7" s="88" t="s">
        <v>19</v>
      </c>
      <c r="E7" s="89">
        <v>359000</v>
      </c>
      <c r="F7" s="90">
        <v>4584.43</v>
      </c>
      <c r="G7" s="91">
        <v>8.2766080000000006E-2</v>
      </c>
      <c r="H7" s="82" t="s">
        <v>140</v>
      </c>
    </row>
    <row r="8" spans="1:9" x14ac:dyDescent="0.2">
      <c r="A8" s="87">
        <v>2</v>
      </c>
      <c r="B8" s="88" t="s">
        <v>462</v>
      </c>
      <c r="C8" s="88" t="s">
        <v>463</v>
      </c>
      <c r="D8" s="88" t="s">
        <v>44</v>
      </c>
      <c r="E8" s="89">
        <v>616850</v>
      </c>
      <c r="F8" s="90">
        <v>4373.4665000000005</v>
      </c>
      <c r="G8" s="91">
        <v>7.8957399999999997E-2</v>
      </c>
      <c r="H8" s="82" t="s">
        <v>140</v>
      </c>
    </row>
    <row r="9" spans="1:9" ht="51" x14ac:dyDescent="0.2">
      <c r="A9" s="87">
        <v>3</v>
      </c>
      <c r="B9" s="88" t="s">
        <v>124</v>
      </c>
      <c r="C9" s="88" t="s">
        <v>125</v>
      </c>
      <c r="D9" s="88" t="s">
        <v>126</v>
      </c>
      <c r="E9" s="89">
        <v>2095000</v>
      </c>
      <c r="F9" s="90">
        <v>3679.6579999999999</v>
      </c>
      <c r="G9" s="91">
        <v>6.6431569999999995E-2</v>
      </c>
      <c r="H9" s="82" t="s">
        <v>140</v>
      </c>
    </row>
    <row r="10" spans="1:9" x14ac:dyDescent="0.2">
      <c r="A10" s="87">
        <v>4</v>
      </c>
      <c r="B10" s="88" t="s">
        <v>626</v>
      </c>
      <c r="C10" s="88" t="s">
        <v>627</v>
      </c>
      <c r="D10" s="88" t="s">
        <v>183</v>
      </c>
      <c r="E10" s="89">
        <v>345750</v>
      </c>
      <c r="F10" s="90">
        <v>3654.5774999999999</v>
      </c>
      <c r="G10" s="91">
        <v>6.5978770000000006E-2</v>
      </c>
      <c r="H10" s="82" t="s">
        <v>140</v>
      </c>
    </row>
    <row r="11" spans="1:9" x14ac:dyDescent="0.2">
      <c r="A11" s="87">
        <v>5</v>
      </c>
      <c r="B11" s="88" t="s">
        <v>47</v>
      </c>
      <c r="C11" s="88" t="s">
        <v>48</v>
      </c>
      <c r="D11" s="88" t="s">
        <v>44</v>
      </c>
      <c r="E11" s="89">
        <v>214900</v>
      </c>
      <c r="F11" s="90">
        <v>3124.6460000000002</v>
      </c>
      <c r="G11" s="91">
        <v>5.6411530000000001E-2</v>
      </c>
      <c r="H11" s="82" t="s">
        <v>140</v>
      </c>
    </row>
    <row r="12" spans="1:9" x14ac:dyDescent="0.2">
      <c r="A12" s="87">
        <v>6</v>
      </c>
      <c r="B12" s="88" t="s">
        <v>14</v>
      </c>
      <c r="C12" s="88" t="s">
        <v>15</v>
      </c>
      <c r="D12" s="88" t="s">
        <v>16</v>
      </c>
      <c r="E12" s="89">
        <v>135375</v>
      </c>
      <c r="F12" s="90">
        <v>2452.8596250000001</v>
      </c>
      <c r="G12" s="91">
        <v>4.4283280000000001E-2</v>
      </c>
      <c r="H12" s="82" t="s">
        <v>140</v>
      </c>
    </row>
    <row r="13" spans="1:9" x14ac:dyDescent="0.2">
      <c r="A13" s="87">
        <v>7</v>
      </c>
      <c r="B13" s="88" t="s">
        <v>628</v>
      </c>
      <c r="C13" s="88" t="s">
        <v>629</v>
      </c>
      <c r="D13" s="88" t="s">
        <v>630</v>
      </c>
      <c r="E13" s="89">
        <v>1971000</v>
      </c>
      <c r="F13" s="90">
        <v>1738.422</v>
      </c>
      <c r="G13" s="91">
        <v>3.1385009999999998E-2</v>
      </c>
      <c r="H13" s="82" t="s">
        <v>140</v>
      </c>
    </row>
    <row r="14" spans="1:9" x14ac:dyDescent="0.2">
      <c r="A14" s="87">
        <v>8</v>
      </c>
      <c r="B14" s="88" t="s">
        <v>411</v>
      </c>
      <c r="C14" s="88" t="s">
        <v>412</v>
      </c>
      <c r="D14" s="88" t="s">
        <v>44</v>
      </c>
      <c r="E14" s="89">
        <v>126250</v>
      </c>
      <c r="F14" s="90">
        <v>1641.25</v>
      </c>
      <c r="G14" s="91">
        <v>2.9630690000000001E-2</v>
      </c>
      <c r="H14" s="82" t="s">
        <v>140</v>
      </c>
    </row>
    <row r="15" spans="1:9" x14ac:dyDescent="0.2">
      <c r="A15" s="87">
        <v>9</v>
      </c>
      <c r="B15" s="88" t="s">
        <v>11</v>
      </c>
      <c r="C15" s="88" t="s">
        <v>12</v>
      </c>
      <c r="D15" s="88" t="s">
        <v>13</v>
      </c>
      <c r="E15" s="89">
        <v>35175</v>
      </c>
      <c r="F15" s="90">
        <v>1422.7935749999999</v>
      </c>
      <c r="G15" s="91">
        <v>2.568674E-2</v>
      </c>
      <c r="H15" s="82" t="s">
        <v>140</v>
      </c>
    </row>
    <row r="16" spans="1:9" ht="25.5" x14ac:dyDescent="0.2">
      <c r="A16" s="87">
        <v>10</v>
      </c>
      <c r="B16" s="88" t="s">
        <v>631</v>
      </c>
      <c r="C16" s="88" t="s">
        <v>632</v>
      </c>
      <c r="D16" s="88" t="s">
        <v>193</v>
      </c>
      <c r="E16" s="89">
        <v>219510</v>
      </c>
      <c r="F16" s="90">
        <v>1234.1949750000001</v>
      </c>
      <c r="G16" s="91">
        <v>2.2281829999999999E-2</v>
      </c>
      <c r="H16" s="82" t="s">
        <v>140</v>
      </c>
    </row>
    <row r="17" spans="1:8" x14ac:dyDescent="0.2">
      <c r="A17" s="87">
        <v>11</v>
      </c>
      <c r="B17" s="88" t="s">
        <v>230</v>
      </c>
      <c r="C17" s="88" t="s">
        <v>231</v>
      </c>
      <c r="D17" s="88" t="s">
        <v>232</v>
      </c>
      <c r="E17" s="89">
        <v>24150</v>
      </c>
      <c r="F17" s="90">
        <v>1048.4239500000001</v>
      </c>
      <c r="G17" s="91">
        <v>1.8927969999999999E-2</v>
      </c>
      <c r="H17" s="82" t="s">
        <v>140</v>
      </c>
    </row>
    <row r="18" spans="1:8" x14ac:dyDescent="0.2">
      <c r="A18" s="87">
        <v>12</v>
      </c>
      <c r="B18" s="88" t="s">
        <v>633</v>
      </c>
      <c r="C18" s="88" t="s">
        <v>634</v>
      </c>
      <c r="D18" s="88" t="s">
        <v>635</v>
      </c>
      <c r="E18" s="89">
        <v>341550</v>
      </c>
      <c r="F18" s="90">
        <v>872.66025000000002</v>
      </c>
      <c r="G18" s="91">
        <v>1.5754779999999999E-2</v>
      </c>
      <c r="H18" s="82" t="s">
        <v>140</v>
      </c>
    </row>
    <row r="19" spans="1:8" x14ac:dyDescent="0.2">
      <c r="A19" s="87">
        <v>13</v>
      </c>
      <c r="B19" s="88" t="s">
        <v>464</v>
      </c>
      <c r="C19" s="88" t="s">
        <v>465</v>
      </c>
      <c r="D19" s="88" t="s">
        <v>44</v>
      </c>
      <c r="E19" s="89">
        <v>204000</v>
      </c>
      <c r="F19" s="90">
        <v>855.57600000000002</v>
      </c>
      <c r="G19" s="91">
        <v>1.5446339999999999E-2</v>
      </c>
      <c r="H19" s="82" t="s">
        <v>140</v>
      </c>
    </row>
    <row r="20" spans="1:8" x14ac:dyDescent="0.2">
      <c r="A20" s="87">
        <v>14</v>
      </c>
      <c r="B20" s="88" t="s">
        <v>333</v>
      </c>
      <c r="C20" s="88" t="s">
        <v>334</v>
      </c>
      <c r="D20" s="88" t="s">
        <v>232</v>
      </c>
      <c r="E20" s="89">
        <v>25600</v>
      </c>
      <c r="F20" s="90">
        <v>840.19200000000001</v>
      </c>
      <c r="G20" s="91">
        <v>1.5168600000000001E-2</v>
      </c>
      <c r="H20" s="82" t="s">
        <v>140</v>
      </c>
    </row>
    <row r="21" spans="1:8" x14ac:dyDescent="0.2">
      <c r="A21" s="87">
        <v>15</v>
      </c>
      <c r="B21" s="88" t="s">
        <v>466</v>
      </c>
      <c r="C21" s="88" t="s">
        <v>467</v>
      </c>
      <c r="D21" s="88" t="s">
        <v>123</v>
      </c>
      <c r="E21" s="89">
        <v>81200</v>
      </c>
      <c r="F21" s="90">
        <v>824.54539999999997</v>
      </c>
      <c r="G21" s="91">
        <v>1.4886119999999999E-2</v>
      </c>
      <c r="H21" s="82" t="s">
        <v>140</v>
      </c>
    </row>
    <row r="22" spans="1:8" ht="25.5" x14ac:dyDescent="0.2">
      <c r="A22" s="87">
        <v>16</v>
      </c>
      <c r="B22" s="88" t="s">
        <v>206</v>
      </c>
      <c r="C22" s="88" t="s">
        <v>207</v>
      </c>
      <c r="D22" s="88" t="s">
        <v>208</v>
      </c>
      <c r="E22" s="89">
        <v>80400</v>
      </c>
      <c r="F22" s="90">
        <v>659.28</v>
      </c>
      <c r="G22" s="91">
        <v>1.190247E-2</v>
      </c>
      <c r="H22" s="82" t="s">
        <v>140</v>
      </c>
    </row>
    <row r="23" spans="1:8" x14ac:dyDescent="0.2">
      <c r="A23" s="87">
        <v>17</v>
      </c>
      <c r="B23" s="88" t="s">
        <v>317</v>
      </c>
      <c r="C23" s="88" t="s">
        <v>318</v>
      </c>
      <c r="D23" s="88" t="s">
        <v>227</v>
      </c>
      <c r="E23" s="89">
        <v>172175</v>
      </c>
      <c r="F23" s="90">
        <v>564.90617499999996</v>
      </c>
      <c r="G23" s="91">
        <v>1.019867E-2</v>
      </c>
      <c r="H23" s="82" t="s">
        <v>140</v>
      </c>
    </row>
    <row r="24" spans="1:8" x14ac:dyDescent="0.2">
      <c r="A24" s="87">
        <v>18</v>
      </c>
      <c r="B24" s="88" t="s">
        <v>196</v>
      </c>
      <c r="C24" s="88" t="s">
        <v>197</v>
      </c>
      <c r="D24" s="88" t="s">
        <v>198</v>
      </c>
      <c r="E24" s="89">
        <v>30400</v>
      </c>
      <c r="F24" s="90">
        <v>478.22239999999999</v>
      </c>
      <c r="G24" s="91">
        <v>8.6336999999999994E-3</v>
      </c>
      <c r="H24" s="82" t="s">
        <v>140</v>
      </c>
    </row>
    <row r="25" spans="1:8" x14ac:dyDescent="0.2">
      <c r="A25" s="87">
        <v>19</v>
      </c>
      <c r="B25" s="88" t="s">
        <v>116</v>
      </c>
      <c r="C25" s="88" t="s">
        <v>117</v>
      </c>
      <c r="D25" s="88" t="s">
        <v>118</v>
      </c>
      <c r="E25" s="89">
        <v>58000</v>
      </c>
      <c r="F25" s="90">
        <v>427.98200000000003</v>
      </c>
      <c r="G25" s="91">
        <v>7.7266699999999997E-3</v>
      </c>
      <c r="H25" s="82" t="s">
        <v>140</v>
      </c>
    </row>
    <row r="26" spans="1:8" x14ac:dyDescent="0.2">
      <c r="A26" s="87">
        <v>20</v>
      </c>
      <c r="B26" s="88" t="s">
        <v>134</v>
      </c>
      <c r="C26" s="88" t="s">
        <v>135</v>
      </c>
      <c r="D26" s="88" t="s">
        <v>129</v>
      </c>
      <c r="E26" s="89">
        <v>231000</v>
      </c>
      <c r="F26" s="90">
        <v>425.8485</v>
      </c>
      <c r="G26" s="91">
        <v>7.6881600000000003E-3</v>
      </c>
      <c r="H26" s="82" t="s">
        <v>140</v>
      </c>
    </row>
    <row r="27" spans="1:8" x14ac:dyDescent="0.2">
      <c r="A27" s="87">
        <v>21</v>
      </c>
      <c r="B27" s="88" t="s">
        <v>636</v>
      </c>
      <c r="C27" s="88" t="s">
        <v>637</v>
      </c>
      <c r="D27" s="88" t="s">
        <v>198</v>
      </c>
      <c r="E27" s="89">
        <v>26325</v>
      </c>
      <c r="F27" s="90">
        <v>412.486425</v>
      </c>
      <c r="G27" s="91">
        <v>7.4469200000000001E-3</v>
      </c>
      <c r="H27" s="82" t="s">
        <v>140</v>
      </c>
    </row>
    <row r="28" spans="1:8" x14ac:dyDescent="0.2">
      <c r="A28" s="87">
        <v>22</v>
      </c>
      <c r="B28" s="88" t="s">
        <v>638</v>
      </c>
      <c r="C28" s="88" t="s">
        <v>639</v>
      </c>
      <c r="D28" s="88" t="s">
        <v>183</v>
      </c>
      <c r="E28" s="89">
        <v>115700</v>
      </c>
      <c r="F28" s="90">
        <v>389.09910000000002</v>
      </c>
      <c r="G28" s="91">
        <v>7.0246900000000001E-3</v>
      </c>
      <c r="H28" s="82" t="s">
        <v>140</v>
      </c>
    </row>
    <row r="29" spans="1:8" x14ac:dyDescent="0.2">
      <c r="A29" s="87">
        <v>23</v>
      </c>
      <c r="B29" s="88" t="s">
        <v>640</v>
      </c>
      <c r="C29" s="88" t="s">
        <v>641</v>
      </c>
      <c r="D29" s="88" t="s">
        <v>183</v>
      </c>
      <c r="E29" s="89">
        <v>122200</v>
      </c>
      <c r="F29" s="90">
        <v>294.92970000000003</v>
      </c>
      <c r="G29" s="91">
        <v>5.3245799999999998E-3</v>
      </c>
      <c r="H29" s="82" t="s">
        <v>140</v>
      </c>
    </row>
    <row r="30" spans="1:8" x14ac:dyDescent="0.2">
      <c r="A30" s="87">
        <v>24</v>
      </c>
      <c r="B30" s="88" t="s">
        <v>188</v>
      </c>
      <c r="C30" s="88" t="s">
        <v>189</v>
      </c>
      <c r="D30" s="88" t="s">
        <v>190</v>
      </c>
      <c r="E30" s="89">
        <v>13300</v>
      </c>
      <c r="F30" s="90">
        <v>264.04489999999998</v>
      </c>
      <c r="G30" s="91">
        <v>4.7670000000000004E-3</v>
      </c>
      <c r="H30" s="82" t="s">
        <v>140</v>
      </c>
    </row>
    <row r="31" spans="1:8" x14ac:dyDescent="0.2">
      <c r="A31" s="87">
        <v>25</v>
      </c>
      <c r="B31" s="88" t="s">
        <v>642</v>
      </c>
      <c r="C31" s="88" t="s">
        <v>643</v>
      </c>
      <c r="D31" s="88" t="s">
        <v>190</v>
      </c>
      <c r="E31" s="89">
        <v>43400</v>
      </c>
      <c r="F31" s="90">
        <v>253.89</v>
      </c>
      <c r="G31" s="91">
        <v>4.5836599999999998E-3</v>
      </c>
      <c r="H31" s="82" t="s">
        <v>140</v>
      </c>
    </row>
    <row r="32" spans="1:8" x14ac:dyDescent="0.2">
      <c r="A32" s="87">
        <v>26</v>
      </c>
      <c r="B32" s="88" t="s">
        <v>644</v>
      </c>
      <c r="C32" s="88" t="s">
        <v>645</v>
      </c>
      <c r="D32" s="88" t="s">
        <v>44</v>
      </c>
      <c r="E32" s="89">
        <v>102375</v>
      </c>
      <c r="F32" s="90">
        <v>244.26675</v>
      </c>
      <c r="G32" s="91">
        <v>4.4099300000000003E-3</v>
      </c>
      <c r="H32" s="82" t="s">
        <v>140</v>
      </c>
    </row>
    <row r="33" spans="1:8" ht="25.5" x14ac:dyDescent="0.2">
      <c r="A33" s="87">
        <v>27</v>
      </c>
      <c r="B33" s="88" t="s">
        <v>646</v>
      </c>
      <c r="C33" s="88" t="s">
        <v>647</v>
      </c>
      <c r="D33" s="88" t="s">
        <v>215</v>
      </c>
      <c r="E33" s="89">
        <v>16150</v>
      </c>
      <c r="F33" s="90">
        <v>227.58580000000001</v>
      </c>
      <c r="G33" s="91">
        <v>4.1087700000000003E-3</v>
      </c>
      <c r="H33" s="82" t="s">
        <v>140</v>
      </c>
    </row>
    <row r="34" spans="1:8" x14ac:dyDescent="0.2">
      <c r="A34" s="87">
        <v>28</v>
      </c>
      <c r="B34" s="88" t="s">
        <v>221</v>
      </c>
      <c r="C34" s="88" t="s">
        <v>222</v>
      </c>
      <c r="D34" s="88" t="s">
        <v>51</v>
      </c>
      <c r="E34" s="89">
        <v>23250</v>
      </c>
      <c r="F34" s="90">
        <v>210.85425000000001</v>
      </c>
      <c r="G34" s="91">
        <v>3.80671E-3</v>
      </c>
      <c r="H34" s="82" t="s">
        <v>140</v>
      </c>
    </row>
    <row r="35" spans="1:8" x14ac:dyDescent="0.2">
      <c r="A35" s="87">
        <v>29</v>
      </c>
      <c r="B35" s="88" t="s">
        <v>436</v>
      </c>
      <c r="C35" s="88" t="s">
        <v>437</v>
      </c>
      <c r="D35" s="88" t="s">
        <v>44</v>
      </c>
      <c r="E35" s="89">
        <v>126000</v>
      </c>
      <c r="F35" s="90">
        <v>206.01</v>
      </c>
      <c r="G35" s="91">
        <v>3.7192499999999999E-3</v>
      </c>
      <c r="H35" s="82" t="s">
        <v>140</v>
      </c>
    </row>
    <row r="36" spans="1:8" ht="25.5" x14ac:dyDescent="0.2">
      <c r="A36" s="87">
        <v>30</v>
      </c>
      <c r="B36" s="88" t="s">
        <v>58</v>
      </c>
      <c r="C36" s="88" t="s">
        <v>59</v>
      </c>
      <c r="D36" s="88" t="s">
        <v>60</v>
      </c>
      <c r="E36" s="89">
        <v>11875</v>
      </c>
      <c r="F36" s="90">
        <v>189.18062499999999</v>
      </c>
      <c r="G36" s="91">
        <v>3.4154200000000002E-3</v>
      </c>
      <c r="H36" s="82" t="s">
        <v>140</v>
      </c>
    </row>
    <row r="37" spans="1:8" x14ac:dyDescent="0.2">
      <c r="A37" s="87">
        <v>31</v>
      </c>
      <c r="B37" s="88" t="s">
        <v>648</v>
      </c>
      <c r="C37" s="88" t="s">
        <v>649</v>
      </c>
      <c r="D37" s="88" t="s">
        <v>44</v>
      </c>
      <c r="E37" s="89">
        <v>47625</v>
      </c>
      <c r="F37" s="90">
        <v>181.14168749999999</v>
      </c>
      <c r="G37" s="91">
        <v>3.27028E-3</v>
      </c>
      <c r="H37" s="82" t="s">
        <v>140</v>
      </c>
    </row>
    <row r="38" spans="1:8" ht="25.5" x14ac:dyDescent="0.2">
      <c r="A38" s="87">
        <v>32</v>
      </c>
      <c r="B38" s="88" t="s">
        <v>650</v>
      </c>
      <c r="C38" s="88" t="s">
        <v>651</v>
      </c>
      <c r="D38" s="88" t="s">
        <v>215</v>
      </c>
      <c r="E38" s="89">
        <v>1900</v>
      </c>
      <c r="F38" s="90">
        <v>179.87299999999999</v>
      </c>
      <c r="G38" s="91">
        <v>3.2473799999999998E-3</v>
      </c>
      <c r="H38" s="82" t="s">
        <v>140</v>
      </c>
    </row>
    <row r="39" spans="1:8" x14ac:dyDescent="0.2">
      <c r="A39" s="87">
        <v>33</v>
      </c>
      <c r="B39" s="88" t="s">
        <v>652</v>
      </c>
      <c r="C39" s="88" t="s">
        <v>653</v>
      </c>
      <c r="D39" s="88" t="s">
        <v>115</v>
      </c>
      <c r="E39" s="89">
        <v>12000</v>
      </c>
      <c r="F39" s="90">
        <v>149.292</v>
      </c>
      <c r="G39" s="91">
        <v>2.69528E-3</v>
      </c>
      <c r="H39" s="82" t="s">
        <v>140</v>
      </c>
    </row>
    <row r="40" spans="1:8" x14ac:dyDescent="0.2">
      <c r="A40" s="87">
        <v>34</v>
      </c>
      <c r="B40" s="88" t="s">
        <v>654</v>
      </c>
      <c r="C40" s="88" t="s">
        <v>655</v>
      </c>
      <c r="D40" s="88" t="s">
        <v>232</v>
      </c>
      <c r="E40" s="89">
        <v>1050</v>
      </c>
      <c r="F40" s="90">
        <v>142.24350000000001</v>
      </c>
      <c r="G40" s="91">
        <v>2.5680299999999998E-3</v>
      </c>
      <c r="H40" s="82" t="s">
        <v>140</v>
      </c>
    </row>
    <row r="41" spans="1:8" x14ac:dyDescent="0.2">
      <c r="A41" s="87">
        <v>35</v>
      </c>
      <c r="B41" s="88" t="s">
        <v>656</v>
      </c>
      <c r="C41" s="88" t="s">
        <v>657</v>
      </c>
      <c r="D41" s="88" t="s">
        <v>22</v>
      </c>
      <c r="E41" s="89">
        <v>8400</v>
      </c>
      <c r="F41" s="90">
        <v>102.05159999999999</v>
      </c>
      <c r="G41" s="91">
        <v>1.8424100000000001E-3</v>
      </c>
      <c r="H41" s="82" t="s">
        <v>140</v>
      </c>
    </row>
    <row r="42" spans="1:8" x14ac:dyDescent="0.2">
      <c r="A42" s="87">
        <v>36</v>
      </c>
      <c r="B42" s="88" t="s">
        <v>658</v>
      </c>
      <c r="C42" s="88" t="s">
        <v>659</v>
      </c>
      <c r="D42" s="88" t="s">
        <v>660</v>
      </c>
      <c r="E42" s="89">
        <v>24300</v>
      </c>
      <c r="F42" s="90">
        <v>97.625249999999994</v>
      </c>
      <c r="G42" s="91">
        <v>1.7625E-3</v>
      </c>
      <c r="H42" s="82" t="s">
        <v>140</v>
      </c>
    </row>
    <row r="43" spans="1:8" x14ac:dyDescent="0.2">
      <c r="A43" s="87">
        <v>37</v>
      </c>
      <c r="B43" s="88" t="s">
        <v>661</v>
      </c>
      <c r="C43" s="88" t="s">
        <v>662</v>
      </c>
      <c r="D43" s="88" t="s">
        <v>290</v>
      </c>
      <c r="E43" s="89">
        <v>25000</v>
      </c>
      <c r="F43" s="90">
        <v>95.25</v>
      </c>
      <c r="G43" s="91">
        <v>1.71962E-3</v>
      </c>
      <c r="H43" s="82" t="s">
        <v>140</v>
      </c>
    </row>
    <row r="44" spans="1:8" ht="25.5" x14ac:dyDescent="0.2">
      <c r="A44" s="87">
        <v>38</v>
      </c>
      <c r="B44" s="88" t="s">
        <v>663</v>
      </c>
      <c r="C44" s="88" t="s">
        <v>664</v>
      </c>
      <c r="D44" s="88" t="s">
        <v>25</v>
      </c>
      <c r="E44" s="89">
        <v>20400</v>
      </c>
      <c r="F44" s="90">
        <v>81.834599999999995</v>
      </c>
      <c r="G44" s="91">
        <v>1.4774199999999999E-3</v>
      </c>
      <c r="H44" s="82" t="s">
        <v>140</v>
      </c>
    </row>
    <row r="45" spans="1:8" x14ac:dyDescent="0.2">
      <c r="A45" s="87">
        <v>39</v>
      </c>
      <c r="B45" s="88" t="s">
        <v>42</v>
      </c>
      <c r="C45" s="88" t="s">
        <v>43</v>
      </c>
      <c r="D45" s="88" t="s">
        <v>44</v>
      </c>
      <c r="E45" s="89">
        <v>5250</v>
      </c>
      <c r="F45" s="90">
        <v>55.65</v>
      </c>
      <c r="G45" s="91">
        <v>1.0046899999999999E-3</v>
      </c>
      <c r="H45" s="82" t="s">
        <v>140</v>
      </c>
    </row>
    <row r="46" spans="1:8" x14ac:dyDescent="0.2">
      <c r="A46" s="87">
        <v>40</v>
      </c>
      <c r="B46" s="88" t="s">
        <v>26</v>
      </c>
      <c r="C46" s="88" t="s">
        <v>27</v>
      </c>
      <c r="D46" s="88" t="s">
        <v>28</v>
      </c>
      <c r="E46" s="89">
        <v>2850</v>
      </c>
      <c r="F46" s="90">
        <v>11.811825000000001</v>
      </c>
      <c r="G46" s="91">
        <v>2.1325000000000001E-4</v>
      </c>
      <c r="H46" s="82" t="s">
        <v>140</v>
      </c>
    </row>
    <row r="47" spans="1:8" x14ac:dyDescent="0.2">
      <c r="A47" s="87">
        <v>41</v>
      </c>
      <c r="B47" s="88" t="s">
        <v>665</v>
      </c>
      <c r="C47" s="88" t="s">
        <v>666</v>
      </c>
      <c r="D47" s="88" t="s">
        <v>203</v>
      </c>
      <c r="E47" s="89">
        <v>8700</v>
      </c>
      <c r="F47" s="90">
        <v>10.483499999999999</v>
      </c>
      <c r="G47" s="91">
        <v>1.8927000000000001E-4</v>
      </c>
      <c r="H47" s="82" t="s">
        <v>140</v>
      </c>
    </row>
    <row r="48" spans="1:8" x14ac:dyDescent="0.2">
      <c r="A48" s="92"/>
      <c r="B48" s="92"/>
      <c r="C48" s="93" t="s">
        <v>139</v>
      </c>
      <c r="D48" s="92"/>
      <c r="E48" s="92" t="s">
        <v>140</v>
      </c>
      <c r="F48" s="94">
        <v>38703.5393625</v>
      </c>
      <c r="G48" s="95">
        <v>0.69874343999999999</v>
      </c>
      <c r="H48" s="82" t="s">
        <v>140</v>
      </c>
    </row>
    <row r="49" spans="1:8" x14ac:dyDescent="0.2">
      <c r="A49" s="92"/>
      <c r="B49" s="92"/>
      <c r="C49" s="96"/>
      <c r="D49" s="92"/>
      <c r="E49" s="92"/>
      <c r="F49" s="97"/>
      <c r="G49" s="97"/>
      <c r="H49" s="82" t="s">
        <v>140</v>
      </c>
    </row>
    <row r="50" spans="1:8" x14ac:dyDescent="0.2">
      <c r="A50" s="92"/>
      <c r="B50" s="92"/>
      <c r="C50" s="93" t="s">
        <v>141</v>
      </c>
      <c r="D50" s="92"/>
      <c r="E50" s="92"/>
      <c r="F50" s="92"/>
      <c r="G50" s="92"/>
      <c r="H50" s="82" t="s">
        <v>140</v>
      </c>
    </row>
    <row r="51" spans="1:8" x14ac:dyDescent="0.2">
      <c r="A51" s="92"/>
      <c r="B51" s="92"/>
      <c r="C51" s="93" t="s">
        <v>139</v>
      </c>
      <c r="D51" s="92"/>
      <c r="E51" s="92" t="s">
        <v>140</v>
      </c>
      <c r="F51" s="98" t="s">
        <v>142</v>
      </c>
      <c r="G51" s="95">
        <v>0</v>
      </c>
      <c r="H51" s="82" t="s">
        <v>140</v>
      </c>
    </row>
    <row r="52" spans="1:8" x14ac:dyDescent="0.2">
      <c r="A52" s="92"/>
      <c r="B52" s="92"/>
      <c r="C52" s="96"/>
      <c r="D52" s="92"/>
      <c r="E52" s="92"/>
      <c r="F52" s="97"/>
      <c r="G52" s="97"/>
      <c r="H52" s="82" t="s">
        <v>140</v>
      </c>
    </row>
    <row r="53" spans="1:8" x14ac:dyDescent="0.2">
      <c r="A53" s="92"/>
      <c r="B53" s="92"/>
      <c r="C53" s="93" t="s">
        <v>143</v>
      </c>
      <c r="D53" s="92"/>
      <c r="E53" s="92"/>
      <c r="F53" s="92"/>
      <c r="G53" s="92"/>
      <c r="H53" s="82" t="s">
        <v>140</v>
      </c>
    </row>
    <row r="54" spans="1:8" x14ac:dyDescent="0.2">
      <c r="A54" s="92"/>
      <c r="B54" s="92"/>
      <c r="C54" s="93" t="s">
        <v>139</v>
      </c>
      <c r="D54" s="92"/>
      <c r="E54" s="92" t="s">
        <v>140</v>
      </c>
      <c r="F54" s="98" t="s">
        <v>142</v>
      </c>
      <c r="G54" s="95">
        <v>0</v>
      </c>
      <c r="H54" s="82" t="s">
        <v>140</v>
      </c>
    </row>
    <row r="55" spans="1:8" x14ac:dyDescent="0.2">
      <c r="A55" s="92"/>
      <c r="B55" s="92"/>
      <c r="C55" s="96"/>
      <c r="D55" s="92"/>
      <c r="E55" s="92"/>
      <c r="F55" s="97"/>
      <c r="G55" s="97"/>
      <c r="H55" s="82" t="s">
        <v>140</v>
      </c>
    </row>
    <row r="56" spans="1:8" x14ac:dyDescent="0.2">
      <c r="A56" s="92"/>
      <c r="B56" s="92"/>
      <c r="C56" s="93" t="s">
        <v>144</v>
      </c>
      <c r="D56" s="92"/>
      <c r="E56" s="92"/>
      <c r="F56" s="92"/>
      <c r="G56" s="92"/>
      <c r="H56" s="82" t="s">
        <v>140</v>
      </c>
    </row>
    <row r="57" spans="1:8" x14ac:dyDescent="0.2">
      <c r="A57" s="92"/>
      <c r="B57" s="92"/>
      <c r="C57" s="93" t="s">
        <v>139</v>
      </c>
      <c r="D57" s="92"/>
      <c r="E57" s="92" t="s">
        <v>140</v>
      </c>
      <c r="F57" s="98" t="s">
        <v>142</v>
      </c>
      <c r="G57" s="95">
        <v>0</v>
      </c>
      <c r="H57" s="82" t="s">
        <v>140</v>
      </c>
    </row>
    <row r="58" spans="1:8" x14ac:dyDescent="0.2">
      <c r="A58" s="92"/>
      <c r="B58" s="92"/>
      <c r="C58" s="96"/>
      <c r="D58" s="92"/>
      <c r="E58" s="92"/>
      <c r="F58" s="97"/>
      <c r="G58" s="97"/>
      <c r="H58" s="82" t="s">
        <v>140</v>
      </c>
    </row>
    <row r="59" spans="1:8" x14ac:dyDescent="0.2">
      <c r="A59" s="92"/>
      <c r="B59" s="92"/>
      <c r="C59" s="93" t="s">
        <v>145</v>
      </c>
      <c r="D59" s="92"/>
      <c r="E59" s="92"/>
      <c r="F59" s="97"/>
      <c r="G59" s="97"/>
      <c r="H59" s="82" t="s">
        <v>140</v>
      </c>
    </row>
    <row r="60" spans="1:8" x14ac:dyDescent="0.2">
      <c r="A60" s="92"/>
      <c r="B60" s="92"/>
      <c r="C60" s="93" t="s">
        <v>139</v>
      </c>
      <c r="D60" s="92"/>
      <c r="E60" s="92" t="s">
        <v>140</v>
      </c>
      <c r="F60" s="98" t="s">
        <v>142</v>
      </c>
      <c r="G60" s="95">
        <v>0</v>
      </c>
      <c r="H60" s="82" t="s">
        <v>140</v>
      </c>
    </row>
    <row r="61" spans="1:8" x14ac:dyDescent="0.2">
      <c r="A61" s="92"/>
      <c r="B61" s="92"/>
      <c r="C61" s="96"/>
      <c r="D61" s="92"/>
      <c r="E61" s="92"/>
      <c r="F61" s="97"/>
      <c r="G61" s="97"/>
      <c r="H61" s="82" t="s">
        <v>140</v>
      </c>
    </row>
    <row r="62" spans="1:8" x14ac:dyDescent="0.2">
      <c r="A62" s="92"/>
      <c r="B62" s="92"/>
      <c r="C62" s="93" t="s">
        <v>146</v>
      </c>
      <c r="D62" s="92"/>
      <c r="E62" s="92"/>
      <c r="F62" s="97"/>
      <c r="G62" s="97"/>
      <c r="H62" s="82" t="s">
        <v>140</v>
      </c>
    </row>
    <row r="63" spans="1:8" x14ac:dyDescent="0.2">
      <c r="A63" s="87">
        <v>1</v>
      </c>
      <c r="B63" s="88"/>
      <c r="C63" s="88" t="s">
        <v>1017</v>
      </c>
      <c r="D63" s="88" t="s">
        <v>498</v>
      </c>
      <c r="E63" s="89">
        <v>-8700</v>
      </c>
      <c r="F63" s="90">
        <v>-10.50177</v>
      </c>
      <c r="G63" s="91">
        <f>F63/$F$169</f>
        <v>-1.8959616438185485E-4</v>
      </c>
      <c r="H63" s="82" t="s">
        <v>140</v>
      </c>
    </row>
    <row r="64" spans="1:8" x14ac:dyDescent="0.2">
      <c r="A64" s="87">
        <v>2</v>
      </c>
      <c r="B64" s="88"/>
      <c r="C64" s="88" t="s">
        <v>1018</v>
      </c>
      <c r="D64" s="88" t="s">
        <v>498</v>
      </c>
      <c r="E64" s="89">
        <v>-2850</v>
      </c>
      <c r="F64" s="90">
        <v>-11.827500000000001</v>
      </c>
      <c r="G64" s="91">
        <f t="shared" ref="G64:G112" si="0">F64/$F$169</f>
        <v>-2.1353054144457439E-4</v>
      </c>
      <c r="H64" s="82" t="s">
        <v>140</v>
      </c>
    </row>
    <row r="65" spans="1:8" x14ac:dyDescent="0.2">
      <c r="A65" s="87">
        <v>3</v>
      </c>
      <c r="B65" s="88"/>
      <c r="C65" s="88" t="s">
        <v>1019</v>
      </c>
      <c r="D65" s="88" t="s">
        <v>498</v>
      </c>
      <c r="E65" s="89">
        <v>-525</v>
      </c>
      <c r="F65" s="90">
        <v>-21.3843</v>
      </c>
      <c r="G65" s="91">
        <f t="shared" si="0"/>
        <v>-3.8606646860394944E-4</v>
      </c>
      <c r="H65" s="82" t="s">
        <v>140</v>
      </c>
    </row>
    <row r="66" spans="1:8" ht="25.5" x14ac:dyDescent="0.2">
      <c r="A66" s="87">
        <v>4</v>
      </c>
      <c r="B66" s="88"/>
      <c r="C66" s="88" t="s">
        <v>1020</v>
      </c>
      <c r="D66" s="88" t="s">
        <v>498</v>
      </c>
      <c r="E66" s="89">
        <v>-9400</v>
      </c>
      <c r="F66" s="90">
        <v>-22.616399999999999</v>
      </c>
      <c r="G66" s="91">
        <f t="shared" si="0"/>
        <v>-4.0831047453198662E-4</v>
      </c>
      <c r="H66" s="82" t="s">
        <v>140</v>
      </c>
    </row>
    <row r="67" spans="1:8" x14ac:dyDescent="0.2">
      <c r="A67" s="87">
        <v>5</v>
      </c>
      <c r="B67" s="88"/>
      <c r="C67" s="88" t="s">
        <v>1021</v>
      </c>
      <c r="D67" s="88" t="s">
        <v>498</v>
      </c>
      <c r="E67" s="89">
        <v>-5250</v>
      </c>
      <c r="F67" s="90">
        <v>-55.298250000000003</v>
      </c>
      <c r="G67" s="91">
        <f t="shared" si="0"/>
        <v>-9.9833990813252469E-4</v>
      </c>
      <c r="H67" s="82" t="s">
        <v>140</v>
      </c>
    </row>
    <row r="68" spans="1:8" x14ac:dyDescent="0.2">
      <c r="A68" s="87">
        <v>6</v>
      </c>
      <c r="B68" s="88"/>
      <c r="C68" s="88" t="s">
        <v>1022</v>
      </c>
      <c r="D68" s="88" t="s">
        <v>498</v>
      </c>
      <c r="E68" s="89">
        <v>-7000</v>
      </c>
      <c r="F68" s="90">
        <v>-72.208500000000001</v>
      </c>
      <c r="G68" s="91">
        <f t="shared" si="0"/>
        <v>-1.3036330671655507E-3</v>
      </c>
      <c r="H68" s="82" t="s">
        <v>140</v>
      </c>
    </row>
    <row r="69" spans="1:8" x14ac:dyDescent="0.2">
      <c r="A69" s="87">
        <v>7</v>
      </c>
      <c r="B69" s="88"/>
      <c r="C69" s="88" t="s">
        <v>1023</v>
      </c>
      <c r="D69" s="88" t="s">
        <v>498</v>
      </c>
      <c r="E69" s="89">
        <v>-20400</v>
      </c>
      <c r="F69" s="90">
        <v>-82.793400000000005</v>
      </c>
      <c r="G69" s="91">
        <f t="shared" si="0"/>
        <v>-1.4947300384728155E-3</v>
      </c>
      <c r="H69" s="82" t="s">
        <v>140</v>
      </c>
    </row>
    <row r="70" spans="1:8" x14ac:dyDescent="0.2">
      <c r="A70" s="87">
        <v>8</v>
      </c>
      <c r="B70" s="88"/>
      <c r="C70" s="88" t="s">
        <v>1024</v>
      </c>
      <c r="D70" s="88" t="s">
        <v>498</v>
      </c>
      <c r="E70" s="89">
        <v>-20000</v>
      </c>
      <c r="F70" s="90">
        <v>-85.81</v>
      </c>
      <c r="G70" s="91">
        <f t="shared" si="0"/>
        <v>-1.5491909331100341E-3</v>
      </c>
      <c r="H70" s="82" t="s">
        <v>140</v>
      </c>
    </row>
    <row r="71" spans="1:8" x14ac:dyDescent="0.2">
      <c r="A71" s="87">
        <v>9</v>
      </c>
      <c r="B71" s="88"/>
      <c r="C71" s="88" t="s">
        <v>1025</v>
      </c>
      <c r="D71" s="88" t="s">
        <v>498</v>
      </c>
      <c r="E71" s="89">
        <v>-25000</v>
      </c>
      <c r="F71" s="90">
        <v>-96.487499999999997</v>
      </c>
      <c r="G71" s="91">
        <f t="shared" si="0"/>
        <v>-1.7419596802057385E-3</v>
      </c>
      <c r="H71" s="82" t="s">
        <v>140</v>
      </c>
    </row>
    <row r="72" spans="1:8" x14ac:dyDescent="0.2">
      <c r="A72" s="87">
        <v>10</v>
      </c>
      <c r="B72" s="88"/>
      <c r="C72" s="88" t="s">
        <v>1026</v>
      </c>
      <c r="D72" s="88" t="s">
        <v>498</v>
      </c>
      <c r="E72" s="89">
        <v>-24300</v>
      </c>
      <c r="F72" s="90">
        <v>-96.9084</v>
      </c>
      <c r="G72" s="91">
        <f t="shared" si="0"/>
        <v>-1.7495584969374248E-3</v>
      </c>
      <c r="H72" s="82" t="s">
        <v>140</v>
      </c>
    </row>
    <row r="73" spans="1:8" x14ac:dyDescent="0.2">
      <c r="A73" s="87">
        <v>11</v>
      </c>
      <c r="B73" s="88"/>
      <c r="C73" s="88" t="s">
        <v>1027</v>
      </c>
      <c r="D73" s="88" t="s">
        <v>498</v>
      </c>
      <c r="E73" s="89">
        <v>-8400</v>
      </c>
      <c r="F73" s="90">
        <v>-104.3952</v>
      </c>
      <c r="G73" s="91">
        <f t="shared" si="0"/>
        <v>-1.8847231942688339E-3</v>
      </c>
      <c r="H73" s="82" t="s">
        <v>140</v>
      </c>
    </row>
    <row r="74" spans="1:8" x14ac:dyDescent="0.2">
      <c r="A74" s="87">
        <v>12</v>
      </c>
      <c r="B74" s="88"/>
      <c r="C74" s="88" t="s">
        <v>1028</v>
      </c>
      <c r="D74" s="88" t="s">
        <v>498</v>
      </c>
      <c r="E74" s="89">
        <v>-1050</v>
      </c>
      <c r="F74" s="90">
        <v>-142.191</v>
      </c>
      <c r="G74" s="91">
        <f t="shared" si="0"/>
        <v>-2.5670785219653754E-3</v>
      </c>
      <c r="H74" s="82" t="s">
        <v>140</v>
      </c>
    </row>
    <row r="75" spans="1:8" x14ac:dyDescent="0.2">
      <c r="A75" s="87">
        <v>13</v>
      </c>
      <c r="B75" s="88"/>
      <c r="C75" s="88" t="s">
        <v>1029</v>
      </c>
      <c r="D75" s="88" t="s">
        <v>498</v>
      </c>
      <c r="E75" s="89">
        <v>-12000</v>
      </c>
      <c r="F75" s="90">
        <v>-145.91999999999999</v>
      </c>
      <c r="G75" s="91">
        <f t="shared" si="0"/>
        <v>-2.6344008968583635E-3</v>
      </c>
      <c r="H75" s="82" t="s">
        <v>140</v>
      </c>
    </row>
    <row r="76" spans="1:8" x14ac:dyDescent="0.2">
      <c r="A76" s="87">
        <v>14</v>
      </c>
      <c r="B76" s="88"/>
      <c r="C76" s="88" t="s">
        <v>1030</v>
      </c>
      <c r="D76" s="88" t="s">
        <v>498</v>
      </c>
      <c r="E76" s="89">
        <v>-21450</v>
      </c>
      <c r="F76" s="90">
        <v>-154.24695</v>
      </c>
      <c r="G76" s="91">
        <f t="shared" si="0"/>
        <v>-2.7847334389916882E-3</v>
      </c>
      <c r="H76" s="82" t="s">
        <v>140</v>
      </c>
    </row>
    <row r="77" spans="1:8" x14ac:dyDescent="0.2">
      <c r="A77" s="87">
        <v>15</v>
      </c>
      <c r="B77" s="88"/>
      <c r="C77" s="88" t="s">
        <v>1031</v>
      </c>
      <c r="D77" s="88" t="s">
        <v>498</v>
      </c>
      <c r="E77" s="89">
        <v>-1900</v>
      </c>
      <c r="F77" s="90">
        <v>-175.78800000000001</v>
      </c>
      <c r="G77" s="91">
        <f t="shared" si="0"/>
        <v>-3.1736298304340599E-3</v>
      </c>
      <c r="H77" s="82" t="s">
        <v>140</v>
      </c>
    </row>
    <row r="78" spans="1:8" x14ac:dyDescent="0.2">
      <c r="A78" s="87">
        <v>16</v>
      </c>
      <c r="B78" s="88"/>
      <c r="C78" s="88" t="s">
        <v>1032</v>
      </c>
      <c r="D78" s="88" t="s">
        <v>498</v>
      </c>
      <c r="E78" s="89">
        <v>-47625</v>
      </c>
      <c r="F78" s="90">
        <v>-182.35612499999999</v>
      </c>
      <c r="G78" s="91">
        <f t="shared" si="0"/>
        <v>-3.2922090134842093E-3</v>
      </c>
      <c r="H78" s="82" t="s">
        <v>140</v>
      </c>
    </row>
    <row r="79" spans="1:8" x14ac:dyDescent="0.2">
      <c r="A79" s="87">
        <v>17</v>
      </c>
      <c r="B79" s="88"/>
      <c r="C79" s="88" t="s">
        <v>1033</v>
      </c>
      <c r="D79" s="88" t="s">
        <v>498</v>
      </c>
      <c r="E79" s="89">
        <v>-11875</v>
      </c>
      <c r="F79" s="90">
        <v>-196.29374999999999</v>
      </c>
      <c r="G79" s="91">
        <f t="shared" si="0"/>
        <v>-3.5438351908421832E-3</v>
      </c>
      <c r="H79" s="82" t="s">
        <v>140</v>
      </c>
    </row>
    <row r="80" spans="1:8" x14ac:dyDescent="0.2">
      <c r="A80" s="87">
        <v>18</v>
      </c>
      <c r="B80" s="88"/>
      <c r="C80" s="88" t="s">
        <v>1034</v>
      </c>
      <c r="D80" s="88" t="s">
        <v>498</v>
      </c>
      <c r="E80" s="89">
        <v>-126000</v>
      </c>
      <c r="F80" s="90">
        <v>-208.7064</v>
      </c>
      <c r="G80" s="91">
        <f t="shared" si="0"/>
        <v>-3.7679298748634895E-3</v>
      </c>
      <c r="H80" s="82" t="s">
        <v>140</v>
      </c>
    </row>
    <row r="81" spans="1:8" x14ac:dyDescent="0.2">
      <c r="A81" s="87">
        <v>19</v>
      </c>
      <c r="B81" s="88"/>
      <c r="C81" s="88" t="s">
        <v>1035</v>
      </c>
      <c r="D81" s="88" t="s">
        <v>498</v>
      </c>
      <c r="E81" s="89">
        <v>-23250</v>
      </c>
      <c r="F81" s="90">
        <v>-213.01650000000001</v>
      </c>
      <c r="G81" s="91">
        <f t="shared" si="0"/>
        <v>-3.8457432747096331E-3</v>
      </c>
      <c r="H81" s="82" t="s">
        <v>140</v>
      </c>
    </row>
    <row r="82" spans="1:8" x14ac:dyDescent="0.2">
      <c r="A82" s="87">
        <v>20</v>
      </c>
      <c r="B82" s="88"/>
      <c r="C82" s="88" t="s">
        <v>1036</v>
      </c>
      <c r="D82" s="88" t="s">
        <v>498</v>
      </c>
      <c r="E82" s="89">
        <v>-16150</v>
      </c>
      <c r="F82" s="90">
        <v>-230.26669999999999</v>
      </c>
      <c r="G82" s="91">
        <f t="shared" si="0"/>
        <v>-4.157173800689527E-3</v>
      </c>
      <c r="H82" s="82" t="s">
        <v>140</v>
      </c>
    </row>
    <row r="83" spans="1:8" x14ac:dyDescent="0.2">
      <c r="A83" s="87">
        <v>21</v>
      </c>
      <c r="B83" s="88"/>
      <c r="C83" s="88" t="s">
        <v>1037</v>
      </c>
      <c r="D83" s="88" t="s">
        <v>498</v>
      </c>
      <c r="E83" s="89">
        <v>-102375</v>
      </c>
      <c r="F83" s="90">
        <v>-244.2155625</v>
      </c>
      <c r="G83" s="91">
        <f t="shared" si="0"/>
        <v>-4.4090028568857581E-3</v>
      </c>
      <c r="H83" s="82" t="s">
        <v>140</v>
      </c>
    </row>
    <row r="84" spans="1:8" x14ac:dyDescent="0.2">
      <c r="A84" s="87">
        <v>22</v>
      </c>
      <c r="B84" s="88"/>
      <c r="C84" s="88" t="s">
        <v>1038</v>
      </c>
      <c r="D84" s="88" t="s">
        <v>498</v>
      </c>
      <c r="E84" s="89">
        <v>-43400</v>
      </c>
      <c r="F84" s="90">
        <v>-255.2354</v>
      </c>
      <c r="G84" s="91">
        <f t="shared" si="0"/>
        <v>-4.607952074218772E-3</v>
      </c>
      <c r="H84" s="82" t="s">
        <v>140</v>
      </c>
    </row>
    <row r="85" spans="1:8" ht="25.5" x14ac:dyDescent="0.2">
      <c r="A85" s="87">
        <v>23</v>
      </c>
      <c r="B85" s="88"/>
      <c r="C85" s="88" t="s">
        <v>1039</v>
      </c>
      <c r="D85" s="88" t="s">
        <v>498</v>
      </c>
      <c r="E85" s="89">
        <v>-13300</v>
      </c>
      <c r="F85" s="90">
        <v>-264.52370000000002</v>
      </c>
      <c r="G85" s="91">
        <f t="shared" si="0"/>
        <v>-4.7756405737410411E-3</v>
      </c>
      <c r="H85" s="82" t="s">
        <v>140</v>
      </c>
    </row>
    <row r="86" spans="1:8" ht="25.5" x14ac:dyDescent="0.2">
      <c r="A86" s="87">
        <v>24</v>
      </c>
      <c r="B86" s="88"/>
      <c r="C86" s="88" t="s">
        <v>1040</v>
      </c>
      <c r="D86" s="88" t="s">
        <v>498</v>
      </c>
      <c r="E86" s="89">
        <v>-112800</v>
      </c>
      <c r="F86" s="90">
        <v>-269.93040000000002</v>
      </c>
      <c r="G86" s="91">
        <f t="shared" si="0"/>
        <v>-4.8732516985288982E-3</v>
      </c>
      <c r="H86" s="82" t="s">
        <v>140</v>
      </c>
    </row>
    <row r="87" spans="1:8" x14ac:dyDescent="0.2">
      <c r="A87" s="87">
        <v>25</v>
      </c>
      <c r="B87" s="88"/>
      <c r="C87" s="88" t="s">
        <v>1041</v>
      </c>
      <c r="D87" s="88" t="s">
        <v>498</v>
      </c>
      <c r="E87" s="89">
        <v>-106950</v>
      </c>
      <c r="F87" s="90">
        <v>-284.96827500000001</v>
      </c>
      <c r="G87" s="91">
        <f t="shared" si="0"/>
        <v>-5.1447414969584757E-3</v>
      </c>
      <c r="H87" s="82" t="s">
        <v>140</v>
      </c>
    </row>
    <row r="88" spans="1:8" x14ac:dyDescent="0.2">
      <c r="A88" s="87">
        <v>26</v>
      </c>
      <c r="B88" s="88"/>
      <c r="C88" s="88" t="s">
        <v>1042</v>
      </c>
      <c r="D88" s="88" t="s">
        <v>498</v>
      </c>
      <c r="E88" s="89">
        <v>-115700</v>
      </c>
      <c r="F88" s="90">
        <v>-403.33019999999999</v>
      </c>
      <c r="G88" s="91">
        <f t="shared" si="0"/>
        <v>-7.2816162322509809E-3</v>
      </c>
      <c r="H88" s="82" t="s">
        <v>140</v>
      </c>
    </row>
    <row r="89" spans="1:8" ht="25.5" x14ac:dyDescent="0.2">
      <c r="A89" s="87">
        <v>27</v>
      </c>
      <c r="B89" s="88"/>
      <c r="C89" s="88" t="s">
        <v>1043</v>
      </c>
      <c r="D89" s="88" t="s">
        <v>498</v>
      </c>
      <c r="E89" s="89">
        <v>-26325</v>
      </c>
      <c r="F89" s="90">
        <v>-414.35550000000001</v>
      </c>
      <c r="G89" s="91">
        <f t="shared" si="0"/>
        <v>-7.4806640681071524E-3</v>
      </c>
      <c r="H89" s="82" t="s">
        <v>140</v>
      </c>
    </row>
    <row r="90" spans="1:8" x14ac:dyDescent="0.2">
      <c r="A90" s="87">
        <v>28</v>
      </c>
      <c r="B90" s="88"/>
      <c r="C90" s="88" t="s">
        <v>1044</v>
      </c>
      <c r="D90" s="88" t="s">
        <v>498</v>
      </c>
      <c r="E90" s="89">
        <v>-58000</v>
      </c>
      <c r="F90" s="90">
        <v>-419.68799999999999</v>
      </c>
      <c r="G90" s="91">
        <f t="shared" si="0"/>
        <v>-7.5769356058161515E-3</v>
      </c>
      <c r="H90" s="82" t="s">
        <v>140</v>
      </c>
    </row>
    <row r="91" spans="1:8" x14ac:dyDescent="0.2">
      <c r="A91" s="87">
        <v>29</v>
      </c>
      <c r="B91" s="88"/>
      <c r="C91" s="88" t="s">
        <v>1045</v>
      </c>
      <c r="D91" s="88" t="s">
        <v>498</v>
      </c>
      <c r="E91" s="89">
        <v>-231000</v>
      </c>
      <c r="F91" s="90">
        <v>-423.28440000000001</v>
      </c>
      <c r="G91" s="91">
        <f t="shared" si="0"/>
        <v>-7.6418640555520447E-3</v>
      </c>
      <c r="H91" s="82" t="s">
        <v>140</v>
      </c>
    </row>
    <row r="92" spans="1:8" x14ac:dyDescent="0.2">
      <c r="A92" s="87">
        <v>30</v>
      </c>
      <c r="B92" s="88"/>
      <c r="C92" s="88" t="s">
        <v>1046</v>
      </c>
      <c r="D92" s="88" t="s">
        <v>498</v>
      </c>
      <c r="E92" s="89">
        <v>-36000</v>
      </c>
      <c r="F92" s="90">
        <v>-470.66399999999999</v>
      </c>
      <c r="G92" s="91">
        <f t="shared" si="0"/>
        <v>-8.4972427612318036E-3</v>
      </c>
      <c r="H92" s="82" t="s">
        <v>140</v>
      </c>
    </row>
    <row r="93" spans="1:8" ht="25.5" x14ac:dyDescent="0.2">
      <c r="A93" s="87">
        <v>31</v>
      </c>
      <c r="B93" s="88"/>
      <c r="C93" s="88" t="s">
        <v>1047</v>
      </c>
      <c r="D93" s="88" t="s">
        <v>498</v>
      </c>
      <c r="E93" s="89">
        <v>-30400</v>
      </c>
      <c r="F93" s="90">
        <v>-479.71199999999999</v>
      </c>
      <c r="G93" s="91">
        <f t="shared" si="0"/>
        <v>-8.6605929484218705E-3</v>
      </c>
      <c r="H93" s="82" t="s">
        <v>140</v>
      </c>
    </row>
    <row r="94" spans="1:8" ht="25.5" x14ac:dyDescent="0.2">
      <c r="A94" s="87">
        <v>32</v>
      </c>
      <c r="B94" s="88"/>
      <c r="C94" s="88" t="s">
        <v>975</v>
      </c>
      <c r="D94" s="88" t="s">
        <v>498</v>
      </c>
      <c r="E94" s="89">
        <v>-172175</v>
      </c>
      <c r="F94" s="90">
        <v>-556.46960000000001</v>
      </c>
      <c r="G94" s="91">
        <f t="shared" si="0"/>
        <v>-1.0046354257911286E-2</v>
      </c>
      <c r="H94" s="82" t="s">
        <v>140</v>
      </c>
    </row>
    <row r="95" spans="1:8" x14ac:dyDescent="0.2">
      <c r="A95" s="87">
        <v>33</v>
      </c>
      <c r="B95" s="88"/>
      <c r="C95" s="88" t="s">
        <v>1048</v>
      </c>
      <c r="D95" s="88" t="s">
        <v>498</v>
      </c>
      <c r="E95" s="89">
        <v>-234600</v>
      </c>
      <c r="F95" s="90">
        <v>-622.39380000000006</v>
      </c>
      <c r="G95" s="91">
        <f t="shared" si="0"/>
        <v>-1.1236532243140661E-2</v>
      </c>
      <c r="H95" s="82" t="s">
        <v>140</v>
      </c>
    </row>
    <row r="96" spans="1:8" ht="25.5" x14ac:dyDescent="0.2">
      <c r="A96" s="87">
        <v>34</v>
      </c>
      <c r="B96" s="88"/>
      <c r="C96" s="88" t="s">
        <v>1049</v>
      </c>
      <c r="D96" s="88" t="s">
        <v>498</v>
      </c>
      <c r="E96" s="89">
        <v>-80400</v>
      </c>
      <c r="F96" s="90">
        <v>-676.84739999999999</v>
      </c>
      <c r="G96" s="91">
        <f t="shared" si="0"/>
        <v>-1.2219623064667295E-2</v>
      </c>
      <c r="H96" s="82" t="s">
        <v>140</v>
      </c>
    </row>
    <row r="97" spans="1:8" x14ac:dyDescent="0.2">
      <c r="A97" s="87">
        <v>35</v>
      </c>
      <c r="B97" s="88"/>
      <c r="C97" s="88" t="s">
        <v>1050</v>
      </c>
      <c r="D97" s="88" t="s">
        <v>498</v>
      </c>
      <c r="E97" s="89">
        <v>-74200</v>
      </c>
      <c r="F97" s="90">
        <v>-761.40329999999994</v>
      </c>
      <c r="G97" s="91">
        <f t="shared" si="0"/>
        <v>-1.374617280969653E-2</v>
      </c>
      <c r="H97" s="82" t="s">
        <v>140</v>
      </c>
    </row>
    <row r="98" spans="1:8" x14ac:dyDescent="0.2">
      <c r="A98" s="87">
        <v>36</v>
      </c>
      <c r="B98" s="88"/>
      <c r="C98" s="88" t="s">
        <v>1051</v>
      </c>
      <c r="D98" s="88" t="s">
        <v>498</v>
      </c>
      <c r="E98" s="89">
        <v>-72750</v>
      </c>
      <c r="F98" s="90">
        <v>-783.08100000000002</v>
      </c>
      <c r="G98" s="91">
        <f t="shared" si="0"/>
        <v>-1.4137536243919575E-2</v>
      </c>
      <c r="H98" s="82" t="s">
        <v>140</v>
      </c>
    </row>
    <row r="99" spans="1:8" x14ac:dyDescent="0.2">
      <c r="A99" s="87">
        <v>37</v>
      </c>
      <c r="B99" s="88"/>
      <c r="C99" s="88" t="s">
        <v>1052</v>
      </c>
      <c r="D99" s="88" t="s">
        <v>498</v>
      </c>
      <c r="E99" s="89">
        <v>-184000</v>
      </c>
      <c r="F99" s="90">
        <v>-785.22</v>
      </c>
      <c r="G99" s="91">
        <f t="shared" si="0"/>
        <v>-1.4176153181408472E-2</v>
      </c>
      <c r="H99" s="82" t="s">
        <v>140</v>
      </c>
    </row>
    <row r="100" spans="1:8" x14ac:dyDescent="0.2">
      <c r="A100" s="87">
        <v>38</v>
      </c>
      <c r="B100" s="88"/>
      <c r="C100" s="88" t="s">
        <v>1053</v>
      </c>
      <c r="D100" s="88" t="s">
        <v>498</v>
      </c>
      <c r="E100" s="89">
        <v>-25600</v>
      </c>
      <c r="F100" s="90">
        <v>-864.02560000000005</v>
      </c>
      <c r="G100" s="91">
        <f t="shared" si="0"/>
        <v>-1.5598888538573094E-2</v>
      </c>
      <c r="H100" s="82" t="s">
        <v>140</v>
      </c>
    </row>
    <row r="101" spans="1:8" x14ac:dyDescent="0.2">
      <c r="A101" s="87">
        <v>39</v>
      </c>
      <c r="B101" s="88"/>
      <c r="C101" s="88" t="s">
        <v>1054</v>
      </c>
      <c r="D101" s="88" t="s">
        <v>498</v>
      </c>
      <c r="E101" s="89">
        <v>-24150</v>
      </c>
      <c r="F101" s="90">
        <v>-1049.0277000000001</v>
      </c>
      <c r="G101" s="91">
        <f t="shared" si="0"/>
        <v>-1.8938867281450566E-2</v>
      </c>
      <c r="H101" s="82" t="s">
        <v>140</v>
      </c>
    </row>
    <row r="102" spans="1:8" x14ac:dyDescent="0.2">
      <c r="A102" s="87">
        <v>40</v>
      </c>
      <c r="B102" s="88"/>
      <c r="C102" s="88" t="s">
        <v>1055</v>
      </c>
      <c r="D102" s="88" t="s">
        <v>498</v>
      </c>
      <c r="E102" s="89">
        <v>-77700</v>
      </c>
      <c r="F102" s="90">
        <v>-1131.0789</v>
      </c>
      <c r="G102" s="91">
        <f t="shared" si="0"/>
        <v>-2.0420197838387961E-2</v>
      </c>
      <c r="H102" s="82" t="s">
        <v>140</v>
      </c>
    </row>
    <row r="103" spans="1:8" ht="25.5" x14ac:dyDescent="0.2">
      <c r="A103" s="87">
        <v>41</v>
      </c>
      <c r="B103" s="88"/>
      <c r="C103" s="88" t="s">
        <v>1056</v>
      </c>
      <c r="D103" s="88" t="s">
        <v>498</v>
      </c>
      <c r="E103" s="89">
        <v>-219510</v>
      </c>
      <c r="F103" s="90">
        <v>-1246.1582699999999</v>
      </c>
      <c r="G103" s="91">
        <f t="shared" si="0"/>
        <v>-2.2497810198159721E-2</v>
      </c>
      <c r="H103" s="82" t="s">
        <v>140</v>
      </c>
    </row>
    <row r="104" spans="1:8" x14ac:dyDescent="0.2">
      <c r="A104" s="87">
        <v>42</v>
      </c>
      <c r="B104" s="88"/>
      <c r="C104" s="88" t="s">
        <v>1057</v>
      </c>
      <c r="D104" s="88" t="s">
        <v>498</v>
      </c>
      <c r="E104" s="89">
        <v>-34650</v>
      </c>
      <c r="F104" s="90">
        <v>-1404.5030999999999</v>
      </c>
      <c r="G104" s="91">
        <f t="shared" si="0"/>
        <v>-2.5356525673522146E-2</v>
      </c>
      <c r="H104" s="82" t="s">
        <v>140</v>
      </c>
    </row>
    <row r="105" spans="1:8" x14ac:dyDescent="0.2">
      <c r="A105" s="87">
        <v>43</v>
      </c>
      <c r="B105" s="88"/>
      <c r="C105" s="88" t="s">
        <v>1058</v>
      </c>
      <c r="D105" s="88" t="s">
        <v>498</v>
      </c>
      <c r="E105" s="89">
        <v>-126250</v>
      </c>
      <c r="F105" s="90">
        <v>-1604.89</v>
      </c>
      <c r="G105" s="91">
        <f t="shared" si="0"/>
        <v>-2.8974257506572228E-2</v>
      </c>
      <c r="H105" s="82" t="s">
        <v>140</v>
      </c>
    </row>
    <row r="106" spans="1:8" x14ac:dyDescent="0.2">
      <c r="A106" s="87">
        <v>44</v>
      </c>
      <c r="B106" s="88"/>
      <c r="C106" s="88" t="s">
        <v>1059</v>
      </c>
      <c r="D106" s="88" t="s">
        <v>498</v>
      </c>
      <c r="E106" s="89">
        <v>-1971000</v>
      </c>
      <c r="F106" s="90">
        <v>-1703.1411000000001</v>
      </c>
      <c r="G106" s="91">
        <f t="shared" si="0"/>
        <v>-3.0748056752442025E-2</v>
      </c>
      <c r="H106" s="82" t="s">
        <v>140</v>
      </c>
    </row>
    <row r="107" spans="1:8" x14ac:dyDescent="0.2">
      <c r="A107" s="87">
        <v>45</v>
      </c>
      <c r="B107" s="88"/>
      <c r="C107" s="88" t="s">
        <v>1060</v>
      </c>
      <c r="D107" s="88" t="s">
        <v>498</v>
      </c>
      <c r="E107" s="89">
        <v>-137200</v>
      </c>
      <c r="F107" s="90">
        <v>-2008.6079999999999</v>
      </c>
      <c r="G107" s="91">
        <f t="shared" si="0"/>
        <v>-3.6262874976952332E-2</v>
      </c>
      <c r="H107" s="82" t="s">
        <v>140</v>
      </c>
    </row>
    <row r="108" spans="1:8" x14ac:dyDescent="0.2">
      <c r="A108" s="87">
        <v>46</v>
      </c>
      <c r="B108" s="88"/>
      <c r="C108" s="88" t="s">
        <v>1061</v>
      </c>
      <c r="D108" s="88" t="s">
        <v>498</v>
      </c>
      <c r="E108" s="89">
        <v>-135375</v>
      </c>
      <c r="F108" s="90">
        <v>-2556.9630000000002</v>
      </c>
      <c r="G108" s="91">
        <f t="shared" si="0"/>
        <v>-4.6162730403191146E-2</v>
      </c>
      <c r="H108" s="82" t="s">
        <v>140</v>
      </c>
    </row>
    <row r="109" spans="1:8" x14ac:dyDescent="0.2">
      <c r="A109" s="87">
        <v>47</v>
      </c>
      <c r="B109" s="88"/>
      <c r="C109" s="88" t="s">
        <v>1062</v>
      </c>
      <c r="D109" s="88" t="s">
        <v>498</v>
      </c>
      <c r="E109" s="89">
        <v>-273000</v>
      </c>
      <c r="F109" s="90">
        <v>-2923.011</v>
      </c>
      <c r="G109" s="91">
        <f t="shared" si="0"/>
        <v>-5.2771263705639129E-2</v>
      </c>
      <c r="H109" s="82" t="s">
        <v>140</v>
      </c>
    </row>
    <row r="110" spans="1:8" x14ac:dyDescent="0.2">
      <c r="A110" s="87">
        <v>48</v>
      </c>
      <c r="B110" s="88"/>
      <c r="C110" s="88" t="s">
        <v>1063</v>
      </c>
      <c r="D110" s="88" t="s">
        <v>498</v>
      </c>
      <c r="E110" s="89">
        <v>-2095000</v>
      </c>
      <c r="F110" s="90">
        <v>-3709.826</v>
      </c>
      <c r="G110" s="91">
        <f t="shared" si="0"/>
        <v>-6.697621259312278E-2</v>
      </c>
      <c r="H110" s="82" t="s">
        <v>140</v>
      </c>
    </row>
    <row r="111" spans="1:8" x14ac:dyDescent="0.2">
      <c r="A111" s="87">
        <v>49</v>
      </c>
      <c r="B111" s="88"/>
      <c r="C111" s="88" t="s">
        <v>1064</v>
      </c>
      <c r="D111" s="88" t="s">
        <v>498</v>
      </c>
      <c r="E111" s="89">
        <v>-323000</v>
      </c>
      <c r="F111" s="90">
        <v>-4202.5529999999999</v>
      </c>
      <c r="G111" s="91">
        <f t="shared" si="0"/>
        <v>-7.5871774892371208E-2</v>
      </c>
      <c r="H111" s="82" t="s">
        <v>140</v>
      </c>
    </row>
    <row r="112" spans="1:8" x14ac:dyDescent="0.2">
      <c r="A112" s="87">
        <v>50</v>
      </c>
      <c r="B112" s="88"/>
      <c r="C112" s="88" t="s">
        <v>1065</v>
      </c>
      <c r="D112" s="88" t="s">
        <v>498</v>
      </c>
      <c r="E112" s="89">
        <v>-595400</v>
      </c>
      <c r="F112" s="90">
        <v>-4258.5985000000001</v>
      </c>
      <c r="G112" s="91">
        <f t="shared" si="0"/>
        <v>-7.6883605453396939E-2</v>
      </c>
      <c r="H112" s="82" t="s">
        <v>140</v>
      </c>
    </row>
    <row r="113" spans="1:8" x14ac:dyDescent="0.2">
      <c r="A113" s="92"/>
      <c r="B113" s="92"/>
      <c r="C113" s="93" t="s">
        <v>139</v>
      </c>
      <c r="D113" s="92"/>
      <c r="E113" s="92" t="s">
        <v>140</v>
      </c>
      <c r="F113" s="94">
        <f>SUM(F63:F112)</f>
        <v>-39086.723352499997</v>
      </c>
      <c r="G113" s="95">
        <f>SUM(G63:G112)</f>
        <v>-0.70566131479633187</v>
      </c>
      <c r="H113" s="82" t="s">
        <v>140</v>
      </c>
    </row>
    <row r="114" spans="1:8" x14ac:dyDescent="0.2">
      <c r="A114" s="92"/>
      <c r="B114" s="92"/>
      <c r="C114" s="96"/>
      <c r="D114" s="92"/>
      <c r="E114" s="92"/>
      <c r="F114" s="97"/>
      <c r="G114" s="97"/>
      <c r="H114" s="82" t="s">
        <v>140</v>
      </c>
    </row>
    <row r="115" spans="1:8" x14ac:dyDescent="0.2">
      <c r="A115" s="92"/>
      <c r="B115" s="92"/>
      <c r="C115" s="93" t="s">
        <v>147</v>
      </c>
      <c r="D115" s="92"/>
      <c r="E115" s="92"/>
      <c r="F115" s="94">
        <f>F48</f>
        <v>38703.5393625</v>
      </c>
      <c r="G115" s="95">
        <f>G48</f>
        <v>0.69874343999999999</v>
      </c>
      <c r="H115" s="82" t="s">
        <v>140</v>
      </c>
    </row>
    <row r="116" spans="1:8" x14ac:dyDescent="0.2">
      <c r="A116" s="92"/>
      <c r="B116" s="92"/>
      <c r="C116" s="96"/>
      <c r="D116" s="92"/>
      <c r="E116" s="92"/>
      <c r="F116" s="97"/>
      <c r="G116" s="97"/>
      <c r="H116" s="82" t="s">
        <v>140</v>
      </c>
    </row>
    <row r="117" spans="1:8" x14ac:dyDescent="0.2">
      <c r="A117" s="92"/>
      <c r="B117" s="92"/>
      <c r="C117" s="93" t="s">
        <v>148</v>
      </c>
      <c r="D117" s="92"/>
      <c r="E117" s="92"/>
      <c r="F117" s="97"/>
      <c r="G117" s="97"/>
      <c r="H117" s="82" t="s">
        <v>140</v>
      </c>
    </row>
    <row r="118" spans="1:8" x14ac:dyDescent="0.2">
      <c r="A118" s="92"/>
      <c r="B118" s="92"/>
      <c r="C118" s="93" t="s">
        <v>10</v>
      </c>
      <c r="D118" s="92"/>
      <c r="E118" s="92"/>
      <c r="F118" s="97"/>
      <c r="G118" s="97"/>
      <c r="H118" s="82" t="s">
        <v>140</v>
      </c>
    </row>
    <row r="119" spans="1:8" x14ac:dyDescent="0.2">
      <c r="A119" s="92"/>
      <c r="B119" s="92"/>
      <c r="C119" s="93" t="s">
        <v>139</v>
      </c>
      <c r="D119" s="92"/>
      <c r="E119" s="92" t="s">
        <v>140</v>
      </c>
      <c r="F119" s="98" t="s">
        <v>142</v>
      </c>
      <c r="G119" s="95">
        <v>0</v>
      </c>
      <c r="H119" s="82" t="s">
        <v>140</v>
      </c>
    </row>
    <row r="120" spans="1:8" x14ac:dyDescent="0.2">
      <c r="A120" s="92"/>
      <c r="B120" s="92"/>
      <c r="C120" s="96"/>
      <c r="D120" s="92"/>
      <c r="E120" s="92"/>
      <c r="F120" s="97"/>
      <c r="G120" s="97"/>
      <c r="H120" s="82" t="s">
        <v>140</v>
      </c>
    </row>
    <row r="121" spans="1:8" x14ac:dyDescent="0.2">
      <c r="A121" s="92"/>
      <c r="B121" s="92"/>
      <c r="C121" s="93" t="s">
        <v>149</v>
      </c>
      <c r="D121" s="92"/>
      <c r="E121" s="92"/>
      <c r="F121" s="92"/>
      <c r="G121" s="92"/>
      <c r="H121" s="82" t="s">
        <v>140</v>
      </c>
    </row>
    <row r="122" spans="1:8" x14ac:dyDescent="0.2">
      <c r="A122" s="92"/>
      <c r="B122" s="92"/>
      <c r="C122" s="93" t="s">
        <v>139</v>
      </c>
      <c r="D122" s="92"/>
      <c r="E122" s="92" t="s">
        <v>140</v>
      </c>
      <c r="F122" s="98" t="s">
        <v>142</v>
      </c>
      <c r="G122" s="95">
        <v>0</v>
      </c>
      <c r="H122" s="82" t="s">
        <v>140</v>
      </c>
    </row>
    <row r="123" spans="1:8" x14ac:dyDescent="0.2">
      <c r="A123" s="92"/>
      <c r="B123" s="92"/>
      <c r="C123" s="96"/>
      <c r="D123" s="92"/>
      <c r="E123" s="92"/>
      <c r="F123" s="97"/>
      <c r="G123" s="97"/>
      <c r="H123" s="82" t="s">
        <v>140</v>
      </c>
    </row>
    <row r="124" spans="1:8" x14ac:dyDescent="0.2">
      <c r="A124" s="92"/>
      <c r="B124" s="92"/>
      <c r="C124" s="93" t="s">
        <v>150</v>
      </c>
      <c r="D124" s="92"/>
      <c r="E124" s="92"/>
      <c r="F124" s="92"/>
      <c r="G124" s="92"/>
      <c r="H124" s="82" t="s">
        <v>140</v>
      </c>
    </row>
    <row r="125" spans="1:8" ht="25.5" x14ac:dyDescent="0.2">
      <c r="A125" s="87">
        <v>1</v>
      </c>
      <c r="B125" s="88" t="s">
        <v>667</v>
      </c>
      <c r="C125" s="84" t="s">
        <v>1179</v>
      </c>
      <c r="D125" s="88" t="s">
        <v>460</v>
      </c>
      <c r="E125" s="89">
        <v>1000000</v>
      </c>
      <c r="F125" s="90">
        <v>1012.25</v>
      </c>
      <c r="G125" s="91">
        <v>1.8274889999999998E-2</v>
      </c>
      <c r="H125" s="82">
        <v>5.8636999999999997</v>
      </c>
    </row>
    <row r="126" spans="1:8" x14ac:dyDescent="0.2">
      <c r="A126" s="92"/>
      <c r="B126" s="92"/>
      <c r="C126" s="93" t="s">
        <v>139</v>
      </c>
      <c r="D126" s="92"/>
      <c r="E126" s="92" t="s">
        <v>140</v>
      </c>
      <c r="F126" s="94">
        <v>1012.25</v>
      </c>
      <c r="G126" s="95">
        <v>1.8274889999999998E-2</v>
      </c>
      <c r="H126" s="82" t="s">
        <v>140</v>
      </c>
    </row>
    <row r="127" spans="1:8" x14ac:dyDescent="0.2">
      <c r="A127" s="92"/>
      <c r="B127" s="92"/>
      <c r="C127" s="96"/>
      <c r="D127" s="92"/>
      <c r="E127" s="92"/>
      <c r="F127" s="97"/>
      <c r="G127" s="97"/>
      <c r="H127" s="82" t="s">
        <v>140</v>
      </c>
    </row>
    <row r="128" spans="1:8" x14ac:dyDescent="0.2">
      <c r="A128" s="92"/>
      <c r="B128" s="92"/>
      <c r="C128" s="93" t="s">
        <v>151</v>
      </c>
      <c r="D128" s="92"/>
      <c r="E128" s="92"/>
      <c r="F128" s="97"/>
      <c r="G128" s="97"/>
      <c r="H128" s="82" t="s">
        <v>140</v>
      </c>
    </row>
    <row r="129" spans="1:8" x14ac:dyDescent="0.2">
      <c r="A129" s="92"/>
      <c r="B129" s="92"/>
      <c r="C129" s="93" t="s">
        <v>139</v>
      </c>
      <c r="D129" s="92"/>
      <c r="E129" s="92" t="s">
        <v>140</v>
      </c>
      <c r="F129" s="98" t="s">
        <v>142</v>
      </c>
      <c r="G129" s="95">
        <v>0</v>
      </c>
      <c r="H129" s="82" t="s">
        <v>140</v>
      </c>
    </row>
    <row r="130" spans="1:8" x14ac:dyDescent="0.2">
      <c r="A130" s="92"/>
      <c r="B130" s="92"/>
      <c r="C130" s="96"/>
      <c r="D130" s="92"/>
      <c r="E130" s="92"/>
      <c r="F130" s="97"/>
      <c r="G130" s="97"/>
      <c r="H130" s="82" t="s">
        <v>140</v>
      </c>
    </row>
    <row r="131" spans="1:8" x14ac:dyDescent="0.2">
      <c r="A131" s="92"/>
      <c r="B131" s="92"/>
      <c r="C131" s="93" t="s">
        <v>152</v>
      </c>
      <c r="D131" s="92"/>
      <c r="E131" s="92"/>
      <c r="F131" s="94">
        <v>1012.25</v>
      </c>
      <c r="G131" s="95">
        <v>1.8274889999999998E-2</v>
      </c>
      <c r="H131" s="82" t="s">
        <v>140</v>
      </c>
    </row>
    <row r="132" spans="1:8" x14ac:dyDescent="0.2">
      <c r="A132" s="92"/>
      <c r="B132" s="92"/>
      <c r="C132" s="96"/>
      <c r="D132" s="92"/>
      <c r="E132" s="92"/>
      <c r="F132" s="97"/>
      <c r="G132" s="97"/>
      <c r="H132" s="82" t="s">
        <v>140</v>
      </c>
    </row>
    <row r="133" spans="1:8" x14ac:dyDescent="0.2">
      <c r="A133" s="92"/>
      <c r="B133" s="92"/>
      <c r="C133" s="93" t="s">
        <v>153</v>
      </c>
      <c r="D133" s="92"/>
      <c r="E133" s="92"/>
      <c r="F133" s="97"/>
      <c r="G133" s="97"/>
      <c r="H133" s="82" t="s">
        <v>140</v>
      </c>
    </row>
    <row r="134" spans="1:8" x14ac:dyDescent="0.2">
      <c r="A134" s="92"/>
      <c r="B134" s="92"/>
      <c r="C134" s="93" t="s">
        <v>154</v>
      </c>
      <c r="D134" s="92"/>
      <c r="E134" s="92"/>
      <c r="F134" s="97"/>
      <c r="G134" s="97"/>
      <c r="H134" s="82" t="s">
        <v>140</v>
      </c>
    </row>
    <row r="135" spans="1:8" x14ac:dyDescent="0.2">
      <c r="A135" s="92"/>
      <c r="B135" s="92"/>
      <c r="C135" s="93" t="s">
        <v>139</v>
      </c>
      <c r="D135" s="92"/>
      <c r="E135" s="92" t="s">
        <v>140</v>
      </c>
      <c r="F135" s="98" t="s">
        <v>142</v>
      </c>
      <c r="G135" s="95">
        <v>0</v>
      </c>
      <c r="H135" s="82" t="s">
        <v>140</v>
      </c>
    </row>
    <row r="136" spans="1:8" x14ac:dyDescent="0.2">
      <c r="A136" s="92"/>
      <c r="B136" s="92"/>
      <c r="C136" s="96"/>
      <c r="D136" s="92"/>
      <c r="E136" s="92"/>
      <c r="F136" s="97"/>
      <c r="G136" s="97"/>
      <c r="H136" s="82" t="s">
        <v>140</v>
      </c>
    </row>
    <row r="137" spans="1:8" x14ac:dyDescent="0.2">
      <c r="A137" s="92"/>
      <c r="B137" s="92"/>
      <c r="C137" s="93" t="s">
        <v>155</v>
      </c>
      <c r="D137" s="92"/>
      <c r="E137" s="92"/>
      <c r="F137" s="97"/>
      <c r="G137" s="97"/>
      <c r="H137" s="82" t="s">
        <v>140</v>
      </c>
    </row>
    <row r="138" spans="1:8" ht="25.5" x14ac:dyDescent="0.2">
      <c r="A138" s="87">
        <v>1</v>
      </c>
      <c r="B138" s="88" t="s">
        <v>669</v>
      </c>
      <c r="C138" s="88" t="s">
        <v>670</v>
      </c>
      <c r="D138" s="88" t="s">
        <v>606</v>
      </c>
      <c r="E138" s="89">
        <v>200</v>
      </c>
      <c r="F138" s="90">
        <v>969.54200000000003</v>
      </c>
      <c r="G138" s="91">
        <v>1.7503850000000001E-2</v>
      </c>
      <c r="H138" s="82">
        <v>8.0749999999999993</v>
      </c>
    </row>
    <row r="139" spans="1:8" x14ac:dyDescent="0.2">
      <c r="A139" s="92"/>
      <c r="B139" s="92"/>
      <c r="C139" s="93" t="s">
        <v>139</v>
      </c>
      <c r="D139" s="92"/>
      <c r="E139" s="92" t="s">
        <v>140</v>
      </c>
      <c r="F139" s="94">
        <v>969.54200000000003</v>
      </c>
      <c r="G139" s="95">
        <v>1.7503850000000001E-2</v>
      </c>
      <c r="H139" s="82" t="s">
        <v>140</v>
      </c>
    </row>
    <row r="140" spans="1:8" x14ac:dyDescent="0.2">
      <c r="A140" s="92"/>
      <c r="B140" s="92"/>
      <c r="C140" s="96"/>
      <c r="D140" s="92"/>
      <c r="E140" s="92"/>
      <c r="F140" s="97"/>
      <c r="G140" s="97"/>
      <c r="H140" s="82" t="s">
        <v>140</v>
      </c>
    </row>
    <row r="141" spans="1:8" x14ac:dyDescent="0.2">
      <c r="A141" s="92"/>
      <c r="B141" s="92"/>
      <c r="C141" s="93" t="s">
        <v>156</v>
      </c>
      <c r="D141" s="92"/>
      <c r="E141" s="92"/>
      <c r="F141" s="97"/>
      <c r="G141" s="97"/>
      <c r="H141" s="82" t="s">
        <v>140</v>
      </c>
    </row>
    <row r="142" spans="1:8" x14ac:dyDescent="0.2">
      <c r="A142" s="87">
        <v>1</v>
      </c>
      <c r="B142" s="88" t="s">
        <v>671</v>
      </c>
      <c r="C142" s="84" t="s">
        <v>1182</v>
      </c>
      <c r="D142" s="88" t="s">
        <v>460</v>
      </c>
      <c r="E142" s="89">
        <v>3000000</v>
      </c>
      <c r="F142" s="90">
        <v>2920.587</v>
      </c>
      <c r="G142" s="91">
        <v>5.2727499999999997E-2</v>
      </c>
      <c r="H142" s="82">
        <v>5.6071999999999997</v>
      </c>
    </row>
    <row r="143" spans="1:8" x14ac:dyDescent="0.2">
      <c r="A143" s="87">
        <v>2</v>
      </c>
      <c r="B143" s="88" t="s">
        <v>672</v>
      </c>
      <c r="C143" s="84" t="s">
        <v>1183</v>
      </c>
      <c r="D143" s="88" t="s">
        <v>460</v>
      </c>
      <c r="E143" s="89">
        <v>1000000</v>
      </c>
      <c r="F143" s="90">
        <v>961.95600000000002</v>
      </c>
      <c r="G143" s="91">
        <v>1.7366900000000001E-2</v>
      </c>
      <c r="H143" s="82">
        <v>5.6832000000000003</v>
      </c>
    </row>
    <row r="144" spans="1:8" x14ac:dyDescent="0.2">
      <c r="A144" s="87">
        <v>3</v>
      </c>
      <c r="B144" s="88" t="s">
        <v>673</v>
      </c>
      <c r="C144" s="84" t="s">
        <v>1181</v>
      </c>
      <c r="D144" s="88" t="s">
        <v>460</v>
      </c>
      <c r="E144" s="89">
        <v>500000</v>
      </c>
      <c r="F144" s="90">
        <v>498.90649999999999</v>
      </c>
      <c r="G144" s="91">
        <v>9.0071300000000003E-3</v>
      </c>
      <c r="H144" s="82">
        <v>5</v>
      </c>
    </row>
    <row r="145" spans="1:8" x14ac:dyDescent="0.2">
      <c r="A145" s="87">
        <v>4</v>
      </c>
      <c r="B145" s="88" t="s">
        <v>674</v>
      </c>
      <c r="C145" s="84" t="s">
        <v>1184</v>
      </c>
      <c r="D145" s="88" t="s">
        <v>460</v>
      </c>
      <c r="E145" s="89">
        <v>500000</v>
      </c>
      <c r="F145" s="90">
        <v>492.84350000000001</v>
      </c>
      <c r="G145" s="91">
        <v>8.8976699999999999E-3</v>
      </c>
      <c r="H145" s="82">
        <v>5.3</v>
      </c>
    </row>
    <row r="146" spans="1:8" x14ac:dyDescent="0.2">
      <c r="A146" s="92"/>
      <c r="B146" s="92"/>
      <c r="C146" s="93" t="s">
        <v>139</v>
      </c>
      <c r="D146" s="92"/>
      <c r="E146" s="92" t="s">
        <v>140</v>
      </c>
      <c r="F146" s="94">
        <v>4874.2929999999997</v>
      </c>
      <c r="G146" s="95">
        <v>8.79992E-2</v>
      </c>
      <c r="H146" s="82" t="s">
        <v>140</v>
      </c>
    </row>
    <row r="147" spans="1:8" x14ac:dyDescent="0.2">
      <c r="A147" s="92"/>
      <c r="B147" s="92"/>
      <c r="C147" s="96"/>
      <c r="D147" s="92"/>
      <c r="E147" s="92"/>
      <c r="F147" s="97"/>
      <c r="G147" s="97"/>
      <c r="H147" s="82" t="s">
        <v>140</v>
      </c>
    </row>
    <row r="148" spans="1:8" x14ac:dyDescent="0.2">
      <c r="A148" s="92"/>
      <c r="B148" s="92"/>
      <c r="C148" s="93" t="s">
        <v>157</v>
      </c>
      <c r="D148" s="92"/>
      <c r="E148" s="92"/>
      <c r="F148" s="97"/>
      <c r="G148" s="97"/>
      <c r="H148" s="82" t="s">
        <v>140</v>
      </c>
    </row>
    <row r="149" spans="1:8" x14ac:dyDescent="0.2">
      <c r="A149" s="87">
        <v>1</v>
      </c>
      <c r="B149" s="88"/>
      <c r="C149" s="88" t="s">
        <v>158</v>
      </c>
      <c r="D149" s="88"/>
      <c r="E149" s="99"/>
      <c r="F149" s="90">
        <v>2444.2348189919999</v>
      </c>
      <c r="G149" s="91">
        <v>4.4127569999999998E-2</v>
      </c>
      <c r="H149" s="82">
        <v>5.01</v>
      </c>
    </row>
    <row r="150" spans="1:8" x14ac:dyDescent="0.2">
      <c r="A150" s="92"/>
      <c r="B150" s="92"/>
      <c r="C150" s="93" t="s">
        <v>139</v>
      </c>
      <c r="D150" s="92"/>
      <c r="E150" s="92" t="s">
        <v>140</v>
      </c>
      <c r="F150" s="94">
        <v>2444.2348189919999</v>
      </c>
      <c r="G150" s="95">
        <v>4.4127569999999998E-2</v>
      </c>
      <c r="H150" s="82" t="s">
        <v>140</v>
      </c>
    </row>
    <row r="151" spans="1:8" x14ac:dyDescent="0.2">
      <c r="A151" s="92"/>
      <c r="B151" s="92"/>
      <c r="C151" s="96"/>
      <c r="D151" s="92"/>
      <c r="E151" s="92"/>
      <c r="F151" s="97"/>
      <c r="G151" s="97"/>
      <c r="H151" s="82" t="s">
        <v>140</v>
      </c>
    </row>
    <row r="152" spans="1:8" x14ac:dyDescent="0.2">
      <c r="A152" s="92"/>
      <c r="B152" s="92"/>
      <c r="C152" s="93" t="s">
        <v>159</v>
      </c>
      <c r="D152" s="92"/>
      <c r="E152" s="92"/>
      <c r="F152" s="94">
        <v>8288.0698189920004</v>
      </c>
      <c r="G152" s="95">
        <v>0.14963061999999999</v>
      </c>
      <c r="H152" s="82" t="s">
        <v>140</v>
      </c>
    </row>
    <row r="153" spans="1:8" x14ac:dyDescent="0.2">
      <c r="A153" s="92"/>
      <c r="B153" s="92"/>
      <c r="C153" s="97"/>
      <c r="D153" s="92"/>
      <c r="E153" s="92"/>
      <c r="F153" s="92"/>
      <c r="G153" s="92"/>
      <c r="H153" s="82" t="s">
        <v>140</v>
      </c>
    </row>
    <row r="154" spans="1:8" x14ac:dyDescent="0.2">
      <c r="A154" s="92"/>
      <c r="B154" s="92"/>
      <c r="C154" s="93" t="s">
        <v>160</v>
      </c>
      <c r="D154" s="92"/>
      <c r="E154" s="92"/>
      <c r="F154" s="92"/>
      <c r="G154" s="92"/>
      <c r="H154" s="82" t="s">
        <v>140</v>
      </c>
    </row>
    <row r="155" spans="1:8" x14ac:dyDescent="0.2">
      <c r="A155" s="92"/>
      <c r="B155" s="92"/>
      <c r="C155" s="93" t="s">
        <v>161</v>
      </c>
      <c r="D155" s="92"/>
      <c r="E155" s="92"/>
      <c r="F155" s="92"/>
      <c r="G155" s="92"/>
      <c r="H155" s="82" t="s">
        <v>140</v>
      </c>
    </row>
    <row r="156" spans="1:8" ht="25.5" x14ac:dyDescent="0.2">
      <c r="A156" s="87">
        <v>1</v>
      </c>
      <c r="B156" s="88" t="s">
        <v>308</v>
      </c>
      <c r="C156" s="84" t="s">
        <v>1180</v>
      </c>
      <c r="D156" s="88"/>
      <c r="E156" s="127">
        <v>31544739.981899999</v>
      </c>
      <c r="F156" s="90">
        <v>5133.7171636140001</v>
      </c>
      <c r="G156" s="91">
        <v>9.2682769999999998E-2</v>
      </c>
      <c r="H156" s="82" t="s">
        <v>140</v>
      </c>
    </row>
    <row r="157" spans="1:8" x14ac:dyDescent="0.2">
      <c r="A157" s="87">
        <v>2</v>
      </c>
      <c r="B157" s="88" t="s">
        <v>310</v>
      </c>
      <c r="C157" s="84" t="s">
        <v>949</v>
      </c>
      <c r="D157" s="88"/>
      <c r="E157" s="127">
        <v>80071.926000000007</v>
      </c>
      <c r="F157" s="90">
        <v>2007.379163242</v>
      </c>
      <c r="G157" s="91">
        <v>3.6240689999999999E-2</v>
      </c>
      <c r="H157" s="82" t="s">
        <v>140</v>
      </c>
    </row>
    <row r="158" spans="1:8" x14ac:dyDescent="0.2">
      <c r="A158" s="92"/>
      <c r="B158" s="92"/>
      <c r="C158" s="93" t="s">
        <v>139</v>
      </c>
      <c r="D158" s="92"/>
      <c r="E158" s="92" t="s">
        <v>140</v>
      </c>
      <c r="F158" s="94">
        <v>7141.0963268559999</v>
      </c>
      <c r="G158" s="95">
        <v>0.12892345999999999</v>
      </c>
      <c r="H158" s="82" t="s">
        <v>140</v>
      </c>
    </row>
    <row r="159" spans="1:8" x14ac:dyDescent="0.2">
      <c r="A159" s="92"/>
      <c r="B159" s="92"/>
      <c r="C159" s="96"/>
      <c r="D159" s="92"/>
      <c r="E159" s="92"/>
      <c r="F159" s="97"/>
      <c r="G159" s="97"/>
      <c r="H159" s="82" t="s">
        <v>140</v>
      </c>
    </row>
    <row r="160" spans="1:8" x14ac:dyDescent="0.2">
      <c r="A160" s="92"/>
      <c r="B160" s="92"/>
      <c r="C160" s="93" t="s">
        <v>162</v>
      </c>
      <c r="D160" s="92"/>
      <c r="E160" s="92"/>
      <c r="F160" s="92"/>
      <c r="G160" s="92"/>
      <c r="H160" s="82" t="s">
        <v>140</v>
      </c>
    </row>
    <row r="161" spans="1:17" x14ac:dyDescent="0.2">
      <c r="A161" s="92"/>
      <c r="B161" s="92"/>
      <c r="C161" s="93" t="s">
        <v>163</v>
      </c>
      <c r="D161" s="92"/>
      <c r="E161" s="92"/>
      <c r="F161" s="92"/>
      <c r="G161" s="92"/>
      <c r="H161" s="82" t="s">
        <v>140</v>
      </c>
    </row>
    <row r="162" spans="1:17" x14ac:dyDescent="0.2">
      <c r="A162" s="92"/>
      <c r="B162" s="92"/>
      <c r="C162" s="93" t="s">
        <v>139</v>
      </c>
      <c r="D162" s="92"/>
      <c r="E162" s="92" t="s">
        <v>140</v>
      </c>
      <c r="F162" s="98" t="s">
        <v>142</v>
      </c>
      <c r="G162" s="95">
        <v>0</v>
      </c>
      <c r="H162" s="82" t="s">
        <v>140</v>
      </c>
    </row>
    <row r="163" spans="1:17" x14ac:dyDescent="0.2">
      <c r="A163" s="92"/>
      <c r="B163" s="92"/>
      <c r="C163" s="96"/>
      <c r="D163" s="92"/>
      <c r="E163" s="92"/>
      <c r="F163" s="97"/>
      <c r="G163" s="97"/>
      <c r="H163" s="82" t="s">
        <v>140</v>
      </c>
    </row>
    <row r="164" spans="1:17" x14ac:dyDescent="0.2">
      <c r="A164" s="92"/>
      <c r="B164" s="92"/>
      <c r="C164" s="93" t="s">
        <v>164</v>
      </c>
      <c r="D164" s="92"/>
      <c r="E164" s="92"/>
      <c r="F164" s="97"/>
      <c r="G164" s="97"/>
      <c r="H164" s="82" t="s">
        <v>140</v>
      </c>
    </row>
    <row r="165" spans="1:17" x14ac:dyDescent="0.2">
      <c r="A165" s="92"/>
      <c r="B165" s="92"/>
      <c r="C165" s="93" t="s">
        <v>139</v>
      </c>
      <c r="D165" s="92"/>
      <c r="E165" s="92" t="s">
        <v>140</v>
      </c>
      <c r="F165" s="98" t="s">
        <v>142</v>
      </c>
      <c r="G165" s="95">
        <v>0</v>
      </c>
      <c r="H165" s="82" t="s">
        <v>140</v>
      </c>
    </row>
    <row r="166" spans="1:17" x14ac:dyDescent="0.2">
      <c r="A166" s="92"/>
      <c r="B166" s="92"/>
      <c r="C166" s="96"/>
      <c r="D166" s="92"/>
      <c r="E166" s="92"/>
      <c r="F166" s="97"/>
      <c r="G166" s="97"/>
      <c r="H166" s="82" t="s">
        <v>140</v>
      </c>
    </row>
    <row r="167" spans="1:17" x14ac:dyDescent="0.2">
      <c r="A167" s="99"/>
      <c r="B167" s="88"/>
      <c r="C167" s="88" t="s">
        <v>311</v>
      </c>
      <c r="D167" s="88"/>
      <c r="E167" s="99"/>
      <c r="F167" s="90">
        <v>60.708835000000001</v>
      </c>
      <c r="G167" s="91">
        <v>1.0960200000000001E-3</v>
      </c>
      <c r="H167" s="82" t="s">
        <v>140</v>
      </c>
    </row>
    <row r="168" spans="1:17" x14ac:dyDescent="0.2">
      <c r="A168" s="99"/>
      <c r="B168" s="88"/>
      <c r="C168" s="84" t="s">
        <v>1066</v>
      </c>
      <c r="D168" s="88"/>
      <c r="E168" s="99"/>
      <c r="F168" s="90">
        <f>39271.2618344+F113</f>
        <v>184.53848190000281</v>
      </c>
      <c r="G168" s="91">
        <f>F168/F169</f>
        <v>3.3316087049222059E-3</v>
      </c>
      <c r="H168" s="82" t="s">
        <v>140</v>
      </c>
    </row>
    <row r="169" spans="1:17" x14ac:dyDescent="0.2">
      <c r="A169" s="96"/>
      <c r="B169" s="96"/>
      <c r="C169" s="93" t="s">
        <v>166</v>
      </c>
      <c r="D169" s="97"/>
      <c r="E169" s="97"/>
      <c r="F169" s="94">
        <v>55390.202825248001</v>
      </c>
      <c r="G169" s="100">
        <v>1.00000004</v>
      </c>
      <c r="H169" s="82" t="s">
        <v>140</v>
      </c>
    </row>
    <row r="170" spans="1:17" x14ac:dyDescent="0.2">
      <c r="A170" s="101"/>
      <c r="B170" s="101"/>
      <c r="C170" s="102"/>
      <c r="D170" s="103"/>
      <c r="E170" s="103"/>
      <c r="F170" s="104"/>
      <c r="G170" s="105"/>
      <c r="H170" s="106"/>
    </row>
    <row r="171" spans="1:17" x14ac:dyDescent="0.2">
      <c r="A171" s="101"/>
      <c r="B171" s="192" t="s">
        <v>933</v>
      </c>
      <c r="C171" s="192"/>
      <c r="D171" s="192"/>
      <c r="E171" s="192"/>
      <c r="F171" s="192"/>
      <c r="G171" s="192"/>
      <c r="H171" s="192"/>
      <c r="J171" s="12"/>
    </row>
    <row r="172" spans="1:17" x14ac:dyDescent="0.2">
      <c r="A172" s="101"/>
      <c r="B172" s="192" t="s">
        <v>934</v>
      </c>
      <c r="C172" s="192"/>
      <c r="D172" s="192"/>
      <c r="E172" s="192"/>
      <c r="F172" s="192"/>
      <c r="G172" s="192"/>
      <c r="H172" s="192"/>
      <c r="J172" s="12"/>
    </row>
    <row r="173" spans="1:17" x14ac:dyDescent="0.2">
      <c r="A173" s="101"/>
      <c r="B173" s="192" t="s">
        <v>935</v>
      </c>
      <c r="C173" s="192"/>
      <c r="D173" s="192"/>
      <c r="E173" s="192"/>
      <c r="F173" s="192"/>
      <c r="G173" s="192"/>
      <c r="H173" s="192"/>
      <c r="J173" s="12"/>
    </row>
    <row r="174" spans="1:17" s="142" customFormat="1" ht="52.5" customHeight="1" x14ac:dyDescent="0.25">
      <c r="A174" s="141"/>
      <c r="B174" s="193" t="s">
        <v>936</v>
      </c>
      <c r="C174" s="193"/>
      <c r="D174" s="193"/>
      <c r="E174" s="193"/>
      <c r="F174" s="193"/>
      <c r="G174" s="193"/>
      <c r="H174" s="193"/>
      <c r="I174"/>
      <c r="J174" s="12"/>
      <c r="K174"/>
      <c r="L174"/>
      <c r="M174"/>
      <c r="N174"/>
      <c r="O174"/>
      <c r="P174"/>
      <c r="Q174"/>
    </row>
    <row r="175" spans="1:17" x14ac:dyDescent="0.2">
      <c r="A175" s="101"/>
      <c r="B175" s="192" t="s">
        <v>937</v>
      </c>
      <c r="C175" s="192"/>
      <c r="D175" s="192"/>
      <c r="E175" s="192"/>
      <c r="F175" s="192"/>
      <c r="G175" s="192"/>
      <c r="H175" s="192"/>
      <c r="J175" s="12"/>
    </row>
    <row r="176" spans="1:17" x14ac:dyDescent="0.2">
      <c r="A176" s="101"/>
      <c r="B176" s="194" t="s">
        <v>1071</v>
      </c>
      <c r="C176" s="192"/>
      <c r="D176" s="192"/>
      <c r="E176" s="192"/>
      <c r="F176" s="192"/>
      <c r="G176" s="192"/>
      <c r="H176" s="192"/>
      <c r="I176" s="60"/>
    </row>
    <row r="177" spans="1:10" x14ac:dyDescent="0.2">
      <c r="A177" s="101"/>
      <c r="B177" s="101"/>
      <c r="C177" s="101"/>
      <c r="D177" s="103"/>
      <c r="E177" s="103"/>
      <c r="F177" s="103"/>
      <c r="G177" s="103"/>
    </row>
    <row r="178" spans="1:10" x14ac:dyDescent="0.2">
      <c r="A178" s="101"/>
      <c r="B178" s="195" t="s">
        <v>167</v>
      </c>
      <c r="C178" s="196"/>
      <c r="D178" s="197"/>
      <c r="E178" s="110"/>
      <c r="F178" s="103"/>
      <c r="G178" s="103"/>
    </row>
    <row r="179" spans="1:10" ht="27.75" customHeight="1" x14ac:dyDescent="0.2">
      <c r="A179" s="101"/>
      <c r="B179" s="189" t="s">
        <v>168</v>
      </c>
      <c r="C179" s="190"/>
      <c r="D179" s="146" t="s">
        <v>977</v>
      </c>
      <c r="E179" s="110"/>
      <c r="F179" s="103"/>
      <c r="G179" s="103"/>
    </row>
    <row r="180" spans="1:10" x14ac:dyDescent="0.2">
      <c r="A180" s="101"/>
      <c r="B180" s="189" t="s">
        <v>939</v>
      </c>
      <c r="C180" s="190"/>
      <c r="D180" s="81" t="s">
        <v>169</v>
      </c>
      <c r="E180" s="110"/>
      <c r="F180" s="103"/>
      <c r="G180" s="103"/>
    </row>
    <row r="181" spans="1:10" x14ac:dyDescent="0.2">
      <c r="A181" s="101"/>
      <c r="B181" s="189" t="s">
        <v>170</v>
      </c>
      <c r="C181" s="190"/>
      <c r="D181" s="111" t="s">
        <v>140</v>
      </c>
      <c r="E181" s="110"/>
      <c r="F181" s="103"/>
      <c r="G181" s="103"/>
    </row>
    <row r="182" spans="1:10" x14ac:dyDescent="0.2">
      <c r="A182" s="112"/>
      <c r="B182" s="113" t="s">
        <v>140</v>
      </c>
      <c r="C182" s="113" t="s">
        <v>940</v>
      </c>
      <c r="D182" s="113" t="s">
        <v>171</v>
      </c>
      <c r="E182" s="112"/>
      <c r="F182" s="112"/>
      <c r="G182" s="112"/>
      <c r="H182" s="112"/>
      <c r="J182" s="12"/>
    </row>
    <row r="183" spans="1:10" x14ac:dyDescent="0.2">
      <c r="A183" s="112"/>
      <c r="B183" s="114" t="s">
        <v>172</v>
      </c>
      <c r="C183" s="115">
        <v>46234</v>
      </c>
      <c r="D183" s="115">
        <v>46265</v>
      </c>
      <c r="E183" s="112"/>
      <c r="F183" s="112"/>
      <c r="G183" s="112"/>
      <c r="J183" s="12"/>
    </row>
    <row r="184" spans="1:10" x14ac:dyDescent="0.2">
      <c r="A184" s="112"/>
      <c r="B184" s="84" t="s">
        <v>173</v>
      </c>
      <c r="C184" s="116">
        <v>16.352699999999999</v>
      </c>
      <c r="D184" s="116">
        <v>16.378900000000002</v>
      </c>
      <c r="E184" s="112"/>
      <c r="F184" s="107"/>
      <c r="G184" s="117"/>
    </row>
    <row r="185" spans="1:10" x14ac:dyDescent="0.2">
      <c r="A185" s="112"/>
      <c r="B185" s="84" t="s">
        <v>1067</v>
      </c>
      <c r="C185" s="116">
        <v>13.2948</v>
      </c>
      <c r="D185" s="116">
        <v>13.3161</v>
      </c>
      <c r="E185" s="112"/>
      <c r="F185" s="107"/>
      <c r="G185" s="117"/>
    </row>
    <row r="186" spans="1:10" x14ac:dyDescent="0.2">
      <c r="A186" s="112"/>
      <c r="B186" s="84" t="s">
        <v>174</v>
      </c>
      <c r="C186" s="116">
        <v>15.371600000000001</v>
      </c>
      <c r="D186" s="116">
        <v>15.386900000000001</v>
      </c>
      <c r="E186" s="112"/>
      <c r="F186" s="107"/>
      <c r="G186" s="117"/>
    </row>
    <row r="187" spans="1:10" x14ac:dyDescent="0.2">
      <c r="A187" s="112"/>
      <c r="B187" s="84" t="s">
        <v>1068</v>
      </c>
      <c r="C187" s="116">
        <v>12.707599999999999</v>
      </c>
      <c r="D187" s="116">
        <v>12.7202</v>
      </c>
      <c r="E187" s="112"/>
      <c r="F187" s="107"/>
      <c r="G187" s="117"/>
    </row>
    <row r="188" spans="1:10" x14ac:dyDescent="0.2">
      <c r="A188" s="112"/>
      <c r="B188" s="112"/>
      <c r="C188" s="112"/>
      <c r="D188" s="112"/>
      <c r="E188" s="112"/>
      <c r="F188" s="112"/>
      <c r="G188" s="112"/>
    </row>
    <row r="189" spans="1:10" x14ac:dyDescent="0.2">
      <c r="A189" s="112"/>
      <c r="B189" s="189" t="s">
        <v>175</v>
      </c>
      <c r="C189" s="190"/>
      <c r="D189" s="81" t="s">
        <v>169</v>
      </c>
      <c r="E189" s="112"/>
      <c r="F189" s="112"/>
      <c r="G189" s="112"/>
    </row>
    <row r="190" spans="1:10" x14ac:dyDescent="0.2">
      <c r="A190" s="112"/>
      <c r="B190" s="118"/>
      <c r="C190" s="118"/>
      <c r="D190" s="118"/>
      <c r="E190" s="112"/>
      <c r="F190" s="112"/>
      <c r="G190" s="112"/>
    </row>
    <row r="191" spans="1:10" x14ac:dyDescent="0.2">
      <c r="A191" s="112"/>
      <c r="B191" s="189" t="s">
        <v>176</v>
      </c>
      <c r="C191" s="190"/>
      <c r="D191" s="81" t="s">
        <v>1069</v>
      </c>
      <c r="E191" s="120"/>
      <c r="F191" s="112"/>
      <c r="G191" s="112"/>
    </row>
    <row r="192" spans="1:10" x14ac:dyDescent="0.2">
      <c r="A192" s="112"/>
      <c r="B192" s="189" t="s">
        <v>177</v>
      </c>
      <c r="C192" s="190"/>
      <c r="D192" s="81" t="s">
        <v>169</v>
      </c>
      <c r="E192" s="120"/>
      <c r="F192" s="112"/>
      <c r="G192" s="112"/>
      <c r="I192" s="147"/>
    </row>
    <row r="193" spans="1:16" ht="17.100000000000001" customHeight="1" x14ac:dyDescent="0.2">
      <c r="A193" s="112"/>
      <c r="B193" s="189" t="s">
        <v>178</v>
      </c>
      <c r="C193" s="190"/>
      <c r="D193" s="81" t="s">
        <v>169</v>
      </c>
      <c r="E193" s="120"/>
      <c r="F193" s="112"/>
      <c r="G193" s="112"/>
    </row>
    <row r="194" spans="1:16" x14ac:dyDescent="0.2">
      <c r="A194" s="112"/>
      <c r="B194" s="189" t="s">
        <v>179</v>
      </c>
      <c r="C194" s="190"/>
      <c r="D194" s="121">
        <v>8.9896821692431086</v>
      </c>
      <c r="E194" s="112"/>
      <c r="F194" s="107"/>
      <c r="G194" s="117"/>
    </row>
    <row r="196" spans="1:16" s="56" customFormat="1" x14ac:dyDescent="0.2">
      <c r="B196" s="47" t="s">
        <v>1195</v>
      </c>
      <c r="C196" s="47"/>
      <c r="D196" s="47"/>
      <c r="E196" s="136"/>
      <c r="F196" s="137"/>
      <c r="I196"/>
      <c r="J196"/>
      <c r="K196"/>
      <c r="L196"/>
      <c r="M196"/>
      <c r="N196"/>
    </row>
    <row r="197" spans="1:16" ht="13.5" customHeight="1" x14ac:dyDescent="0.2">
      <c r="B197" s="205" t="s">
        <v>980</v>
      </c>
      <c r="C197" s="205" t="s">
        <v>981</v>
      </c>
      <c r="D197" s="208" t="s">
        <v>982</v>
      </c>
      <c r="E197" s="209"/>
      <c r="F197" s="210"/>
      <c r="G197" s="200" t="s">
        <v>983</v>
      </c>
      <c r="H197" s="201"/>
      <c r="I197" s="202"/>
      <c r="J197" s="148"/>
      <c r="K197" s="148"/>
      <c r="L197" s="148"/>
      <c r="M197" s="148"/>
      <c r="N197" s="148"/>
      <c r="O197" s="148"/>
    </row>
    <row r="198" spans="1:16" ht="46.5" customHeight="1" x14ac:dyDescent="0.2">
      <c r="B198" s="206"/>
      <c r="C198" s="206"/>
      <c r="D198" s="203" t="s">
        <v>984</v>
      </c>
      <c r="E198" s="203" t="s">
        <v>985</v>
      </c>
      <c r="F198" s="203" t="s">
        <v>986</v>
      </c>
      <c r="G198" s="211" t="s">
        <v>987</v>
      </c>
      <c r="H198" s="212"/>
      <c r="I198" s="203" t="s">
        <v>988</v>
      </c>
      <c r="J198" s="148"/>
      <c r="K198" s="148"/>
      <c r="L198" s="148"/>
      <c r="M198" s="148"/>
      <c r="N198" s="148"/>
      <c r="O198" s="148"/>
    </row>
    <row r="199" spans="1:16" ht="21" customHeight="1" x14ac:dyDescent="0.2">
      <c r="B199" s="207"/>
      <c r="C199" s="207"/>
      <c r="D199" s="204"/>
      <c r="E199" s="204"/>
      <c r="F199" s="204"/>
      <c r="G199" s="150" t="s">
        <v>989</v>
      </c>
      <c r="H199" s="150" t="s">
        <v>990</v>
      </c>
      <c r="I199" s="204"/>
      <c r="J199" s="148"/>
      <c r="K199" s="148"/>
      <c r="L199" s="148"/>
      <c r="M199" s="148"/>
      <c r="N199" s="148"/>
      <c r="O199" s="148"/>
    </row>
    <row r="200" spans="1:16" ht="13.5" x14ac:dyDescent="0.25">
      <c r="B200" s="151" t="s">
        <v>991</v>
      </c>
      <c r="C200" s="152" t="s">
        <v>992</v>
      </c>
      <c r="D200" s="61">
        <v>48.884799999999998</v>
      </c>
      <c r="E200" s="153">
        <v>1.1152</v>
      </c>
      <c r="F200" s="154">
        <f>D200+E200</f>
        <v>50</v>
      </c>
      <c r="G200" s="155">
        <v>2.1270963690000002</v>
      </c>
      <c r="H200" s="155">
        <v>1.34</v>
      </c>
      <c r="I200" s="155">
        <f>G200+H200</f>
        <v>3.4670963690000001</v>
      </c>
      <c r="J200" s="148"/>
      <c r="K200" s="148"/>
      <c r="L200" s="148"/>
      <c r="M200" s="148"/>
      <c r="N200" s="148"/>
      <c r="O200" s="148"/>
    </row>
    <row r="201" spans="1:16" s="56" customFormat="1" x14ac:dyDescent="0.2">
      <c r="B201" s="62"/>
      <c r="C201" s="63"/>
      <c r="D201" s="64"/>
      <c r="E201" s="156"/>
      <c r="F201" s="65"/>
      <c r="G201" s="62"/>
      <c r="I201"/>
      <c r="J201"/>
      <c r="K201"/>
      <c r="L201"/>
      <c r="M201"/>
      <c r="N201"/>
      <c r="O201"/>
    </row>
    <row r="202" spans="1:16" ht="42" customHeight="1" x14ac:dyDescent="0.2">
      <c r="B202" s="213" t="s">
        <v>993</v>
      </c>
      <c r="C202" s="213"/>
      <c r="D202" s="213"/>
      <c r="E202" s="213"/>
      <c r="F202" s="213"/>
      <c r="G202" s="213"/>
      <c r="H202" s="213"/>
      <c r="I202" s="213"/>
      <c r="J202" s="157"/>
      <c r="K202" s="148"/>
      <c r="L202" s="148"/>
      <c r="M202" s="148"/>
      <c r="N202" s="148"/>
      <c r="O202" s="148"/>
    </row>
    <row r="203" spans="1:16" ht="13.5" x14ac:dyDescent="0.25">
      <c r="B203" s="16" t="s">
        <v>994</v>
      </c>
      <c r="I203" s="148"/>
      <c r="J203" s="79"/>
      <c r="K203" s="148"/>
      <c r="L203" s="148"/>
      <c r="M203" s="148"/>
      <c r="N203" s="148"/>
      <c r="O203" s="148"/>
      <c r="P203" s="148"/>
    </row>
    <row r="204" spans="1:16" x14ac:dyDescent="0.2">
      <c r="B204" s="158" t="s">
        <v>995</v>
      </c>
      <c r="J204" s="79"/>
      <c r="K204" s="148"/>
      <c r="L204" s="148"/>
      <c r="M204" s="148"/>
      <c r="N204" s="148"/>
      <c r="O204" s="148"/>
    </row>
    <row r="205" spans="1:16" x14ac:dyDescent="0.2">
      <c r="B205" s="158"/>
      <c r="J205" s="79"/>
      <c r="K205" s="148"/>
      <c r="L205" s="148"/>
      <c r="M205" s="148"/>
      <c r="N205" s="148"/>
      <c r="O205" s="148"/>
    </row>
    <row r="206" spans="1:16" x14ac:dyDescent="0.2">
      <c r="B206" s="158" t="s">
        <v>996</v>
      </c>
      <c r="J206" s="79"/>
      <c r="K206" s="148"/>
      <c r="L206" s="148"/>
      <c r="M206" s="148"/>
      <c r="N206" s="148"/>
      <c r="O206" s="148"/>
    </row>
    <row r="207" spans="1:16" x14ac:dyDescent="0.2">
      <c r="B207" s="158"/>
      <c r="J207" s="79"/>
      <c r="K207" s="148"/>
      <c r="L207" s="148"/>
      <c r="M207" s="148"/>
      <c r="N207" s="148"/>
      <c r="O207" s="148"/>
    </row>
    <row r="208" spans="1:16" x14ac:dyDescent="0.2">
      <c r="B208" s="158" t="s">
        <v>997</v>
      </c>
      <c r="J208" s="79"/>
    </row>
    <row r="209" spans="2:16" s="56" customFormat="1" x14ac:dyDescent="0.2">
      <c r="I209"/>
      <c r="J209"/>
      <c r="K209"/>
      <c r="L209"/>
      <c r="M209"/>
      <c r="N209"/>
      <c r="O209"/>
      <c r="P209"/>
    </row>
    <row r="210" spans="2:16" s="56" customFormat="1" x14ac:dyDescent="0.2">
      <c r="B210" s="225" t="s">
        <v>1008</v>
      </c>
      <c r="C210" s="226"/>
      <c r="D210" s="227"/>
      <c r="I210"/>
      <c r="J210"/>
      <c r="K210"/>
      <c r="L210"/>
      <c r="M210"/>
      <c r="N210"/>
      <c r="O210"/>
      <c r="P210"/>
    </row>
    <row r="211" spans="2:16" s="56" customFormat="1" ht="25.5" x14ac:dyDescent="0.2">
      <c r="B211" s="228" t="s">
        <v>1009</v>
      </c>
      <c r="C211" s="228"/>
      <c r="D211" s="55" t="s">
        <v>625</v>
      </c>
      <c r="I211"/>
      <c r="J211"/>
      <c r="K211"/>
      <c r="L211"/>
      <c r="M211"/>
      <c r="N211"/>
      <c r="O211"/>
      <c r="P211"/>
    </row>
    <row r="212" spans="2:16" s="56" customFormat="1" x14ac:dyDescent="0.2">
      <c r="B212" s="228" t="s">
        <v>1010</v>
      </c>
      <c r="C212" s="228"/>
      <c r="D212" s="42"/>
      <c r="I212"/>
      <c r="J212"/>
      <c r="K212"/>
      <c r="L212"/>
      <c r="M212"/>
      <c r="N212"/>
      <c r="O212"/>
      <c r="P212"/>
    </row>
    <row r="213" spans="2:16" s="56" customFormat="1" x14ac:dyDescent="0.2">
      <c r="B213" s="229"/>
      <c r="C213" s="230"/>
      <c r="D213" s="43"/>
      <c r="I213"/>
      <c r="J213"/>
      <c r="K213"/>
      <c r="L213"/>
      <c r="M213"/>
      <c r="N213"/>
      <c r="O213"/>
      <c r="P213"/>
    </row>
    <row r="214" spans="2:16" s="56" customFormat="1" x14ac:dyDescent="0.2">
      <c r="B214" s="228" t="s">
        <v>1011</v>
      </c>
      <c r="C214" s="228"/>
      <c r="D214" s="128">
        <v>5.678875163786171</v>
      </c>
      <c r="I214"/>
      <c r="J214"/>
      <c r="K214"/>
      <c r="L214"/>
      <c r="M214"/>
      <c r="N214"/>
      <c r="O214"/>
      <c r="P214"/>
    </row>
    <row r="215" spans="2:16" s="56" customFormat="1" x14ac:dyDescent="0.2">
      <c r="B215" s="229"/>
      <c r="C215" s="230"/>
      <c r="D215" s="43"/>
      <c r="I215"/>
      <c r="J215"/>
      <c r="K215"/>
      <c r="L215"/>
      <c r="M215"/>
      <c r="N215"/>
      <c r="O215"/>
      <c r="P215"/>
    </row>
    <row r="216" spans="2:16" s="56" customFormat="1" x14ac:dyDescent="0.2">
      <c r="B216" s="228" t="s">
        <v>1012</v>
      </c>
      <c r="C216" s="228"/>
      <c r="D216" s="128">
        <v>0.36158790681163344</v>
      </c>
      <c r="I216"/>
      <c r="J216"/>
      <c r="K216"/>
      <c r="L216"/>
      <c r="M216"/>
      <c r="N216"/>
      <c r="O216"/>
      <c r="P216"/>
    </row>
    <row r="217" spans="2:16" s="56" customFormat="1" x14ac:dyDescent="0.2">
      <c r="B217" s="228" t="s">
        <v>1013</v>
      </c>
      <c r="C217" s="228"/>
      <c r="D217" s="128">
        <v>0.36320143849400716</v>
      </c>
      <c r="I217"/>
      <c r="J217"/>
      <c r="K217"/>
      <c r="L217"/>
      <c r="M217"/>
      <c r="N217"/>
      <c r="O217"/>
      <c r="P217"/>
    </row>
    <row r="218" spans="2:16" s="56" customFormat="1" x14ac:dyDescent="0.2">
      <c r="B218" s="229"/>
      <c r="C218" s="230"/>
      <c r="D218" s="43"/>
      <c r="I218"/>
      <c r="J218"/>
      <c r="K218"/>
      <c r="L218"/>
      <c r="M218"/>
      <c r="N218"/>
      <c r="O218"/>
      <c r="P218"/>
    </row>
    <row r="219" spans="2:16" s="56" customFormat="1" x14ac:dyDescent="0.2">
      <c r="B219" s="228" t="s">
        <v>1014</v>
      </c>
      <c r="C219" s="228"/>
      <c r="D219" s="44" t="s">
        <v>1197</v>
      </c>
      <c r="I219"/>
      <c r="J219"/>
      <c r="K219"/>
      <c r="L219"/>
      <c r="M219"/>
      <c r="N219"/>
      <c r="O219"/>
      <c r="P219"/>
    </row>
    <row r="220" spans="2:16" s="56" customFormat="1" x14ac:dyDescent="0.2">
      <c r="B220" s="229" t="s">
        <v>1015</v>
      </c>
      <c r="C220" s="231"/>
      <c r="D220" s="230"/>
      <c r="I220"/>
      <c r="J220"/>
      <c r="K220"/>
      <c r="L220"/>
      <c r="M220"/>
      <c r="N220"/>
      <c r="O220"/>
      <c r="P220"/>
    </row>
    <row r="222" spans="2:16" x14ac:dyDescent="0.2">
      <c r="B222" s="191" t="s">
        <v>944</v>
      </c>
      <c r="C222" s="191"/>
    </row>
    <row r="224" spans="2:16" ht="153.75" customHeight="1" x14ac:dyDescent="0.2"/>
    <row r="227" spans="2:7" x14ac:dyDescent="0.2">
      <c r="B227" s="13" t="s">
        <v>945</v>
      </c>
      <c r="C227" s="122"/>
      <c r="D227" s="13"/>
    </row>
    <row r="228" spans="2:7" x14ac:dyDescent="0.2">
      <c r="B228" s="13" t="s">
        <v>1070</v>
      </c>
      <c r="D228" s="13"/>
    </row>
    <row r="229" spans="2:7" ht="165" customHeight="1" x14ac:dyDescent="0.2"/>
    <row r="232" spans="2:7" ht="13.5" x14ac:dyDescent="0.25">
      <c r="B232" s="15"/>
      <c r="C232" s="15"/>
      <c r="D232" s="15"/>
      <c r="E232" s="15"/>
      <c r="F232" s="15"/>
      <c r="G232" s="16" t="s">
        <v>1069</v>
      </c>
    </row>
    <row r="233" spans="2:7" ht="13.5" x14ac:dyDescent="0.25">
      <c r="B233" s="199" t="s">
        <v>1198</v>
      </c>
      <c r="C233" s="199"/>
      <c r="D233" s="199"/>
      <c r="E233" s="199"/>
      <c r="F233" s="199"/>
      <c r="G233" s="199"/>
    </row>
    <row r="234" spans="2:7" ht="13.5" x14ac:dyDescent="0.25">
      <c r="B234" s="199" t="s">
        <v>1199</v>
      </c>
      <c r="C234" s="199"/>
      <c r="D234" s="199"/>
      <c r="E234" s="199"/>
      <c r="F234" s="199"/>
      <c r="G234" s="199"/>
    </row>
    <row r="235" spans="2:7" ht="13.5" x14ac:dyDescent="0.25">
      <c r="B235" s="16"/>
      <c r="C235" s="16"/>
      <c r="D235" s="16"/>
      <c r="E235" s="16"/>
      <c r="F235" s="16"/>
      <c r="G235" s="16"/>
    </row>
    <row r="236" spans="2:7" ht="13.5" x14ac:dyDescent="0.25">
      <c r="B236" s="199" t="s">
        <v>1200</v>
      </c>
      <c r="C236" s="199"/>
      <c r="D236" s="199"/>
      <c r="E236" s="199"/>
      <c r="F236" s="199"/>
      <c r="G236" s="199"/>
    </row>
    <row r="237" spans="2:7" ht="13.5" x14ac:dyDescent="0.25">
      <c r="B237" s="16" t="s">
        <v>1201</v>
      </c>
      <c r="C237" s="15"/>
      <c r="D237" s="15"/>
      <c r="E237" s="15"/>
      <c r="F237" s="15"/>
      <c r="G237" s="15"/>
    </row>
    <row r="238" spans="2:7" ht="13.5" x14ac:dyDescent="0.25">
      <c r="B238" s="15"/>
      <c r="C238" s="15"/>
      <c r="D238" s="15"/>
      <c r="E238" s="15"/>
      <c r="F238" s="15"/>
      <c r="G238" s="15"/>
    </row>
    <row r="239" spans="2:7" ht="40.5" x14ac:dyDescent="0.2">
      <c r="B239" s="21" t="s">
        <v>1202</v>
      </c>
      <c r="C239" s="21" t="s">
        <v>1203</v>
      </c>
      <c r="D239" s="21" t="s">
        <v>1204</v>
      </c>
      <c r="E239" s="22" t="s">
        <v>1205</v>
      </c>
      <c r="F239" s="22" t="s">
        <v>1206</v>
      </c>
      <c r="G239" s="22" t="s">
        <v>1207</v>
      </c>
    </row>
    <row r="240" spans="2:7" ht="13.5" x14ac:dyDescent="0.2">
      <c r="B240" s="23" t="s">
        <v>625</v>
      </c>
      <c r="C240" s="23" t="s">
        <v>1027</v>
      </c>
      <c r="D240" s="45" t="s">
        <v>1208</v>
      </c>
      <c r="E240" s="129">
        <v>1297.8</v>
      </c>
      <c r="F240" s="129">
        <v>1242.8</v>
      </c>
      <c r="G240" s="25">
        <v>30.07704</v>
      </c>
    </row>
    <row r="241" spans="2:7" ht="13.5" x14ac:dyDescent="0.2">
      <c r="B241" s="23" t="s">
        <v>625</v>
      </c>
      <c r="C241" s="23" t="s">
        <v>1033</v>
      </c>
      <c r="D241" s="45" t="s">
        <v>1208</v>
      </c>
      <c r="E241" s="129">
        <v>1695.09</v>
      </c>
      <c r="F241" s="129">
        <v>1653</v>
      </c>
      <c r="G241" s="25">
        <v>39.603007499999997</v>
      </c>
    </row>
    <row r="242" spans="2:7" ht="13.5" x14ac:dyDescent="0.2">
      <c r="B242" s="23" t="s">
        <v>625</v>
      </c>
      <c r="C242" s="23" t="s">
        <v>1063</v>
      </c>
      <c r="D242" s="45" t="s">
        <v>1208</v>
      </c>
      <c r="E242" s="129">
        <v>175.51</v>
      </c>
      <c r="F242" s="129">
        <v>177.08</v>
      </c>
      <c r="G242" s="25">
        <v>834.25623499999995</v>
      </c>
    </row>
    <row r="243" spans="2:7" ht="13.5" x14ac:dyDescent="0.2">
      <c r="B243" s="23" t="s">
        <v>625</v>
      </c>
      <c r="C243" s="23" t="s">
        <v>1058</v>
      </c>
      <c r="D243" s="45" t="s">
        <v>1208</v>
      </c>
      <c r="E243" s="129">
        <v>1298.3699999999999</v>
      </c>
      <c r="F243" s="129">
        <v>1271.2</v>
      </c>
      <c r="G243" s="25">
        <v>283.46092379999999</v>
      </c>
    </row>
    <row r="244" spans="2:7" ht="13.5" x14ac:dyDescent="0.2">
      <c r="B244" s="23" t="s">
        <v>625</v>
      </c>
      <c r="C244" s="23" t="s">
        <v>1051</v>
      </c>
      <c r="D244" s="45" t="s">
        <v>1208</v>
      </c>
      <c r="E244" s="129">
        <v>1097.1099999999999</v>
      </c>
      <c r="F244" s="129">
        <v>1076.4000000000001</v>
      </c>
      <c r="G244" s="25">
        <v>153.611625</v>
      </c>
    </row>
    <row r="245" spans="2:7" ht="13.5" x14ac:dyDescent="0.2">
      <c r="B245" s="23" t="s">
        <v>625</v>
      </c>
      <c r="C245" s="23" t="s">
        <v>1062</v>
      </c>
      <c r="D245" s="45" t="s">
        <v>1208</v>
      </c>
      <c r="E245" s="129">
        <v>1061.03</v>
      </c>
      <c r="F245" s="129">
        <v>1070.7</v>
      </c>
      <c r="G245" s="25">
        <v>573.74771999999996</v>
      </c>
    </row>
    <row r="246" spans="2:7" ht="13.5" x14ac:dyDescent="0.2">
      <c r="B246" s="23" t="s">
        <v>625</v>
      </c>
      <c r="C246" s="23" t="s">
        <v>1034</v>
      </c>
      <c r="D246" s="45" t="s">
        <v>1208</v>
      </c>
      <c r="E246" s="129">
        <v>175.4</v>
      </c>
      <c r="F246" s="129">
        <v>165.64</v>
      </c>
      <c r="G246" s="25">
        <v>87.149223000000006</v>
      </c>
    </row>
    <row r="247" spans="2:7" ht="13.5" x14ac:dyDescent="0.2">
      <c r="B247" s="23" t="s">
        <v>625</v>
      </c>
      <c r="C247" s="23" t="s">
        <v>1037</v>
      </c>
      <c r="D247" s="45" t="s">
        <v>1208</v>
      </c>
      <c r="E247" s="129">
        <v>246.4</v>
      </c>
      <c r="F247" s="129">
        <v>238.55</v>
      </c>
      <c r="G247" s="25">
        <v>47.073099500000005</v>
      </c>
    </row>
    <row r="248" spans="2:7" ht="13.5" x14ac:dyDescent="0.2">
      <c r="B248" s="23" t="s">
        <v>625</v>
      </c>
      <c r="C248" s="23" t="s">
        <v>1018</v>
      </c>
      <c r="D248" s="45" t="s">
        <v>1208</v>
      </c>
      <c r="E248" s="129">
        <v>412.85</v>
      </c>
      <c r="F248" s="129">
        <v>415</v>
      </c>
      <c r="G248" s="25">
        <v>2.1377494000000001</v>
      </c>
    </row>
    <row r="249" spans="2:7" ht="13.5" x14ac:dyDescent="0.2">
      <c r="B249" s="23" t="s">
        <v>625</v>
      </c>
      <c r="C249" s="23" t="s">
        <v>1061</v>
      </c>
      <c r="D249" s="45" t="s">
        <v>1208</v>
      </c>
      <c r="E249" s="129">
        <v>1966.29</v>
      </c>
      <c r="F249" s="129">
        <v>1888.8</v>
      </c>
      <c r="G249" s="25">
        <v>454.87083000000001</v>
      </c>
    </row>
    <row r="250" spans="2:7" ht="13.5" x14ac:dyDescent="0.2">
      <c r="B250" s="23" t="s">
        <v>625</v>
      </c>
      <c r="C250" s="23" t="s">
        <v>1036</v>
      </c>
      <c r="D250" s="45" t="s">
        <v>1208</v>
      </c>
      <c r="E250" s="129">
        <v>1429.81</v>
      </c>
      <c r="F250" s="129">
        <v>1425.8</v>
      </c>
      <c r="G250" s="25">
        <v>40.8020858</v>
      </c>
    </row>
    <row r="251" spans="2:7" ht="13.5" x14ac:dyDescent="0.2">
      <c r="B251" s="23" t="s">
        <v>625</v>
      </c>
      <c r="C251" s="23" t="s">
        <v>1026</v>
      </c>
      <c r="D251" s="45" t="s">
        <v>1208</v>
      </c>
      <c r="E251" s="129">
        <v>398.91</v>
      </c>
      <c r="F251" s="129">
        <v>398.8</v>
      </c>
      <c r="G251" s="25">
        <v>17.262415799999999</v>
      </c>
    </row>
    <row r="252" spans="2:7" ht="13.5" x14ac:dyDescent="0.2">
      <c r="B252" s="23" t="s">
        <v>625</v>
      </c>
      <c r="C252" s="23" t="s">
        <v>1039</v>
      </c>
      <c r="D252" s="45" t="s">
        <v>1208</v>
      </c>
      <c r="E252" s="129">
        <v>1888.98</v>
      </c>
      <c r="F252" s="129">
        <v>1988.9</v>
      </c>
      <c r="G252" s="25">
        <v>65.951642399999997</v>
      </c>
    </row>
    <row r="253" spans="2:7" ht="13.5" x14ac:dyDescent="0.2">
      <c r="B253" s="23" t="s">
        <v>625</v>
      </c>
      <c r="C253" s="23" t="s">
        <v>1025</v>
      </c>
      <c r="D253" s="45" t="s">
        <v>1208</v>
      </c>
      <c r="E253" s="129">
        <v>401.88</v>
      </c>
      <c r="F253" s="129">
        <v>385.95</v>
      </c>
      <c r="G253" s="25">
        <v>17.12875</v>
      </c>
    </row>
    <row r="254" spans="2:7" ht="13.5" x14ac:dyDescent="0.2">
      <c r="B254" s="23" t="s">
        <v>625</v>
      </c>
      <c r="C254" s="23" t="s">
        <v>1031</v>
      </c>
      <c r="D254" s="45" t="s">
        <v>1208</v>
      </c>
      <c r="E254" s="129">
        <v>8596.89</v>
      </c>
      <c r="F254" s="129">
        <v>9252</v>
      </c>
      <c r="G254" s="25">
        <v>31.1784775</v>
      </c>
    </row>
    <row r="255" spans="2:7" ht="13.5" x14ac:dyDescent="0.2">
      <c r="B255" s="23" t="s">
        <v>625</v>
      </c>
      <c r="C255" s="23" t="s">
        <v>975</v>
      </c>
      <c r="D255" s="45" t="s">
        <v>1208</v>
      </c>
      <c r="E255" s="129">
        <v>327.7</v>
      </c>
      <c r="F255" s="129">
        <v>323.2</v>
      </c>
      <c r="G255" s="25">
        <v>127.71467930000001</v>
      </c>
    </row>
    <row r="256" spans="2:7" ht="13.5" x14ac:dyDescent="0.2">
      <c r="B256" s="23" t="s">
        <v>625</v>
      </c>
      <c r="C256" s="23" t="s">
        <v>1035</v>
      </c>
      <c r="D256" s="45" t="s">
        <v>1208</v>
      </c>
      <c r="E256" s="129">
        <v>918.78</v>
      </c>
      <c r="F256" s="129">
        <v>916.2</v>
      </c>
      <c r="G256" s="25">
        <v>38.735951999999997</v>
      </c>
    </row>
    <row r="257" spans="2:7" ht="13.5" x14ac:dyDescent="0.2">
      <c r="B257" s="23" t="s">
        <v>625</v>
      </c>
      <c r="C257" s="23" t="s">
        <v>1023</v>
      </c>
      <c r="D257" s="45" t="s">
        <v>1208</v>
      </c>
      <c r="E257" s="129">
        <v>408.41</v>
      </c>
      <c r="F257" s="129">
        <v>405.85</v>
      </c>
      <c r="G257" s="25">
        <v>28.745690999999997</v>
      </c>
    </row>
    <row r="258" spans="2:7" ht="13.5" x14ac:dyDescent="0.2">
      <c r="B258" s="23" t="s">
        <v>625</v>
      </c>
      <c r="C258" s="23" t="s">
        <v>1029</v>
      </c>
      <c r="D258" s="45" t="s">
        <v>1208</v>
      </c>
      <c r="E258" s="129">
        <v>1284.78</v>
      </c>
      <c r="F258" s="129">
        <v>1216</v>
      </c>
      <c r="G258" s="25">
        <v>26.004359999999998</v>
      </c>
    </row>
    <row r="259" spans="2:7" ht="13.5" x14ac:dyDescent="0.2">
      <c r="B259" s="23" t="s">
        <v>625</v>
      </c>
      <c r="C259" s="23" t="s">
        <v>1030</v>
      </c>
      <c r="D259" s="45" t="s">
        <v>1208</v>
      </c>
      <c r="E259" s="129">
        <v>731.15</v>
      </c>
      <c r="F259" s="129">
        <v>719.1</v>
      </c>
      <c r="G259" s="25">
        <v>27.576763500000002</v>
      </c>
    </row>
    <row r="260" spans="2:7" ht="13.5" x14ac:dyDescent="0.2">
      <c r="B260" s="23" t="s">
        <v>625</v>
      </c>
      <c r="C260" s="23" t="s">
        <v>1065</v>
      </c>
      <c r="D260" s="45" t="s">
        <v>1208</v>
      </c>
      <c r="E260" s="129">
        <v>798.4</v>
      </c>
      <c r="F260" s="129">
        <v>715.25</v>
      </c>
      <c r="G260" s="25">
        <v>761.60737560000007</v>
      </c>
    </row>
    <row r="261" spans="2:7" ht="13.5" x14ac:dyDescent="0.2">
      <c r="B261" s="23" t="s">
        <v>625</v>
      </c>
      <c r="C261" s="23" t="s">
        <v>1022</v>
      </c>
      <c r="D261" s="45" t="s">
        <v>1208</v>
      </c>
      <c r="E261" s="129">
        <v>1052.73</v>
      </c>
      <c r="F261" s="129">
        <v>1031.55</v>
      </c>
      <c r="G261" s="25">
        <v>13.992388</v>
      </c>
    </row>
    <row r="262" spans="2:7" ht="13.5" x14ac:dyDescent="0.2">
      <c r="B262" s="23" t="s">
        <v>625</v>
      </c>
      <c r="C262" s="23" t="s">
        <v>1050</v>
      </c>
      <c r="D262" s="45" t="s">
        <v>1208</v>
      </c>
      <c r="E262" s="129">
        <v>1039.04</v>
      </c>
      <c r="F262" s="129">
        <v>1026.1500000000001</v>
      </c>
      <c r="G262" s="25">
        <v>147.577122</v>
      </c>
    </row>
    <row r="263" spans="2:7" ht="13.5" x14ac:dyDescent="0.2">
      <c r="B263" s="23" t="s">
        <v>625</v>
      </c>
      <c r="C263" s="23" t="s">
        <v>1060</v>
      </c>
      <c r="D263" s="45" t="s">
        <v>1208</v>
      </c>
      <c r="E263" s="129">
        <v>1436.79</v>
      </c>
      <c r="F263" s="129">
        <v>1464</v>
      </c>
      <c r="G263" s="25">
        <v>348.743878</v>
      </c>
    </row>
    <row r="264" spans="2:7" ht="13.5" x14ac:dyDescent="0.2">
      <c r="B264" s="23" t="s">
        <v>625</v>
      </c>
      <c r="C264" s="23" t="s">
        <v>1055</v>
      </c>
      <c r="D264" s="45" t="s">
        <v>1208</v>
      </c>
      <c r="E264" s="129">
        <v>1419.25</v>
      </c>
      <c r="F264" s="129">
        <v>1455.7</v>
      </c>
      <c r="G264" s="25">
        <v>196.50135750000001</v>
      </c>
    </row>
    <row r="265" spans="2:7" ht="13.5" x14ac:dyDescent="0.2">
      <c r="B265" s="23" t="s">
        <v>625</v>
      </c>
      <c r="C265" s="23" t="s">
        <v>1043</v>
      </c>
      <c r="D265" s="45" t="s">
        <v>1208</v>
      </c>
      <c r="E265" s="129">
        <v>1590.98</v>
      </c>
      <c r="F265" s="129">
        <v>1574</v>
      </c>
      <c r="G265" s="25">
        <v>73.398838500000011</v>
      </c>
    </row>
    <row r="266" spans="2:7" ht="13.5" x14ac:dyDescent="0.2">
      <c r="B266" s="23" t="s">
        <v>625</v>
      </c>
      <c r="C266" s="23" t="s">
        <v>1017</v>
      </c>
      <c r="D266" s="45" t="s">
        <v>1208</v>
      </c>
      <c r="E266" s="129">
        <v>124.25</v>
      </c>
      <c r="F266" s="129">
        <v>120.71</v>
      </c>
      <c r="G266" s="25">
        <v>4.1465809999999994</v>
      </c>
    </row>
    <row r="267" spans="2:7" ht="13.5" x14ac:dyDescent="0.2">
      <c r="B267" s="23" t="s">
        <v>625</v>
      </c>
      <c r="C267" s="23" t="s">
        <v>1044</v>
      </c>
      <c r="D267" s="45" t="s">
        <v>1208</v>
      </c>
      <c r="E267" s="129">
        <v>737.38</v>
      </c>
      <c r="F267" s="129">
        <v>723.6</v>
      </c>
      <c r="G267" s="25">
        <v>72.799135000000007</v>
      </c>
    </row>
    <row r="268" spans="2:7" ht="13.5" x14ac:dyDescent="0.2">
      <c r="B268" s="23" t="s">
        <v>625</v>
      </c>
      <c r="C268" s="23" t="s">
        <v>1041</v>
      </c>
      <c r="D268" s="45" t="s">
        <v>1208</v>
      </c>
      <c r="E268" s="129">
        <v>279.44</v>
      </c>
      <c r="F268" s="129">
        <v>266.45</v>
      </c>
      <c r="G268" s="25">
        <v>50.785210600000006</v>
      </c>
    </row>
    <row r="269" spans="2:7" ht="13.5" x14ac:dyDescent="0.2">
      <c r="B269" s="23" t="s">
        <v>625</v>
      </c>
      <c r="C269" s="23" t="s">
        <v>1048</v>
      </c>
      <c r="D269" s="45" t="s">
        <v>1208</v>
      </c>
      <c r="E269" s="129">
        <v>270.82</v>
      </c>
      <c r="F269" s="129">
        <v>265.3</v>
      </c>
      <c r="G269" s="25">
        <v>110.82270080000001</v>
      </c>
    </row>
    <row r="270" spans="2:7" ht="13.5" x14ac:dyDescent="0.2">
      <c r="B270" s="23" t="s">
        <v>625</v>
      </c>
      <c r="C270" s="23" t="s">
        <v>1020</v>
      </c>
      <c r="D270" s="45" t="s">
        <v>1208</v>
      </c>
      <c r="E270" s="129">
        <v>248.63</v>
      </c>
      <c r="F270" s="129">
        <v>240.6</v>
      </c>
      <c r="G270" s="25">
        <v>4.4714859999999996</v>
      </c>
    </row>
    <row r="271" spans="2:7" ht="13.5" x14ac:dyDescent="0.2">
      <c r="B271" s="23" t="s">
        <v>625</v>
      </c>
      <c r="C271" s="23" t="s">
        <v>1040</v>
      </c>
      <c r="D271" s="45" t="s">
        <v>1208</v>
      </c>
      <c r="E271" s="129">
        <v>244.13</v>
      </c>
      <c r="F271" s="129">
        <v>239.3</v>
      </c>
      <c r="G271" s="25">
        <v>53.3749872</v>
      </c>
    </row>
    <row r="272" spans="2:7" ht="13.5" x14ac:dyDescent="0.2">
      <c r="B272" s="23" t="s">
        <v>625</v>
      </c>
      <c r="C272" s="23" t="s">
        <v>1024</v>
      </c>
      <c r="D272" s="45" t="s">
        <v>1208</v>
      </c>
      <c r="E272" s="129">
        <v>394</v>
      </c>
      <c r="F272" s="129">
        <v>429.05</v>
      </c>
      <c r="G272" s="25">
        <v>15.125400000000001</v>
      </c>
    </row>
    <row r="273" spans="2:7" ht="13.5" x14ac:dyDescent="0.2">
      <c r="B273" s="23" t="s">
        <v>625</v>
      </c>
      <c r="C273" s="23" t="s">
        <v>1052</v>
      </c>
      <c r="D273" s="45" t="s">
        <v>1208</v>
      </c>
      <c r="E273" s="129">
        <v>393.39</v>
      </c>
      <c r="F273" s="129">
        <v>426.75</v>
      </c>
      <c r="G273" s="25">
        <v>138.44390000000001</v>
      </c>
    </row>
    <row r="274" spans="2:7" ht="13.5" x14ac:dyDescent="0.2">
      <c r="B274" s="23" t="s">
        <v>625</v>
      </c>
      <c r="C274" s="23" t="s">
        <v>1038</v>
      </c>
      <c r="D274" s="45" t="s">
        <v>1208</v>
      </c>
      <c r="E274" s="129">
        <v>591.23</v>
      </c>
      <c r="F274" s="129">
        <v>588.1</v>
      </c>
      <c r="G274" s="25">
        <v>68.324513599999989</v>
      </c>
    </row>
    <row r="275" spans="2:7" ht="13.5" x14ac:dyDescent="0.2">
      <c r="B275" s="23" t="s">
        <v>625</v>
      </c>
      <c r="C275" s="23" t="s">
        <v>1019</v>
      </c>
      <c r="D275" s="45" t="s">
        <v>1208</v>
      </c>
      <c r="E275" s="129">
        <v>4115</v>
      </c>
      <c r="F275" s="129">
        <v>4073.2</v>
      </c>
      <c r="G275" s="25">
        <v>3.7899959999999999</v>
      </c>
    </row>
    <row r="276" spans="2:7" ht="13.5" x14ac:dyDescent="0.2">
      <c r="B276" s="23" t="s">
        <v>625</v>
      </c>
      <c r="C276" s="23" t="s">
        <v>1057</v>
      </c>
      <c r="D276" s="45" t="s">
        <v>1208</v>
      </c>
      <c r="E276" s="129">
        <v>4056.12</v>
      </c>
      <c r="F276" s="129">
        <v>4053.4</v>
      </c>
      <c r="G276" s="25">
        <v>248.87190240000001</v>
      </c>
    </row>
    <row r="277" spans="2:7" ht="13.5" x14ac:dyDescent="0.2">
      <c r="B277" s="23" t="s">
        <v>625</v>
      </c>
      <c r="C277" s="23" t="s">
        <v>1053</v>
      </c>
      <c r="D277" s="45" t="s">
        <v>1208</v>
      </c>
      <c r="E277" s="129">
        <v>3199.48</v>
      </c>
      <c r="F277" s="129">
        <v>3375.1</v>
      </c>
      <c r="G277" s="25">
        <v>158.76300800000001</v>
      </c>
    </row>
    <row r="278" spans="2:7" ht="13.5" x14ac:dyDescent="0.2">
      <c r="B278" s="23" t="s">
        <v>625</v>
      </c>
      <c r="C278" s="23" t="s">
        <v>1049</v>
      </c>
      <c r="D278" s="45" t="s">
        <v>1208</v>
      </c>
      <c r="E278" s="129">
        <v>857.67</v>
      </c>
      <c r="F278" s="129">
        <v>841.85</v>
      </c>
      <c r="G278" s="25">
        <v>118.55562900000001</v>
      </c>
    </row>
    <row r="279" spans="2:7" ht="13.5" x14ac:dyDescent="0.2">
      <c r="B279" s="23" t="s">
        <v>625</v>
      </c>
      <c r="C279" s="23" t="s">
        <v>1028</v>
      </c>
      <c r="D279" s="45" t="s">
        <v>1208</v>
      </c>
      <c r="E279" s="129">
        <v>13770</v>
      </c>
      <c r="F279" s="129">
        <v>13542</v>
      </c>
      <c r="G279" s="25">
        <v>24.96144</v>
      </c>
    </row>
    <row r="280" spans="2:7" ht="13.5" x14ac:dyDescent="0.2">
      <c r="B280" s="23" t="s">
        <v>625</v>
      </c>
      <c r="C280" s="23" t="s">
        <v>1047</v>
      </c>
      <c r="D280" s="45" t="s">
        <v>1208</v>
      </c>
      <c r="E280" s="129">
        <v>1572.2</v>
      </c>
      <c r="F280" s="129">
        <v>1578</v>
      </c>
      <c r="G280" s="25">
        <v>84.515039999999999</v>
      </c>
    </row>
    <row r="281" spans="2:7" ht="13.5" x14ac:dyDescent="0.2">
      <c r="B281" s="23" t="s">
        <v>625</v>
      </c>
      <c r="C281" s="23" t="s">
        <v>1059</v>
      </c>
      <c r="D281" s="45" t="s">
        <v>1208</v>
      </c>
      <c r="E281" s="129">
        <v>84.1</v>
      </c>
      <c r="F281" s="129">
        <v>86.41</v>
      </c>
      <c r="G281" s="25">
        <v>595.74756880000007</v>
      </c>
    </row>
    <row r="282" spans="2:7" ht="13.5" x14ac:dyDescent="0.2">
      <c r="B282" s="23" t="s">
        <v>625</v>
      </c>
      <c r="C282" s="23" t="s">
        <v>1042</v>
      </c>
      <c r="D282" s="45" t="s">
        <v>1208</v>
      </c>
      <c r="E282" s="129">
        <v>409.78</v>
      </c>
      <c r="F282" s="129">
        <v>348.6</v>
      </c>
      <c r="G282" s="25">
        <v>84.42311269999999</v>
      </c>
    </row>
    <row r="283" spans="2:7" ht="13.5" x14ac:dyDescent="0.2">
      <c r="B283" s="23" t="s">
        <v>625</v>
      </c>
      <c r="C283" s="23" t="s">
        <v>1032</v>
      </c>
      <c r="D283" s="45" t="s">
        <v>1208</v>
      </c>
      <c r="E283" s="129">
        <v>384.4</v>
      </c>
      <c r="F283" s="129">
        <v>382.9</v>
      </c>
      <c r="G283" s="25">
        <v>39.079169999999998</v>
      </c>
    </row>
    <row r="284" spans="2:7" ht="13.5" x14ac:dyDescent="0.2">
      <c r="B284" s="23" t="s">
        <v>625</v>
      </c>
      <c r="C284" s="23" t="s">
        <v>1046</v>
      </c>
      <c r="D284" s="45" t="s">
        <v>1208</v>
      </c>
      <c r="E284" s="129">
        <v>1334.53</v>
      </c>
      <c r="F284" s="129">
        <v>1307.4000000000001</v>
      </c>
      <c r="G284" s="25">
        <v>82.685879999999997</v>
      </c>
    </row>
    <row r="285" spans="2:7" ht="13.5" x14ac:dyDescent="0.2">
      <c r="B285" s="23" t="s">
        <v>625</v>
      </c>
      <c r="C285" s="23" t="s">
        <v>1064</v>
      </c>
      <c r="D285" s="45" t="s">
        <v>1208</v>
      </c>
      <c r="E285" s="129">
        <v>1319.9</v>
      </c>
      <c r="F285" s="129">
        <v>1301.0999999999999</v>
      </c>
      <c r="G285" s="25">
        <v>738.06791999999996</v>
      </c>
    </row>
    <row r="286" spans="2:7" ht="13.5" x14ac:dyDescent="0.2">
      <c r="B286" s="23" t="s">
        <v>625</v>
      </c>
      <c r="C286" s="23" t="s">
        <v>1021</v>
      </c>
      <c r="D286" s="45" t="s">
        <v>1208</v>
      </c>
      <c r="E286" s="129">
        <v>1036.21</v>
      </c>
      <c r="F286" s="129">
        <v>1053.3</v>
      </c>
      <c r="G286" s="25">
        <v>9.7674149999999997</v>
      </c>
    </row>
    <row r="287" spans="2:7" ht="13.5" x14ac:dyDescent="0.2">
      <c r="B287" s="23" t="s">
        <v>625</v>
      </c>
      <c r="C287" s="23" t="s">
        <v>1045</v>
      </c>
      <c r="D287" s="45" t="s">
        <v>1208</v>
      </c>
      <c r="E287" s="129">
        <v>186.73</v>
      </c>
      <c r="F287" s="129">
        <v>183.24</v>
      </c>
      <c r="G287" s="25">
        <v>77.035727999999992</v>
      </c>
    </row>
    <row r="288" spans="2:7" ht="13.5" x14ac:dyDescent="0.2">
      <c r="B288" s="23" t="s">
        <v>625</v>
      </c>
      <c r="C288" s="23" t="s">
        <v>1054</v>
      </c>
      <c r="D288" s="45" t="s">
        <v>1208</v>
      </c>
      <c r="E288" s="129">
        <v>4413.45</v>
      </c>
      <c r="F288" s="129">
        <v>4343.8</v>
      </c>
      <c r="G288" s="25">
        <v>192.94690800000001</v>
      </c>
    </row>
    <row r="289" spans="2:7" ht="13.5" x14ac:dyDescent="0.2">
      <c r="B289" s="23" t="s">
        <v>625</v>
      </c>
      <c r="C289" s="23" t="s">
        <v>1056</v>
      </c>
      <c r="D289" s="45" t="s">
        <v>1208</v>
      </c>
      <c r="E289" s="129">
        <v>572.57000000000005</v>
      </c>
      <c r="F289" s="129">
        <v>567.70000000000005</v>
      </c>
      <c r="G289" s="25">
        <v>261.83812140000003</v>
      </c>
    </row>
    <row r="290" spans="2:7" ht="13.5" x14ac:dyDescent="0.25">
      <c r="B290" s="15"/>
      <c r="C290" s="15"/>
      <c r="D290" s="15"/>
      <c r="E290" s="15"/>
      <c r="F290" s="15"/>
      <c r="G290" s="17"/>
    </row>
    <row r="291" spans="2:7" ht="13.5" x14ac:dyDescent="0.25">
      <c r="B291" s="16" t="s">
        <v>1209</v>
      </c>
      <c r="C291" s="15"/>
      <c r="D291" s="15"/>
      <c r="E291" s="18"/>
      <c r="F291" s="18"/>
      <c r="G291" s="18"/>
    </row>
    <row r="292" spans="2:7" ht="13.5" x14ac:dyDescent="0.25">
      <c r="B292" s="15"/>
      <c r="C292" s="15"/>
      <c r="D292" s="15"/>
      <c r="E292" s="15"/>
      <c r="F292" s="15"/>
      <c r="G292" s="15"/>
    </row>
    <row r="293" spans="2:7" ht="13.5" x14ac:dyDescent="0.25">
      <c r="B293" s="26" t="s">
        <v>1202</v>
      </c>
      <c r="C293" s="26" t="s">
        <v>1210</v>
      </c>
      <c r="D293" s="15"/>
      <c r="E293" s="15"/>
      <c r="F293" s="15"/>
      <c r="G293" s="15"/>
    </row>
    <row r="294" spans="2:7" ht="13.5" x14ac:dyDescent="0.25">
      <c r="B294" s="23" t="s">
        <v>625</v>
      </c>
      <c r="C294" s="28">
        <v>70.566128999999989</v>
      </c>
      <c r="D294" s="15"/>
      <c r="E294" s="15"/>
      <c r="F294" s="15"/>
      <c r="G294" s="15"/>
    </row>
    <row r="295" spans="2:7" ht="13.5" x14ac:dyDescent="0.25">
      <c r="B295" s="15"/>
      <c r="C295" s="15"/>
      <c r="D295" s="15"/>
      <c r="E295" s="15"/>
      <c r="F295" s="15"/>
      <c r="G295" s="15"/>
    </row>
    <row r="296" spans="2:7" ht="13.5" x14ac:dyDescent="0.25">
      <c r="B296" s="16" t="s">
        <v>1211</v>
      </c>
      <c r="C296" s="15"/>
      <c r="D296" s="15"/>
      <c r="E296" s="15"/>
      <c r="F296" s="15"/>
      <c r="G296" s="15"/>
    </row>
    <row r="297" spans="2:7" ht="13.5" x14ac:dyDescent="0.25">
      <c r="B297" s="16"/>
      <c r="C297" s="15"/>
      <c r="D297" s="15"/>
      <c r="E297" s="15"/>
      <c r="F297" s="15"/>
      <c r="G297" s="15"/>
    </row>
    <row r="298" spans="2:7" ht="121.5" x14ac:dyDescent="0.2">
      <c r="B298" s="21" t="s">
        <v>1202</v>
      </c>
      <c r="C298" s="22" t="s">
        <v>1212</v>
      </c>
      <c r="D298" s="22" t="s">
        <v>1213</v>
      </c>
      <c r="E298" s="22" t="s">
        <v>1214</v>
      </c>
      <c r="F298" s="22" t="s">
        <v>1215</v>
      </c>
      <c r="G298" s="22" t="s">
        <v>1216</v>
      </c>
    </row>
    <row r="299" spans="2:7" ht="13.5" x14ac:dyDescent="0.25">
      <c r="B299" s="23" t="s">
        <v>625</v>
      </c>
      <c r="C299" s="7">
        <v>22826</v>
      </c>
      <c r="D299" s="7">
        <v>22826</v>
      </c>
      <c r="E299" s="8">
        <v>150297.57999999999</v>
      </c>
      <c r="F299" s="8">
        <v>148258.75</v>
      </c>
      <c r="G299" s="8">
        <v>-2074.5398749999872</v>
      </c>
    </row>
    <row r="300" spans="2:7" ht="13.5" x14ac:dyDescent="0.25">
      <c r="B300" s="19"/>
      <c r="C300" s="123"/>
      <c r="D300" s="123"/>
      <c r="E300" s="15"/>
      <c r="F300" s="15"/>
      <c r="G300" s="20"/>
    </row>
    <row r="301" spans="2:7" ht="13.5" x14ac:dyDescent="0.25">
      <c r="B301" s="16" t="s">
        <v>1240</v>
      </c>
      <c r="C301" s="123"/>
      <c r="D301" s="15"/>
      <c r="E301" s="15"/>
      <c r="F301" s="15"/>
      <c r="G301" s="15"/>
    </row>
    <row r="302" spans="2:7" ht="13.5" x14ac:dyDescent="0.25">
      <c r="B302" s="19"/>
      <c r="C302" s="123"/>
      <c r="D302" s="15"/>
      <c r="E302" s="15"/>
      <c r="F302" s="15"/>
      <c r="G302" s="15"/>
    </row>
    <row r="303" spans="2:7" ht="13.5" x14ac:dyDescent="0.25">
      <c r="B303" s="16" t="s">
        <v>1241</v>
      </c>
      <c r="C303" s="15"/>
      <c r="D303" s="15"/>
      <c r="E303" s="15"/>
      <c r="F303" s="15"/>
      <c r="G303" s="15"/>
    </row>
    <row r="304" spans="2:7" ht="13.5" x14ac:dyDescent="0.25">
      <c r="B304" s="19"/>
      <c r="C304" s="123"/>
      <c r="D304" s="15"/>
      <c r="E304" s="15"/>
      <c r="F304" s="15"/>
      <c r="G304" s="15"/>
    </row>
    <row r="305" spans="2:7" ht="13.5" x14ac:dyDescent="0.25">
      <c r="B305" s="16" t="s">
        <v>1242</v>
      </c>
      <c r="C305" s="15"/>
      <c r="D305" s="15"/>
      <c r="E305" s="15"/>
      <c r="F305" s="15"/>
      <c r="G305" s="15"/>
    </row>
    <row r="306" spans="2:7" ht="13.5" x14ac:dyDescent="0.25">
      <c r="B306" s="30"/>
      <c r="C306" s="31"/>
      <c r="D306" s="31"/>
      <c r="E306" s="32"/>
      <c r="F306" s="32"/>
      <c r="G306" s="32"/>
    </row>
    <row r="307" spans="2:7" ht="13.5" x14ac:dyDescent="0.25">
      <c r="B307" s="16" t="s">
        <v>1225</v>
      </c>
      <c r="C307" s="15"/>
      <c r="D307" s="33"/>
      <c r="E307" s="15"/>
      <c r="F307" s="15"/>
      <c r="G307" s="15"/>
    </row>
    <row r="308" spans="2:7" ht="13.5" x14ac:dyDescent="0.25">
      <c r="B308" s="15"/>
      <c r="C308" s="15"/>
      <c r="D308" s="33"/>
      <c r="E308" s="33"/>
      <c r="F308" s="34"/>
      <c r="G308" s="34"/>
    </row>
    <row r="309" spans="2:7" ht="13.5" x14ac:dyDescent="0.25">
      <c r="B309" s="16" t="s">
        <v>1226</v>
      </c>
      <c r="C309" s="15"/>
      <c r="D309" s="15"/>
      <c r="E309" s="15"/>
      <c r="F309" s="15"/>
      <c r="G309" s="15" t="s">
        <v>1227</v>
      </c>
    </row>
    <row r="310" spans="2:7" ht="13.5" x14ac:dyDescent="0.25">
      <c r="B310" s="15"/>
      <c r="C310" s="35"/>
      <c r="D310" s="36"/>
      <c r="E310" s="15"/>
      <c r="F310" s="15"/>
      <c r="G310" s="15"/>
    </row>
    <row r="311" spans="2:7" ht="13.5" x14ac:dyDescent="0.25">
      <c r="B311" s="16" t="s">
        <v>1228</v>
      </c>
      <c r="C311" s="15"/>
      <c r="D311" s="15"/>
      <c r="E311" s="15"/>
      <c r="F311" s="15"/>
      <c r="G311" s="15"/>
    </row>
    <row r="312" spans="2:7" ht="13.5" x14ac:dyDescent="0.25">
      <c r="B312" s="15"/>
      <c r="C312" s="15"/>
      <c r="D312" s="15"/>
      <c r="E312" s="15"/>
      <c r="F312" s="15"/>
      <c r="G312" s="15"/>
    </row>
    <row r="313" spans="2:7" ht="13.5" x14ac:dyDescent="0.25">
      <c r="B313" s="16" t="s">
        <v>1229</v>
      </c>
      <c r="C313" s="15"/>
      <c r="D313" s="15"/>
      <c r="E313" s="15"/>
      <c r="F313" s="15"/>
      <c r="G313" s="15"/>
    </row>
    <row r="314" spans="2:7" ht="13.5" x14ac:dyDescent="0.25">
      <c r="B314" s="15"/>
      <c r="C314" s="37"/>
      <c r="D314" s="38"/>
      <c r="E314" s="10"/>
      <c r="F314" s="34"/>
      <c r="G314" s="34"/>
    </row>
    <row r="315" spans="2:7" ht="13.5" x14ac:dyDescent="0.25">
      <c r="B315" s="16" t="s">
        <v>1230</v>
      </c>
      <c r="C315" s="15"/>
      <c r="D315" s="15"/>
      <c r="E315" s="15"/>
      <c r="F315" s="15"/>
      <c r="G315" s="15"/>
    </row>
    <row r="316" spans="2:7" ht="13.5" x14ac:dyDescent="0.25">
      <c r="B316" s="19"/>
      <c r="C316" s="36"/>
      <c r="D316" s="15"/>
      <c r="E316" s="15"/>
      <c r="F316" s="15"/>
      <c r="G316" s="15"/>
    </row>
    <row r="317" spans="2:7" ht="13.5" x14ac:dyDescent="0.25">
      <c r="B317" s="16" t="s">
        <v>1231</v>
      </c>
      <c r="C317" s="15"/>
      <c r="D317" s="15"/>
      <c r="E317" s="15"/>
      <c r="F317" s="15"/>
      <c r="G317" s="15"/>
    </row>
    <row r="318" spans="2:7" ht="13.5" x14ac:dyDescent="0.25">
      <c r="B318" s="15"/>
      <c r="C318" s="15"/>
      <c r="D318" s="15"/>
      <c r="E318" s="15"/>
      <c r="F318" s="11"/>
      <c r="G318" s="39"/>
    </row>
    <row r="319" spans="2:7" ht="13.5" x14ac:dyDescent="0.25">
      <c r="B319" s="16" t="s">
        <v>1232</v>
      </c>
      <c r="C319" s="15"/>
      <c r="D319" s="15"/>
      <c r="E319" s="15"/>
      <c r="F319" s="15"/>
      <c r="G319" s="15"/>
    </row>
    <row r="320" spans="2:7" ht="13.5" x14ac:dyDescent="0.25">
      <c r="B320" s="15"/>
      <c r="C320" s="15"/>
      <c r="D320" s="15"/>
      <c r="E320" s="39"/>
      <c r="F320" s="15"/>
      <c r="G320" s="15"/>
    </row>
    <row r="321" spans="2:7" ht="13.5" x14ac:dyDescent="0.25">
      <c r="B321" s="16" t="s">
        <v>1233</v>
      </c>
      <c r="C321" s="15"/>
      <c r="D321" s="15"/>
      <c r="E321" s="39"/>
      <c r="F321" s="15"/>
      <c r="G321" s="40"/>
    </row>
    <row r="322" spans="2:7" ht="13.5" x14ac:dyDescent="0.25">
      <c r="B322" s="15"/>
      <c r="C322" s="15"/>
      <c r="D322" s="15"/>
      <c r="E322" s="39"/>
      <c r="F322" s="15"/>
      <c r="G322" s="15"/>
    </row>
    <row r="323" spans="2:7" ht="13.5" x14ac:dyDescent="0.25">
      <c r="B323" s="16" t="s">
        <v>1234</v>
      </c>
      <c r="C323" s="15"/>
      <c r="D323" s="15"/>
      <c r="E323" s="39"/>
      <c r="F323" s="15"/>
      <c r="G323" s="15"/>
    </row>
    <row r="324" spans="2:7" ht="13.5" x14ac:dyDescent="0.25">
      <c r="B324" s="15"/>
      <c r="C324" s="15"/>
      <c r="D324" s="15"/>
      <c r="E324" s="39"/>
      <c r="F324" s="15"/>
      <c r="G324" s="15"/>
    </row>
    <row r="325" spans="2:7" ht="13.5" x14ac:dyDescent="0.25">
      <c r="B325" s="16" t="s">
        <v>1235</v>
      </c>
      <c r="C325" s="15"/>
      <c r="D325" s="15"/>
      <c r="E325" s="39"/>
      <c r="F325" s="15"/>
      <c r="G325" s="15"/>
    </row>
    <row r="326" spans="2:7" ht="13.5" x14ac:dyDescent="0.25">
      <c r="B326" s="15"/>
      <c r="C326" s="15"/>
      <c r="D326" s="15"/>
      <c r="E326" s="39"/>
      <c r="F326" s="15"/>
      <c r="G326" s="15"/>
    </row>
    <row r="327" spans="2:7" ht="13.5" x14ac:dyDescent="0.25">
      <c r="B327" s="16" t="s">
        <v>1236</v>
      </c>
      <c r="C327" s="15"/>
      <c r="D327" s="15"/>
      <c r="E327" s="39"/>
      <c r="F327" s="15"/>
      <c r="G327" s="15"/>
    </row>
    <row r="328" spans="2:7" ht="13.5" x14ac:dyDescent="0.25">
      <c r="B328" s="15" t="s">
        <v>1237</v>
      </c>
      <c r="C328" s="15"/>
      <c r="D328" s="15"/>
      <c r="E328" s="15"/>
      <c r="F328" s="15"/>
      <c r="G328" s="15"/>
    </row>
    <row r="329" spans="2:7" ht="13.5" x14ac:dyDescent="0.25">
      <c r="B329" s="15"/>
      <c r="C329" s="15"/>
      <c r="D329" s="15"/>
      <c r="E329" s="15"/>
      <c r="F329" s="15"/>
      <c r="G329" s="15"/>
    </row>
    <row r="330" spans="2:7" ht="13.5" x14ac:dyDescent="0.25">
      <c r="B330" s="15"/>
      <c r="C330" s="15"/>
      <c r="D330" s="15"/>
      <c r="E330" s="15"/>
      <c r="F330" s="15"/>
      <c r="G330" s="15"/>
    </row>
    <row r="331" spans="2:7" ht="13.5" x14ac:dyDescent="0.25">
      <c r="B331" s="15"/>
      <c r="C331" s="15"/>
      <c r="D331" s="15"/>
      <c r="E331" s="15"/>
      <c r="F331" s="15"/>
      <c r="G331" s="15"/>
    </row>
    <row r="332" spans="2:7" ht="13.5" x14ac:dyDescent="0.25">
      <c r="B332" s="15"/>
      <c r="C332" s="15"/>
      <c r="D332" s="15"/>
      <c r="E332" s="15"/>
      <c r="F332" s="15"/>
      <c r="G332" s="15"/>
    </row>
    <row r="333" spans="2:7" ht="13.5" x14ac:dyDescent="0.25">
      <c r="B333" s="15"/>
      <c r="C333" s="15"/>
      <c r="D333" s="15"/>
      <c r="E333" s="15"/>
      <c r="F333" s="15"/>
      <c r="G333" s="15"/>
    </row>
  </sheetData>
  <mergeCells count="43">
    <mergeCell ref="B220:D220"/>
    <mergeCell ref="B222:C222"/>
    <mergeCell ref="B213:C213"/>
    <mergeCell ref="B214:C214"/>
    <mergeCell ref="B215:C215"/>
    <mergeCell ref="B216:C216"/>
    <mergeCell ref="B217:C217"/>
    <mergeCell ref="A1:H1"/>
    <mergeCell ref="A2:H2"/>
    <mergeCell ref="A3:H3"/>
    <mergeCell ref="B171:H171"/>
    <mergeCell ref="B172:H172"/>
    <mergeCell ref="B173:H173"/>
    <mergeCell ref="B174:H174"/>
    <mergeCell ref="B175:H175"/>
    <mergeCell ref="B176:H176"/>
    <mergeCell ref="B178:D178"/>
    <mergeCell ref="B179:C179"/>
    <mergeCell ref="B180:C180"/>
    <mergeCell ref="B181:C181"/>
    <mergeCell ref="B189:C189"/>
    <mergeCell ref="B191:C191"/>
    <mergeCell ref="B192:C192"/>
    <mergeCell ref="B193:C193"/>
    <mergeCell ref="B194:C194"/>
    <mergeCell ref="B197:B199"/>
    <mergeCell ref="C197:C199"/>
    <mergeCell ref="B233:G233"/>
    <mergeCell ref="B234:G234"/>
    <mergeCell ref="B236:G236"/>
    <mergeCell ref="D197:F197"/>
    <mergeCell ref="G197:I197"/>
    <mergeCell ref="D198:D199"/>
    <mergeCell ref="E198:E199"/>
    <mergeCell ref="F198:F199"/>
    <mergeCell ref="G198:H198"/>
    <mergeCell ref="I198:I199"/>
    <mergeCell ref="B202:I202"/>
    <mergeCell ref="B210:D210"/>
    <mergeCell ref="B211:C211"/>
    <mergeCell ref="B212:C212"/>
    <mergeCell ref="B218:C218"/>
    <mergeCell ref="B219:C219"/>
  </mergeCells>
  <hyperlinks>
    <hyperlink ref="I1" location="Index!B2" display="Index" xr:uid="{03E688B8-9E58-471A-B9A9-5284F42EEE5C}"/>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91C8D-2BCA-4F1D-9324-C5A26A249D73}">
  <sheetPr>
    <outlinePr summaryBelow="0" summaryRight="0"/>
  </sheetPr>
  <dimension ref="A1:Q291"/>
  <sheetViews>
    <sheetView showGridLines="0" tabSelected="1" workbookViewId="0">
      <selection sqref="A1:H1"/>
    </sheetView>
  </sheetViews>
  <sheetFormatPr defaultRowHeight="12.75" x14ac:dyDescent="0.2"/>
  <cols>
    <col min="1" max="1" width="6" bestFit="1" customWidth="1"/>
    <col min="2" max="2" width="19.5703125" bestFit="1" customWidth="1"/>
    <col min="3" max="3" width="39.28515625" bestFit="1" customWidth="1"/>
    <col min="4" max="4" width="17.85546875" bestFit="1" customWidth="1"/>
    <col min="5" max="6" width="10.28515625" bestFit="1" customWidth="1"/>
    <col min="7" max="7" width="14.140625" bestFit="1" customWidth="1"/>
    <col min="8" max="8" width="8.5703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1244</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47</v>
      </c>
      <c r="C7" s="88" t="s">
        <v>48</v>
      </c>
      <c r="D7" s="88" t="s">
        <v>44</v>
      </c>
      <c r="E7" s="89">
        <v>859360</v>
      </c>
      <c r="F7" s="90">
        <v>12495.0944</v>
      </c>
      <c r="G7" s="91">
        <v>7.4120220000000001E-2</v>
      </c>
      <c r="H7" s="82" t="s">
        <v>140</v>
      </c>
    </row>
    <row r="8" spans="1:9" x14ac:dyDescent="0.2">
      <c r="A8" s="87">
        <v>2</v>
      </c>
      <c r="B8" s="88" t="s">
        <v>17</v>
      </c>
      <c r="C8" s="88" t="s">
        <v>18</v>
      </c>
      <c r="D8" s="88" t="s">
        <v>19</v>
      </c>
      <c r="E8" s="89">
        <v>616546</v>
      </c>
      <c r="F8" s="90">
        <v>7873.2924199999998</v>
      </c>
      <c r="G8" s="91">
        <v>4.6703939999999999E-2</v>
      </c>
      <c r="H8" s="82" t="s">
        <v>140</v>
      </c>
    </row>
    <row r="9" spans="1:9" x14ac:dyDescent="0.2">
      <c r="A9" s="87">
        <v>3</v>
      </c>
      <c r="B9" s="88" t="s">
        <v>317</v>
      </c>
      <c r="C9" s="88" t="s">
        <v>318</v>
      </c>
      <c r="D9" s="88" t="s">
        <v>227</v>
      </c>
      <c r="E9" s="89">
        <v>2037650</v>
      </c>
      <c r="F9" s="90">
        <v>6685.5296500000004</v>
      </c>
      <c r="G9" s="91">
        <v>3.9658199999999998E-2</v>
      </c>
      <c r="H9" s="82" t="s">
        <v>140</v>
      </c>
    </row>
    <row r="10" spans="1:9" x14ac:dyDescent="0.2">
      <c r="A10" s="87">
        <v>4</v>
      </c>
      <c r="B10" s="88" t="s">
        <v>14</v>
      </c>
      <c r="C10" s="88" t="s">
        <v>15</v>
      </c>
      <c r="D10" s="88" t="s">
        <v>16</v>
      </c>
      <c r="E10" s="89">
        <v>342259</v>
      </c>
      <c r="F10" s="90">
        <v>6201.390821</v>
      </c>
      <c r="G10" s="91">
        <v>3.6786310000000003E-2</v>
      </c>
      <c r="H10" s="82" t="s">
        <v>140</v>
      </c>
    </row>
    <row r="11" spans="1:9" x14ac:dyDescent="0.2">
      <c r="A11" s="87">
        <v>5</v>
      </c>
      <c r="B11" s="88" t="s">
        <v>462</v>
      </c>
      <c r="C11" s="88" t="s">
        <v>463</v>
      </c>
      <c r="D11" s="88" t="s">
        <v>44</v>
      </c>
      <c r="E11" s="89">
        <v>816251</v>
      </c>
      <c r="F11" s="90">
        <v>5787.2195899999997</v>
      </c>
      <c r="G11" s="91">
        <v>3.4329470000000001E-2</v>
      </c>
      <c r="H11" s="82" t="s">
        <v>140</v>
      </c>
    </row>
    <row r="12" spans="1:9" x14ac:dyDescent="0.2">
      <c r="A12" s="87">
        <v>6</v>
      </c>
      <c r="B12" s="88" t="s">
        <v>464</v>
      </c>
      <c r="C12" s="88" t="s">
        <v>465</v>
      </c>
      <c r="D12" s="88" t="s">
        <v>44</v>
      </c>
      <c r="E12" s="89">
        <v>1239770</v>
      </c>
      <c r="F12" s="90">
        <v>5199.5953799999997</v>
      </c>
      <c r="G12" s="91">
        <v>3.0843720000000002E-2</v>
      </c>
      <c r="H12" s="82" t="s">
        <v>140</v>
      </c>
    </row>
    <row r="13" spans="1:9" x14ac:dyDescent="0.2">
      <c r="A13" s="87">
        <v>7</v>
      </c>
      <c r="B13" s="88" t="s">
        <v>11</v>
      </c>
      <c r="C13" s="88" t="s">
        <v>12</v>
      </c>
      <c r="D13" s="88" t="s">
        <v>13</v>
      </c>
      <c r="E13" s="89">
        <v>126359</v>
      </c>
      <c r="F13" s="90">
        <v>5111.0951910000003</v>
      </c>
      <c r="G13" s="91">
        <v>3.031874E-2</v>
      </c>
      <c r="H13" s="82" t="s">
        <v>140</v>
      </c>
    </row>
    <row r="14" spans="1:9" x14ac:dyDescent="0.2">
      <c r="A14" s="87">
        <v>8</v>
      </c>
      <c r="B14" s="88" t="s">
        <v>470</v>
      </c>
      <c r="C14" s="88" t="s">
        <v>471</v>
      </c>
      <c r="D14" s="88" t="s">
        <v>183</v>
      </c>
      <c r="E14" s="89">
        <v>193561</v>
      </c>
      <c r="F14" s="90">
        <v>3911.8678100000002</v>
      </c>
      <c r="G14" s="91">
        <v>2.3204990000000002E-2</v>
      </c>
      <c r="H14" s="82" t="s">
        <v>140</v>
      </c>
    </row>
    <row r="15" spans="1:9" x14ac:dyDescent="0.2">
      <c r="A15" s="87">
        <v>9</v>
      </c>
      <c r="B15" s="88" t="s">
        <v>333</v>
      </c>
      <c r="C15" s="88" t="s">
        <v>334</v>
      </c>
      <c r="D15" s="88" t="s">
        <v>232</v>
      </c>
      <c r="E15" s="89">
        <v>117547</v>
      </c>
      <c r="F15" s="90">
        <v>3857.8925399999998</v>
      </c>
      <c r="G15" s="91">
        <v>2.2884809999999998E-2</v>
      </c>
      <c r="H15" s="82" t="s">
        <v>140</v>
      </c>
    </row>
    <row r="16" spans="1:9" ht="25.5" x14ac:dyDescent="0.2">
      <c r="A16" s="87">
        <v>10</v>
      </c>
      <c r="B16" s="88" t="s">
        <v>237</v>
      </c>
      <c r="C16" s="88" t="s">
        <v>238</v>
      </c>
      <c r="D16" s="88" t="s">
        <v>220</v>
      </c>
      <c r="E16" s="89">
        <v>217103</v>
      </c>
      <c r="F16" s="90">
        <v>3727.8756130000002</v>
      </c>
      <c r="G16" s="91">
        <v>2.2113549999999999E-2</v>
      </c>
      <c r="H16" s="82" t="s">
        <v>140</v>
      </c>
    </row>
    <row r="17" spans="1:8" x14ac:dyDescent="0.2">
      <c r="A17" s="83">
        <v>11</v>
      </c>
      <c r="B17" s="84" t="s">
        <v>962</v>
      </c>
      <c r="C17" s="84" t="s">
        <v>963</v>
      </c>
      <c r="D17" s="84" t="s">
        <v>112</v>
      </c>
      <c r="E17" s="85">
        <v>729150</v>
      </c>
      <c r="F17" s="86">
        <f>319717692/10^5</f>
        <v>3197.1769199999999</v>
      </c>
      <c r="G17" s="54">
        <f>F17/F166</f>
        <v>1.8965478464170103E-2</v>
      </c>
      <c r="H17" s="82" t="s">
        <v>140</v>
      </c>
    </row>
    <row r="18" spans="1:8" x14ac:dyDescent="0.2">
      <c r="A18" s="87">
        <v>12</v>
      </c>
      <c r="B18" s="88" t="s">
        <v>188</v>
      </c>
      <c r="C18" s="88" t="s">
        <v>189</v>
      </c>
      <c r="D18" s="88" t="s">
        <v>190</v>
      </c>
      <c r="E18" s="89">
        <v>157687</v>
      </c>
      <c r="F18" s="90">
        <v>3130.560011</v>
      </c>
      <c r="G18" s="91">
        <v>1.857031E-2</v>
      </c>
      <c r="H18" s="82" t="s">
        <v>140</v>
      </c>
    </row>
    <row r="19" spans="1:8" ht="25.5" x14ac:dyDescent="0.2">
      <c r="A19" s="87">
        <v>13</v>
      </c>
      <c r="B19" s="88" t="s">
        <v>218</v>
      </c>
      <c r="C19" s="88" t="s">
        <v>219</v>
      </c>
      <c r="D19" s="88" t="s">
        <v>220</v>
      </c>
      <c r="E19" s="89">
        <v>144946</v>
      </c>
      <c r="F19" s="90">
        <v>2717.7375000000002</v>
      </c>
      <c r="G19" s="91">
        <v>1.6121469999999999E-2</v>
      </c>
      <c r="H19" s="82" t="s">
        <v>140</v>
      </c>
    </row>
    <row r="20" spans="1:8" x14ac:dyDescent="0.2">
      <c r="A20" s="87">
        <v>14</v>
      </c>
      <c r="B20" s="88" t="s">
        <v>319</v>
      </c>
      <c r="C20" s="88" t="s">
        <v>320</v>
      </c>
      <c r="D20" s="88" t="s">
        <v>190</v>
      </c>
      <c r="E20" s="89">
        <v>20748</v>
      </c>
      <c r="F20" s="90">
        <v>2601.7991999999999</v>
      </c>
      <c r="G20" s="91">
        <v>1.543373E-2</v>
      </c>
      <c r="H20" s="82" t="s">
        <v>140</v>
      </c>
    </row>
    <row r="21" spans="1:8" ht="25.5" x14ac:dyDescent="0.2">
      <c r="A21" s="87">
        <v>15</v>
      </c>
      <c r="B21" s="88" t="s">
        <v>325</v>
      </c>
      <c r="C21" s="88" t="s">
        <v>326</v>
      </c>
      <c r="D21" s="88" t="s">
        <v>183</v>
      </c>
      <c r="E21" s="89">
        <v>138520</v>
      </c>
      <c r="F21" s="90">
        <v>2572.87048</v>
      </c>
      <c r="G21" s="91">
        <v>1.526213E-2</v>
      </c>
      <c r="H21" s="82" t="s">
        <v>140</v>
      </c>
    </row>
    <row r="22" spans="1:8" x14ac:dyDescent="0.2">
      <c r="A22" s="87">
        <v>16</v>
      </c>
      <c r="B22" s="88" t="s">
        <v>230</v>
      </c>
      <c r="C22" s="88" t="s">
        <v>231</v>
      </c>
      <c r="D22" s="88" t="s">
        <v>232</v>
      </c>
      <c r="E22" s="89">
        <v>57627</v>
      </c>
      <c r="F22" s="90">
        <v>2501.7609510000002</v>
      </c>
      <c r="G22" s="91">
        <v>1.4840310000000001E-2</v>
      </c>
      <c r="H22" s="82" t="s">
        <v>140</v>
      </c>
    </row>
    <row r="23" spans="1:8" x14ac:dyDescent="0.2">
      <c r="A23" s="87">
        <v>17</v>
      </c>
      <c r="B23" s="88" t="s">
        <v>466</v>
      </c>
      <c r="C23" s="88" t="s">
        <v>467</v>
      </c>
      <c r="D23" s="88" t="s">
        <v>123</v>
      </c>
      <c r="E23" s="89">
        <v>229300</v>
      </c>
      <c r="F23" s="90">
        <v>2328.4268499999998</v>
      </c>
      <c r="G23" s="91">
        <v>1.3812100000000001E-2</v>
      </c>
      <c r="H23" s="82" t="s">
        <v>140</v>
      </c>
    </row>
    <row r="24" spans="1:8" x14ac:dyDescent="0.2">
      <c r="A24" s="87">
        <v>18</v>
      </c>
      <c r="B24" s="88" t="s">
        <v>297</v>
      </c>
      <c r="C24" s="88" t="s">
        <v>298</v>
      </c>
      <c r="D24" s="88" t="s">
        <v>190</v>
      </c>
      <c r="E24" s="89">
        <v>250573</v>
      </c>
      <c r="F24" s="90">
        <v>2135.2578195000001</v>
      </c>
      <c r="G24" s="91">
        <v>1.2666230000000001E-2</v>
      </c>
      <c r="H24" s="82" t="s">
        <v>140</v>
      </c>
    </row>
    <row r="25" spans="1:8" x14ac:dyDescent="0.2">
      <c r="A25" s="87">
        <v>19</v>
      </c>
      <c r="B25" s="88" t="s">
        <v>113</v>
      </c>
      <c r="C25" s="88" t="s">
        <v>114</v>
      </c>
      <c r="D25" s="88" t="s">
        <v>115</v>
      </c>
      <c r="E25" s="89">
        <v>26584</v>
      </c>
      <c r="F25" s="90">
        <v>2025.7008000000001</v>
      </c>
      <c r="G25" s="91">
        <v>1.201635E-2</v>
      </c>
      <c r="H25" s="82" t="s">
        <v>140</v>
      </c>
    </row>
    <row r="26" spans="1:8" x14ac:dyDescent="0.2">
      <c r="A26" s="87">
        <v>20</v>
      </c>
      <c r="B26" s="88" t="s">
        <v>468</v>
      </c>
      <c r="C26" s="88" t="s">
        <v>469</v>
      </c>
      <c r="D26" s="88" t="s">
        <v>123</v>
      </c>
      <c r="E26" s="89">
        <v>462194</v>
      </c>
      <c r="F26" s="90">
        <v>2011.2371909999999</v>
      </c>
      <c r="G26" s="91">
        <v>1.193055E-2</v>
      </c>
      <c r="H26" s="82" t="s">
        <v>140</v>
      </c>
    </row>
    <row r="27" spans="1:8" x14ac:dyDescent="0.2">
      <c r="A27" s="87">
        <v>21</v>
      </c>
      <c r="B27" s="88" t="s">
        <v>87</v>
      </c>
      <c r="C27" s="88" t="s">
        <v>88</v>
      </c>
      <c r="D27" s="88" t="s">
        <v>31</v>
      </c>
      <c r="E27" s="89">
        <v>35596</v>
      </c>
      <c r="F27" s="90">
        <v>1817.1758</v>
      </c>
      <c r="G27" s="91">
        <v>1.077939E-2</v>
      </c>
      <c r="H27" s="82" t="s">
        <v>140</v>
      </c>
    </row>
    <row r="28" spans="1:8" x14ac:dyDescent="0.2">
      <c r="A28" s="87">
        <v>22</v>
      </c>
      <c r="B28" s="88" t="s">
        <v>340</v>
      </c>
      <c r="C28" s="88" t="s">
        <v>341</v>
      </c>
      <c r="D28" s="88" t="s">
        <v>51</v>
      </c>
      <c r="E28" s="89">
        <v>235250</v>
      </c>
      <c r="F28" s="90">
        <v>1778.49</v>
      </c>
      <c r="G28" s="91">
        <v>1.0549909999999999E-2</v>
      </c>
      <c r="H28" s="82" t="s">
        <v>140</v>
      </c>
    </row>
    <row r="29" spans="1:8" ht="25.5" x14ac:dyDescent="0.2">
      <c r="A29" s="87">
        <v>23</v>
      </c>
      <c r="B29" s="88" t="s">
        <v>191</v>
      </c>
      <c r="C29" s="88" t="s">
        <v>192</v>
      </c>
      <c r="D29" s="88" t="s">
        <v>193</v>
      </c>
      <c r="E29" s="89">
        <v>91753</v>
      </c>
      <c r="F29" s="90">
        <v>1748.720427</v>
      </c>
      <c r="G29" s="91">
        <v>1.037331E-2</v>
      </c>
      <c r="H29" s="82" t="s">
        <v>140</v>
      </c>
    </row>
    <row r="30" spans="1:8" x14ac:dyDescent="0.2">
      <c r="A30" s="87">
        <v>24</v>
      </c>
      <c r="B30" s="88" t="s">
        <v>472</v>
      </c>
      <c r="C30" s="88" t="s">
        <v>473</v>
      </c>
      <c r="D30" s="88" t="s">
        <v>183</v>
      </c>
      <c r="E30" s="89">
        <v>374093</v>
      </c>
      <c r="F30" s="90">
        <v>1735.043334</v>
      </c>
      <c r="G30" s="91">
        <v>1.029218E-2</v>
      </c>
      <c r="H30" s="82" t="s">
        <v>140</v>
      </c>
    </row>
    <row r="31" spans="1:8" x14ac:dyDescent="0.2">
      <c r="A31" s="87">
        <v>25</v>
      </c>
      <c r="B31" s="88" t="s">
        <v>278</v>
      </c>
      <c r="C31" s="88" t="s">
        <v>279</v>
      </c>
      <c r="D31" s="88" t="s">
        <v>203</v>
      </c>
      <c r="E31" s="89">
        <v>898524</v>
      </c>
      <c r="F31" s="90">
        <v>1725.7051944</v>
      </c>
      <c r="G31" s="91">
        <v>1.0236790000000001E-2</v>
      </c>
      <c r="H31" s="82" t="s">
        <v>140</v>
      </c>
    </row>
    <row r="32" spans="1:8" ht="25.5" x14ac:dyDescent="0.2">
      <c r="A32" s="87">
        <v>26</v>
      </c>
      <c r="B32" s="88" t="s">
        <v>474</v>
      </c>
      <c r="C32" s="88" t="s">
        <v>475</v>
      </c>
      <c r="D32" s="88" t="s">
        <v>215</v>
      </c>
      <c r="E32" s="89">
        <v>85252</v>
      </c>
      <c r="F32" s="90">
        <v>1692.081696</v>
      </c>
      <c r="G32" s="91">
        <v>1.003734E-2</v>
      </c>
      <c r="H32" s="82" t="s">
        <v>140</v>
      </c>
    </row>
    <row r="33" spans="1:8" x14ac:dyDescent="0.2">
      <c r="A33" s="87">
        <v>27</v>
      </c>
      <c r="B33" s="88" t="s">
        <v>274</v>
      </c>
      <c r="C33" s="88" t="s">
        <v>275</v>
      </c>
      <c r="D33" s="88" t="s">
        <v>34</v>
      </c>
      <c r="E33" s="89">
        <v>121040</v>
      </c>
      <c r="F33" s="90">
        <v>1544.4703999999999</v>
      </c>
      <c r="G33" s="91">
        <v>9.16171E-3</v>
      </c>
      <c r="H33" s="82" t="s">
        <v>140</v>
      </c>
    </row>
    <row r="34" spans="1:8" x14ac:dyDescent="0.2">
      <c r="A34" s="87">
        <v>28</v>
      </c>
      <c r="B34" s="88" t="s">
        <v>321</v>
      </c>
      <c r="C34" s="88" t="s">
        <v>322</v>
      </c>
      <c r="D34" s="88" t="s">
        <v>37</v>
      </c>
      <c r="E34" s="89">
        <v>21505</v>
      </c>
      <c r="F34" s="90">
        <v>1514.704675</v>
      </c>
      <c r="G34" s="91">
        <v>8.9851500000000008E-3</v>
      </c>
      <c r="H34" s="82" t="s">
        <v>140</v>
      </c>
    </row>
    <row r="35" spans="1:8" x14ac:dyDescent="0.2">
      <c r="A35" s="87">
        <v>29</v>
      </c>
      <c r="B35" s="88" t="s">
        <v>476</v>
      </c>
      <c r="C35" s="88" t="s">
        <v>477</v>
      </c>
      <c r="D35" s="88" t="s">
        <v>203</v>
      </c>
      <c r="E35" s="89">
        <v>44475</v>
      </c>
      <c r="F35" s="90">
        <v>1512.15</v>
      </c>
      <c r="G35" s="91">
        <v>8.9699900000000006E-3</v>
      </c>
      <c r="H35" s="82" t="s">
        <v>140</v>
      </c>
    </row>
    <row r="36" spans="1:8" x14ac:dyDescent="0.2">
      <c r="A36" s="87">
        <v>30</v>
      </c>
      <c r="B36" s="88" t="s">
        <v>93</v>
      </c>
      <c r="C36" s="88" t="s">
        <v>94</v>
      </c>
      <c r="D36" s="88" t="s">
        <v>77</v>
      </c>
      <c r="E36" s="89">
        <v>313406</v>
      </c>
      <c r="F36" s="90">
        <v>1429.7581720000001</v>
      </c>
      <c r="G36" s="91">
        <v>8.4812499999999992E-3</v>
      </c>
      <c r="H36" s="82" t="s">
        <v>140</v>
      </c>
    </row>
    <row r="37" spans="1:8" ht="25.5" x14ac:dyDescent="0.2">
      <c r="A37" s="87">
        <v>31</v>
      </c>
      <c r="B37" s="88" t="s">
        <v>23</v>
      </c>
      <c r="C37" s="88" t="s">
        <v>24</v>
      </c>
      <c r="D37" s="88" t="s">
        <v>25</v>
      </c>
      <c r="E37" s="89">
        <v>12278</v>
      </c>
      <c r="F37" s="90">
        <v>1405.8309999999999</v>
      </c>
      <c r="G37" s="91">
        <v>8.3393100000000008E-3</v>
      </c>
      <c r="H37" s="82" t="s">
        <v>140</v>
      </c>
    </row>
    <row r="38" spans="1:8" ht="25.5" x14ac:dyDescent="0.2">
      <c r="A38" s="87">
        <v>32</v>
      </c>
      <c r="B38" s="88" t="s">
        <v>63</v>
      </c>
      <c r="C38" s="88" t="s">
        <v>64</v>
      </c>
      <c r="D38" s="88" t="s">
        <v>60</v>
      </c>
      <c r="E38" s="89">
        <v>391280</v>
      </c>
      <c r="F38" s="90">
        <v>1330.3520000000001</v>
      </c>
      <c r="G38" s="91">
        <v>7.8915800000000005E-3</v>
      </c>
      <c r="H38" s="82" t="s">
        <v>140</v>
      </c>
    </row>
    <row r="39" spans="1:8" x14ac:dyDescent="0.2">
      <c r="A39" s="87">
        <v>33</v>
      </c>
      <c r="B39" s="88" t="s">
        <v>480</v>
      </c>
      <c r="C39" s="88" t="s">
        <v>481</v>
      </c>
      <c r="D39" s="88" t="s">
        <v>34</v>
      </c>
      <c r="E39" s="89">
        <v>147716</v>
      </c>
      <c r="F39" s="90">
        <v>1318.5868740000001</v>
      </c>
      <c r="G39" s="91">
        <v>7.8217900000000003E-3</v>
      </c>
      <c r="H39" s="82" t="s">
        <v>140</v>
      </c>
    </row>
    <row r="40" spans="1:8" x14ac:dyDescent="0.2">
      <c r="A40" s="87">
        <v>34</v>
      </c>
      <c r="B40" s="88" t="s">
        <v>482</v>
      </c>
      <c r="C40" s="88" t="s">
        <v>483</v>
      </c>
      <c r="D40" s="88" t="s">
        <v>232</v>
      </c>
      <c r="E40" s="89">
        <v>7500</v>
      </c>
      <c r="F40" s="90">
        <v>1314.45</v>
      </c>
      <c r="G40" s="91">
        <v>7.7972500000000004E-3</v>
      </c>
      <c r="H40" s="82" t="s">
        <v>140</v>
      </c>
    </row>
    <row r="41" spans="1:8" x14ac:dyDescent="0.2">
      <c r="A41" s="87">
        <v>35</v>
      </c>
      <c r="B41" s="88" t="s">
        <v>486</v>
      </c>
      <c r="C41" s="88" t="s">
        <v>487</v>
      </c>
      <c r="D41" s="88" t="s">
        <v>183</v>
      </c>
      <c r="E41" s="89">
        <v>26259</v>
      </c>
      <c r="F41" s="90">
        <v>1266.1564619999999</v>
      </c>
      <c r="G41" s="91">
        <v>7.5107699999999999E-3</v>
      </c>
      <c r="H41" s="82" t="s">
        <v>140</v>
      </c>
    </row>
    <row r="42" spans="1:8" x14ac:dyDescent="0.2">
      <c r="A42" s="87">
        <v>36</v>
      </c>
      <c r="B42" s="88" t="s">
        <v>488</v>
      </c>
      <c r="C42" s="88" t="s">
        <v>489</v>
      </c>
      <c r="D42" s="88" t="s">
        <v>183</v>
      </c>
      <c r="E42" s="89">
        <v>108269</v>
      </c>
      <c r="F42" s="90">
        <v>1261.009043</v>
      </c>
      <c r="G42" s="91">
        <v>7.48024E-3</v>
      </c>
      <c r="H42" s="82" t="s">
        <v>140</v>
      </c>
    </row>
    <row r="43" spans="1:8" ht="25.5" x14ac:dyDescent="0.2">
      <c r="A43" s="87">
        <v>37</v>
      </c>
      <c r="B43" s="88" t="s">
        <v>490</v>
      </c>
      <c r="C43" s="88" t="s">
        <v>491</v>
      </c>
      <c r="D43" s="88" t="s">
        <v>208</v>
      </c>
      <c r="E43" s="89">
        <v>115152</v>
      </c>
      <c r="F43" s="90">
        <v>1243.411296</v>
      </c>
      <c r="G43" s="91">
        <v>7.3758499999999998E-3</v>
      </c>
      <c r="H43" s="82" t="s">
        <v>140</v>
      </c>
    </row>
    <row r="44" spans="1:8" x14ac:dyDescent="0.2">
      <c r="A44" s="87">
        <v>38</v>
      </c>
      <c r="B44" s="84" t="s">
        <v>967</v>
      </c>
      <c r="C44" s="84" t="s">
        <v>968</v>
      </c>
      <c r="D44" s="84" t="s">
        <v>112</v>
      </c>
      <c r="E44" s="85">
        <v>360489</v>
      </c>
      <c r="F44" s="86">
        <f>123182696.19/10^5</f>
        <v>1231.8269619</v>
      </c>
      <c r="G44" s="54">
        <f>F44/F166</f>
        <v>7.3071301032344924E-3</v>
      </c>
      <c r="H44" s="82" t="s">
        <v>140</v>
      </c>
    </row>
    <row r="45" spans="1:8" x14ac:dyDescent="0.2">
      <c r="A45" s="87">
        <v>39</v>
      </c>
      <c r="B45" s="88" t="s">
        <v>484</v>
      </c>
      <c r="C45" s="88" t="s">
        <v>485</v>
      </c>
      <c r="D45" s="88" t="s">
        <v>232</v>
      </c>
      <c r="E45" s="89">
        <v>10094</v>
      </c>
      <c r="F45" s="90">
        <v>1224.4022</v>
      </c>
      <c r="G45" s="91">
        <v>7.2630899999999998E-3</v>
      </c>
      <c r="H45" s="82" t="s">
        <v>140</v>
      </c>
    </row>
    <row r="46" spans="1:8" x14ac:dyDescent="0.2">
      <c r="A46" s="87">
        <v>40</v>
      </c>
      <c r="B46" s="88" t="s">
        <v>478</v>
      </c>
      <c r="C46" s="88" t="s">
        <v>479</v>
      </c>
      <c r="D46" s="88" t="s">
        <v>112</v>
      </c>
      <c r="E46" s="89">
        <v>2151911</v>
      </c>
      <c r="F46" s="90">
        <v>1224.2221678999999</v>
      </c>
      <c r="G46" s="91">
        <v>7.2620200000000001E-3</v>
      </c>
      <c r="H46" s="82" t="s">
        <v>140</v>
      </c>
    </row>
    <row r="47" spans="1:8" ht="25.5" x14ac:dyDescent="0.2">
      <c r="A47" s="87">
        <v>41</v>
      </c>
      <c r="B47" s="88" t="s">
        <v>264</v>
      </c>
      <c r="C47" s="88" t="s">
        <v>265</v>
      </c>
      <c r="D47" s="88" t="s">
        <v>215</v>
      </c>
      <c r="E47" s="89">
        <v>49397</v>
      </c>
      <c r="F47" s="90">
        <v>1195.0122240000001</v>
      </c>
      <c r="G47" s="91">
        <v>7.0887500000000004E-3</v>
      </c>
      <c r="H47" s="82" t="s">
        <v>140</v>
      </c>
    </row>
    <row r="48" spans="1:8" x14ac:dyDescent="0.2">
      <c r="A48" s="87">
        <v>42</v>
      </c>
      <c r="B48" s="88" t="s">
        <v>626</v>
      </c>
      <c r="C48" s="88" t="s">
        <v>627</v>
      </c>
      <c r="D48" s="88" t="s">
        <v>183</v>
      </c>
      <c r="E48" s="89">
        <v>112500</v>
      </c>
      <c r="F48" s="90">
        <v>1189.125</v>
      </c>
      <c r="G48" s="91">
        <v>7.0538199999999997E-3</v>
      </c>
      <c r="H48" s="82" t="s">
        <v>140</v>
      </c>
    </row>
    <row r="49" spans="1:8" ht="25.5" x14ac:dyDescent="0.2">
      <c r="A49" s="87">
        <v>43</v>
      </c>
      <c r="B49" s="88" t="s">
        <v>384</v>
      </c>
      <c r="C49" s="88" t="s">
        <v>385</v>
      </c>
      <c r="D49" s="88" t="s">
        <v>215</v>
      </c>
      <c r="E49" s="89">
        <v>141886</v>
      </c>
      <c r="F49" s="90">
        <v>1175.5255099999999</v>
      </c>
      <c r="G49" s="91">
        <v>6.97315E-3</v>
      </c>
      <c r="H49" s="82" t="s">
        <v>140</v>
      </c>
    </row>
    <row r="50" spans="1:8" x14ac:dyDescent="0.2">
      <c r="A50" s="87">
        <v>44</v>
      </c>
      <c r="B50" s="88" t="s">
        <v>75</v>
      </c>
      <c r="C50" s="88" t="s">
        <v>76</v>
      </c>
      <c r="D50" s="88" t="s">
        <v>77</v>
      </c>
      <c r="E50" s="89">
        <v>22108</v>
      </c>
      <c r="F50" s="90">
        <v>1157.1327200000001</v>
      </c>
      <c r="G50" s="91">
        <v>6.86405E-3</v>
      </c>
      <c r="H50" s="82" t="s">
        <v>140</v>
      </c>
    </row>
    <row r="51" spans="1:8" x14ac:dyDescent="0.2">
      <c r="A51" s="87">
        <v>45</v>
      </c>
      <c r="B51" s="88" t="s">
        <v>417</v>
      </c>
      <c r="C51" s="88" t="s">
        <v>418</v>
      </c>
      <c r="D51" s="88" t="s">
        <v>203</v>
      </c>
      <c r="E51" s="89">
        <v>28454</v>
      </c>
      <c r="F51" s="90">
        <v>1045.513776</v>
      </c>
      <c r="G51" s="91">
        <v>6.2019299999999996E-3</v>
      </c>
      <c r="H51" s="82" t="s">
        <v>140</v>
      </c>
    </row>
    <row r="52" spans="1:8" x14ac:dyDescent="0.2">
      <c r="A52" s="87">
        <v>46</v>
      </c>
      <c r="B52" s="88" t="s">
        <v>492</v>
      </c>
      <c r="C52" s="88" t="s">
        <v>493</v>
      </c>
      <c r="D52" s="88" t="s">
        <v>379</v>
      </c>
      <c r="E52" s="89">
        <v>455348</v>
      </c>
      <c r="F52" s="90">
        <v>1033.2301468000001</v>
      </c>
      <c r="G52" s="91">
        <v>6.1290700000000004E-3</v>
      </c>
      <c r="H52" s="82" t="s">
        <v>140</v>
      </c>
    </row>
    <row r="53" spans="1:8" x14ac:dyDescent="0.2">
      <c r="A53" s="87">
        <v>47</v>
      </c>
      <c r="B53" s="88" t="s">
        <v>327</v>
      </c>
      <c r="C53" s="88" t="s">
        <v>328</v>
      </c>
      <c r="D53" s="88" t="s">
        <v>245</v>
      </c>
      <c r="E53" s="89">
        <v>63675</v>
      </c>
      <c r="F53" s="90">
        <v>1017.462825</v>
      </c>
      <c r="G53" s="91">
        <v>6.0355299999999999E-3</v>
      </c>
      <c r="H53" s="82" t="s">
        <v>140</v>
      </c>
    </row>
    <row r="54" spans="1:8" x14ac:dyDescent="0.2">
      <c r="A54" s="87">
        <v>48</v>
      </c>
      <c r="B54" s="88" t="s">
        <v>295</v>
      </c>
      <c r="C54" s="88" t="s">
        <v>296</v>
      </c>
      <c r="D54" s="88" t="s">
        <v>51</v>
      </c>
      <c r="E54" s="89">
        <v>165632</v>
      </c>
      <c r="F54" s="90">
        <v>1013.088128</v>
      </c>
      <c r="G54" s="91">
        <v>6.0095799999999996E-3</v>
      </c>
      <c r="H54" s="82" t="s">
        <v>140</v>
      </c>
    </row>
    <row r="55" spans="1:8" ht="25.5" x14ac:dyDescent="0.2">
      <c r="A55" s="87">
        <v>49</v>
      </c>
      <c r="B55" s="88" t="s">
        <v>254</v>
      </c>
      <c r="C55" s="88" t="s">
        <v>255</v>
      </c>
      <c r="D55" s="88" t="s">
        <v>215</v>
      </c>
      <c r="E55" s="89">
        <v>18245</v>
      </c>
      <c r="F55" s="90">
        <v>972.36727499999995</v>
      </c>
      <c r="G55" s="91">
        <v>5.7680300000000004E-3</v>
      </c>
      <c r="H55" s="82" t="s">
        <v>140</v>
      </c>
    </row>
    <row r="56" spans="1:8" x14ac:dyDescent="0.2">
      <c r="A56" s="87">
        <v>50</v>
      </c>
      <c r="B56" s="88" t="s">
        <v>54</v>
      </c>
      <c r="C56" s="88" t="s">
        <v>55</v>
      </c>
      <c r="D56" s="88" t="s">
        <v>37</v>
      </c>
      <c r="E56" s="89">
        <v>101140</v>
      </c>
      <c r="F56" s="90">
        <v>785.8578</v>
      </c>
      <c r="G56" s="91">
        <v>4.6616699999999997E-3</v>
      </c>
      <c r="H56" s="82" t="s">
        <v>140</v>
      </c>
    </row>
    <row r="57" spans="1:8" ht="51" x14ac:dyDescent="0.2">
      <c r="A57" s="87">
        <v>51</v>
      </c>
      <c r="B57" s="88" t="s">
        <v>124</v>
      </c>
      <c r="C57" s="88" t="s">
        <v>125</v>
      </c>
      <c r="D57" s="88" t="s">
        <v>126</v>
      </c>
      <c r="E57" s="89">
        <v>331450</v>
      </c>
      <c r="F57" s="90">
        <v>582.15877999999998</v>
      </c>
      <c r="G57" s="91">
        <v>3.4533300000000001E-3</v>
      </c>
      <c r="H57" s="82" t="s">
        <v>140</v>
      </c>
    </row>
    <row r="58" spans="1:8" x14ac:dyDescent="0.2">
      <c r="A58" s="87">
        <v>52</v>
      </c>
      <c r="B58" s="88" t="s">
        <v>42</v>
      </c>
      <c r="C58" s="88" t="s">
        <v>43</v>
      </c>
      <c r="D58" s="88" t="s">
        <v>44</v>
      </c>
      <c r="E58" s="89">
        <v>51750</v>
      </c>
      <c r="F58" s="90">
        <v>548.54999999999995</v>
      </c>
      <c r="G58" s="91">
        <v>3.2539700000000001E-3</v>
      </c>
      <c r="H58" s="82" t="s">
        <v>140</v>
      </c>
    </row>
    <row r="59" spans="1:8" ht="25.5" x14ac:dyDescent="0.2">
      <c r="A59" s="87">
        <v>53</v>
      </c>
      <c r="B59" s="88" t="s">
        <v>427</v>
      </c>
      <c r="C59" s="88" t="s">
        <v>428</v>
      </c>
      <c r="D59" s="88" t="s">
        <v>285</v>
      </c>
      <c r="E59" s="89">
        <v>66530</v>
      </c>
      <c r="F59" s="90">
        <v>547.44210499999997</v>
      </c>
      <c r="G59" s="91">
        <v>3.2474000000000001E-3</v>
      </c>
      <c r="H59" s="82" t="s">
        <v>140</v>
      </c>
    </row>
    <row r="60" spans="1:8" x14ac:dyDescent="0.2">
      <c r="A60" s="87">
        <v>54</v>
      </c>
      <c r="B60" s="88" t="s">
        <v>119</v>
      </c>
      <c r="C60" s="88" t="s">
        <v>120</v>
      </c>
      <c r="D60" s="88" t="s">
        <v>37</v>
      </c>
      <c r="E60" s="89">
        <v>129649</v>
      </c>
      <c r="F60" s="90">
        <v>533.9594065</v>
      </c>
      <c r="G60" s="91">
        <v>3.1674199999999998E-3</v>
      </c>
      <c r="H60" s="82" t="s">
        <v>140</v>
      </c>
    </row>
    <row r="61" spans="1:8" ht="25.5" x14ac:dyDescent="0.2">
      <c r="A61" s="87">
        <v>55</v>
      </c>
      <c r="B61" s="88" t="s">
        <v>494</v>
      </c>
      <c r="C61" s="88" t="s">
        <v>495</v>
      </c>
      <c r="D61" s="88" t="s">
        <v>496</v>
      </c>
      <c r="E61" s="89">
        <v>34535</v>
      </c>
      <c r="F61" s="90">
        <v>521.47850000000005</v>
      </c>
      <c r="G61" s="91">
        <v>3.0933800000000002E-3</v>
      </c>
      <c r="H61" s="82" t="s">
        <v>140</v>
      </c>
    </row>
    <row r="62" spans="1:8" x14ac:dyDescent="0.2">
      <c r="A62" s="87">
        <v>56</v>
      </c>
      <c r="B62" s="88" t="s">
        <v>20</v>
      </c>
      <c r="C62" s="88" t="s">
        <v>21</v>
      </c>
      <c r="D62" s="88" t="s">
        <v>22</v>
      </c>
      <c r="E62" s="89">
        <v>154500</v>
      </c>
      <c r="F62" s="90">
        <v>505.83300000000003</v>
      </c>
      <c r="G62" s="91">
        <v>3.0005700000000001E-3</v>
      </c>
      <c r="H62" s="82" t="s">
        <v>140</v>
      </c>
    </row>
    <row r="63" spans="1:8" x14ac:dyDescent="0.2">
      <c r="A63" s="87">
        <v>57</v>
      </c>
      <c r="B63" s="88" t="s">
        <v>675</v>
      </c>
      <c r="C63" s="88" t="s">
        <v>676</v>
      </c>
      <c r="D63" s="88" t="s">
        <v>28</v>
      </c>
      <c r="E63" s="89">
        <v>8400</v>
      </c>
      <c r="F63" s="90">
        <v>403.33440000000002</v>
      </c>
      <c r="G63" s="91">
        <v>2.3925600000000002E-3</v>
      </c>
      <c r="H63" s="82" t="s">
        <v>140</v>
      </c>
    </row>
    <row r="64" spans="1:8" x14ac:dyDescent="0.2">
      <c r="A64" s="87">
        <v>58</v>
      </c>
      <c r="B64" s="88" t="s">
        <v>406</v>
      </c>
      <c r="C64" s="88" t="s">
        <v>407</v>
      </c>
      <c r="D64" s="88" t="s">
        <v>44</v>
      </c>
      <c r="E64" s="89">
        <v>190275</v>
      </c>
      <c r="F64" s="90">
        <v>358.91573249999999</v>
      </c>
      <c r="G64" s="91">
        <v>2.1290699999999998E-3</v>
      </c>
      <c r="H64" s="82" t="s">
        <v>140</v>
      </c>
    </row>
    <row r="65" spans="1:8" ht="25.5" x14ac:dyDescent="0.2">
      <c r="A65" s="87">
        <v>59</v>
      </c>
      <c r="B65" s="88" t="s">
        <v>228</v>
      </c>
      <c r="C65" s="88" t="s">
        <v>229</v>
      </c>
      <c r="D65" s="88" t="s">
        <v>203</v>
      </c>
      <c r="E65" s="89">
        <v>4000</v>
      </c>
      <c r="F65" s="90">
        <v>47</v>
      </c>
      <c r="G65" s="91">
        <v>2.788E-4</v>
      </c>
      <c r="H65" s="82" t="s">
        <v>140</v>
      </c>
    </row>
    <row r="66" spans="1:8" ht="25.5" x14ac:dyDescent="0.2">
      <c r="A66" s="87">
        <v>60</v>
      </c>
      <c r="B66" s="88" t="s">
        <v>646</v>
      </c>
      <c r="C66" s="88" t="s">
        <v>647</v>
      </c>
      <c r="D66" s="88" t="s">
        <v>215</v>
      </c>
      <c r="E66" s="89">
        <v>175</v>
      </c>
      <c r="F66" s="90">
        <v>2.4661</v>
      </c>
      <c r="G66" s="91">
        <v>1.4630000000000001E-5</v>
      </c>
      <c r="H66" s="82" t="s">
        <v>140</v>
      </c>
    </row>
    <row r="67" spans="1:8" x14ac:dyDescent="0.2">
      <c r="A67" s="92"/>
      <c r="B67" s="92"/>
      <c r="C67" s="93" t="s">
        <v>139</v>
      </c>
      <c r="D67" s="92"/>
      <c r="E67" s="92" t="s">
        <v>140</v>
      </c>
      <c r="F67" s="94">
        <f>SUM(F7:F66)</f>
        <v>130027.3822695</v>
      </c>
      <c r="G67" s="95">
        <f>SUM(G7:G66)</f>
        <v>0.77131536856740446</v>
      </c>
      <c r="H67" s="82" t="s">
        <v>140</v>
      </c>
    </row>
    <row r="68" spans="1:8" x14ac:dyDescent="0.2">
      <c r="A68" s="92"/>
      <c r="B68" s="92"/>
      <c r="C68" s="96"/>
      <c r="D68" s="92"/>
      <c r="E68" s="92"/>
      <c r="F68" s="97"/>
      <c r="G68" s="97"/>
      <c r="H68" s="82" t="s">
        <v>140</v>
      </c>
    </row>
    <row r="69" spans="1:8" x14ac:dyDescent="0.2">
      <c r="A69" s="92"/>
      <c r="B69" s="92"/>
      <c r="C69" s="93" t="s">
        <v>141</v>
      </c>
      <c r="D69" s="92"/>
      <c r="E69" s="92"/>
      <c r="F69" s="92"/>
      <c r="G69" s="92"/>
      <c r="H69" s="82" t="s">
        <v>140</v>
      </c>
    </row>
    <row r="70" spans="1:8" x14ac:dyDescent="0.2">
      <c r="A70" s="92"/>
      <c r="B70" s="92"/>
      <c r="C70" s="93" t="s">
        <v>139</v>
      </c>
      <c r="D70" s="92"/>
      <c r="E70" s="92" t="s">
        <v>140</v>
      </c>
      <c r="F70" s="98" t="s">
        <v>142</v>
      </c>
      <c r="G70" s="95">
        <v>0</v>
      </c>
      <c r="H70" s="82" t="s">
        <v>140</v>
      </c>
    </row>
    <row r="71" spans="1:8" x14ac:dyDescent="0.2">
      <c r="A71" s="92"/>
      <c r="B71" s="92"/>
      <c r="C71" s="96"/>
      <c r="D71" s="92"/>
      <c r="E71" s="92"/>
      <c r="F71" s="97"/>
      <c r="G71" s="97"/>
      <c r="H71" s="82" t="s">
        <v>140</v>
      </c>
    </row>
    <row r="72" spans="1:8" x14ac:dyDescent="0.2">
      <c r="A72" s="92"/>
      <c r="B72" s="92"/>
      <c r="C72" s="93" t="s">
        <v>143</v>
      </c>
      <c r="D72" s="92"/>
      <c r="E72" s="92"/>
      <c r="F72" s="92"/>
      <c r="G72" s="92"/>
      <c r="H72" s="82" t="s">
        <v>140</v>
      </c>
    </row>
    <row r="73" spans="1:8" x14ac:dyDescent="0.2">
      <c r="A73" s="92"/>
      <c r="B73" s="92"/>
      <c r="C73" s="93" t="s">
        <v>139</v>
      </c>
      <c r="D73" s="92"/>
      <c r="E73" s="92" t="s">
        <v>140</v>
      </c>
      <c r="F73" s="98" t="s">
        <v>142</v>
      </c>
      <c r="G73" s="95">
        <v>0</v>
      </c>
      <c r="H73" s="82" t="s">
        <v>140</v>
      </c>
    </row>
    <row r="74" spans="1:8" x14ac:dyDescent="0.2">
      <c r="A74" s="92"/>
      <c r="B74" s="92"/>
      <c r="C74" s="96"/>
      <c r="D74" s="92"/>
      <c r="E74" s="92"/>
      <c r="F74" s="97"/>
      <c r="G74" s="97"/>
      <c r="H74" s="82" t="s">
        <v>140</v>
      </c>
    </row>
    <row r="75" spans="1:8" x14ac:dyDescent="0.2">
      <c r="A75" s="92"/>
      <c r="B75" s="92"/>
      <c r="C75" s="93" t="s">
        <v>144</v>
      </c>
      <c r="D75" s="92"/>
      <c r="E75" s="92"/>
      <c r="F75" s="92"/>
      <c r="G75" s="92"/>
      <c r="H75" s="82" t="s">
        <v>140</v>
      </c>
    </row>
    <row r="76" spans="1:8" x14ac:dyDescent="0.2">
      <c r="A76" s="92"/>
      <c r="B76" s="92"/>
      <c r="C76" s="93" t="s">
        <v>139</v>
      </c>
      <c r="D76" s="92"/>
      <c r="E76" s="92" t="s">
        <v>140</v>
      </c>
      <c r="F76" s="98" t="s">
        <v>142</v>
      </c>
      <c r="G76" s="95">
        <v>0</v>
      </c>
      <c r="H76" s="82" t="s">
        <v>140</v>
      </c>
    </row>
    <row r="77" spans="1:8" x14ac:dyDescent="0.2">
      <c r="A77" s="92"/>
      <c r="B77" s="92"/>
      <c r="C77" s="96"/>
      <c r="D77" s="92"/>
      <c r="E77" s="92"/>
      <c r="F77" s="97"/>
      <c r="G77" s="97"/>
      <c r="H77" s="82" t="s">
        <v>140</v>
      </c>
    </row>
    <row r="78" spans="1:8" x14ac:dyDescent="0.2">
      <c r="A78" s="92"/>
      <c r="B78" s="92"/>
      <c r="C78" s="93" t="s">
        <v>145</v>
      </c>
      <c r="D78" s="92"/>
      <c r="E78" s="92"/>
      <c r="F78" s="97"/>
      <c r="G78" s="97"/>
      <c r="H78" s="82" t="s">
        <v>140</v>
      </c>
    </row>
    <row r="79" spans="1:8" x14ac:dyDescent="0.2">
      <c r="A79" s="92"/>
      <c r="B79" s="92"/>
      <c r="C79" s="93" t="s">
        <v>139</v>
      </c>
      <c r="D79" s="92"/>
      <c r="E79" s="92" t="s">
        <v>140</v>
      </c>
      <c r="F79" s="98" t="s">
        <v>142</v>
      </c>
      <c r="G79" s="95">
        <v>0</v>
      </c>
      <c r="H79" s="82" t="s">
        <v>140</v>
      </c>
    </row>
    <row r="80" spans="1:8" x14ac:dyDescent="0.2">
      <c r="A80" s="80"/>
      <c r="B80" s="80"/>
      <c r="C80" s="140"/>
      <c r="D80" s="80"/>
      <c r="E80" s="80"/>
      <c r="F80" s="111"/>
      <c r="G80" s="111"/>
      <c r="H80" s="82" t="s">
        <v>140</v>
      </c>
    </row>
    <row r="81" spans="1:8" x14ac:dyDescent="0.2">
      <c r="A81" s="80"/>
      <c r="B81" s="80"/>
      <c r="C81" s="81" t="s">
        <v>970</v>
      </c>
      <c r="D81" s="80"/>
      <c r="E81" s="80"/>
      <c r="F81" s="80"/>
      <c r="G81" s="80"/>
      <c r="H81" s="82" t="s">
        <v>140</v>
      </c>
    </row>
    <row r="82" spans="1:8" ht="25.5" x14ac:dyDescent="0.2">
      <c r="A82" s="83">
        <v>1</v>
      </c>
      <c r="B82" s="84" t="s">
        <v>971</v>
      </c>
      <c r="C82" s="84" t="s">
        <v>972</v>
      </c>
      <c r="D82" s="84" t="s">
        <v>973</v>
      </c>
      <c r="E82" s="85">
        <v>750</v>
      </c>
      <c r="F82" s="86">
        <f>89770613.03/10^5</f>
        <v>897.70613030000004</v>
      </c>
      <c r="G82" s="54">
        <f>F82/F166</f>
        <v>5.3251436211913267E-3</v>
      </c>
      <c r="H82" s="82">
        <v>7</v>
      </c>
    </row>
    <row r="83" spans="1:8" x14ac:dyDescent="0.2">
      <c r="A83" s="80"/>
      <c r="B83" s="80"/>
      <c r="C83" s="81" t="s">
        <v>139</v>
      </c>
      <c r="D83" s="80"/>
      <c r="E83" s="80" t="s">
        <v>140</v>
      </c>
      <c r="F83" s="126">
        <f>SUM(F82)</f>
        <v>897.70613030000004</v>
      </c>
      <c r="G83" s="125">
        <f>SUM(G82)</f>
        <v>5.3251436211913267E-3</v>
      </c>
      <c r="H83" s="82" t="s">
        <v>140</v>
      </c>
    </row>
    <row r="84" spans="1:8" x14ac:dyDescent="0.2">
      <c r="A84" s="92"/>
      <c r="B84" s="92"/>
      <c r="C84" s="96"/>
      <c r="D84" s="92"/>
      <c r="E84" s="92"/>
      <c r="F84" s="97"/>
      <c r="G84" s="97"/>
      <c r="H84" s="82" t="s">
        <v>140</v>
      </c>
    </row>
    <row r="85" spans="1:8" x14ac:dyDescent="0.2">
      <c r="A85" s="92"/>
      <c r="B85" s="92"/>
      <c r="C85" s="93" t="s">
        <v>146</v>
      </c>
      <c r="D85" s="92"/>
      <c r="E85" s="92"/>
      <c r="F85" s="97"/>
      <c r="G85" s="97"/>
      <c r="H85" s="82" t="s">
        <v>140</v>
      </c>
    </row>
    <row r="86" spans="1:8" x14ac:dyDescent="0.2">
      <c r="A86" s="87">
        <v>1</v>
      </c>
      <c r="B86" s="88"/>
      <c r="C86" s="88" t="s">
        <v>1061</v>
      </c>
      <c r="D86" s="88" t="s">
        <v>498</v>
      </c>
      <c r="E86" s="89">
        <v>-475</v>
      </c>
      <c r="F86" s="90">
        <v>-8.9718</v>
      </c>
      <c r="G86" s="54">
        <f>F86/$F$166</f>
        <v>-5.3220226450540416E-5</v>
      </c>
      <c r="H86" s="82" t="s">
        <v>140</v>
      </c>
    </row>
    <row r="87" spans="1:8" x14ac:dyDescent="0.2">
      <c r="A87" s="87">
        <v>2</v>
      </c>
      <c r="B87" s="88"/>
      <c r="C87" s="88" t="s">
        <v>1073</v>
      </c>
      <c r="D87" s="88" t="s">
        <v>498</v>
      </c>
      <c r="E87" s="89">
        <v>-2250</v>
      </c>
      <c r="F87" s="90">
        <v>-23.773499999999999</v>
      </c>
      <c r="G87" s="54">
        <f t="shared" ref="G87:G103" si="0">F87/$F$166</f>
        <v>-1.4102310055082843E-4</v>
      </c>
      <c r="H87" s="82" t="s">
        <v>140</v>
      </c>
    </row>
    <row r="88" spans="1:8" x14ac:dyDescent="0.2">
      <c r="A88" s="87">
        <v>3</v>
      </c>
      <c r="B88" s="88"/>
      <c r="C88" s="88" t="s">
        <v>1060</v>
      </c>
      <c r="D88" s="88" t="s">
        <v>498</v>
      </c>
      <c r="E88" s="89">
        <v>-2100</v>
      </c>
      <c r="F88" s="90">
        <v>-30.744</v>
      </c>
      <c r="G88" s="54">
        <f t="shared" si="0"/>
        <v>-1.8237172495992048E-4</v>
      </c>
      <c r="H88" s="82" t="s">
        <v>140</v>
      </c>
    </row>
    <row r="89" spans="1:8" ht="25.5" x14ac:dyDescent="0.2">
      <c r="A89" s="87">
        <v>4</v>
      </c>
      <c r="B89" s="88"/>
      <c r="C89" s="88" t="s">
        <v>1074</v>
      </c>
      <c r="D89" s="88" t="s">
        <v>498</v>
      </c>
      <c r="E89" s="89">
        <v>-4000</v>
      </c>
      <c r="F89" s="90">
        <v>-47.323999999999998</v>
      </c>
      <c r="G89" s="54">
        <f t="shared" si="0"/>
        <v>-2.8072337730950024E-4</v>
      </c>
      <c r="H89" s="82" t="s">
        <v>140</v>
      </c>
    </row>
    <row r="90" spans="1:8" x14ac:dyDescent="0.2">
      <c r="A90" s="87">
        <v>5</v>
      </c>
      <c r="B90" s="88"/>
      <c r="C90" s="88" t="s">
        <v>1075</v>
      </c>
      <c r="D90" s="88" t="s">
        <v>498</v>
      </c>
      <c r="E90" s="89">
        <v>-2400</v>
      </c>
      <c r="F90" s="90">
        <v>-116.928</v>
      </c>
      <c r="G90" s="54">
        <f t="shared" si="0"/>
        <v>-6.9361049492953355E-4</v>
      </c>
      <c r="H90" s="82" t="s">
        <v>140</v>
      </c>
    </row>
    <row r="91" spans="1:8" x14ac:dyDescent="0.2">
      <c r="A91" s="87">
        <v>6</v>
      </c>
      <c r="B91" s="88"/>
      <c r="C91" s="88" t="s">
        <v>1076</v>
      </c>
      <c r="D91" s="88" t="s">
        <v>498</v>
      </c>
      <c r="E91" s="89">
        <v>-6000</v>
      </c>
      <c r="F91" s="90">
        <v>-290.52</v>
      </c>
      <c r="G91" s="54">
        <f t="shared" si="0"/>
        <v>-1.7233487358624803E-3</v>
      </c>
      <c r="H91" s="82" t="s">
        <v>140</v>
      </c>
    </row>
    <row r="92" spans="1:8" x14ac:dyDescent="0.2">
      <c r="A92" s="87">
        <v>7</v>
      </c>
      <c r="B92" s="88"/>
      <c r="C92" s="88" t="s">
        <v>1077</v>
      </c>
      <c r="D92" s="88" t="s">
        <v>498</v>
      </c>
      <c r="E92" s="89">
        <v>-190275</v>
      </c>
      <c r="F92" s="90">
        <v>-352.5224925</v>
      </c>
      <c r="G92" s="54">
        <f t="shared" si="0"/>
        <v>-2.0911441271271023E-3</v>
      </c>
      <c r="H92" s="82" t="s">
        <v>140</v>
      </c>
    </row>
    <row r="93" spans="1:8" x14ac:dyDescent="0.2">
      <c r="A93" s="87">
        <v>8</v>
      </c>
      <c r="B93" s="88"/>
      <c r="C93" s="88" t="s">
        <v>1078</v>
      </c>
      <c r="D93" s="88" t="s">
        <v>498</v>
      </c>
      <c r="E93" s="89">
        <v>-154500</v>
      </c>
      <c r="F93" s="90">
        <v>-502.97474999999997</v>
      </c>
      <c r="G93" s="54">
        <f t="shared" si="0"/>
        <v>-2.9836186823049946E-3</v>
      </c>
      <c r="H93" s="82" t="s">
        <v>140</v>
      </c>
    </row>
    <row r="94" spans="1:8" x14ac:dyDescent="0.2">
      <c r="A94" s="87">
        <v>9</v>
      </c>
      <c r="B94" s="88"/>
      <c r="C94" s="88" t="s">
        <v>1021</v>
      </c>
      <c r="D94" s="88" t="s">
        <v>498</v>
      </c>
      <c r="E94" s="89">
        <v>-49500</v>
      </c>
      <c r="F94" s="90">
        <v>-521.38350000000003</v>
      </c>
      <c r="G94" s="54">
        <f t="shared" si="0"/>
        <v>-3.0928183795420473E-3</v>
      </c>
      <c r="H94" s="82" t="s">
        <v>140</v>
      </c>
    </row>
    <row r="95" spans="1:8" x14ac:dyDescent="0.2">
      <c r="A95" s="87">
        <v>10</v>
      </c>
      <c r="B95" s="88"/>
      <c r="C95" s="88" t="s">
        <v>1079</v>
      </c>
      <c r="D95" s="88" t="s">
        <v>498</v>
      </c>
      <c r="E95" s="89">
        <v>-47125</v>
      </c>
      <c r="F95" s="90">
        <v>-795.75274999999999</v>
      </c>
      <c r="G95" s="54">
        <f t="shared" si="0"/>
        <v>-4.720361750556218E-3</v>
      </c>
      <c r="H95" s="82" t="s">
        <v>140</v>
      </c>
    </row>
    <row r="96" spans="1:8" x14ac:dyDescent="0.2">
      <c r="A96" s="87">
        <v>11</v>
      </c>
      <c r="B96" s="88"/>
      <c r="C96" s="88" t="s">
        <v>1062</v>
      </c>
      <c r="D96" s="88" t="s">
        <v>498</v>
      </c>
      <c r="E96" s="89">
        <v>-112500</v>
      </c>
      <c r="F96" s="90">
        <v>-1204.5374999999999</v>
      </c>
      <c r="G96" s="54">
        <f t="shared" si="0"/>
        <v>-7.1452505091696003E-3</v>
      </c>
      <c r="H96" s="82" t="s">
        <v>140</v>
      </c>
    </row>
    <row r="97" spans="1:8" x14ac:dyDescent="0.2">
      <c r="A97" s="87">
        <v>12</v>
      </c>
      <c r="B97" s="88"/>
      <c r="C97" s="88" t="s">
        <v>1080</v>
      </c>
      <c r="D97" s="88" t="s">
        <v>498</v>
      </c>
      <c r="E97" s="89">
        <v>-87400</v>
      </c>
      <c r="F97" s="90">
        <v>-1638.4878000000001</v>
      </c>
      <c r="G97" s="54">
        <f t="shared" si="0"/>
        <v>-9.7194199327278567E-3</v>
      </c>
      <c r="H97" s="82" t="s">
        <v>140</v>
      </c>
    </row>
    <row r="98" spans="1:8" x14ac:dyDescent="0.2">
      <c r="A98" s="87">
        <v>13</v>
      </c>
      <c r="B98" s="88"/>
      <c r="C98" s="88" t="s">
        <v>1065</v>
      </c>
      <c r="D98" s="88" t="s">
        <v>498</v>
      </c>
      <c r="E98" s="89">
        <v>-261300</v>
      </c>
      <c r="F98" s="90">
        <v>-1868.9482499999999</v>
      </c>
      <c r="G98" s="54">
        <f t="shared" si="0"/>
        <v>-1.1086498705871866E-2</v>
      </c>
      <c r="H98" s="82" t="s">
        <v>140</v>
      </c>
    </row>
    <row r="99" spans="1:8" x14ac:dyDescent="0.2">
      <c r="A99" s="87">
        <v>14</v>
      </c>
      <c r="B99" s="88"/>
      <c r="C99" s="88" t="s">
        <v>1081</v>
      </c>
      <c r="D99" s="88" t="s">
        <v>498</v>
      </c>
      <c r="E99" s="89">
        <v>-96600</v>
      </c>
      <c r="F99" s="90">
        <v>-1947.5526</v>
      </c>
      <c r="G99" s="54">
        <f t="shared" si="0"/>
        <v>-1.1552775406979509E-2</v>
      </c>
      <c r="H99" s="82" t="s">
        <v>140</v>
      </c>
    </row>
    <row r="100" spans="1:8" x14ac:dyDescent="0.2">
      <c r="A100" s="87">
        <v>15</v>
      </c>
      <c r="B100" s="88"/>
      <c r="C100" s="88" t="s">
        <v>1052</v>
      </c>
      <c r="D100" s="88" t="s">
        <v>498</v>
      </c>
      <c r="E100" s="89">
        <v>-526000</v>
      </c>
      <c r="F100" s="90">
        <v>-2244.7049999999999</v>
      </c>
      <c r="G100" s="54">
        <f t="shared" si="0"/>
        <v>-1.3315467176559924E-2</v>
      </c>
      <c r="H100" s="82" t="s">
        <v>140</v>
      </c>
    </row>
    <row r="101" spans="1:8" ht="25.5" x14ac:dyDescent="0.2">
      <c r="A101" s="87">
        <v>16</v>
      </c>
      <c r="B101" s="88"/>
      <c r="C101" s="88" t="s">
        <v>975</v>
      </c>
      <c r="D101" s="88" t="s">
        <v>498</v>
      </c>
      <c r="E101" s="89">
        <v>-892400</v>
      </c>
      <c r="F101" s="90">
        <v>-2884.2368000000001</v>
      </c>
      <c r="G101" s="54">
        <f t="shared" si="0"/>
        <v>-1.7109134803827777E-2</v>
      </c>
      <c r="H101" s="82" t="s">
        <v>140</v>
      </c>
    </row>
    <row r="102" spans="1:8" x14ac:dyDescent="0.2">
      <c r="A102" s="87">
        <v>17</v>
      </c>
      <c r="B102" s="88"/>
      <c r="C102" s="88" t="s">
        <v>1064</v>
      </c>
      <c r="D102" s="88" t="s">
        <v>498</v>
      </c>
      <c r="E102" s="89">
        <v>-251500</v>
      </c>
      <c r="F102" s="90">
        <v>-3272.2665000000002</v>
      </c>
      <c r="G102" s="54">
        <f t="shared" si="0"/>
        <v>-1.9410905742049234E-2</v>
      </c>
      <c r="H102" s="82" t="s">
        <v>140</v>
      </c>
    </row>
    <row r="103" spans="1:8" x14ac:dyDescent="0.2">
      <c r="A103" s="87">
        <v>18</v>
      </c>
      <c r="B103" s="88"/>
      <c r="C103" s="88" t="s">
        <v>1055</v>
      </c>
      <c r="D103" s="88" t="s">
        <v>498</v>
      </c>
      <c r="E103" s="89">
        <v>-326900</v>
      </c>
      <c r="F103" s="90">
        <v>-4758.6832999999997</v>
      </c>
      <c r="G103" s="54">
        <f t="shared" si="0"/>
        <v>-2.8228248827705135E-2</v>
      </c>
      <c r="H103" s="82" t="s">
        <v>140</v>
      </c>
    </row>
    <row r="104" spans="1:8" x14ac:dyDescent="0.2">
      <c r="A104" s="92"/>
      <c r="B104" s="92"/>
      <c r="C104" s="93" t="s">
        <v>139</v>
      </c>
      <c r="D104" s="92"/>
      <c r="E104" s="92" t="s">
        <v>140</v>
      </c>
      <c r="F104" s="94">
        <f>SUM(F86:F103)</f>
        <v>-22510.312542500003</v>
      </c>
      <c r="G104" s="95">
        <f>SUM(G86:G103)</f>
        <v>-0.13352994170448407</v>
      </c>
      <c r="H104" s="82" t="s">
        <v>140</v>
      </c>
    </row>
    <row r="105" spans="1:8" x14ac:dyDescent="0.2">
      <c r="A105" s="92"/>
      <c r="B105" s="92"/>
      <c r="C105" s="96"/>
      <c r="D105" s="92"/>
      <c r="E105" s="92"/>
      <c r="F105" s="97"/>
      <c r="G105" s="97"/>
      <c r="H105" s="82" t="s">
        <v>140</v>
      </c>
    </row>
    <row r="106" spans="1:8" x14ac:dyDescent="0.2">
      <c r="A106" s="92"/>
      <c r="B106" s="92"/>
      <c r="C106" s="93" t="s">
        <v>147</v>
      </c>
      <c r="D106" s="92"/>
      <c r="E106" s="92"/>
      <c r="F106" s="94">
        <f>F83+F67</f>
        <v>130925.08839979999</v>
      </c>
      <c r="G106" s="95">
        <f>G83+G67</f>
        <v>0.77664051218859576</v>
      </c>
      <c r="H106" s="82" t="s">
        <v>140</v>
      </c>
    </row>
    <row r="107" spans="1:8" x14ac:dyDescent="0.2">
      <c r="A107" s="92"/>
      <c r="B107" s="92"/>
      <c r="C107" s="96"/>
      <c r="D107" s="92"/>
      <c r="E107" s="92"/>
      <c r="F107" s="97"/>
      <c r="G107" s="97"/>
      <c r="H107" s="82" t="s">
        <v>140</v>
      </c>
    </row>
    <row r="108" spans="1:8" x14ac:dyDescent="0.2">
      <c r="A108" s="92"/>
      <c r="B108" s="92"/>
      <c r="C108" s="93" t="s">
        <v>148</v>
      </c>
      <c r="D108" s="92"/>
      <c r="E108" s="92"/>
      <c r="F108" s="97"/>
      <c r="G108" s="97"/>
      <c r="H108" s="82" t="s">
        <v>140</v>
      </c>
    </row>
    <row r="109" spans="1:8" x14ac:dyDescent="0.2">
      <c r="A109" s="92"/>
      <c r="B109" s="92"/>
      <c r="C109" s="93" t="s">
        <v>10</v>
      </c>
      <c r="D109" s="92"/>
      <c r="E109" s="92"/>
      <c r="F109" s="97"/>
      <c r="G109" s="97"/>
      <c r="H109" s="82" t="s">
        <v>140</v>
      </c>
    </row>
    <row r="110" spans="1:8" x14ac:dyDescent="0.2">
      <c r="A110" s="87">
        <v>1</v>
      </c>
      <c r="B110" s="88" t="s">
        <v>677</v>
      </c>
      <c r="C110" s="88" t="s">
        <v>678</v>
      </c>
      <c r="D110" s="88" t="s">
        <v>501</v>
      </c>
      <c r="E110" s="89">
        <v>2500</v>
      </c>
      <c r="F110" s="90">
        <v>2494.1325000000002</v>
      </c>
      <c r="G110" s="91">
        <v>1.4795060000000001E-2</v>
      </c>
      <c r="H110" s="82">
        <v>7.6559999999999997</v>
      </c>
    </row>
    <row r="111" spans="1:8" ht="25.5" x14ac:dyDescent="0.2">
      <c r="A111" s="87">
        <v>2</v>
      </c>
      <c r="B111" s="88" t="s">
        <v>541</v>
      </c>
      <c r="C111" s="88" t="s">
        <v>542</v>
      </c>
      <c r="D111" s="88" t="s">
        <v>504</v>
      </c>
      <c r="E111" s="89">
        <v>2500</v>
      </c>
      <c r="F111" s="90">
        <v>2465.39</v>
      </c>
      <c r="G111" s="91">
        <v>1.462456E-2</v>
      </c>
      <c r="H111" s="82">
        <v>7.6849999999999996</v>
      </c>
    </row>
    <row r="112" spans="1:8" ht="25.5" x14ac:dyDescent="0.2">
      <c r="A112" s="87">
        <v>3</v>
      </c>
      <c r="B112" s="88" t="s">
        <v>530</v>
      </c>
      <c r="C112" s="88" t="s">
        <v>531</v>
      </c>
      <c r="D112" s="88" t="s">
        <v>501</v>
      </c>
      <c r="E112" s="89">
        <v>1500</v>
      </c>
      <c r="F112" s="90">
        <v>1498.653</v>
      </c>
      <c r="G112" s="91">
        <v>8.8899300000000007E-3</v>
      </c>
      <c r="H112" s="82">
        <v>7.63</v>
      </c>
    </row>
    <row r="113" spans="1:8" ht="25.5" x14ac:dyDescent="0.2">
      <c r="A113" s="87">
        <v>4</v>
      </c>
      <c r="B113" s="88" t="s">
        <v>511</v>
      </c>
      <c r="C113" s="88" t="s">
        <v>512</v>
      </c>
      <c r="D113" s="88" t="s">
        <v>501</v>
      </c>
      <c r="E113" s="89">
        <v>1500</v>
      </c>
      <c r="F113" s="90">
        <v>1470.9404999999999</v>
      </c>
      <c r="G113" s="91">
        <v>8.7255400000000004E-3</v>
      </c>
      <c r="H113" s="82">
        <v>7.6749999999999998</v>
      </c>
    </row>
    <row r="114" spans="1:8" ht="25.5" x14ac:dyDescent="0.2">
      <c r="A114" s="87">
        <v>5</v>
      </c>
      <c r="B114" s="88" t="s">
        <v>552</v>
      </c>
      <c r="C114" s="88" t="s">
        <v>553</v>
      </c>
      <c r="D114" s="88" t="s">
        <v>501</v>
      </c>
      <c r="E114" s="89">
        <v>1000</v>
      </c>
      <c r="F114" s="90">
        <v>1008.664</v>
      </c>
      <c r="G114" s="91">
        <v>5.9833400000000002E-3</v>
      </c>
      <c r="H114" s="82">
        <v>7.625</v>
      </c>
    </row>
    <row r="115" spans="1:8" ht="25.5" x14ac:dyDescent="0.2">
      <c r="A115" s="87">
        <v>6</v>
      </c>
      <c r="B115" s="88" t="s">
        <v>570</v>
      </c>
      <c r="C115" s="88" t="s">
        <v>571</v>
      </c>
      <c r="D115" s="88" t="s">
        <v>572</v>
      </c>
      <c r="E115" s="89">
        <v>1000</v>
      </c>
      <c r="F115" s="90">
        <v>989.75199999999995</v>
      </c>
      <c r="G115" s="91">
        <v>5.8711600000000003E-3</v>
      </c>
      <c r="H115" s="82">
        <v>7.8949999999999996</v>
      </c>
    </row>
    <row r="116" spans="1:8" x14ac:dyDescent="0.2">
      <c r="A116" s="87">
        <v>7</v>
      </c>
      <c r="B116" s="88" t="s">
        <v>562</v>
      </c>
      <c r="C116" s="88" t="s">
        <v>563</v>
      </c>
      <c r="D116" s="88" t="s">
        <v>504</v>
      </c>
      <c r="E116" s="89">
        <v>50</v>
      </c>
      <c r="F116" s="90">
        <v>499.98750000000001</v>
      </c>
      <c r="G116" s="91">
        <v>2.9659E-3</v>
      </c>
      <c r="H116" s="82">
        <v>6.2549999999999999</v>
      </c>
    </row>
    <row r="117" spans="1:8" x14ac:dyDescent="0.2">
      <c r="A117" s="92"/>
      <c r="B117" s="92"/>
      <c r="C117" s="93" t="s">
        <v>139</v>
      </c>
      <c r="D117" s="92"/>
      <c r="E117" s="92" t="s">
        <v>140</v>
      </c>
      <c r="F117" s="94">
        <v>10427.5195</v>
      </c>
      <c r="G117" s="95">
        <v>6.1855489999999999E-2</v>
      </c>
      <c r="H117" s="82" t="s">
        <v>140</v>
      </c>
    </row>
    <row r="118" spans="1:8" x14ac:dyDescent="0.2">
      <c r="A118" s="92"/>
      <c r="B118" s="92"/>
      <c r="C118" s="96"/>
      <c r="D118" s="92"/>
      <c r="E118" s="92"/>
      <c r="F118" s="97"/>
      <c r="G118" s="97"/>
      <c r="H118" s="82" t="s">
        <v>140</v>
      </c>
    </row>
    <row r="119" spans="1:8" x14ac:dyDescent="0.2">
      <c r="A119" s="92"/>
      <c r="B119" s="92"/>
      <c r="C119" s="93" t="s">
        <v>149</v>
      </c>
      <c r="D119" s="92"/>
      <c r="E119" s="92"/>
      <c r="F119" s="92"/>
      <c r="G119" s="92"/>
      <c r="H119" s="82" t="s">
        <v>140</v>
      </c>
    </row>
    <row r="120" spans="1:8" x14ac:dyDescent="0.2">
      <c r="A120" s="92"/>
      <c r="B120" s="92"/>
      <c r="C120" s="93" t="s">
        <v>139</v>
      </c>
      <c r="D120" s="92"/>
      <c r="E120" s="92" t="s">
        <v>140</v>
      </c>
      <c r="F120" s="98" t="s">
        <v>142</v>
      </c>
      <c r="G120" s="95">
        <v>0</v>
      </c>
      <c r="H120" s="82" t="s">
        <v>140</v>
      </c>
    </row>
    <row r="121" spans="1:8" x14ac:dyDescent="0.2">
      <c r="A121" s="92"/>
      <c r="B121" s="92"/>
      <c r="C121" s="96"/>
      <c r="D121" s="92"/>
      <c r="E121" s="92"/>
      <c r="F121" s="97"/>
      <c r="G121" s="97"/>
      <c r="H121" s="82" t="s">
        <v>140</v>
      </c>
    </row>
    <row r="122" spans="1:8" x14ac:dyDescent="0.2">
      <c r="A122" s="92"/>
      <c r="B122" s="92"/>
      <c r="C122" s="93" t="s">
        <v>150</v>
      </c>
      <c r="D122" s="92"/>
      <c r="E122" s="92"/>
      <c r="F122" s="92"/>
      <c r="G122" s="92"/>
      <c r="H122" s="82" t="s">
        <v>140</v>
      </c>
    </row>
    <row r="123" spans="1:8" ht="25.5" x14ac:dyDescent="0.2">
      <c r="A123" s="87">
        <v>1</v>
      </c>
      <c r="B123" s="88" t="s">
        <v>587</v>
      </c>
      <c r="C123" s="84" t="s">
        <v>1187</v>
      </c>
      <c r="D123" s="88" t="s">
        <v>460</v>
      </c>
      <c r="E123" s="89">
        <v>5900000</v>
      </c>
      <c r="F123" s="90">
        <v>5728.9767000000002</v>
      </c>
      <c r="G123" s="91">
        <v>3.3983979999999997E-2</v>
      </c>
      <c r="H123" s="82">
        <v>7.0327999999999999</v>
      </c>
    </row>
    <row r="124" spans="1:8" ht="25.5" x14ac:dyDescent="0.2">
      <c r="A124" s="87">
        <v>2</v>
      </c>
      <c r="B124" s="88" t="s">
        <v>591</v>
      </c>
      <c r="C124" s="88" t="s">
        <v>592</v>
      </c>
      <c r="D124" s="88" t="s">
        <v>460</v>
      </c>
      <c r="E124" s="89">
        <v>4000000</v>
      </c>
      <c r="F124" s="90">
        <v>3996.5680000000002</v>
      </c>
      <c r="G124" s="91">
        <v>2.370742E-2</v>
      </c>
      <c r="H124" s="82">
        <v>7.0711000000000004</v>
      </c>
    </row>
    <row r="125" spans="1:8" x14ac:dyDescent="0.2">
      <c r="A125" s="87">
        <v>3</v>
      </c>
      <c r="B125" s="88" t="s">
        <v>679</v>
      </c>
      <c r="C125" s="84" t="s">
        <v>1185</v>
      </c>
      <c r="D125" s="88" t="s">
        <v>460</v>
      </c>
      <c r="E125" s="89">
        <v>3000000</v>
      </c>
      <c r="F125" s="90">
        <v>3084.9569999999999</v>
      </c>
      <c r="G125" s="91">
        <v>1.8299800000000001E-2</v>
      </c>
      <c r="H125" s="82">
        <v>6.6409000000000002</v>
      </c>
    </row>
    <row r="126" spans="1:8" ht="25.5" x14ac:dyDescent="0.2">
      <c r="A126" s="87">
        <v>4</v>
      </c>
      <c r="B126" s="88" t="s">
        <v>667</v>
      </c>
      <c r="C126" s="88" t="s">
        <v>668</v>
      </c>
      <c r="D126" s="88" t="s">
        <v>460</v>
      </c>
      <c r="E126" s="89">
        <v>3000000</v>
      </c>
      <c r="F126" s="90">
        <v>3036.75</v>
      </c>
      <c r="G126" s="91">
        <v>1.801384E-2</v>
      </c>
      <c r="H126" s="82">
        <v>5.8636999999999997</v>
      </c>
    </row>
    <row r="127" spans="1:8" ht="25.5" x14ac:dyDescent="0.2">
      <c r="A127" s="87">
        <v>5</v>
      </c>
      <c r="B127" s="88" t="s">
        <v>589</v>
      </c>
      <c r="C127" s="84" t="s">
        <v>1186</v>
      </c>
      <c r="D127" s="88" t="s">
        <v>460</v>
      </c>
      <c r="E127" s="89">
        <v>2000000</v>
      </c>
      <c r="F127" s="90">
        <v>2029.7619999999999</v>
      </c>
      <c r="G127" s="91">
        <v>1.2040439999999999E-2</v>
      </c>
      <c r="H127" s="82">
        <v>7.1729000000000003</v>
      </c>
    </row>
    <row r="128" spans="1:8" ht="25.5" x14ac:dyDescent="0.2">
      <c r="A128" s="87">
        <v>6</v>
      </c>
      <c r="B128" s="88" t="s">
        <v>600</v>
      </c>
      <c r="C128" s="88" t="s">
        <v>601</v>
      </c>
      <c r="D128" s="88" t="s">
        <v>460</v>
      </c>
      <c r="E128" s="89">
        <v>1500000</v>
      </c>
      <c r="F128" s="90">
        <v>1441.662</v>
      </c>
      <c r="G128" s="91">
        <v>8.5518599999999997E-3</v>
      </c>
      <c r="H128" s="82">
        <v>7.8018000000000001</v>
      </c>
    </row>
    <row r="129" spans="1:8" x14ac:dyDescent="0.2">
      <c r="A129" s="87">
        <v>7</v>
      </c>
      <c r="B129" s="88" t="s">
        <v>680</v>
      </c>
      <c r="C129" s="88" t="s">
        <v>681</v>
      </c>
      <c r="D129" s="88" t="s">
        <v>460</v>
      </c>
      <c r="E129" s="89">
        <v>1000000</v>
      </c>
      <c r="F129" s="90">
        <v>1020.926</v>
      </c>
      <c r="G129" s="91">
        <v>6.0560800000000001E-3</v>
      </c>
      <c r="H129" s="82">
        <v>6.6155999999999997</v>
      </c>
    </row>
    <row r="130" spans="1:8" x14ac:dyDescent="0.2">
      <c r="A130" s="92"/>
      <c r="B130" s="92"/>
      <c r="C130" s="93" t="s">
        <v>139</v>
      </c>
      <c r="D130" s="92"/>
      <c r="E130" s="92" t="s">
        <v>140</v>
      </c>
      <c r="F130" s="94">
        <v>20339.601699999999</v>
      </c>
      <c r="G130" s="95">
        <v>0.12065342</v>
      </c>
      <c r="H130" s="82" t="s">
        <v>140</v>
      </c>
    </row>
    <row r="131" spans="1:8" x14ac:dyDescent="0.2">
      <c r="A131" s="92"/>
      <c r="B131" s="92"/>
      <c r="C131" s="96"/>
      <c r="D131" s="92"/>
      <c r="E131" s="92"/>
      <c r="F131" s="97"/>
      <c r="G131" s="97"/>
      <c r="H131" s="82" t="s">
        <v>140</v>
      </c>
    </row>
    <row r="132" spans="1:8" x14ac:dyDescent="0.2">
      <c r="A132" s="92"/>
      <c r="B132" s="92"/>
      <c r="C132" s="93" t="s">
        <v>151</v>
      </c>
      <c r="D132" s="92"/>
      <c r="E132" s="92"/>
      <c r="F132" s="97"/>
      <c r="G132" s="97"/>
      <c r="H132" s="82" t="s">
        <v>140</v>
      </c>
    </row>
    <row r="133" spans="1:8" x14ac:dyDescent="0.2">
      <c r="A133" s="92"/>
      <c r="B133" s="92"/>
      <c r="C133" s="93" t="s">
        <v>139</v>
      </c>
      <c r="D133" s="92"/>
      <c r="E133" s="92" t="s">
        <v>140</v>
      </c>
      <c r="F133" s="98" t="s">
        <v>142</v>
      </c>
      <c r="G133" s="95">
        <v>0</v>
      </c>
      <c r="H133" s="82" t="s">
        <v>140</v>
      </c>
    </row>
    <row r="134" spans="1:8" x14ac:dyDescent="0.2">
      <c r="A134" s="92"/>
      <c r="B134" s="92"/>
      <c r="C134" s="96"/>
      <c r="D134" s="92"/>
      <c r="E134" s="92"/>
      <c r="F134" s="97"/>
      <c r="G134" s="97"/>
      <c r="H134" s="82" t="s">
        <v>140</v>
      </c>
    </row>
    <row r="135" spans="1:8" x14ac:dyDescent="0.2">
      <c r="A135" s="92"/>
      <c r="B135" s="92"/>
      <c r="C135" s="93" t="s">
        <v>152</v>
      </c>
      <c r="D135" s="92"/>
      <c r="E135" s="92"/>
      <c r="F135" s="94">
        <v>30767.121200000001</v>
      </c>
      <c r="G135" s="95">
        <v>0.18250891</v>
      </c>
      <c r="H135" s="82" t="s">
        <v>140</v>
      </c>
    </row>
    <row r="136" spans="1:8" x14ac:dyDescent="0.2">
      <c r="A136" s="92"/>
      <c r="B136" s="92"/>
      <c r="C136" s="96"/>
      <c r="D136" s="92"/>
      <c r="E136" s="92"/>
      <c r="F136" s="97"/>
      <c r="G136" s="97"/>
      <c r="H136" s="82" t="s">
        <v>140</v>
      </c>
    </row>
    <row r="137" spans="1:8" x14ac:dyDescent="0.2">
      <c r="A137" s="92"/>
      <c r="B137" s="92"/>
      <c r="C137" s="93" t="s">
        <v>153</v>
      </c>
      <c r="D137" s="92"/>
      <c r="E137" s="92"/>
      <c r="F137" s="97"/>
      <c r="G137" s="97"/>
      <c r="H137" s="82" t="s">
        <v>140</v>
      </c>
    </row>
    <row r="138" spans="1:8" x14ac:dyDescent="0.2">
      <c r="A138" s="92"/>
      <c r="B138" s="92"/>
      <c r="C138" s="93" t="s">
        <v>154</v>
      </c>
      <c r="D138" s="92"/>
      <c r="E138" s="92"/>
      <c r="F138" s="97"/>
      <c r="G138" s="97"/>
      <c r="H138" s="82" t="s">
        <v>140</v>
      </c>
    </row>
    <row r="139" spans="1:8" x14ac:dyDescent="0.2">
      <c r="A139" s="92"/>
      <c r="B139" s="92"/>
      <c r="C139" s="93" t="s">
        <v>139</v>
      </c>
      <c r="D139" s="92"/>
      <c r="E139" s="92" t="s">
        <v>140</v>
      </c>
      <c r="F139" s="98" t="s">
        <v>142</v>
      </c>
      <c r="G139" s="95">
        <v>0</v>
      </c>
      <c r="H139" s="82" t="s">
        <v>140</v>
      </c>
    </row>
    <row r="140" spans="1:8" x14ac:dyDescent="0.2">
      <c r="A140" s="92"/>
      <c r="B140" s="92"/>
      <c r="C140" s="96"/>
      <c r="D140" s="92"/>
      <c r="E140" s="92"/>
      <c r="F140" s="97"/>
      <c r="G140" s="97"/>
      <c r="H140" s="82" t="s">
        <v>140</v>
      </c>
    </row>
    <row r="141" spans="1:8" x14ac:dyDescent="0.2">
      <c r="A141" s="92"/>
      <c r="B141" s="92"/>
      <c r="C141" s="93" t="s">
        <v>155</v>
      </c>
      <c r="D141" s="92"/>
      <c r="E141" s="92"/>
      <c r="F141" s="97"/>
      <c r="G141" s="97"/>
      <c r="H141" s="82" t="s">
        <v>140</v>
      </c>
    </row>
    <row r="142" spans="1:8" x14ac:dyDescent="0.2">
      <c r="A142" s="92"/>
      <c r="B142" s="92"/>
      <c r="C142" s="93" t="s">
        <v>139</v>
      </c>
      <c r="D142" s="92"/>
      <c r="E142" s="92" t="s">
        <v>140</v>
      </c>
      <c r="F142" s="98" t="s">
        <v>142</v>
      </c>
      <c r="G142" s="95">
        <v>0</v>
      </c>
      <c r="H142" s="82" t="s">
        <v>140</v>
      </c>
    </row>
    <row r="143" spans="1:8" x14ac:dyDescent="0.2">
      <c r="A143" s="92"/>
      <c r="B143" s="92"/>
      <c r="C143" s="96"/>
      <c r="D143" s="92"/>
      <c r="E143" s="92"/>
      <c r="F143" s="97"/>
      <c r="G143" s="97"/>
      <c r="H143" s="82" t="s">
        <v>140</v>
      </c>
    </row>
    <row r="144" spans="1:8" x14ac:dyDescent="0.2">
      <c r="A144" s="92"/>
      <c r="B144" s="92"/>
      <c r="C144" s="93" t="s">
        <v>156</v>
      </c>
      <c r="D144" s="92"/>
      <c r="E144" s="92"/>
      <c r="F144" s="97"/>
      <c r="G144" s="97"/>
      <c r="H144" s="82" t="s">
        <v>140</v>
      </c>
    </row>
    <row r="145" spans="1:8" x14ac:dyDescent="0.2">
      <c r="A145" s="92"/>
      <c r="B145" s="92"/>
      <c r="C145" s="93" t="s">
        <v>139</v>
      </c>
      <c r="D145" s="92"/>
      <c r="E145" s="92" t="s">
        <v>140</v>
      </c>
      <c r="F145" s="98" t="s">
        <v>142</v>
      </c>
      <c r="G145" s="95">
        <v>0</v>
      </c>
      <c r="H145" s="82" t="s">
        <v>140</v>
      </c>
    </row>
    <row r="146" spans="1:8" x14ac:dyDescent="0.2">
      <c r="A146" s="92"/>
      <c r="B146" s="92"/>
      <c r="C146" s="96"/>
      <c r="D146" s="92"/>
      <c r="E146" s="92"/>
      <c r="F146" s="97"/>
      <c r="G146" s="97"/>
      <c r="H146" s="82" t="s">
        <v>140</v>
      </c>
    </row>
    <row r="147" spans="1:8" x14ac:dyDescent="0.2">
      <c r="A147" s="92"/>
      <c r="B147" s="92"/>
      <c r="C147" s="93" t="s">
        <v>157</v>
      </c>
      <c r="D147" s="92"/>
      <c r="E147" s="92"/>
      <c r="F147" s="97"/>
      <c r="G147" s="97"/>
      <c r="H147" s="82" t="s">
        <v>140</v>
      </c>
    </row>
    <row r="148" spans="1:8" x14ac:dyDescent="0.2">
      <c r="A148" s="87">
        <v>1</v>
      </c>
      <c r="B148" s="88"/>
      <c r="C148" s="88" t="s">
        <v>158</v>
      </c>
      <c r="D148" s="88"/>
      <c r="E148" s="99"/>
      <c r="F148" s="90">
        <v>5586.8522669820004</v>
      </c>
      <c r="G148" s="91">
        <v>3.3140900000000001E-2</v>
      </c>
      <c r="H148" s="82">
        <v>5.01</v>
      </c>
    </row>
    <row r="149" spans="1:8" x14ac:dyDescent="0.2">
      <c r="A149" s="92"/>
      <c r="B149" s="92"/>
      <c r="C149" s="93" t="s">
        <v>139</v>
      </c>
      <c r="D149" s="92"/>
      <c r="E149" s="92" t="s">
        <v>140</v>
      </c>
      <c r="F149" s="94">
        <v>5586.8522669820004</v>
      </c>
      <c r="G149" s="95">
        <v>3.3140900000000001E-2</v>
      </c>
      <c r="H149" s="82" t="s">
        <v>140</v>
      </c>
    </row>
    <row r="150" spans="1:8" x14ac:dyDescent="0.2">
      <c r="A150" s="92"/>
      <c r="B150" s="92"/>
      <c r="C150" s="96"/>
      <c r="D150" s="92"/>
      <c r="E150" s="92"/>
      <c r="F150" s="97"/>
      <c r="G150" s="97"/>
      <c r="H150" s="82" t="s">
        <v>140</v>
      </c>
    </row>
    <row r="151" spans="1:8" x14ac:dyDescent="0.2">
      <c r="A151" s="92"/>
      <c r="B151" s="92"/>
      <c r="C151" s="93" t="s">
        <v>159</v>
      </c>
      <c r="D151" s="92"/>
      <c r="E151" s="92"/>
      <c r="F151" s="94">
        <v>5586.8522669820004</v>
      </c>
      <c r="G151" s="95">
        <v>3.3140900000000001E-2</v>
      </c>
      <c r="H151" s="82" t="s">
        <v>140</v>
      </c>
    </row>
    <row r="152" spans="1:8" x14ac:dyDescent="0.2">
      <c r="A152" s="92"/>
      <c r="B152" s="92"/>
      <c r="C152" s="97"/>
      <c r="D152" s="92"/>
      <c r="E152" s="92"/>
      <c r="F152" s="92"/>
      <c r="G152" s="92"/>
      <c r="H152" s="82" t="s">
        <v>140</v>
      </c>
    </row>
    <row r="153" spans="1:8" x14ac:dyDescent="0.2">
      <c r="A153" s="92"/>
      <c r="B153" s="92"/>
      <c r="C153" s="93" t="s">
        <v>160</v>
      </c>
      <c r="D153" s="92"/>
      <c r="E153" s="92"/>
      <c r="F153" s="92"/>
      <c r="G153" s="92"/>
      <c r="H153" s="82" t="s">
        <v>140</v>
      </c>
    </row>
    <row r="154" spans="1:8" x14ac:dyDescent="0.2">
      <c r="A154" s="92"/>
      <c r="B154" s="92"/>
      <c r="C154" s="93" t="s">
        <v>161</v>
      </c>
      <c r="D154" s="92"/>
      <c r="E154" s="92"/>
      <c r="F154" s="92"/>
      <c r="G154" s="92"/>
      <c r="H154" s="82" t="s">
        <v>140</v>
      </c>
    </row>
    <row r="155" spans="1:8" x14ac:dyDescent="0.2">
      <c r="A155" s="92"/>
      <c r="B155" s="92"/>
      <c r="C155" s="93" t="s">
        <v>139</v>
      </c>
      <c r="D155" s="92"/>
      <c r="E155" s="92" t="s">
        <v>140</v>
      </c>
      <c r="F155" s="98" t="s">
        <v>142</v>
      </c>
      <c r="G155" s="95">
        <v>0</v>
      </c>
      <c r="H155" s="82" t="s">
        <v>140</v>
      </c>
    </row>
    <row r="156" spans="1:8" x14ac:dyDescent="0.2">
      <c r="A156" s="92"/>
      <c r="B156" s="92"/>
      <c r="C156" s="96"/>
      <c r="D156" s="92"/>
      <c r="E156" s="92"/>
      <c r="F156" s="97"/>
      <c r="G156" s="97"/>
      <c r="H156" s="82" t="s">
        <v>140</v>
      </c>
    </row>
    <row r="157" spans="1:8" x14ac:dyDescent="0.2">
      <c r="A157" s="92"/>
      <c r="B157" s="92"/>
      <c r="C157" s="93" t="s">
        <v>162</v>
      </c>
      <c r="D157" s="92"/>
      <c r="E157" s="92"/>
      <c r="F157" s="92"/>
      <c r="G157" s="92"/>
      <c r="H157" s="82" t="s">
        <v>140</v>
      </c>
    </row>
    <row r="158" spans="1:8" x14ac:dyDescent="0.2">
      <c r="A158" s="92"/>
      <c r="B158" s="92"/>
      <c r="C158" s="93" t="s">
        <v>163</v>
      </c>
      <c r="D158" s="92"/>
      <c r="E158" s="92"/>
      <c r="F158" s="92"/>
      <c r="G158" s="92"/>
      <c r="H158" s="82" t="s">
        <v>140</v>
      </c>
    </row>
    <row r="159" spans="1:8" x14ac:dyDescent="0.2">
      <c r="A159" s="92"/>
      <c r="B159" s="92"/>
      <c r="C159" s="93" t="s">
        <v>139</v>
      </c>
      <c r="D159" s="92"/>
      <c r="E159" s="92" t="s">
        <v>140</v>
      </c>
      <c r="F159" s="98" t="s">
        <v>142</v>
      </c>
      <c r="G159" s="95">
        <v>0</v>
      </c>
      <c r="H159" s="82" t="s">
        <v>140</v>
      </c>
    </row>
    <row r="160" spans="1:8" x14ac:dyDescent="0.2">
      <c r="A160" s="92"/>
      <c r="B160" s="92"/>
      <c r="C160" s="96"/>
      <c r="D160" s="92"/>
      <c r="E160" s="92"/>
      <c r="F160" s="97"/>
      <c r="G160" s="97"/>
      <c r="H160" s="82" t="s">
        <v>140</v>
      </c>
    </row>
    <row r="161" spans="1:17" x14ac:dyDescent="0.2">
      <c r="A161" s="92"/>
      <c r="B161" s="92"/>
      <c r="C161" s="93" t="s">
        <v>164</v>
      </c>
      <c r="D161" s="92"/>
      <c r="E161" s="92"/>
      <c r="F161" s="97"/>
      <c r="G161" s="97"/>
      <c r="H161" s="82" t="s">
        <v>140</v>
      </c>
    </row>
    <row r="162" spans="1:17" x14ac:dyDescent="0.2">
      <c r="A162" s="92"/>
      <c r="B162" s="92"/>
      <c r="C162" s="93" t="s">
        <v>139</v>
      </c>
      <c r="D162" s="92"/>
      <c r="E162" s="92" t="s">
        <v>140</v>
      </c>
      <c r="F162" s="98" t="s">
        <v>142</v>
      </c>
      <c r="G162" s="95">
        <v>0</v>
      </c>
      <c r="H162" s="82" t="s">
        <v>140</v>
      </c>
    </row>
    <row r="163" spans="1:17" x14ac:dyDescent="0.2">
      <c r="A163" s="92"/>
      <c r="B163" s="92"/>
      <c r="C163" s="96"/>
      <c r="D163" s="92"/>
      <c r="E163" s="92"/>
      <c r="F163" s="97"/>
      <c r="G163" s="97"/>
      <c r="H163" s="82" t="s">
        <v>140</v>
      </c>
    </row>
    <row r="164" spans="1:17" x14ac:dyDescent="0.2">
      <c r="A164" s="99"/>
      <c r="B164" s="88"/>
      <c r="C164" s="88" t="s">
        <v>311</v>
      </c>
      <c r="D164" s="88"/>
      <c r="E164" s="99"/>
      <c r="F164" s="90">
        <v>34.513372400000002</v>
      </c>
      <c r="G164" s="91">
        <v>2.0473E-4</v>
      </c>
      <c r="H164" s="82" t="s">
        <v>140</v>
      </c>
    </row>
    <row r="165" spans="1:17" x14ac:dyDescent="0.2">
      <c r="A165" s="99"/>
      <c r="B165" s="88"/>
      <c r="C165" s="84" t="s">
        <v>1066</v>
      </c>
      <c r="D165" s="88"/>
      <c r="E165" s="99"/>
      <c r="F165" s="90">
        <f>23775.50140042+F104</f>
        <v>1265.1888579199949</v>
      </c>
      <c r="G165" s="91">
        <f>F165/F166</f>
        <v>7.5050310440717286E-3</v>
      </c>
      <c r="H165" s="82" t="s">
        <v>140</v>
      </c>
    </row>
    <row r="166" spans="1:17" x14ac:dyDescent="0.2">
      <c r="A166" s="96"/>
      <c r="B166" s="96"/>
      <c r="C166" s="93" t="s">
        <v>166</v>
      </c>
      <c r="D166" s="97"/>
      <c r="E166" s="97"/>
      <c r="F166" s="94">
        <f>F165+F164+F151+F135+F106</f>
        <v>168578.76409710199</v>
      </c>
      <c r="G166" s="100">
        <f>G165+G164+G151+G135+G106</f>
        <v>1.0000000832326674</v>
      </c>
      <c r="H166" s="82" t="s">
        <v>140</v>
      </c>
    </row>
    <row r="167" spans="1:17" x14ac:dyDescent="0.2">
      <c r="A167" s="101"/>
      <c r="B167" s="101"/>
      <c r="C167" s="102"/>
      <c r="D167" s="103"/>
      <c r="E167" s="103"/>
      <c r="F167" s="104"/>
      <c r="G167" s="105"/>
      <c r="H167" s="106"/>
    </row>
    <row r="168" spans="1:17" x14ac:dyDescent="0.2">
      <c r="A168" s="101"/>
      <c r="B168" s="192" t="s">
        <v>933</v>
      </c>
      <c r="C168" s="192"/>
      <c r="D168" s="192"/>
      <c r="E168" s="192"/>
      <c r="F168" s="192"/>
      <c r="G168" s="192"/>
      <c r="H168" s="192"/>
      <c r="J168" s="12"/>
    </row>
    <row r="169" spans="1:17" x14ac:dyDescent="0.2">
      <c r="A169" s="101"/>
      <c r="B169" s="192" t="s">
        <v>934</v>
      </c>
      <c r="C169" s="192"/>
      <c r="D169" s="192"/>
      <c r="E169" s="192"/>
      <c r="F169" s="192"/>
      <c r="G169" s="192"/>
      <c r="H169" s="192"/>
      <c r="J169" s="12"/>
    </row>
    <row r="170" spans="1:17" x14ac:dyDescent="0.2">
      <c r="A170" s="101"/>
      <c r="B170" s="192" t="s">
        <v>935</v>
      </c>
      <c r="C170" s="192"/>
      <c r="D170" s="192"/>
      <c r="E170" s="192"/>
      <c r="F170" s="192"/>
      <c r="G170" s="192"/>
      <c r="H170" s="192"/>
      <c r="J170" s="12"/>
    </row>
    <row r="171" spans="1:17" s="142" customFormat="1" ht="52.5" customHeight="1" x14ac:dyDescent="0.25">
      <c r="A171" s="141"/>
      <c r="B171" s="193" t="s">
        <v>936</v>
      </c>
      <c r="C171" s="193"/>
      <c r="D171" s="193"/>
      <c r="E171" s="193"/>
      <c r="F171" s="193"/>
      <c r="G171" s="193"/>
      <c r="H171" s="193"/>
      <c r="I171"/>
      <c r="J171" s="12"/>
      <c r="K171"/>
      <c r="L171"/>
      <c r="M171"/>
      <c r="N171"/>
      <c r="O171"/>
      <c r="P171"/>
      <c r="Q171"/>
    </row>
    <row r="172" spans="1:17" s="142" customFormat="1" ht="15" x14ac:dyDescent="0.25">
      <c r="A172" s="141"/>
      <c r="B172" s="193" t="s">
        <v>936</v>
      </c>
      <c r="C172" s="193"/>
      <c r="D172" s="193"/>
      <c r="E172" s="193"/>
      <c r="F172" s="193"/>
      <c r="G172" s="193"/>
      <c r="H172" s="193"/>
      <c r="I172"/>
      <c r="J172" s="12"/>
      <c r="K172"/>
      <c r="L172"/>
      <c r="M172"/>
      <c r="N172"/>
      <c r="O172"/>
      <c r="P172"/>
      <c r="Q172"/>
    </row>
    <row r="173" spans="1:17" x14ac:dyDescent="0.2">
      <c r="A173" s="101"/>
      <c r="B173" s="192" t="s">
        <v>937</v>
      </c>
      <c r="C173" s="192"/>
      <c r="D173" s="192"/>
      <c r="E173" s="192"/>
      <c r="F173" s="192"/>
      <c r="G173" s="192"/>
      <c r="H173" s="192"/>
      <c r="J173" s="12"/>
    </row>
    <row r="174" spans="1:17" x14ac:dyDescent="0.2">
      <c r="A174" s="101"/>
      <c r="B174" s="101"/>
      <c r="C174" s="101"/>
      <c r="D174" s="103"/>
      <c r="E174" s="103"/>
      <c r="F174" s="103"/>
      <c r="G174" s="103"/>
    </row>
    <row r="175" spans="1:17" x14ac:dyDescent="0.2">
      <c r="A175" s="101"/>
      <c r="B175" s="195" t="s">
        <v>167</v>
      </c>
      <c r="C175" s="196"/>
      <c r="D175" s="197"/>
      <c r="E175" s="110"/>
      <c r="F175" s="103"/>
      <c r="G175" s="103"/>
    </row>
    <row r="176" spans="1:17" x14ac:dyDescent="0.2">
      <c r="A176" s="101"/>
      <c r="B176" s="189" t="s">
        <v>168</v>
      </c>
      <c r="C176" s="190"/>
      <c r="D176" s="81" t="s">
        <v>169</v>
      </c>
      <c r="E176" s="110"/>
      <c r="F176" s="103"/>
      <c r="G176" s="103"/>
    </row>
    <row r="177" spans="1:10" x14ac:dyDescent="0.2">
      <c r="A177" s="101"/>
      <c r="B177" s="189" t="s">
        <v>939</v>
      </c>
      <c r="C177" s="190"/>
      <c r="D177" s="81" t="s">
        <v>169</v>
      </c>
      <c r="E177" s="110"/>
      <c r="F177" s="103"/>
      <c r="G177" s="103"/>
    </row>
    <row r="178" spans="1:10" x14ac:dyDescent="0.2">
      <c r="A178" s="101"/>
      <c r="B178" s="189" t="s">
        <v>170</v>
      </c>
      <c r="C178" s="190"/>
      <c r="D178" s="111" t="s">
        <v>140</v>
      </c>
      <c r="E178" s="110"/>
      <c r="F178" s="103"/>
      <c r="G178" s="103"/>
    </row>
    <row r="179" spans="1:10" x14ac:dyDescent="0.2">
      <c r="A179" s="112"/>
      <c r="B179" s="113" t="s">
        <v>140</v>
      </c>
      <c r="C179" s="113" t="s">
        <v>940</v>
      </c>
      <c r="D179" s="113" t="s">
        <v>171</v>
      </c>
      <c r="E179" s="112"/>
      <c r="F179" s="112"/>
      <c r="G179" s="112"/>
      <c r="H179" s="112"/>
      <c r="J179" s="12"/>
    </row>
    <row r="180" spans="1:10" x14ac:dyDescent="0.2">
      <c r="A180" s="112"/>
      <c r="B180" s="114" t="s">
        <v>172</v>
      </c>
      <c r="C180" s="115">
        <v>46234</v>
      </c>
      <c r="D180" s="115">
        <v>46265</v>
      </c>
      <c r="E180" s="112"/>
      <c r="F180" s="112"/>
      <c r="G180" s="112"/>
      <c r="J180" s="12"/>
    </row>
    <row r="181" spans="1:10" x14ac:dyDescent="0.2">
      <c r="A181" s="112"/>
      <c r="B181" s="84" t="s">
        <v>173</v>
      </c>
      <c r="C181" s="116">
        <v>42.052500000000002</v>
      </c>
      <c r="D181" s="116">
        <v>42.6282</v>
      </c>
      <c r="E181" s="112"/>
      <c r="F181" s="107"/>
      <c r="G181" s="117"/>
    </row>
    <row r="182" spans="1:10" ht="25.5" x14ac:dyDescent="0.2">
      <c r="A182" s="112"/>
      <c r="B182" s="84" t="s">
        <v>978</v>
      </c>
      <c r="C182" s="116">
        <v>17.756</v>
      </c>
      <c r="D182" s="116">
        <v>17.858899999999998</v>
      </c>
      <c r="E182" s="112"/>
      <c r="F182" s="107"/>
      <c r="G182" s="117"/>
    </row>
    <row r="183" spans="1:10" x14ac:dyDescent="0.2">
      <c r="A183" s="112"/>
      <c r="B183" s="84" t="s">
        <v>174</v>
      </c>
      <c r="C183" s="116">
        <v>35.315600000000003</v>
      </c>
      <c r="D183" s="116">
        <v>35.756100000000004</v>
      </c>
      <c r="E183" s="112"/>
      <c r="F183" s="107"/>
      <c r="G183" s="117"/>
    </row>
    <row r="184" spans="1:10" ht="25.5" x14ac:dyDescent="0.2">
      <c r="A184" s="112"/>
      <c r="B184" s="84" t="s">
        <v>979</v>
      </c>
      <c r="C184" s="116">
        <v>14.292400000000001</v>
      </c>
      <c r="D184" s="116">
        <v>14.355499999999999</v>
      </c>
      <c r="E184" s="112"/>
      <c r="F184" s="107"/>
      <c r="G184" s="117"/>
    </row>
    <row r="185" spans="1:10" x14ac:dyDescent="0.2">
      <c r="A185" s="112"/>
      <c r="B185" s="112"/>
      <c r="C185" s="112"/>
      <c r="D185" s="112"/>
      <c r="E185" s="112"/>
      <c r="F185" s="112"/>
      <c r="G185" s="112"/>
    </row>
    <row r="186" spans="1:10" x14ac:dyDescent="0.2">
      <c r="A186" s="112"/>
      <c r="B186" s="189" t="s">
        <v>175</v>
      </c>
      <c r="C186" s="190"/>
      <c r="D186" s="81" t="s">
        <v>140</v>
      </c>
      <c r="E186" s="112"/>
      <c r="F186" s="112"/>
      <c r="G186" s="112"/>
    </row>
    <row r="187" spans="1:10" x14ac:dyDescent="0.2">
      <c r="A187" s="112"/>
      <c r="B187" s="143" t="s">
        <v>172</v>
      </c>
      <c r="C187" s="144" t="s">
        <v>623</v>
      </c>
      <c r="D187" s="144" t="s">
        <v>624</v>
      </c>
      <c r="E187" s="112"/>
      <c r="F187" s="112"/>
      <c r="G187" s="112"/>
    </row>
    <row r="188" spans="1:10" ht="25.5" x14ac:dyDescent="0.2">
      <c r="A188" s="112"/>
      <c r="B188" s="84" t="s">
        <v>978</v>
      </c>
      <c r="C188" s="145">
        <v>0.14000000000000001</v>
      </c>
      <c r="D188" s="145" t="s">
        <v>682</v>
      </c>
      <c r="E188" s="112"/>
      <c r="F188" s="107"/>
      <c r="G188" s="117"/>
    </row>
    <row r="189" spans="1:10" ht="25.5" x14ac:dyDescent="0.2">
      <c r="A189" s="112"/>
      <c r="B189" s="84" t="s">
        <v>979</v>
      </c>
      <c r="C189" s="145">
        <v>0.115</v>
      </c>
      <c r="D189" s="145">
        <v>0.115</v>
      </c>
      <c r="E189" s="112"/>
      <c r="F189" s="107"/>
      <c r="G189" s="117"/>
    </row>
    <row r="190" spans="1:10" x14ac:dyDescent="0.2">
      <c r="A190" s="112"/>
      <c r="B190" s="130"/>
      <c r="C190" s="130"/>
      <c r="D190" s="131"/>
      <c r="E190" s="112"/>
      <c r="F190" s="107"/>
      <c r="G190" s="117"/>
    </row>
    <row r="191" spans="1:10" x14ac:dyDescent="0.2">
      <c r="A191" s="112"/>
      <c r="B191" s="189" t="s">
        <v>176</v>
      </c>
      <c r="C191" s="190"/>
      <c r="D191" s="81" t="s">
        <v>1069</v>
      </c>
      <c r="E191" s="120"/>
      <c r="F191" s="112"/>
      <c r="G191" s="112"/>
    </row>
    <row r="192" spans="1:10" x14ac:dyDescent="0.2">
      <c r="A192" s="112"/>
      <c r="B192" s="189" t="s">
        <v>177</v>
      </c>
      <c r="C192" s="190"/>
      <c r="D192" s="81" t="s">
        <v>169</v>
      </c>
      <c r="E192" s="120"/>
      <c r="F192" s="112"/>
      <c r="G192" s="112"/>
    </row>
    <row r="193" spans="1:7" x14ac:dyDescent="0.2">
      <c r="A193" s="112"/>
      <c r="B193" s="189" t="s">
        <v>178</v>
      </c>
      <c r="C193" s="190"/>
      <c r="D193" s="81" t="s">
        <v>169</v>
      </c>
      <c r="E193" s="120"/>
      <c r="F193" s="112"/>
      <c r="G193" s="112"/>
    </row>
    <row r="194" spans="1:7" x14ac:dyDescent="0.2">
      <c r="A194" s="112"/>
      <c r="B194" s="189" t="s">
        <v>179</v>
      </c>
      <c r="C194" s="190"/>
      <c r="D194" s="121">
        <v>2.6446286941784471</v>
      </c>
      <c r="E194" s="112"/>
      <c r="F194" s="107"/>
      <c r="G194" s="117"/>
    </row>
    <row r="196" spans="1:7" x14ac:dyDescent="0.2">
      <c r="B196" s="225" t="s">
        <v>1008</v>
      </c>
      <c r="C196" s="226"/>
      <c r="D196" s="227"/>
      <c r="F196" s="112"/>
      <c r="G196" s="112"/>
    </row>
    <row r="197" spans="1:7" ht="38.25" x14ac:dyDescent="0.2">
      <c r="B197" s="228" t="s">
        <v>1009</v>
      </c>
      <c r="C197" s="228"/>
      <c r="D197" s="55" t="s">
        <v>1245</v>
      </c>
    </row>
    <row r="198" spans="1:7" x14ac:dyDescent="0.2">
      <c r="B198" s="228" t="s">
        <v>1010</v>
      </c>
      <c r="C198" s="228"/>
      <c r="D198" s="42"/>
    </row>
    <row r="199" spans="1:7" x14ac:dyDescent="0.2">
      <c r="B199" s="229"/>
      <c r="C199" s="230"/>
      <c r="D199" s="43"/>
    </row>
    <row r="200" spans="1:7" x14ac:dyDescent="0.2">
      <c r="B200" s="228" t="s">
        <v>1011</v>
      </c>
      <c r="C200" s="228"/>
      <c r="D200" s="128">
        <v>6.7852177103046589</v>
      </c>
    </row>
    <row r="201" spans="1:7" x14ac:dyDescent="0.2">
      <c r="B201" s="229"/>
      <c r="C201" s="230"/>
      <c r="D201" s="43"/>
    </row>
    <row r="202" spans="1:7" x14ac:dyDescent="0.2">
      <c r="B202" s="228" t="s">
        <v>1012</v>
      </c>
      <c r="C202" s="228"/>
      <c r="D202" s="128">
        <v>3.8734511276939347</v>
      </c>
    </row>
    <row r="203" spans="1:7" x14ac:dyDescent="0.2">
      <c r="B203" s="228" t="s">
        <v>1013</v>
      </c>
      <c r="C203" s="228"/>
      <c r="D203" s="128">
        <v>5.9202633331065115</v>
      </c>
    </row>
    <row r="204" spans="1:7" x14ac:dyDescent="0.2">
      <c r="B204" s="229"/>
      <c r="C204" s="230"/>
      <c r="D204" s="43"/>
    </row>
    <row r="205" spans="1:7" x14ac:dyDescent="0.2">
      <c r="B205" s="228" t="s">
        <v>1014</v>
      </c>
      <c r="C205" s="228"/>
      <c r="D205" s="44" t="s">
        <v>1197</v>
      </c>
    </row>
    <row r="206" spans="1:7" x14ac:dyDescent="0.2">
      <c r="B206" s="229" t="s">
        <v>1015</v>
      </c>
      <c r="C206" s="231"/>
      <c r="D206" s="230"/>
    </row>
    <row r="208" spans="1:7" x14ac:dyDescent="0.2">
      <c r="B208" s="191" t="s">
        <v>944</v>
      </c>
      <c r="C208" s="191"/>
    </row>
    <row r="210" spans="2:7" ht="153.75" customHeight="1" x14ac:dyDescent="0.2"/>
    <row r="213" spans="2:7" x14ac:dyDescent="0.2">
      <c r="B213" s="13" t="s">
        <v>945</v>
      </c>
      <c r="C213" s="122"/>
      <c r="D213" s="13"/>
    </row>
    <row r="214" spans="2:7" x14ac:dyDescent="0.2">
      <c r="B214" s="13" t="s">
        <v>1083</v>
      </c>
      <c r="D214" s="13"/>
    </row>
    <row r="215" spans="2:7" ht="165" customHeight="1" x14ac:dyDescent="0.2"/>
    <row r="219" spans="2:7" ht="13.5" x14ac:dyDescent="0.25">
      <c r="B219" s="15"/>
      <c r="C219" s="15"/>
      <c r="D219" s="15"/>
      <c r="E219" s="15"/>
      <c r="F219" s="15"/>
      <c r="G219" s="16" t="s">
        <v>1069</v>
      </c>
    </row>
    <row r="220" spans="2:7" ht="13.5" x14ac:dyDescent="0.25">
      <c r="B220" s="199" t="s">
        <v>1198</v>
      </c>
      <c r="C220" s="199"/>
      <c r="D220" s="199"/>
      <c r="E220" s="199"/>
      <c r="F220" s="199"/>
      <c r="G220" s="199"/>
    </row>
    <row r="221" spans="2:7" ht="13.5" x14ac:dyDescent="0.25">
      <c r="B221" s="199" t="s">
        <v>1199</v>
      </c>
      <c r="C221" s="199"/>
      <c r="D221" s="199"/>
      <c r="E221" s="199"/>
      <c r="F221" s="199"/>
      <c r="G221" s="199"/>
    </row>
    <row r="222" spans="2:7" ht="13.5" x14ac:dyDescent="0.25">
      <c r="B222" s="16"/>
      <c r="C222" s="16"/>
      <c r="D222" s="16"/>
      <c r="E222" s="16"/>
      <c r="F222" s="16"/>
      <c r="G222" s="16"/>
    </row>
    <row r="223" spans="2:7" ht="13.5" x14ac:dyDescent="0.25">
      <c r="B223" s="199" t="s">
        <v>1200</v>
      </c>
      <c r="C223" s="199"/>
      <c r="D223" s="199"/>
      <c r="E223" s="199"/>
      <c r="F223" s="199"/>
      <c r="G223" s="199"/>
    </row>
    <row r="224" spans="2:7" ht="13.5" x14ac:dyDescent="0.25">
      <c r="B224" s="16" t="s">
        <v>1201</v>
      </c>
      <c r="C224" s="15"/>
      <c r="D224" s="15"/>
      <c r="E224" s="15"/>
      <c r="F224" s="15"/>
      <c r="G224" s="15"/>
    </row>
    <row r="225" spans="2:7" ht="13.5" x14ac:dyDescent="0.25">
      <c r="B225" s="15"/>
      <c r="C225" s="15"/>
      <c r="D225" s="15"/>
      <c r="E225" s="15"/>
      <c r="F225" s="15"/>
      <c r="G225" s="15"/>
    </row>
    <row r="226" spans="2:7" ht="40.5" x14ac:dyDescent="0.2">
      <c r="B226" s="21" t="s">
        <v>1202</v>
      </c>
      <c r="C226" s="21" t="s">
        <v>1203</v>
      </c>
      <c r="D226" s="21" t="s">
        <v>1204</v>
      </c>
      <c r="E226" s="22" t="s">
        <v>1205</v>
      </c>
      <c r="F226" s="22" t="s">
        <v>1206</v>
      </c>
      <c r="G226" s="22" t="s">
        <v>1207</v>
      </c>
    </row>
    <row r="227" spans="2:7" ht="13.5" x14ac:dyDescent="0.2">
      <c r="B227" s="23" t="s">
        <v>1082</v>
      </c>
      <c r="C227" s="23" t="s">
        <v>1074</v>
      </c>
      <c r="D227" s="45" t="s">
        <v>1208</v>
      </c>
      <c r="E227" s="129">
        <v>1211.68</v>
      </c>
      <c r="F227" s="129">
        <v>1183.0999999999999</v>
      </c>
      <c r="G227" s="25">
        <v>9.9493600000000004</v>
      </c>
    </row>
    <row r="228" spans="2:7" ht="13.5" x14ac:dyDescent="0.2">
      <c r="B228" s="23" t="s">
        <v>1082</v>
      </c>
      <c r="C228" s="23" t="s">
        <v>1062</v>
      </c>
      <c r="D228" s="45" t="s">
        <v>1208</v>
      </c>
      <c r="E228" s="129">
        <v>1036.5899999999999</v>
      </c>
      <c r="F228" s="129">
        <v>1070.7</v>
      </c>
      <c r="G228" s="25">
        <v>236.43450000000001</v>
      </c>
    </row>
    <row r="229" spans="2:7" ht="13.5" x14ac:dyDescent="0.2">
      <c r="B229" s="23" t="s">
        <v>1082</v>
      </c>
      <c r="C229" s="23" t="s">
        <v>1081</v>
      </c>
      <c r="D229" s="45" t="s">
        <v>1208</v>
      </c>
      <c r="E229" s="129">
        <v>2041</v>
      </c>
      <c r="F229" s="129">
        <v>2016.1</v>
      </c>
      <c r="G229" s="25">
        <v>345.04360799999995</v>
      </c>
    </row>
    <row r="230" spans="2:7" ht="13.5" x14ac:dyDescent="0.2">
      <c r="B230" s="23" t="s">
        <v>1082</v>
      </c>
      <c r="C230" s="23" t="s">
        <v>1061</v>
      </c>
      <c r="D230" s="45" t="s">
        <v>1208</v>
      </c>
      <c r="E230" s="129">
        <v>1972.5</v>
      </c>
      <c r="F230" s="129">
        <v>1888.8</v>
      </c>
      <c r="G230" s="25">
        <v>1.5960379999999998</v>
      </c>
    </row>
    <row r="231" spans="2:7" ht="13.5" x14ac:dyDescent="0.2">
      <c r="B231" s="23" t="s">
        <v>1082</v>
      </c>
      <c r="C231" s="23" t="s">
        <v>1080</v>
      </c>
      <c r="D231" s="45" t="s">
        <v>1208</v>
      </c>
      <c r="E231" s="129">
        <v>1962.93</v>
      </c>
      <c r="F231" s="129">
        <v>1874.7</v>
      </c>
      <c r="G231" s="25">
        <v>292.16377440000002</v>
      </c>
    </row>
    <row r="232" spans="2:7" ht="13.5" x14ac:dyDescent="0.2">
      <c r="B232" s="23" t="s">
        <v>1082</v>
      </c>
      <c r="C232" s="23" t="s">
        <v>975</v>
      </c>
      <c r="D232" s="45" t="s">
        <v>1208</v>
      </c>
      <c r="E232" s="129">
        <v>328.12</v>
      </c>
      <c r="F232" s="129">
        <v>323.2</v>
      </c>
      <c r="G232" s="25">
        <v>661.95777440000006</v>
      </c>
    </row>
    <row r="233" spans="2:7" ht="13.5" x14ac:dyDescent="0.2">
      <c r="B233" s="23" t="s">
        <v>1082</v>
      </c>
      <c r="C233" s="23" t="s">
        <v>1065</v>
      </c>
      <c r="D233" s="45" t="s">
        <v>1208</v>
      </c>
      <c r="E233" s="129">
        <v>786.23</v>
      </c>
      <c r="F233" s="129">
        <v>715.25</v>
      </c>
      <c r="G233" s="25">
        <v>334.24253820000001</v>
      </c>
    </row>
    <row r="234" spans="2:7" ht="13.5" x14ac:dyDescent="0.2">
      <c r="B234" s="23" t="s">
        <v>1082</v>
      </c>
      <c r="C234" s="23" t="s">
        <v>1075</v>
      </c>
      <c r="D234" s="45" t="s">
        <v>1208</v>
      </c>
      <c r="E234" s="129">
        <v>5048.99</v>
      </c>
      <c r="F234" s="129">
        <v>4872</v>
      </c>
      <c r="G234" s="25">
        <v>23.006484799999999</v>
      </c>
    </row>
    <row r="235" spans="2:7" ht="13.5" x14ac:dyDescent="0.2">
      <c r="B235" s="23" t="s">
        <v>1082</v>
      </c>
      <c r="C235" s="23" t="s">
        <v>1076</v>
      </c>
      <c r="D235" s="45" t="s">
        <v>1208</v>
      </c>
      <c r="E235" s="129">
        <v>5048.93</v>
      </c>
      <c r="F235" s="129">
        <v>4842</v>
      </c>
      <c r="G235" s="25">
        <v>57.214919999999999</v>
      </c>
    </row>
    <row r="236" spans="2:7" ht="13.5" x14ac:dyDescent="0.2">
      <c r="B236" s="23" t="s">
        <v>1082</v>
      </c>
      <c r="C236" s="23" t="s">
        <v>1060</v>
      </c>
      <c r="D236" s="45" t="s">
        <v>1208</v>
      </c>
      <c r="E236" s="129">
        <v>1428.57</v>
      </c>
      <c r="F236" s="129">
        <v>1464</v>
      </c>
      <c r="G236" s="25">
        <v>5.3379164999999995</v>
      </c>
    </row>
    <row r="237" spans="2:7" ht="13.5" x14ac:dyDescent="0.2">
      <c r="B237" s="23" t="s">
        <v>1082</v>
      </c>
      <c r="C237" s="23" t="s">
        <v>1055</v>
      </c>
      <c r="D237" s="45" t="s">
        <v>1208</v>
      </c>
      <c r="E237" s="129">
        <v>1428.01</v>
      </c>
      <c r="F237" s="129">
        <v>1455.7</v>
      </c>
      <c r="G237" s="25">
        <v>826.72192749999999</v>
      </c>
    </row>
    <row r="238" spans="2:7" ht="13.5" x14ac:dyDescent="0.2">
      <c r="B238" s="23" t="s">
        <v>1082</v>
      </c>
      <c r="C238" s="23" t="s">
        <v>1052</v>
      </c>
      <c r="D238" s="45" t="s">
        <v>1208</v>
      </c>
      <c r="E238" s="129">
        <v>405.02</v>
      </c>
      <c r="F238" s="129">
        <v>426.75</v>
      </c>
      <c r="G238" s="25">
        <v>395.76897500000001</v>
      </c>
    </row>
    <row r="239" spans="2:7" ht="13.5" x14ac:dyDescent="0.2">
      <c r="B239" s="23" t="s">
        <v>1082</v>
      </c>
      <c r="C239" s="23" t="s">
        <v>1078</v>
      </c>
      <c r="D239" s="45" t="s">
        <v>1208</v>
      </c>
      <c r="E239" s="129">
        <v>348.24</v>
      </c>
      <c r="F239" s="129">
        <v>325.55</v>
      </c>
      <c r="G239" s="25">
        <v>90.332678900000005</v>
      </c>
    </row>
    <row r="240" spans="2:7" ht="13.5" x14ac:dyDescent="0.2">
      <c r="B240" s="23" t="s">
        <v>1082</v>
      </c>
      <c r="C240" s="23" t="s">
        <v>1079</v>
      </c>
      <c r="D240" s="45" t="s">
        <v>1208</v>
      </c>
      <c r="E240" s="129">
        <v>1626.42</v>
      </c>
      <c r="F240" s="129">
        <v>1688.6</v>
      </c>
      <c r="G240" s="25">
        <v>204.92353699999998</v>
      </c>
    </row>
    <row r="241" spans="2:7" ht="13.5" x14ac:dyDescent="0.2">
      <c r="B241" s="23" t="s">
        <v>1082</v>
      </c>
      <c r="C241" s="23" t="s">
        <v>1064</v>
      </c>
      <c r="D241" s="45" t="s">
        <v>1208</v>
      </c>
      <c r="E241" s="129">
        <v>1318.85</v>
      </c>
      <c r="F241" s="129">
        <v>1301.0999999999999</v>
      </c>
      <c r="G241" s="25">
        <v>574.68755999999996</v>
      </c>
    </row>
    <row r="242" spans="2:7" ht="13.5" x14ac:dyDescent="0.2">
      <c r="B242" s="23" t="s">
        <v>1082</v>
      </c>
      <c r="C242" s="23" t="s">
        <v>1073</v>
      </c>
      <c r="D242" s="45" t="s">
        <v>1208</v>
      </c>
      <c r="E242" s="129">
        <v>1061.93</v>
      </c>
      <c r="F242" s="129">
        <v>1056.5999999999999</v>
      </c>
      <c r="G242" s="25">
        <v>4.2070049999999997</v>
      </c>
    </row>
    <row r="243" spans="2:7" ht="13.5" x14ac:dyDescent="0.2">
      <c r="B243" s="23" t="s">
        <v>1082</v>
      </c>
      <c r="C243" s="23" t="s">
        <v>1021</v>
      </c>
      <c r="D243" s="45" t="s">
        <v>1208</v>
      </c>
      <c r="E243" s="129">
        <v>1054.3900000000001</v>
      </c>
      <c r="F243" s="129">
        <v>1053.3</v>
      </c>
      <c r="G243" s="25">
        <v>92.092770000000002</v>
      </c>
    </row>
    <row r="244" spans="2:7" ht="13.5" x14ac:dyDescent="0.2">
      <c r="B244" s="23" t="s">
        <v>1082</v>
      </c>
      <c r="C244" s="23" t="s">
        <v>1077</v>
      </c>
      <c r="D244" s="45" t="s">
        <v>1208</v>
      </c>
      <c r="E244" s="129">
        <v>185.07</v>
      </c>
      <c r="F244" s="129">
        <v>185.27</v>
      </c>
      <c r="G244" s="25">
        <v>77.520984799999994</v>
      </c>
    </row>
    <row r="245" spans="2:7" ht="13.5" x14ac:dyDescent="0.25">
      <c r="B245" s="15"/>
      <c r="C245" s="15"/>
      <c r="D245" s="15"/>
      <c r="E245" s="15"/>
      <c r="F245" s="15"/>
      <c r="G245" s="17"/>
    </row>
    <row r="246" spans="2:7" ht="13.5" x14ac:dyDescent="0.25">
      <c r="B246" s="16" t="s">
        <v>1209</v>
      </c>
      <c r="C246" s="15"/>
      <c r="D246" s="15"/>
      <c r="E246" s="18"/>
      <c r="F246" s="18"/>
      <c r="G246" s="18"/>
    </row>
    <row r="247" spans="2:7" ht="13.5" x14ac:dyDescent="0.25">
      <c r="B247" s="15"/>
      <c r="C247" s="15"/>
      <c r="D247" s="15"/>
      <c r="E247" s="15"/>
      <c r="F247" s="15"/>
      <c r="G247" s="15"/>
    </row>
    <row r="248" spans="2:7" ht="13.5" x14ac:dyDescent="0.25">
      <c r="B248" s="26" t="s">
        <v>1202</v>
      </c>
      <c r="C248" s="26" t="s">
        <v>1210</v>
      </c>
      <c r="D248" s="15"/>
      <c r="E248" s="15"/>
      <c r="F248" s="15"/>
      <c r="G248" s="15"/>
    </row>
    <row r="249" spans="2:7" ht="13.5" x14ac:dyDescent="0.25">
      <c r="B249" s="23" t="s">
        <v>1082</v>
      </c>
      <c r="C249" s="28">
        <v>13.352993999999999</v>
      </c>
      <c r="D249" s="15"/>
      <c r="E249" s="15"/>
      <c r="F249" s="15"/>
      <c r="G249" s="15"/>
    </row>
    <row r="250" spans="2:7" ht="13.5" x14ac:dyDescent="0.25">
      <c r="B250" s="15"/>
      <c r="C250" s="15"/>
      <c r="D250" s="15"/>
      <c r="E250" s="15"/>
      <c r="F250" s="15"/>
      <c r="G250" s="15"/>
    </row>
    <row r="251" spans="2:7" ht="13.5" x14ac:dyDescent="0.25">
      <c r="B251" s="16" t="s">
        <v>1211</v>
      </c>
      <c r="C251" s="15"/>
      <c r="D251" s="15"/>
      <c r="E251" s="15"/>
      <c r="F251" s="15"/>
      <c r="G251" s="15"/>
    </row>
    <row r="252" spans="2:7" ht="13.5" x14ac:dyDescent="0.25">
      <c r="B252" s="16"/>
      <c r="C252" s="15"/>
      <c r="D252" s="15"/>
      <c r="E252" s="15"/>
      <c r="F252" s="15"/>
      <c r="G252" s="15"/>
    </row>
    <row r="253" spans="2:7" ht="135" x14ac:dyDescent="0.2">
      <c r="B253" s="21" t="s">
        <v>1202</v>
      </c>
      <c r="C253" s="22" t="s">
        <v>1212</v>
      </c>
      <c r="D253" s="22" t="s">
        <v>1213</v>
      </c>
      <c r="E253" s="22" t="s">
        <v>1214</v>
      </c>
      <c r="F253" s="22" t="s">
        <v>1215</v>
      </c>
      <c r="G253" s="22" t="s">
        <v>1216</v>
      </c>
    </row>
    <row r="254" spans="2:7" ht="13.5" x14ac:dyDescent="0.25">
      <c r="B254" s="23" t="s">
        <v>1082</v>
      </c>
      <c r="C254" s="7">
        <v>14646</v>
      </c>
      <c r="D254" s="7">
        <v>14646</v>
      </c>
      <c r="E254" s="8">
        <v>100512.1</v>
      </c>
      <c r="F254" s="8">
        <v>98998.75</v>
      </c>
      <c r="G254" s="8">
        <v>-1522.8637500000059</v>
      </c>
    </row>
    <row r="255" spans="2:7" ht="13.5" x14ac:dyDescent="0.25">
      <c r="B255" s="19"/>
      <c r="C255" s="123"/>
      <c r="D255" s="123"/>
      <c r="E255" s="15"/>
      <c r="F255" s="15"/>
      <c r="G255" s="20"/>
    </row>
    <row r="256" spans="2:7" ht="13.5" x14ac:dyDescent="0.25">
      <c r="B256" s="16" t="s">
        <v>1240</v>
      </c>
      <c r="C256" s="123"/>
      <c r="D256" s="15"/>
      <c r="E256" s="15"/>
      <c r="F256" s="15"/>
      <c r="G256" s="15"/>
    </row>
    <row r="257" spans="2:7" ht="13.5" x14ac:dyDescent="0.25">
      <c r="B257" s="19"/>
      <c r="C257" s="123"/>
      <c r="D257" s="15"/>
      <c r="E257" s="15"/>
      <c r="F257" s="15"/>
      <c r="G257" s="15"/>
    </row>
    <row r="258" spans="2:7" ht="13.5" x14ac:dyDescent="0.25">
      <c r="B258" s="16" t="s">
        <v>1241</v>
      </c>
      <c r="C258" s="15"/>
      <c r="D258" s="15"/>
      <c r="E258" s="15"/>
      <c r="F258" s="15"/>
      <c r="G258" s="15"/>
    </row>
    <row r="259" spans="2:7" ht="13.5" x14ac:dyDescent="0.25">
      <c r="B259" s="19"/>
      <c r="C259" s="123"/>
      <c r="D259" s="15"/>
      <c r="E259" s="15"/>
      <c r="F259" s="15"/>
      <c r="G259" s="15"/>
    </row>
    <row r="260" spans="2:7" ht="13.5" x14ac:dyDescent="0.25">
      <c r="B260" s="16" t="s">
        <v>1221</v>
      </c>
      <c r="C260" s="15"/>
      <c r="D260" s="15"/>
      <c r="E260" s="15"/>
      <c r="F260" s="15"/>
      <c r="G260" s="15"/>
    </row>
    <row r="261" spans="2:7" ht="13.5" x14ac:dyDescent="0.25">
      <c r="B261" s="16"/>
      <c r="C261" s="15"/>
      <c r="D261" s="15"/>
      <c r="E261" s="15"/>
      <c r="F261" s="15"/>
      <c r="G261" s="15"/>
    </row>
    <row r="262" spans="2:7" ht="135" x14ac:dyDescent="0.2">
      <c r="B262" s="21" t="s">
        <v>1202</v>
      </c>
      <c r="C262" s="22" t="s">
        <v>1212</v>
      </c>
      <c r="D262" s="22" t="s">
        <v>1213</v>
      </c>
      <c r="E262" s="22" t="s">
        <v>1214</v>
      </c>
      <c r="F262" s="22" t="s">
        <v>1222</v>
      </c>
      <c r="G262" s="22" t="s">
        <v>1223</v>
      </c>
    </row>
    <row r="263" spans="2:7" ht="13.5" x14ac:dyDescent="0.25">
      <c r="B263" s="9" t="s">
        <v>1082</v>
      </c>
      <c r="C263" s="29">
        <v>1575</v>
      </c>
      <c r="D263" s="29">
        <v>1575</v>
      </c>
      <c r="E263" s="8">
        <v>10882.93</v>
      </c>
      <c r="F263" s="8">
        <v>10975.45</v>
      </c>
      <c r="G263" s="8">
        <v>92.520000000000437</v>
      </c>
    </row>
    <row r="264" spans="2:7" ht="13.5" x14ac:dyDescent="0.25">
      <c r="B264" s="30"/>
      <c r="C264" s="31"/>
      <c r="D264" s="31"/>
      <c r="E264" s="32"/>
      <c r="F264" s="32"/>
      <c r="G264" s="32"/>
    </row>
    <row r="265" spans="2:7" ht="13.5" x14ac:dyDescent="0.25">
      <c r="B265" s="16" t="s">
        <v>1225</v>
      </c>
      <c r="C265" s="15"/>
      <c r="D265" s="33"/>
      <c r="E265" s="15"/>
      <c r="F265" s="15"/>
      <c r="G265" s="15"/>
    </row>
    <row r="266" spans="2:7" ht="13.5" x14ac:dyDescent="0.25">
      <c r="B266" s="15"/>
      <c r="C266" s="15"/>
      <c r="D266" s="33"/>
      <c r="E266" s="33"/>
      <c r="F266" s="34"/>
      <c r="G266" s="34"/>
    </row>
    <row r="267" spans="2:7" ht="13.5" x14ac:dyDescent="0.25">
      <c r="B267" s="16" t="s">
        <v>1226</v>
      </c>
      <c r="C267" s="15"/>
      <c r="D267" s="15"/>
      <c r="E267" s="15"/>
      <c r="F267" s="15"/>
      <c r="G267" s="15" t="s">
        <v>1227</v>
      </c>
    </row>
    <row r="268" spans="2:7" ht="13.5" x14ac:dyDescent="0.25">
      <c r="B268" s="15"/>
      <c r="C268" s="35"/>
      <c r="D268" s="36"/>
      <c r="E268" s="15"/>
      <c r="F268" s="15"/>
      <c r="G268" s="15"/>
    </row>
    <row r="269" spans="2:7" ht="13.5" x14ac:dyDescent="0.25">
      <c r="B269" s="16" t="s">
        <v>1228</v>
      </c>
      <c r="C269" s="15"/>
      <c r="D269" s="15"/>
      <c r="E269" s="15"/>
      <c r="F269" s="15"/>
      <c r="G269" s="15"/>
    </row>
    <row r="270" spans="2:7" ht="13.5" x14ac:dyDescent="0.25">
      <c r="B270" s="15"/>
      <c r="C270" s="15"/>
      <c r="D270" s="15"/>
      <c r="E270" s="15"/>
      <c r="F270" s="15"/>
      <c r="G270" s="15"/>
    </row>
    <row r="271" spans="2:7" ht="13.5" x14ac:dyDescent="0.25">
      <c r="B271" s="16" t="s">
        <v>1229</v>
      </c>
      <c r="C271" s="15"/>
      <c r="D271" s="15"/>
      <c r="E271" s="15"/>
      <c r="F271" s="15"/>
      <c r="G271" s="15"/>
    </row>
    <row r="272" spans="2:7" ht="13.5" x14ac:dyDescent="0.25">
      <c r="B272" s="15"/>
      <c r="C272" s="37"/>
      <c r="D272" s="38"/>
      <c r="E272" s="10"/>
      <c r="F272" s="34"/>
      <c r="G272" s="34"/>
    </row>
    <row r="273" spans="2:7" ht="13.5" x14ac:dyDescent="0.25">
      <c r="B273" s="16" t="s">
        <v>1230</v>
      </c>
      <c r="C273" s="15"/>
      <c r="D273" s="15"/>
      <c r="E273" s="15"/>
      <c r="F273" s="15"/>
      <c r="G273" s="15"/>
    </row>
    <row r="274" spans="2:7" ht="13.5" x14ac:dyDescent="0.25">
      <c r="B274" s="19"/>
      <c r="C274" s="36"/>
      <c r="D274" s="15"/>
      <c r="E274" s="15"/>
      <c r="F274" s="15"/>
      <c r="G274" s="15"/>
    </row>
    <row r="275" spans="2:7" ht="13.5" x14ac:dyDescent="0.25">
      <c r="B275" s="16" t="s">
        <v>1231</v>
      </c>
      <c r="C275" s="15"/>
      <c r="D275" s="15"/>
      <c r="E275" s="15"/>
      <c r="F275" s="15"/>
      <c r="G275" s="15"/>
    </row>
    <row r="276" spans="2:7" ht="13.5" x14ac:dyDescent="0.25">
      <c r="B276" s="15"/>
      <c r="C276" s="15"/>
      <c r="D276" s="15"/>
      <c r="E276" s="15"/>
      <c r="F276" s="11"/>
      <c r="G276" s="39"/>
    </row>
    <row r="277" spans="2:7" ht="13.5" x14ac:dyDescent="0.25">
      <c r="B277" s="16" t="s">
        <v>1232</v>
      </c>
      <c r="C277" s="15"/>
      <c r="D277" s="15"/>
      <c r="E277" s="15"/>
      <c r="F277" s="15"/>
      <c r="G277" s="15"/>
    </row>
    <row r="278" spans="2:7" ht="13.5" x14ac:dyDescent="0.25">
      <c r="B278" s="15"/>
      <c r="C278" s="15"/>
      <c r="D278" s="15"/>
      <c r="E278" s="39"/>
      <c r="F278" s="15"/>
      <c r="G278" s="15"/>
    </row>
    <row r="279" spans="2:7" ht="13.5" x14ac:dyDescent="0.25">
      <c r="B279" s="16" t="s">
        <v>1233</v>
      </c>
      <c r="C279" s="15"/>
      <c r="D279" s="15"/>
      <c r="E279" s="39"/>
      <c r="F279" s="15"/>
      <c r="G279" s="40"/>
    </row>
    <row r="280" spans="2:7" ht="13.5" x14ac:dyDescent="0.25">
      <c r="B280" s="15"/>
      <c r="C280" s="15"/>
      <c r="D280" s="15"/>
      <c r="E280" s="39"/>
      <c r="F280" s="15"/>
      <c r="G280" s="15"/>
    </row>
    <row r="281" spans="2:7" ht="13.5" x14ac:dyDescent="0.25">
      <c r="B281" s="16" t="s">
        <v>1234</v>
      </c>
      <c r="C281" s="15"/>
      <c r="D281" s="15"/>
      <c r="E281" s="39"/>
      <c r="F281" s="15"/>
      <c r="G281" s="15"/>
    </row>
    <row r="282" spans="2:7" ht="13.5" x14ac:dyDescent="0.25">
      <c r="B282" s="15"/>
      <c r="C282" s="15"/>
      <c r="D282" s="15"/>
      <c r="E282" s="39"/>
      <c r="F282" s="15"/>
      <c r="G282" s="15"/>
    </row>
    <row r="283" spans="2:7" ht="13.5" x14ac:dyDescent="0.25">
      <c r="B283" s="16" t="s">
        <v>1235</v>
      </c>
      <c r="C283" s="15"/>
      <c r="D283" s="15"/>
      <c r="E283" s="39"/>
      <c r="F283" s="15"/>
      <c r="G283" s="15"/>
    </row>
    <row r="284" spans="2:7" ht="13.5" x14ac:dyDescent="0.25">
      <c r="B284" s="15"/>
      <c r="C284" s="15"/>
      <c r="D284" s="15"/>
      <c r="E284" s="39"/>
      <c r="F284" s="15"/>
      <c r="G284" s="15"/>
    </row>
    <row r="285" spans="2:7" ht="13.5" x14ac:dyDescent="0.25">
      <c r="B285" s="16" t="s">
        <v>1236</v>
      </c>
      <c r="C285" s="15"/>
      <c r="D285" s="15"/>
      <c r="E285" s="39"/>
      <c r="F285" s="15"/>
      <c r="G285" s="15"/>
    </row>
    <row r="286" spans="2:7" ht="13.5" x14ac:dyDescent="0.25">
      <c r="B286" s="15" t="s">
        <v>1237</v>
      </c>
      <c r="C286" s="15"/>
      <c r="D286" s="15"/>
      <c r="E286" s="15"/>
      <c r="F286" s="15"/>
      <c r="G286" s="15"/>
    </row>
    <row r="287" spans="2:7" ht="13.5" x14ac:dyDescent="0.25">
      <c r="B287" s="15"/>
      <c r="C287" s="15"/>
      <c r="D287" s="15"/>
      <c r="E287" s="15"/>
      <c r="F287" s="15"/>
      <c r="G287" s="15"/>
    </row>
    <row r="288" spans="2:7" ht="13.5" x14ac:dyDescent="0.25">
      <c r="B288" s="15"/>
      <c r="C288" s="15"/>
      <c r="D288" s="15"/>
      <c r="E288" s="15"/>
      <c r="F288" s="15"/>
      <c r="G288" s="15"/>
    </row>
    <row r="289" spans="2:7" ht="13.5" x14ac:dyDescent="0.25">
      <c r="B289" s="15"/>
      <c r="C289" s="15"/>
      <c r="D289" s="15"/>
      <c r="E289" s="15"/>
      <c r="F289" s="15"/>
      <c r="G289" s="15"/>
    </row>
    <row r="290" spans="2:7" ht="13.5" x14ac:dyDescent="0.25">
      <c r="B290" s="15"/>
      <c r="C290" s="15"/>
      <c r="D290" s="15"/>
      <c r="E290" s="15"/>
      <c r="F290" s="15"/>
      <c r="G290" s="15"/>
    </row>
    <row r="291" spans="2:7" ht="13.5" x14ac:dyDescent="0.25">
      <c r="B291" s="15"/>
      <c r="C291" s="15"/>
      <c r="D291" s="15"/>
      <c r="E291" s="15"/>
      <c r="F291" s="15"/>
      <c r="G291" s="15"/>
    </row>
  </sheetData>
  <mergeCells count="33">
    <mergeCell ref="B176:C176"/>
    <mergeCell ref="B177:C177"/>
    <mergeCell ref="B170:H170"/>
    <mergeCell ref="B171:H171"/>
    <mergeCell ref="B172:H172"/>
    <mergeCell ref="B173:H173"/>
    <mergeCell ref="B175:D175"/>
    <mergeCell ref="A1:H1"/>
    <mergeCell ref="A2:H2"/>
    <mergeCell ref="A3:H3"/>
    <mergeCell ref="B168:H168"/>
    <mergeCell ref="B169:H169"/>
    <mergeCell ref="B178:C178"/>
    <mergeCell ref="B186:C186"/>
    <mergeCell ref="B191:C191"/>
    <mergeCell ref="B192:C192"/>
    <mergeCell ref="B193:C193"/>
    <mergeCell ref="B194:C194"/>
    <mergeCell ref="B196:D196"/>
    <mergeCell ref="B197:C197"/>
    <mergeCell ref="B198:C198"/>
    <mergeCell ref="B199:C199"/>
    <mergeCell ref="B220:G220"/>
    <mergeCell ref="B221:G221"/>
    <mergeCell ref="B223:G223"/>
    <mergeCell ref="B200:C200"/>
    <mergeCell ref="B201:C201"/>
    <mergeCell ref="B202:C202"/>
    <mergeCell ref="B203:C203"/>
    <mergeCell ref="B204:C204"/>
    <mergeCell ref="B205:C205"/>
    <mergeCell ref="B206:D206"/>
    <mergeCell ref="B208:C208"/>
  </mergeCells>
  <hyperlinks>
    <hyperlink ref="I1" location="Index!B2" display="Index" xr:uid="{9499C29A-A137-483D-A5FA-AF516430BCE7}"/>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A9842-7E9F-42A6-AF5E-07503EB1AB64}">
  <sheetPr>
    <outlinePr summaryBelow="0" summaryRight="0"/>
  </sheetPr>
  <dimension ref="A1:S167"/>
  <sheetViews>
    <sheetView showGridLines="0" workbookViewId="0">
      <selection sqref="A1:H1"/>
    </sheetView>
  </sheetViews>
  <sheetFormatPr defaultRowHeight="12.75" x14ac:dyDescent="0.2"/>
  <cols>
    <col min="1" max="1" width="5.85546875" bestFit="1" customWidth="1"/>
    <col min="2" max="2" width="19.5703125" bestFit="1" customWidth="1"/>
    <col min="3" max="3" width="39.140625" bestFit="1" customWidth="1"/>
    <col min="4" max="4" width="17.710937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683</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47</v>
      </c>
      <c r="C7" s="88" t="s">
        <v>48</v>
      </c>
      <c r="D7" s="88" t="s">
        <v>44</v>
      </c>
      <c r="E7" s="89">
        <v>265000</v>
      </c>
      <c r="F7" s="90">
        <v>3853.1</v>
      </c>
      <c r="G7" s="91">
        <v>4.7772679999999998E-2</v>
      </c>
      <c r="H7" s="82" t="s">
        <v>140</v>
      </c>
    </row>
    <row r="8" spans="1:9" x14ac:dyDescent="0.2">
      <c r="A8" s="87">
        <v>2</v>
      </c>
      <c r="B8" s="88" t="s">
        <v>462</v>
      </c>
      <c r="C8" s="88" t="s">
        <v>463</v>
      </c>
      <c r="D8" s="88" t="s">
        <v>44</v>
      </c>
      <c r="E8" s="89">
        <v>520000</v>
      </c>
      <c r="F8" s="90">
        <v>3686.8</v>
      </c>
      <c r="G8" s="91">
        <v>4.5710809999999998E-2</v>
      </c>
      <c r="H8" s="82" t="s">
        <v>140</v>
      </c>
    </row>
    <row r="9" spans="1:9" x14ac:dyDescent="0.2">
      <c r="A9" s="83">
        <v>3</v>
      </c>
      <c r="B9" s="84" t="s">
        <v>962</v>
      </c>
      <c r="C9" s="84" t="s">
        <v>963</v>
      </c>
      <c r="D9" s="84" t="s">
        <v>112</v>
      </c>
      <c r="E9" s="85">
        <v>719587</v>
      </c>
      <c r="F9" s="86">
        <f>315524507.76/10^5</f>
        <v>3155.2450776000001</v>
      </c>
      <c r="G9" s="54">
        <f>F9/F129</f>
        <v>3.9120321983335621E-2</v>
      </c>
      <c r="H9" s="82" t="s">
        <v>140</v>
      </c>
    </row>
    <row r="10" spans="1:9" x14ac:dyDescent="0.2">
      <c r="A10" s="87">
        <v>4</v>
      </c>
      <c r="B10" s="88" t="s">
        <v>42</v>
      </c>
      <c r="C10" s="88" t="s">
        <v>43</v>
      </c>
      <c r="D10" s="88" t="s">
        <v>44</v>
      </c>
      <c r="E10" s="89">
        <v>297000</v>
      </c>
      <c r="F10" s="90">
        <v>3148.2</v>
      </c>
      <c r="G10" s="91">
        <v>3.903297E-2</v>
      </c>
      <c r="H10" s="82" t="s">
        <v>140</v>
      </c>
    </row>
    <row r="11" spans="1:9" x14ac:dyDescent="0.2">
      <c r="A11" s="87">
        <v>5</v>
      </c>
      <c r="B11" s="88" t="s">
        <v>20</v>
      </c>
      <c r="C11" s="88" t="s">
        <v>21</v>
      </c>
      <c r="D11" s="88" t="s">
        <v>22</v>
      </c>
      <c r="E11" s="89">
        <v>950000</v>
      </c>
      <c r="F11" s="90">
        <v>3110.3</v>
      </c>
      <c r="G11" s="91">
        <v>3.8563069999999998E-2</v>
      </c>
      <c r="H11" s="82" t="s">
        <v>140</v>
      </c>
    </row>
    <row r="12" spans="1:9" x14ac:dyDescent="0.2">
      <c r="A12" s="87">
        <v>6</v>
      </c>
      <c r="B12" s="88" t="s">
        <v>684</v>
      </c>
      <c r="C12" s="88" t="s">
        <v>685</v>
      </c>
      <c r="D12" s="88" t="s">
        <v>190</v>
      </c>
      <c r="E12" s="89">
        <v>213555</v>
      </c>
      <c r="F12" s="90">
        <v>2421.2865900000002</v>
      </c>
      <c r="G12" s="91">
        <v>3.0020330000000001E-2</v>
      </c>
      <c r="H12" s="82" t="s">
        <v>140</v>
      </c>
    </row>
    <row r="13" spans="1:9" x14ac:dyDescent="0.2">
      <c r="A13" s="87">
        <v>7</v>
      </c>
      <c r="B13" s="88" t="s">
        <v>658</v>
      </c>
      <c r="C13" s="88" t="s">
        <v>659</v>
      </c>
      <c r="D13" s="88" t="s">
        <v>660</v>
      </c>
      <c r="E13" s="89">
        <v>600000</v>
      </c>
      <c r="F13" s="90">
        <v>2410.5</v>
      </c>
      <c r="G13" s="91">
        <v>2.9886599999999999E-2</v>
      </c>
      <c r="H13" s="82" t="s">
        <v>140</v>
      </c>
    </row>
    <row r="14" spans="1:9" x14ac:dyDescent="0.2">
      <c r="A14" s="87">
        <v>8</v>
      </c>
      <c r="B14" s="88" t="s">
        <v>80</v>
      </c>
      <c r="C14" s="88" t="s">
        <v>81</v>
      </c>
      <c r="D14" s="88" t="s">
        <v>82</v>
      </c>
      <c r="E14" s="89">
        <v>1000000</v>
      </c>
      <c r="F14" s="90">
        <v>2318</v>
      </c>
      <c r="G14" s="91">
        <v>2.873974E-2</v>
      </c>
      <c r="H14" s="82" t="s">
        <v>140</v>
      </c>
    </row>
    <row r="15" spans="1:9" x14ac:dyDescent="0.2">
      <c r="A15" s="87">
        <v>9</v>
      </c>
      <c r="B15" s="88" t="s">
        <v>45</v>
      </c>
      <c r="C15" s="88" t="s">
        <v>46</v>
      </c>
      <c r="D15" s="88" t="s">
        <v>22</v>
      </c>
      <c r="E15" s="89">
        <v>875000</v>
      </c>
      <c r="F15" s="90">
        <v>2306.0625</v>
      </c>
      <c r="G15" s="91">
        <v>2.8591729999999999E-2</v>
      </c>
      <c r="H15" s="82" t="s">
        <v>140</v>
      </c>
    </row>
    <row r="16" spans="1:9" x14ac:dyDescent="0.2">
      <c r="A16" s="87">
        <v>10</v>
      </c>
      <c r="B16" s="88" t="s">
        <v>686</v>
      </c>
      <c r="C16" s="88" t="s">
        <v>687</v>
      </c>
      <c r="D16" s="88" t="s">
        <v>190</v>
      </c>
      <c r="E16" s="89">
        <v>140000</v>
      </c>
      <c r="F16" s="90">
        <v>2279.1999999999998</v>
      </c>
      <c r="G16" s="91">
        <v>2.825867E-2</v>
      </c>
      <c r="H16" s="82" t="s">
        <v>140</v>
      </c>
    </row>
    <row r="17" spans="1:8" x14ac:dyDescent="0.2">
      <c r="A17" s="87">
        <v>11</v>
      </c>
      <c r="B17" s="88" t="s">
        <v>95</v>
      </c>
      <c r="C17" s="88" t="s">
        <v>96</v>
      </c>
      <c r="D17" s="88" t="s">
        <v>97</v>
      </c>
      <c r="E17" s="89">
        <v>1175000</v>
      </c>
      <c r="F17" s="90">
        <v>2085.625</v>
      </c>
      <c r="G17" s="91">
        <v>2.5858630000000001E-2</v>
      </c>
      <c r="H17" s="82" t="s">
        <v>140</v>
      </c>
    </row>
    <row r="18" spans="1:8" x14ac:dyDescent="0.2">
      <c r="A18" s="87">
        <v>12</v>
      </c>
      <c r="B18" s="88" t="s">
        <v>688</v>
      </c>
      <c r="C18" s="88" t="s">
        <v>689</v>
      </c>
      <c r="D18" s="88" t="s">
        <v>115</v>
      </c>
      <c r="E18" s="89">
        <v>350000</v>
      </c>
      <c r="F18" s="90">
        <v>1950.55</v>
      </c>
      <c r="G18" s="91">
        <v>2.4183900000000001E-2</v>
      </c>
      <c r="H18" s="82" t="s">
        <v>140</v>
      </c>
    </row>
    <row r="19" spans="1:8" x14ac:dyDescent="0.2">
      <c r="A19" s="87">
        <v>13</v>
      </c>
      <c r="B19" s="88" t="s">
        <v>11</v>
      </c>
      <c r="C19" s="88" t="s">
        <v>12</v>
      </c>
      <c r="D19" s="88" t="s">
        <v>13</v>
      </c>
      <c r="E19" s="89">
        <v>47000</v>
      </c>
      <c r="F19" s="90">
        <v>1901.1030000000001</v>
      </c>
      <c r="G19" s="91">
        <v>2.3570839999999999E-2</v>
      </c>
      <c r="H19" s="82" t="s">
        <v>140</v>
      </c>
    </row>
    <row r="20" spans="1:8" x14ac:dyDescent="0.2">
      <c r="A20" s="87">
        <v>14</v>
      </c>
      <c r="B20" s="88" t="s">
        <v>633</v>
      </c>
      <c r="C20" s="88" t="s">
        <v>634</v>
      </c>
      <c r="D20" s="88" t="s">
        <v>635</v>
      </c>
      <c r="E20" s="89">
        <v>700000</v>
      </c>
      <c r="F20" s="90">
        <v>1788.5</v>
      </c>
      <c r="G20" s="91">
        <v>2.217473E-2</v>
      </c>
      <c r="H20" s="82" t="s">
        <v>140</v>
      </c>
    </row>
    <row r="21" spans="1:8" x14ac:dyDescent="0.2">
      <c r="A21" s="87">
        <v>15</v>
      </c>
      <c r="B21" s="88" t="s">
        <v>484</v>
      </c>
      <c r="C21" s="88" t="s">
        <v>485</v>
      </c>
      <c r="D21" s="88" t="s">
        <v>232</v>
      </c>
      <c r="E21" s="89">
        <v>14615</v>
      </c>
      <c r="F21" s="90">
        <v>1772.7995000000001</v>
      </c>
      <c r="G21" s="91">
        <v>2.1980059999999999E-2</v>
      </c>
      <c r="H21" s="82" t="s">
        <v>140</v>
      </c>
    </row>
    <row r="22" spans="1:8" x14ac:dyDescent="0.2">
      <c r="A22" s="87">
        <v>16</v>
      </c>
      <c r="B22" s="88" t="s">
        <v>14</v>
      </c>
      <c r="C22" s="88" t="s">
        <v>15</v>
      </c>
      <c r="D22" s="88" t="s">
        <v>16</v>
      </c>
      <c r="E22" s="89">
        <v>95000</v>
      </c>
      <c r="F22" s="90">
        <v>1721.3050000000001</v>
      </c>
      <c r="G22" s="91">
        <v>2.134161E-2</v>
      </c>
      <c r="H22" s="82" t="s">
        <v>140</v>
      </c>
    </row>
    <row r="23" spans="1:8" x14ac:dyDescent="0.2">
      <c r="A23" s="87">
        <v>17</v>
      </c>
      <c r="B23" s="88" t="s">
        <v>690</v>
      </c>
      <c r="C23" s="88" t="s">
        <v>691</v>
      </c>
      <c r="D23" s="88" t="s">
        <v>392</v>
      </c>
      <c r="E23" s="89">
        <v>290000</v>
      </c>
      <c r="F23" s="90">
        <v>1658.9449999999999</v>
      </c>
      <c r="G23" s="91">
        <v>2.056844E-2</v>
      </c>
      <c r="H23" s="82" t="s">
        <v>140</v>
      </c>
    </row>
    <row r="24" spans="1:8" x14ac:dyDescent="0.2">
      <c r="A24" s="87">
        <v>18</v>
      </c>
      <c r="B24" s="88" t="s">
        <v>258</v>
      </c>
      <c r="C24" s="88" t="s">
        <v>259</v>
      </c>
      <c r="D24" s="88" t="s">
        <v>19</v>
      </c>
      <c r="E24" s="89">
        <v>420000</v>
      </c>
      <c r="F24" s="90">
        <v>1536.15</v>
      </c>
      <c r="G24" s="91">
        <v>1.9045960000000001E-2</v>
      </c>
      <c r="H24" s="82" t="s">
        <v>140</v>
      </c>
    </row>
    <row r="25" spans="1:8" x14ac:dyDescent="0.2">
      <c r="A25" s="87">
        <v>19</v>
      </c>
      <c r="B25" s="88" t="s">
        <v>134</v>
      </c>
      <c r="C25" s="88" t="s">
        <v>135</v>
      </c>
      <c r="D25" s="88" t="s">
        <v>129</v>
      </c>
      <c r="E25" s="89">
        <v>800000</v>
      </c>
      <c r="F25" s="90">
        <v>1474.8</v>
      </c>
      <c r="G25" s="91">
        <v>1.8285320000000001E-2</v>
      </c>
      <c r="H25" s="82" t="s">
        <v>140</v>
      </c>
    </row>
    <row r="26" spans="1:8" x14ac:dyDescent="0.2">
      <c r="A26" s="87">
        <v>20</v>
      </c>
      <c r="B26" s="88" t="s">
        <v>26</v>
      </c>
      <c r="C26" s="88" t="s">
        <v>27</v>
      </c>
      <c r="D26" s="88" t="s">
        <v>28</v>
      </c>
      <c r="E26" s="89">
        <v>350000</v>
      </c>
      <c r="F26" s="90">
        <v>1450.575</v>
      </c>
      <c r="G26" s="91">
        <v>1.7984960000000001E-2</v>
      </c>
      <c r="H26" s="82" t="s">
        <v>140</v>
      </c>
    </row>
    <row r="27" spans="1:8" x14ac:dyDescent="0.2">
      <c r="A27" s="87">
        <v>21</v>
      </c>
      <c r="B27" s="88" t="s">
        <v>17</v>
      </c>
      <c r="C27" s="88" t="s">
        <v>18</v>
      </c>
      <c r="D27" s="88" t="s">
        <v>19</v>
      </c>
      <c r="E27" s="89">
        <v>110000</v>
      </c>
      <c r="F27" s="90">
        <v>1404.7</v>
      </c>
      <c r="G27" s="91">
        <v>1.741618E-2</v>
      </c>
      <c r="H27" s="82" t="s">
        <v>140</v>
      </c>
    </row>
    <row r="28" spans="1:8" x14ac:dyDescent="0.2">
      <c r="A28" s="87">
        <v>22</v>
      </c>
      <c r="B28" s="88" t="s">
        <v>692</v>
      </c>
      <c r="C28" s="88" t="s">
        <v>693</v>
      </c>
      <c r="D28" s="88" t="s">
        <v>190</v>
      </c>
      <c r="E28" s="89">
        <v>100000</v>
      </c>
      <c r="F28" s="90">
        <v>1312.2</v>
      </c>
      <c r="G28" s="91">
        <v>1.626932E-2</v>
      </c>
      <c r="H28" s="82" t="s">
        <v>140</v>
      </c>
    </row>
    <row r="29" spans="1:8" x14ac:dyDescent="0.2">
      <c r="A29" s="87">
        <v>23</v>
      </c>
      <c r="B29" s="88" t="s">
        <v>694</v>
      </c>
      <c r="C29" s="88" t="s">
        <v>695</v>
      </c>
      <c r="D29" s="88" t="s">
        <v>635</v>
      </c>
      <c r="E29" s="89">
        <v>65000</v>
      </c>
      <c r="F29" s="90">
        <v>1278.81</v>
      </c>
      <c r="G29" s="91">
        <v>1.5855330000000001E-2</v>
      </c>
      <c r="H29" s="82" t="s">
        <v>140</v>
      </c>
    </row>
    <row r="30" spans="1:8" x14ac:dyDescent="0.2">
      <c r="A30" s="87">
        <v>24</v>
      </c>
      <c r="B30" s="88" t="s">
        <v>315</v>
      </c>
      <c r="C30" s="88" t="s">
        <v>316</v>
      </c>
      <c r="D30" s="88" t="s">
        <v>183</v>
      </c>
      <c r="E30" s="89">
        <v>115000</v>
      </c>
      <c r="F30" s="90">
        <v>1276.385</v>
      </c>
      <c r="G30" s="91">
        <v>1.5825269999999999E-2</v>
      </c>
      <c r="H30" s="82" t="s">
        <v>140</v>
      </c>
    </row>
    <row r="31" spans="1:8" x14ac:dyDescent="0.2">
      <c r="A31" s="87">
        <v>25</v>
      </c>
      <c r="B31" s="88" t="s">
        <v>333</v>
      </c>
      <c r="C31" s="88" t="s">
        <v>334</v>
      </c>
      <c r="D31" s="88" t="s">
        <v>232</v>
      </c>
      <c r="E31" s="89">
        <v>37000</v>
      </c>
      <c r="F31" s="90">
        <v>1214.3399999999999</v>
      </c>
      <c r="G31" s="91">
        <v>1.5056E-2</v>
      </c>
      <c r="H31" s="82" t="s">
        <v>140</v>
      </c>
    </row>
    <row r="32" spans="1:8" x14ac:dyDescent="0.2">
      <c r="A32" s="87">
        <v>26</v>
      </c>
      <c r="B32" s="88" t="s">
        <v>696</v>
      </c>
      <c r="C32" s="88" t="s">
        <v>697</v>
      </c>
      <c r="D32" s="88" t="s">
        <v>379</v>
      </c>
      <c r="E32" s="89">
        <v>23000</v>
      </c>
      <c r="F32" s="90">
        <v>1207.5</v>
      </c>
      <c r="G32" s="91">
        <v>1.49712E-2</v>
      </c>
      <c r="H32" s="82" t="s">
        <v>140</v>
      </c>
    </row>
    <row r="33" spans="1:8" x14ac:dyDescent="0.2">
      <c r="A33" s="87">
        <v>27</v>
      </c>
      <c r="B33" s="88" t="s">
        <v>698</v>
      </c>
      <c r="C33" s="88" t="s">
        <v>699</v>
      </c>
      <c r="D33" s="88" t="s">
        <v>22</v>
      </c>
      <c r="E33" s="89">
        <v>825000</v>
      </c>
      <c r="F33" s="90">
        <v>1205.82</v>
      </c>
      <c r="G33" s="91">
        <v>1.4950369999999999E-2</v>
      </c>
      <c r="H33" s="82" t="s">
        <v>140</v>
      </c>
    </row>
    <row r="34" spans="1:8" x14ac:dyDescent="0.2">
      <c r="A34" s="87">
        <v>28</v>
      </c>
      <c r="B34" s="88" t="s">
        <v>188</v>
      </c>
      <c r="C34" s="88" t="s">
        <v>189</v>
      </c>
      <c r="D34" s="88" t="s">
        <v>190</v>
      </c>
      <c r="E34" s="89">
        <v>60000</v>
      </c>
      <c r="F34" s="90">
        <v>1191.18</v>
      </c>
      <c r="G34" s="91">
        <v>1.476885E-2</v>
      </c>
      <c r="H34" s="82" t="s">
        <v>140</v>
      </c>
    </row>
    <row r="35" spans="1:8" x14ac:dyDescent="0.2">
      <c r="A35" s="87">
        <v>29</v>
      </c>
      <c r="B35" s="88" t="s">
        <v>340</v>
      </c>
      <c r="C35" s="88" t="s">
        <v>341</v>
      </c>
      <c r="D35" s="88" t="s">
        <v>51</v>
      </c>
      <c r="E35" s="89">
        <v>150000</v>
      </c>
      <c r="F35" s="90">
        <v>1134</v>
      </c>
      <c r="G35" s="91">
        <v>1.405991E-2</v>
      </c>
      <c r="H35" s="82" t="s">
        <v>140</v>
      </c>
    </row>
    <row r="36" spans="1:8" x14ac:dyDescent="0.2">
      <c r="A36" s="87">
        <v>30</v>
      </c>
      <c r="B36" s="88" t="s">
        <v>411</v>
      </c>
      <c r="C36" s="88" t="s">
        <v>412</v>
      </c>
      <c r="D36" s="88" t="s">
        <v>44</v>
      </c>
      <c r="E36" s="89">
        <v>85000</v>
      </c>
      <c r="F36" s="90">
        <v>1105</v>
      </c>
      <c r="G36" s="91">
        <v>1.370035E-2</v>
      </c>
      <c r="H36" s="82" t="s">
        <v>140</v>
      </c>
    </row>
    <row r="37" spans="1:8" x14ac:dyDescent="0.2">
      <c r="A37" s="87">
        <v>31</v>
      </c>
      <c r="B37" s="88" t="s">
        <v>700</v>
      </c>
      <c r="C37" s="88" t="s">
        <v>701</v>
      </c>
      <c r="D37" s="88" t="s">
        <v>82</v>
      </c>
      <c r="E37" s="89">
        <v>220000</v>
      </c>
      <c r="F37" s="90">
        <v>1062.93</v>
      </c>
      <c r="G37" s="91">
        <v>1.317874E-2</v>
      </c>
      <c r="H37" s="82" t="s">
        <v>140</v>
      </c>
    </row>
    <row r="38" spans="1:8" x14ac:dyDescent="0.2">
      <c r="A38" s="87">
        <v>32</v>
      </c>
      <c r="B38" s="88" t="s">
        <v>702</v>
      </c>
      <c r="C38" s="88" t="s">
        <v>703</v>
      </c>
      <c r="D38" s="88" t="s">
        <v>19</v>
      </c>
      <c r="E38" s="89">
        <v>575000</v>
      </c>
      <c r="F38" s="90">
        <v>1060.8175000000001</v>
      </c>
      <c r="G38" s="91">
        <v>1.3152550000000001E-2</v>
      </c>
      <c r="H38" s="82" t="s">
        <v>140</v>
      </c>
    </row>
    <row r="39" spans="1:8" x14ac:dyDescent="0.2">
      <c r="A39" s="87">
        <v>33</v>
      </c>
      <c r="B39" s="88" t="s">
        <v>87</v>
      </c>
      <c r="C39" s="88" t="s">
        <v>88</v>
      </c>
      <c r="D39" s="88" t="s">
        <v>31</v>
      </c>
      <c r="E39" s="89">
        <v>20000</v>
      </c>
      <c r="F39" s="90">
        <v>1021</v>
      </c>
      <c r="G39" s="91">
        <v>1.2658869999999999E-2</v>
      </c>
      <c r="H39" s="82" t="s">
        <v>140</v>
      </c>
    </row>
    <row r="40" spans="1:8" ht="25.5" x14ac:dyDescent="0.2">
      <c r="A40" s="87">
        <v>34</v>
      </c>
      <c r="B40" s="88" t="s">
        <v>474</v>
      </c>
      <c r="C40" s="88" t="s">
        <v>475</v>
      </c>
      <c r="D40" s="88" t="s">
        <v>215</v>
      </c>
      <c r="E40" s="89">
        <v>50000</v>
      </c>
      <c r="F40" s="90">
        <v>992.4</v>
      </c>
      <c r="G40" s="91">
        <v>1.2304280000000001E-2</v>
      </c>
      <c r="H40" s="82" t="s">
        <v>140</v>
      </c>
    </row>
    <row r="41" spans="1:8" x14ac:dyDescent="0.2">
      <c r="A41" s="87">
        <v>35</v>
      </c>
      <c r="B41" s="88" t="s">
        <v>704</v>
      </c>
      <c r="C41" s="88" t="s">
        <v>705</v>
      </c>
      <c r="D41" s="88" t="s">
        <v>232</v>
      </c>
      <c r="E41" s="89">
        <v>18000</v>
      </c>
      <c r="F41" s="90">
        <v>981</v>
      </c>
      <c r="G41" s="91">
        <v>1.2162930000000001E-2</v>
      </c>
      <c r="H41" s="82" t="s">
        <v>140</v>
      </c>
    </row>
    <row r="42" spans="1:8" x14ac:dyDescent="0.2">
      <c r="A42" s="87">
        <v>36</v>
      </c>
      <c r="B42" s="88" t="s">
        <v>675</v>
      </c>
      <c r="C42" s="88" t="s">
        <v>676</v>
      </c>
      <c r="D42" s="88" t="s">
        <v>28</v>
      </c>
      <c r="E42" s="89">
        <v>20000</v>
      </c>
      <c r="F42" s="90">
        <v>960.32</v>
      </c>
      <c r="G42" s="91">
        <v>1.190653E-2</v>
      </c>
      <c r="H42" s="82" t="s">
        <v>140</v>
      </c>
    </row>
    <row r="43" spans="1:8" x14ac:dyDescent="0.2">
      <c r="A43" s="87">
        <v>37</v>
      </c>
      <c r="B43" s="88" t="s">
        <v>464</v>
      </c>
      <c r="C43" s="88" t="s">
        <v>465</v>
      </c>
      <c r="D43" s="88" t="s">
        <v>44</v>
      </c>
      <c r="E43" s="89">
        <v>225000</v>
      </c>
      <c r="F43" s="90">
        <v>943.65</v>
      </c>
      <c r="G43" s="91">
        <v>1.1699849999999999E-2</v>
      </c>
      <c r="H43" s="82" t="s">
        <v>140</v>
      </c>
    </row>
    <row r="44" spans="1:8" x14ac:dyDescent="0.2">
      <c r="A44" s="87">
        <v>38</v>
      </c>
      <c r="B44" s="88" t="s">
        <v>706</v>
      </c>
      <c r="C44" s="88" t="s">
        <v>707</v>
      </c>
      <c r="D44" s="88" t="s">
        <v>198</v>
      </c>
      <c r="E44" s="89">
        <v>220000</v>
      </c>
      <c r="F44" s="90">
        <v>919.6</v>
      </c>
      <c r="G44" s="91">
        <v>1.1401669999999999E-2</v>
      </c>
      <c r="H44" s="82" t="s">
        <v>140</v>
      </c>
    </row>
    <row r="45" spans="1:8" x14ac:dyDescent="0.2">
      <c r="A45" s="83">
        <v>39</v>
      </c>
      <c r="B45" s="84" t="s">
        <v>967</v>
      </c>
      <c r="C45" s="84" t="s">
        <v>968</v>
      </c>
      <c r="D45" s="84" t="s">
        <v>112</v>
      </c>
      <c r="E45" s="85">
        <v>262787</v>
      </c>
      <c r="F45" s="86">
        <f>89796945.77/10^5</f>
        <v>897.96945769999991</v>
      </c>
      <c r="G45" s="54">
        <f>F45/F129</f>
        <v>1.1133478843153959E-2</v>
      </c>
      <c r="H45" s="82" t="s">
        <v>140</v>
      </c>
    </row>
    <row r="46" spans="1:8" x14ac:dyDescent="0.2">
      <c r="A46" s="87">
        <v>40</v>
      </c>
      <c r="B46" s="88" t="s">
        <v>708</v>
      </c>
      <c r="C46" s="88" t="s">
        <v>709</v>
      </c>
      <c r="D46" s="88" t="s">
        <v>19</v>
      </c>
      <c r="E46" s="89">
        <v>625000</v>
      </c>
      <c r="F46" s="90">
        <v>869.5625</v>
      </c>
      <c r="G46" s="91">
        <v>1.0781280000000001E-2</v>
      </c>
      <c r="H46" s="82" t="s">
        <v>140</v>
      </c>
    </row>
    <row r="47" spans="1:8" x14ac:dyDescent="0.2">
      <c r="A47" s="87">
        <v>41</v>
      </c>
      <c r="B47" s="88" t="s">
        <v>644</v>
      </c>
      <c r="C47" s="88" t="s">
        <v>645</v>
      </c>
      <c r="D47" s="88" t="s">
        <v>44</v>
      </c>
      <c r="E47" s="89">
        <v>360000</v>
      </c>
      <c r="F47" s="90">
        <v>858.96</v>
      </c>
      <c r="G47" s="91">
        <v>1.0649820000000001E-2</v>
      </c>
      <c r="H47" s="82" t="s">
        <v>140</v>
      </c>
    </row>
    <row r="48" spans="1:8" ht="25.5" x14ac:dyDescent="0.2">
      <c r="A48" s="87">
        <v>42</v>
      </c>
      <c r="B48" s="88" t="s">
        <v>23</v>
      </c>
      <c r="C48" s="88" t="s">
        <v>24</v>
      </c>
      <c r="D48" s="88" t="s">
        <v>25</v>
      </c>
      <c r="E48" s="89">
        <v>7500</v>
      </c>
      <c r="F48" s="90">
        <v>858.75</v>
      </c>
      <c r="G48" s="91">
        <v>1.0647220000000001E-2</v>
      </c>
      <c r="H48" s="82" t="s">
        <v>140</v>
      </c>
    </row>
    <row r="49" spans="1:8" x14ac:dyDescent="0.2">
      <c r="A49" s="87">
        <v>43</v>
      </c>
      <c r="B49" s="88" t="s">
        <v>710</v>
      </c>
      <c r="C49" s="88" t="s">
        <v>711</v>
      </c>
      <c r="D49" s="88" t="s">
        <v>22</v>
      </c>
      <c r="E49" s="89">
        <v>1100000</v>
      </c>
      <c r="F49" s="90">
        <v>843.92</v>
      </c>
      <c r="G49" s="91">
        <v>1.046335E-2</v>
      </c>
      <c r="H49" s="82" t="s">
        <v>140</v>
      </c>
    </row>
    <row r="50" spans="1:8" x14ac:dyDescent="0.2">
      <c r="A50" s="87">
        <v>44</v>
      </c>
      <c r="B50" s="88" t="s">
        <v>712</v>
      </c>
      <c r="C50" s="88" t="s">
        <v>713</v>
      </c>
      <c r="D50" s="88" t="s">
        <v>190</v>
      </c>
      <c r="E50" s="89">
        <v>35000</v>
      </c>
      <c r="F50" s="90">
        <v>839.755</v>
      </c>
      <c r="G50" s="91">
        <v>1.0411709999999999E-2</v>
      </c>
      <c r="H50" s="82" t="s">
        <v>140</v>
      </c>
    </row>
    <row r="51" spans="1:8" x14ac:dyDescent="0.2">
      <c r="A51" s="87">
        <v>45</v>
      </c>
      <c r="B51" s="88" t="s">
        <v>181</v>
      </c>
      <c r="C51" s="88" t="s">
        <v>182</v>
      </c>
      <c r="D51" s="88" t="s">
        <v>183</v>
      </c>
      <c r="E51" s="89">
        <v>200000</v>
      </c>
      <c r="F51" s="90">
        <v>746</v>
      </c>
      <c r="G51" s="91">
        <v>9.2492900000000003E-3</v>
      </c>
      <c r="H51" s="82" t="s">
        <v>140</v>
      </c>
    </row>
    <row r="52" spans="1:8" x14ac:dyDescent="0.2">
      <c r="A52" s="87">
        <v>46</v>
      </c>
      <c r="B52" s="88" t="s">
        <v>288</v>
      </c>
      <c r="C52" s="88" t="s">
        <v>289</v>
      </c>
      <c r="D52" s="88" t="s">
        <v>290</v>
      </c>
      <c r="E52" s="89">
        <v>200000</v>
      </c>
      <c r="F52" s="90">
        <v>728</v>
      </c>
      <c r="G52" s="91">
        <v>9.0261100000000004E-3</v>
      </c>
      <c r="H52" s="82" t="s">
        <v>140</v>
      </c>
    </row>
    <row r="53" spans="1:8" x14ac:dyDescent="0.2">
      <c r="A53" s="87">
        <v>47</v>
      </c>
      <c r="B53" s="88" t="s">
        <v>714</v>
      </c>
      <c r="C53" s="88" t="s">
        <v>715</v>
      </c>
      <c r="D53" s="88" t="s">
        <v>290</v>
      </c>
      <c r="E53" s="89">
        <v>75000</v>
      </c>
      <c r="F53" s="90">
        <v>675.97500000000002</v>
      </c>
      <c r="G53" s="91">
        <v>8.3810800000000008E-3</v>
      </c>
      <c r="H53" s="82" t="s">
        <v>140</v>
      </c>
    </row>
    <row r="54" spans="1:8" x14ac:dyDescent="0.2">
      <c r="A54" s="87">
        <v>48</v>
      </c>
      <c r="B54" s="88" t="s">
        <v>121</v>
      </c>
      <c r="C54" s="88" t="s">
        <v>122</v>
      </c>
      <c r="D54" s="88" t="s">
        <v>123</v>
      </c>
      <c r="E54" s="89">
        <v>175000</v>
      </c>
      <c r="F54" s="90">
        <v>667.625</v>
      </c>
      <c r="G54" s="91">
        <v>8.2775499999999998E-3</v>
      </c>
      <c r="H54" s="82" t="s">
        <v>140</v>
      </c>
    </row>
    <row r="55" spans="1:8" x14ac:dyDescent="0.2">
      <c r="A55" s="87">
        <v>49</v>
      </c>
      <c r="B55" s="88" t="s">
        <v>716</v>
      </c>
      <c r="C55" s="88" t="s">
        <v>717</v>
      </c>
      <c r="D55" s="88" t="s">
        <v>115</v>
      </c>
      <c r="E55" s="89">
        <v>25000</v>
      </c>
      <c r="F55" s="90">
        <v>663.4</v>
      </c>
      <c r="G55" s="91">
        <v>8.2251700000000004E-3</v>
      </c>
      <c r="H55" s="82" t="s">
        <v>140</v>
      </c>
    </row>
    <row r="56" spans="1:8" ht="51" x14ac:dyDescent="0.2">
      <c r="A56" s="87">
        <v>50</v>
      </c>
      <c r="B56" s="88" t="s">
        <v>124</v>
      </c>
      <c r="C56" s="88" t="s">
        <v>125</v>
      </c>
      <c r="D56" s="88" t="s">
        <v>126</v>
      </c>
      <c r="E56" s="89">
        <v>350000</v>
      </c>
      <c r="F56" s="90">
        <v>614.74</v>
      </c>
      <c r="G56" s="91">
        <v>7.6218600000000003E-3</v>
      </c>
      <c r="H56" s="82" t="s">
        <v>140</v>
      </c>
    </row>
    <row r="57" spans="1:8" x14ac:dyDescent="0.2">
      <c r="A57" s="87">
        <v>51</v>
      </c>
      <c r="B57" s="88" t="s">
        <v>718</v>
      </c>
      <c r="C57" s="88" t="s">
        <v>719</v>
      </c>
      <c r="D57" s="88" t="s">
        <v>13</v>
      </c>
      <c r="E57" s="89">
        <v>200000</v>
      </c>
      <c r="F57" s="90">
        <v>523.74</v>
      </c>
      <c r="G57" s="91">
        <v>6.4935899999999996E-3</v>
      </c>
      <c r="H57" s="82" t="s">
        <v>140</v>
      </c>
    </row>
    <row r="58" spans="1:8" x14ac:dyDescent="0.2">
      <c r="A58" s="87">
        <v>52</v>
      </c>
      <c r="B58" s="88" t="s">
        <v>720</v>
      </c>
      <c r="C58" s="88" t="s">
        <v>721</v>
      </c>
      <c r="D58" s="88" t="s">
        <v>183</v>
      </c>
      <c r="E58" s="89">
        <v>150000</v>
      </c>
      <c r="F58" s="90">
        <v>484.95</v>
      </c>
      <c r="G58" s="91">
        <v>6.0126600000000004E-3</v>
      </c>
      <c r="H58" s="82" t="s">
        <v>140</v>
      </c>
    </row>
    <row r="59" spans="1:8" x14ac:dyDescent="0.2">
      <c r="A59" s="87">
        <v>53</v>
      </c>
      <c r="B59" s="88" t="s">
        <v>654</v>
      </c>
      <c r="C59" s="88" t="s">
        <v>655</v>
      </c>
      <c r="D59" s="88" t="s">
        <v>232</v>
      </c>
      <c r="E59" s="89">
        <v>3500</v>
      </c>
      <c r="F59" s="90">
        <v>474.14499999999998</v>
      </c>
      <c r="G59" s="91">
        <v>5.8786899999999998E-3</v>
      </c>
      <c r="H59" s="82" t="s">
        <v>140</v>
      </c>
    </row>
    <row r="60" spans="1:8" ht="25.5" x14ac:dyDescent="0.2">
      <c r="A60" s="87">
        <v>54</v>
      </c>
      <c r="B60" s="88" t="s">
        <v>722</v>
      </c>
      <c r="C60" s="88" t="s">
        <v>723</v>
      </c>
      <c r="D60" s="88" t="s">
        <v>215</v>
      </c>
      <c r="E60" s="89">
        <v>11397</v>
      </c>
      <c r="F60" s="90">
        <v>356.04228000000001</v>
      </c>
      <c r="G60" s="91">
        <v>4.4143899999999998E-3</v>
      </c>
      <c r="H60" s="82" t="s">
        <v>140</v>
      </c>
    </row>
    <row r="61" spans="1:8" x14ac:dyDescent="0.2">
      <c r="A61" s="87">
        <v>55</v>
      </c>
      <c r="B61" s="88" t="s">
        <v>724</v>
      </c>
      <c r="C61" s="88" t="s">
        <v>725</v>
      </c>
      <c r="D61" s="88" t="s">
        <v>379</v>
      </c>
      <c r="E61" s="89">
        <v>65000</v>
      </c>
      <c r="F61" s="90">
        <v>29.497</v>
      </c>
      <c r="G61" s="91">
        <v>3.6571999999999999E-4</v>
      </c>
      <c r="H61" s="82" t="s">
        <v>140</v>
      </c>
    </row>
    <row r="62" spans="1:8" x14ac:dyDescent="0.2">
      <c r="A62" s="92"/>
      <c r="B62" s="92"/>
      <c r="C62" s="93" t="s">
        <v>139</v>
      </c>
      <c r="D62" s="92"/>
      <c r="E62" s="92" t="s">
        <v>140</v>
      </c>
      <c r="F62" s="94">
        <f>SUM(F7:F61)</f>
        <v>77433.730405300012</v>
      </c>
      <c r="G62" s="95">
        <f>SUM(G7:G61)</f>
        <v>0.96006254082648934</v>
      </c>
      <c r="H62" s="82" t="s">
        <v>140</v>
      </c>
    </row>
    <row r="63" spans="1:8" x14ac:dyDescent="0.2">
      <c r="A63" s="92"/>
      <c r="B63" s="92"/>
      <c r="C63" s="96"/>
      <c r="D63" s="92"/>
      <c r="E63" s="92"/>
      <c r="F63" s="97"/>
      <c r="G63" s="97"/>
      <c r="H63" s="82" t="s">
        <v>140</v>
      </c>
    </row>
    <row r="64" spans="1:8" x14ac:dyDescent="0.2">
      <c r="A64" s="92"/>
      <c r="B64" s="92"/>
      <c r="C64" s="93" t="s">
        <v>141</v>
      </c>
      <c r="D64" s="92"/>
      <c r="E64" s="92"/>
      <c r="F64" s="92"/>
      <c r="G64" s="92"/>
      <c r="H64" s="82" t="s">
        <v>140</v>
      </c>
    </row>
    <row r="65" spans="1:8" x14ac:dyDescent="0.2">
      <c r="A65" s="92"/>
      <c r="B65" s="92"/>
      <c r="C65" s="93" t="s">
        <v>139</v>
      </c>
      <c r="D65" s="92"/>
      <c r="E65" s="92" t="s">
        <v>140</v>
      </c>
      <c r="F65" s="98" t="s">
        <v>142</v>
      </c>
      <c r="G65" s="95">
        <v>0</v>
      </c>
      <c r="H65" s="82" t="s">
        <v>140</v>
      </c>
    </row>
    <row r="66" spans="1:8" x14ac:dyDescent="0.2">
      <c r="A66" s="92"/>
      <c r="B66" s="92"/>
      <c r="C66" s="96"/>
      <c r="D66" s="92"/>
      <c r="E66" s="92"/>
      <c r="F66" s="97"/>
      <c r="G66" s="97"/>
      <c r="H66" s="82" t="s">
        <v>140</v>
      </c>
    </row>
    <row r="67" spans="1:8" x14ac:dyDescent="0.2">
      <c r="A67" s="92"/>
      <c r="B67" s="92"/>
      <c r="C67" s="93" t="s">
        <v>143</v>
      </c>
      <c r="D67" s="92"/>
      <c r="E67" s="92"/>
      <c r="F67" s="92"/>
      <c r="G67" s="92"/>
      <c r="H67" s="82" t="s">
        <v>140</v>
      </c>
    </row>
    <row r="68" spans="1:8" x14ac:dyDescent="0.2">
      <c r="A68" s="83">
        <v>1</v>
      </c>
      <c r="B68" s="84" t="s">
        <v>729</v>
      </c>
      <c r="C68" s="84" t="s">
        <v>1125</v>
      </c>
      <c r="D68" s="84"/>
      <c r="E68" s="85">
        <v>200000</v>
      </c>
      <c r="F68" s="86">
        <v>1.9999999999999999E-6</v>
      </c>
      <c r="G68" s="132" t="s">
        <v>138</v>
      </c>
      <c r="H68" s="82" t="s">
        <v>140</v>
      </c>
    </row>
    <row r="69" spans="1:8" x14ac:dyDescent="0.2">
      <c r="A69" s="83">
        <v>2</v>
      </c>
      <c r="B69" s="84" t="s">
        <v>726</v>
      </c>
      <c r="C69" s="84" t="s">
        <v>1126</v>
      </c>
      <c r="D69" s="84"/>
      <c r="E69" s="85">
        <v>50000</v>
      </c>
      <c r="F69" s="86">
        <v>4.9999999999999998E-7</v>
      </c>
      <c r="G69" s="132" t="s">
        <v>138</v>
      </c>
      <c r="H69" s="82" t="s">
        <v>140</v>
      </c>
    </row>
    <row r="70" spans="1:8" x14ac:dyDescent="0.2">
      <c r="A70" s="83">
        <v>3</v>
      </c>
      <c r="B70" s="84" t="s">
        <v>727</v>
      </c>
      <c r="C70" s="84" t="s">
        <v>1127</v>
      </c>
      <c r="D70" s="84"/>
      <c r="E70" s="85">
        <v>50000</v>
      </c>
      <c r="F70" s="86">
        <v>4.9999999999999998E-7</v>
      </c>
      <c r="G70" s="132" t="s">
        <v>138</v>
      </c>
      <c r="H70" s="82" t="s">
        <v>140</v>
      </c>
    </row>
    <row r="71" spans="1:8" x14ac:dyDescent="0.2">
      <c r="A71" s="83">
        <v>4</v>
      </c>
      <c r="B71" s="84" t="s">
        <v>728</v>
      </c>
      <c r="C71" s="84" t="s">
        <v>1128</v>
      </c>
      <c r="D71" s="84"/>
      <c r="E71" s="85">
        <v>20</v>
      </c>
      <c r="F71" s="86">
        <v>0</v>
      </c>
      <c r="G71" s="132" t="s">
        <v>138</v>
      </c>
      <c r="H71" s="82" t="s">
        <v>140</v>
      </c>
    </row>
    <row r="72" spans="1:8" x14ac:dyDescent="0.2">
      <c r="A72" s="92"/>
      <c r="B72" s="92"/>
      <c r="C72" s="93" t="s">
        <v>139</v>
      </c>
      <c r="D72" s="92"/>
      <c r="E72" s="92" t="s">
        <v>140</v>
      </c>
      <c r="F72" s="98" t="s">
        <v>142</v>
      </c>
      <c r="G72" s="95">
        <v>0</v>
      </c>
      <c r="H72" s="82" t="s">
        <v>140</v>
      </c>
    </row>
    <row r="73" spans="1:8" x14ac:dyDescent="0.2">
      <c r="A73" s="92"/>
      <c r="B73" s="92"/>
      <c r="C73" s="96"/>
      <c r="D73" s="92"/>
      <c r="E73" s="92"/>
      <c r="F73" s="97"/>
      <c r="G73" s="97"/>
      <c r="H73" s="82" t="s">
        <v>140</v>
      </c>
    </row>
    <row r="74" spans="1:8" x14ac:dyDescent="0.2">
      <c r="A74" s="92"/>
      <c r="B74" s="92"/>
      <c r="C74" s="93" t="s">
        <v>144</v>
      </c>
      <c r="D74" s="92"/>
      <c r="E74" s="92"/>
      <c r="F74" s="92"/>
      <c r="G74" s="92"/>
      <c r="H74" s="82" t="s">
        <v>140</v>
      </c>
    </row>
    <row r="75" spans="1:8" x14ac:dyDescent="0.2">
      <c r="A75" s="92"/>
      <c r="B75" s="92"/>
      <c r="C75" s="93" t="s">
        <v>139</v>
      </c>
      <c r="D75" s="92"/>
      <c r="E75" s="92" t="s">
        <v>140</v>
      </c>
      <c r="F75" s="98" t="s">
        <v>142</v>
      </c>
      <c r="G75" s="95">
        <v>0</v>
      </c>
      <c r="H75" s="82" t="s">
        <v>140</v>
      </c>
    </row>
    <row r="76" spans="1:8" x14ac:dyDescent="0.2">
      <c r="A76" s="92"/>
      <c r="B76" s="92"/>
      <c r="C76" s="96"/>
      <c r="D76" s="92"/>
      <c r="E76" s="92"/>
      <c r="F76" s="97"/>
      <c r="G76" s="97"/>
      <c r="H76" s="82" t="s">
        <v>140</v>
      </c>
    </row>
    <row r="77" spans="1:8" x14ac:dyDescent="0.2">
      <c r="A77" s="92"/>
      <c r="B77" s="92"/>
      <c r="C77" s="93" t="s">
        <v>145</v>
      </c>
      <c r="D77" s="92"/>
      <c r="E77" s="92"/>
      <c r="F77" s="97"/>
      <c r="G77" s="97"/>
      <c r="H77" s="82" t="s">
        <v>140</v>
      </c>
    </row>
    <row r="78" spans="1:8" x14ac:dyDescent="0.2">
      <c r="A78" s="92"/>
      <c r="B78" s="92"/>
      <c r="C78" s="93" t="s">
        <v>139</v>
      </c>
      <c r="D78" s="92"/>
      <c r="E78" s="92" t="s">
        <v>140</v>
      </c>
      <c r="F78" s="98" t="s">
        <v>142</v>
      </c>
      <c r="G78" s="95">
        <v>0</v>
      </c>
      <c r="H78" s="82" t="s">
        <v>140</v>
      </c>
    </row>
    <row r="79" spans="1:8" x14ac:dyDescent="0.2">
      <c r="A79" s="92"/>
      <c r="B79" s="92"/>
      <c r="C79" s="96"/>
      <c r="D79" s="92"/>
      <c r="E79" s="92"/>
      <c r="F79" s="97"/>
      <c r="G79" s="97"/>
      <c r="H79" s="82" t="s">
        <v>140</v>
      </c>
    </row>
    <row r="80" spans="1:8" x14ac:dyDescent="0.2">
      <c r="A80" s="92"/>
      <c r="B80" s="92"/>
      <c r="C80" s="93" t="s">
        <v>146</v>
      </c>
      <c r="D80" s="92"/>
      <c r="E80" s="92"/>
      <c r="F80" s="97"/>
      <c r="G80" s="97"/>
      <c r="H80" s="82" t="s">
        <v>140</v>
      </c>
    </row>
    <row r="81" spans="1:8" x14ac:dyDescent="0.2">
      <c r="A81" s="92"/>
      <c r="B81" s="92"/>
      <c r="C81" s="93" t="s">
        <v>139</v>
      </c>
      <c r="D81" s="92"/>
      <c r="E81" s="92" t="s">
        <v>140</v>
      </c>
      <c r="F81" s="98" t="s">
        <v>142</v>
      </c>
      <c r="G81" s="95">
        <v>0</v>
      </c>
      <c r="H81" s="82" t="s">
        <v>140</v>
      </c>
    </row>
    <row r="82" spans="1:8" x14ac:dyDescent="0.2">
      <c r="A82" s="92"/>
      <c r="B82" s="92"/>
      <c r="C82" s="96"/>
      <c r="D82" s="92"/>
      <c r="E82" s="92"/>
      <c r="F82" s="97"/>
      <c r="G82" s="97"/>
      <c r="H82" s="82" t="s">
        <v>140</v>
      </c>
    </row>
    <row r="83" spans="1:8" x14ac:dyDescent="0.2">
      <c r="A83" s="92"/>
      <c r="B83" s="92"/>
      <c r="C83" s="93" t="s">
        <v>147</v>
      </c>
      <c r="D83" s="92"/>
      <c r="E83" s="92"/>
      <c r="F83" s="94">
        <f>F62</f>
        <v>77433.730405300012</v>
      </c>
      <c r="G83" s="95">
        <f>G62</f>
        <v>0.96006254082648934</v>
      </c>
      <c r="H83" s="82" t="s">
        <v>140</v>
      </c>
    </row>
    <row r="84" spans="1:8" x14ac:dyDescent="0.2">
      <c r="A84" s="92"/>
      <c r="B84" s="92"/>
      <c r="C84" s="96"/>
      <c r="D84" s="92"/>
      <c r="E84" s="92"/>
      <c r="F84" s="97"/>
      <c r="G84" s="97"/>
      <c r="H84" s="82" t="s">
        <v>140</v>
      </c>
    </row>
    <row r="85" spans="1:8" x14ac:dyDescent="0.2">
      <c r="A85" s="92"/>
      <c r="B85" s="92"/>
      <c r="C85" s="93" t="s">
        <v>148</v>
      </c>
      <c r="D85" s="92"/>
      <c r="E85" s="92"/>
      <c r="F85" s="97"/>
      <c r="G85" s="97"/>
      <c r="H85" s="82" t="s">
        <v>140</v>
      </c>
    </row>
    <row r="86" spans="1:8" x14ac:dyDescent="0.2">
      <c r="A86" s="92"/>
      <c r="B86" s="92"/>
      <c r="C86" s="93" t="s">
        <v>10</v>
      </c>
      <c r="D86" s="92"/>
      <c r="E86" s="92"/>
      <c r="F86" s="97"/>
      <c r="G86" s="97"/>
      <c r="H86" s="82" t="s">
        <v>140</v>
      </c>
    </row>
    <row r="87" spans="1:8" x14ac:dyDescent="0.2">
      <c r="A87" s="92"/>
      <c r="B87" s="92"/>
      <c r="C87" s="93" t="s">
        <v>139</v>
      </c>
      <c r="D87" s="92"/>
      <c r="E87" s="92" t="s">
        <v>140</v>
      </c>
      <c r="F87" s="98" t="s">
        <v>142</v>
      </c>
      <c r="G87" s="95">
        <v>0</v>
      </c>
      <c r="H87" s="82" t="s">
        <v>140</v>
      </c>
    </row>
    <row r="88" spans="1:8" x14ac:dyDescent="0.2">
      <c r="A88" s="92"/>
      <c r="B88" s="92"/>
      <c r="C88" s="96"/>
      <c r="D88" s="92"/>
      <c r="E88" s="92"/>
      <c r="F88" s="97"/>
      <c r="G88" s="97"/>
      <c r="H88" s="82" t="s">
        <v>140</v>
      </c>
    </row>
    <row r="89" spans="1:8" x14ac:dyDescent="0.2">
      <c r="A89" s="92"/>
      <c r="B89" s="92"/>
      <c r="C89" s="93" t="s">
        <v>149</v>
      </c>
      <c r="D89" s="92"/>
      <c r="E89" s="92"/>
      <c r="F89" s="92"/>
      <c r="G89" s="92"/>
      <c r="H89" s="82" t="s">
        <v>140</v>
      </c>
    </row>
    <row r="90" spans="1:8" x14ac:dyDescent="0.2">
      <c r="A90" s="92"/>
      <c r="B90" s="92"/>
      <c r="C90" s="93" t="s">
        <v>139</v>
      </c>
      <c r="D90" s="92"/>
      <c r="E90" s="92" t="s">
        <v>140</v>
      </c>
      <c r="F90" s="98" t="s">
        <v>142</v>
      </c>
      <c r="G90" s="95">
        <v>0</v>
      </c>
      <c r="H90" s="82" t="s">
        <v>140</v>
      </c>
    </row>
    <row r="91" spans="1:8" x14ac:dyDescent="0.2">
      <c r="A91" s="92"/>
      <c r="B91" s="92"/>
      <c r="C91" s="96"/>
      <c r="D91" s="92"/>
      <c r="E91" s="92"/>
      <c r="F91" s="97"/>
      <c r="G91" s="97"/>
      <c r="H91" s="82" t="s">
        <v>140</v>
      </c>
    </row>
    <row r="92" spans="1:8" x14ac:dyDescent="0.2">
      <c r="A92" s="92"/>
      <c r="B92" s="92"/>
      <c r="C92" s="93" t="s">
        <v>150</v>
      </c>
      <c r="D92" s="92"/>
      <c r="E92" s="92"/>
      <c r="F92" s="92"/>
      <c r="G92" s="92"/>
      <c r="H92" s="82" t="s">
        <v>140</v>
      </c>
    </row>
    <row r="93" spans="1:8" x14ac:dyDescent="0.2">
      <c r="A93" s="92"/>
      <c r="B93" s="92"/>
      <c r="C93" s="93" t="s">
        <v>139</v>
      </c>
      <c r="D93" s="92"/>
      <c r="E93" s="92" t="s">
        <v>140</v>
      </c>
      <c r="F93" s="98" t="s">
        <v>142</v>
      </c>
      <c r="G93" s="95">
        <v>0</v>
      </c>
      <c r="H93" s="82" t="s">
        <v>140</v>
      </c>
    </row>
    <row r="94" spans="1:8" x14ac:dyDescent="0.2">
      <c r="A94" s="92"/>
      <c r="B94" s="92"/>
      <c r="C94" s="96"/>
      <c r="D94" s="92"/>
      <c r="E94" s="92"/>
      <c r="F94" s="97"/>
      <c r="G94" s="97"/>
      <c r="H94" s="82" t="s">
        <v>140</v>
      </c>
    </row>
    <row r="95" spans="1:8" x14ac:dyDescent="0.2">
      <c r="A95" s="92"/>
      <c r="B95" s="92"/>
      <c r="C95" s="93" t="s">
        <v>151</v>
      </c>
      <c r="D95" s="92"/>
      <c r="E95" s="92"/>
      <c r="F95" s="97"/>
      <c r="G95" s="97"/>
      <c r="H95" s="82" t="s">
        <v>140</v>
      </c>
    </row>
    <row r="96" spans="1:8" x14ac:dyDescent="0.2">
      <c r="A96" s="92"/>
      <c r="B96" s="92"/>
      <c r="C96" s="93" t="s">
        <v>139</v>
      </c>
      <c r="D96" s="92"/>
      <c r="E96" s="92" t="s">
        <v>140</v>
      </c>
      <c r="F96" s="98" t="s">
        <v>142</v>
      </c>
      <c r="G96" s="95">
        <v>0</v>
      </c>
      <c r="H96" s="82" t="s">
        <v>140</v>
      </c>
    </row>
    <row r="97" spans="1:8" x14ac:dyDescent="0.2">
      <c r="A97" s="92"/>
      <c r="B97" s="92"/>
      <c r="C97" s="96"/>
      <c r="D97" s="92"/>
      <c r="E97" s="92"/>
      <c r="F97" s="97"/>
      <c r="G97" s="97"/>
      <c r="H97" s="82" t="s">
        <v>140</v>
      </c>
    </row>
    <row r="98" spans="1:8" x14ac:dyDescent="0.2">
      <c r="A98" s="92"/>
      <c r="B98" s="92"/>
      <c r="C98" s="93" t="s">
        <v>152</v>
      </c>
      <c r="D98" s="92"/>
      <c r="E98" s="92"/>
      <c r="F98" s="94">
        <v>0</v>
      </c>
      <c r="G98" s="95">
        <v>0</v>
      </c>
      <c r="H98" s="82" t="s">
        <v>140</v>
      </c>
    </row>
    <row r="99" spans="1:8" x14ac:dyDescent="0.2">
      <c r="A99" s="92"/>
      <c r="B99" s="92"/>
      <c r="C99" s="96"/>
      <c r="D99" s="92"/>
      <c r="E99" s="92"/>
      <c r="F99" s="97"/>
      <c r="G99" s="97"/>
      <c r="H99" s="82" t="s">
        <v>140</v>
      </c>
    </row>
    <row r="100" spans="1:8" x14ac:dyDescent="0.2">
      <c r="A100" s="92"/>
      <c r="B100" s="92"/>
      <c r="C100" s="93" t="s">
        <v>153</v>
      </c>
      <c r="D100" s="92"/>
      <c r="E100" s="92"/>
      <c r="F100" s="97"/>
      <c r="G100" s="97"/>
      <c r="H100" s="82" t="s">
        <v>140</v>
      </c>
    </row>
    <row r="101" spans="1:8" x14ac:dyDescent="0.2">
      <c r="A101" s="92"/>
      <c r="B101" s="92"/>
      <c r="C101" s="93" t="s">
        <v>154</v>
      </c>
      <c r="D101" s="92"/>
      <c r="E101" s="92"/>
      <c r="F101" s="97"/>
      <c r="G101" s="97"/>
      <c r="H101" s="82" t="s">
        <v>140</v>
      </c>
    </row>
    <row r="102" spans="1:8" x14ac:dyDescent="0.2">
      <c r="A102" s="92"/>
      <c r="B102" s="92"/>
      <c r="C102" s="93" t="s">
        <v>139</v>
      </c>
      <c r="D102" s="92"/>
      <c r="E102" s="92" t="s">
        <v>140</v>
      </c>
      <c r="F102" s="98" t="s">
        <v>142</v>
      </c>
      <c r="G102" s="95">
        <v>0</v>
      </c>
      <c r="H102" s="82" t="s">
        <v>140</v>
      </c>
    </row>
    <row r="103" spans="1:8" x14ac:dyDescent="0.2">
      <c r="A103" s="92"/>
      <c r="B103" s="92"/>
      <c r="C103" s="96"/>
      <c r="D103" s="92"/>
      <c r="E103" s="92"/>
      <c r="F103" s="97"/>
      <c r="G103" s="97"/>
      <c r="H103" s="82" t="s">
        <v>140</v>
      </c>
    </row>
    <row r="104" spans="1:8" x14ac:dyDescent="0.2">
      <c r="A104" s="92"/>
      <c r="B104" s="92"/>
      <c r="C104" s="93" t="s">
        <v>155</v>
      </c>
      <c r="D104" s="92"/>
      <c r="E104" s="92"/>
      <c r="F104" s="97"/>
      <c r="G104" s="97"/>
      <c r="H104" s="82" t="s">
        <v>140</v>
      </c>
    </row>
    <row r="105" spans="1:8" x14ac:dyDescent="0.2">
      <c r="A105" s="92"/>
      <c r="B105" s="92"/>
      <c r="C105" s="93" t="s">
        <v>139</v>
      </c>
      <c r="D105" s="92"/>
      <c r="E105" s="92" t="s">
        <v>140</v>
      </c>
      <c r="F105" s="98" t="s">
        <v>142</v>
      </c>
      <c r="G105" s="95">
        <v>0</v>
      </c>
      <c r="H105" s="82" t="s">
        <v>140</v>
      </c>
    </row>
    <row r="106" spans="1:8" x14ac:dyDescent="0.2">
      <c r="A106" s="92"/>
      <c r="B106" s="92"/>
      <c r="C106" s="96"/>
      <c r="D106" s="92"/>
      <c r="E106" s="92"/>
      <c r="F106" s="97"/>
      <c r="G106" s="97"/>
      <c r="H106" s="82" t="s">
        <v>140</v>
      </c>
    </row>
    <row r="107" spans="1:8" x14ac:dyDescent="0.2">
      <c r="A107" s="92"/>
      <c r="B107" s="92"/>
      <c r="C107" s="93" t="s">
        <v>156</v>
      </c>
      <c r="D107" s="92"/>
      <c r="E107" s="92"/>
      <c r="F107" s="97"/>
      <c r="G107" s="97"/>
      <c r="H107" s="82" t="s">
        <v>140</v>
      </c>
    </row>
    <row r="108" spans="1:8" x14ac:dyDescent="0.2">
      <c r="A108" s="92"/>
      <c r="B108" s="92"/>
      <c r="C108" s="93" t="s">
        <v>139</v>
      </c>
      <c r="D108" s="92"/>
      <c r="E108" s="92" t="s">
        <v>140</v>
      </c>
      <c r="F108" s="98" t="s">
        <v>142</v>
      </c>
      <c r="G108" s="95">
        <v>0</v>
      </c>
      <c r="H108" s="82" t="s">
        <v>140</v>
      </c>
    </row>
    <row r="109" spans="1:8" x14ac:dyDescent="0.2">
      <c r="A109" s="92"/>
      <c r="B109" s="92"/>
      <c r="C109" s="96"/>
      <c r="D109" s="92"/>
      <c r="E109" s="92"/>
      <c r="F109" s="97"/>
      <c r="G109" s="97"/>
      <c r="H109" s="82" t="s">
        <v>140</v>
      </c>
    </row>
    <row r="110" spans="1:8" x14ac:dyDescent="0.2">
      <c r="A110" s="92"/>
      <c r="B110" s="92"/>
      <c r="C110" s="93" t="s">
        <v>157</v>
      </c>
      <c r="D110" s="92"/>
      <c r="E110" s="92"/>
      <c r="F110" s="97"/>
      <c r="G110" s="97"/>
      <c r="H110" s="82" t="s">
        <v>140</v>
      </c>
    </row>
    <row r="111" spans="1:8" x14ac:dyDescent="0.2">
      <c r="A111" s="87">
        <v>1</v>
      </c>
      <c r="B111" s="88"/>
      <c r="C111" s="88" t="s">
        <v>158</v>
      </c>
      <c r="D111" s="88"/>
      <c r="E111" s="99"/>
      <c r="F111" s="90">
        <v>2803.863503</v>
      </c>
      <c r="G111" s="91">
        <v>3.4763719999999998E-2</v>
      </c>
      <c r="H111" s="82">
        <v>5.01</v>
      </c>
    </row>
    <row r="112" spans="1:8" x14ac:dyDescent="0.2">
      <c r="A112" s="92"/>
      <c r="B112" s="92"/>
      <c r="C112" s="93" t="s">
        <v>139</v>
      </c>
      <c r="D112" s="92"/>
      <c r="E112" s="92" t="s">
        <v>140</v>
      </c>
      <c r="F112" s="94">
        <v>2803.863503</v>
      </c>
      <c r="G112" s="95">
        <v>3.4763719999999998E-2</v>
      </c>
      <c r="H112" s="82" t="s">
        <v>140</v>
      </c>
    </row>
    <row r="113" spans="1:8" x14ac:dyDescent="0.2">
      <c r="A113" s="92"/>
      <c r="B113" s="92"/>
      <c r="C113" s="96"/>
      <c r="D113" s="92"/>
      <c r="E113" s="92"/>
      <c r="F113" s="97"/>
      <c r="G113" s="97"/>
      <c r="H113" s="82" t="s">
        <v>140</v>
      </c>
    </row>
    <row r="114" spans="1:8" x14ac:dyDescent="0.2">
      <c r="A114" s="92"/>
      <c r="B114" s="92"/>
      <c r="C114" s="93" t="s">
        <v>159</v>
      </c>
      <c r="D114" s="92"/>
      <c r="E114" s="92"/>
      <c r="F114" s="94">
        <v>2803.863503</v>
      </c>
      <c r="G114" s="95">
        <v>3.4763719999999998E-2</v>
      </c>
      <c r="H114" s="82" t="s">
        <v>140</v>
      </c>
    </row>
    <row r="115" spans="1:8" x14ac:dyDescent="0.2">
      <c r="A115" s="92"/>
      <c r="B115" s="92"/>
      <c r="C115" s="97"/>
      <c r="D115" s="92"/>
      <c r="E115" s="92"/>
      <c r="F115" s="92"/>
      <c r="G115" s="92"/>
      <c r="H115" s="82" t="s">
        <v>140</v>
      </c>
    </row>
    <row r="116" spans="1:8" x14ac:dyDescent="0.2">
      <c r="A116" s="92"/>
      <c r="B116" s="92"/>
      <c r="C116" s="93" t="s">
        <v>160</v>
      </c>
      <c r="D116" s="92"/>
      <c r="E116" s="92"/>
      <c r="F116" s="92"/>
      <c r="G116" s="92"/>
      <c r="H116" s="82" t="s">
        <v>140</v>
      </c>
    </row>
    <row r="117" spans="1:8" x14ac:dyDescent="0.2">
      <c r="A117" s="92"/>
      <c r="B117" s="92"/>
      <c r="C117" s="93" t="s">
        <v>161</v>
      </c>
      <c r="D117" s="92"/>
      <c r="E117" s="92"/>
      <c r="F117" s="92"/>
      <c r="G117" s="92"/>
      <c r="H117" s="82" t="s">
        <v>140</v>
      </c>
    </row>
    <row r="118" spans="1:8" x14ac:dyDescent="0.2">
      <c r="A118" s="92"/>
      <c r="B118" s="92"/>
      <c r="C118" s="93" t="s">
        <v>139</v>
      </c>
      <c r="D118" s="92"/>
      <c r="E118" s="92" t="s">
        <v>140</v>
      </c>
      <c r="F118" s="98" t="s">
        <v>142</v>
      </c>
      <c r="G118" s="95">
        <v>0</v>
      </c>
      <c r="H118" s="82" t="s">
        <v>140</v>
      </c>
    </row>
    <row r="119" spans="1:8" x14ac:dyDescent="0.2">
      <c r="A119" s="92"/>
      <c r="B119" s="92"/>
      <c r="C119" s="96"/>
      <c r="D119" s="92"/>
      <c r="E119" s="92"/>
      <c r="F119" s="97"/>
      <c r="G119" s="97"/>
      <c r="H119" s="82" t="s">
        <v>140</v>
      </c>
    </row>
    <row r="120" spans="1:8" x14ac:dyDescent="0.2">
      <c r="A120" s="92"/>
      <c r="B120" s="92"/>
      <c r="C120" s="93" t="s">
        <v>162</v>
      </c>
      <c r="D120" s="92"/>
      <c r="E120" s="92"/>
      <c r="F120" s="92"/>
      <c r="G120" s="92"/>
      <c r="H120" s="82" t="s">
        <v>140</v>
      </c>
    </row>
    <row r="121" spans="1:8" x14ac:dyDescent="0.2">
      <c r="A121" s="92"/>
      <c r="B121" s="92"/>
      <c r="C121" s="93" t="s">
        <v>163</v>
      </c>
      <c r="D121" s="92"/>
      <c r="E121" s="92"/>
      <c r="F121" s="92"/>
      <c r="G121" s="92"/>
      <c r="H121" s="82" t="s">
        <v>140</v>
      </c>
    </row>
    <row r="122" spans="1:8" x14ac:dyDescent="0.2">
      <c r="A122" s="92"/>
      <c r="B122" s="92"/>
      <c r="C122" s="93" t="s">
        <v>139</v>
      </c>
      <c r="D122" s="92"/>
      <c r="E122" s="92" t="s">
        <v>140</v>
      </c>
      <c r="F122" s="98" t="s">
        <v>142</v>
      </c>
      <c r="G122" s="95">
        <v>0</v>
      </c>
      <c r="H122" s="82" t="s">
        <v>140</v>
      </c>
    </row>
    <row r="123" spans="1:8" x14ac:dyDescent="0.2">
      <c r="A123" s="92"/>
      <c r="B123" s="92"/>
      <c r="C123" s="96"/>
      <c r="D123" s="92"/>
      <c r="E123" s="92"/>
      <c r="F123" s="97"/>
      <c r="G123" s="97"/>
      <c r="H123" s="82" t="s">
        <v>140</v>
      </c>
    </row>
    <row r="124" spans="1:8" x14ac:dyDescent="0.2">
      <c r="A124" s="92"/>
      <c r="B124" s="92"/>
      <c r="C124" s="93" t="s">
        <v>164</v>
      </c>
      <c r="D124" s="92"/>
      <c r="E124" s="92"/>
      <c r="F124" s="97"/>
      <c r="G124" s="97"/>
      <c r="H124" s="82" t="s">
        <v>140</v>
      </c>
    </row>
    <row r="125" spans="1:8" x14ac:dyDescent="0.2">
      <c r="A125" s="92"/>
      <c r="B125" s="92"/>
      <c r="C125" s="93" t="s">
        <v>139</v>
      </c>
      <c r="D125" s="92"/>
      <c r="E125" s="92" t="s">
        <v>140</v>
      </c>
      <c r="F125" s="98" t="s">
        <v>142</v>
      </c>
      <c r="G125" s="95">
        <v>0</v>
      </c>
      <c r="H125" s="82" t="s">
        <v>140</v>
      </c>
    </row>
    <row r="126" spans="1:8" x14ac:dyDescent="0.2">
      <c r="A126" s="92"/>
      <c r="B126" s="92"/>
      <c r="C126" s="96"/>
      <c r="D126" s="92"/>
      <c r="E126" s="92"/>
      <c r="F126" s="97"/>
      <c r="G126" s="97"/>
      <c r="H126" s="82" t="s">
        <v>140</v>
      </c>
    </row>
    <row r="127" spans="1:8" x14ac:dyDescent="0.2">
      <c r="A127" s="92"/>
      <c r="B127" s="88"/>
      <c r="C127" s="88"/>
      <c r="D127" s="93"/>
      <c r="E127" s="92"/>
      <c r="F127" s="88"/>
      <c r="G127" s="99"/>
      <c r="H127" s="82" t="s">
        <v>140</v>
      </c>
    </row>
    <row r="128" spans="1:8" x14ac:dyDescent="0.2">
      <c r="A128" s="99"/>
      <c r="B128" s="88"/>
      <c r="C128" s="88" t="s">
        <v>165</v>
      </c>
      <c r="D128" s="88"/>
      <c r="E128" s="99"/>
      <c r="F128" s="90">
        <v>417.29126733999999</v>
      </c>
      <c r="G128" s="91">
        <v>5.1737900000000002E-3</v>
      </c>
      <c r="H128" s="82" t="s">
        <v>140</v>
      </c>
    </row>
    <row r="129" spans="1:17" x14ac:dyDescent="0.2">
      <c r="A129" s="96"/>
      <c r="B129" s="96"/>
      <c r="C129" s="93" t="s">
        <v>166</v>
      </c>
      <c r="D129" s="97"/>
      <c r="E129" s="97"/>
      <c r="F129" s="94">
        <f>F128+F114+F98+F83</f>
        <v>80654.885175640011</v>
      </c>
      <c r="G129" s="100">
        <f>G128+G114+G98+G83</f>
        <v>1.0000000508264892</v>
      </c>
      <c r="H129" s="82" t="s">
        <v>140</v>
      </c>
    </row>
    <row r="130" spans="1:17" x14ac:dyDescent="0.2">
      <c r="A130" s="101"/>
      <c r="B130" s="101"/>
      <c r="C130" s="102"/>
      <c r="D130" s="103"/>
      <c r="E130" s="103"/>
      <c r="F130" s="104"/>
      <c r="G130" s="105"/>
      <c r="H130" s="106"/>
    </row>
    <row r="131" spans="1:17" x14ac:dyDescent="0.2">
      <c r="A131" s="101"/>
      <c r="B131" s="192" t="s">
        <v>933</v>
      </c>
      <c r="C131" s="192"/>
      <c r="D131" s="192"/>
      <c r="E131" s="192"/>
      <c r="F131" s="192"/>
      <c r="G131" s="192"/>
      <c r="H131" s="192"/>
      <c r="J131" s="12"/>
    </row>
    <row r="132" spans="1:17" x14ac:dyDescent="0.2">
      <c r="A132" s="101"/>
      <c r="B132" s="192" t="s">
        <v>934</v>
      </c>
      <c r="C132" s="192"/>
      <c r="D132" s="192"/>
      <c r="E132" s="192"/>
      <c r="F132" s="192"/>
      <c r="G132" s="192"/>
      <c r="H132" s="192"/>
      <c r="J132" s="12"/>
    </row>
    <row r="133" spans="1:17" x14ac:dyDescent="0.2">
      <c r="A133" s="101"/>
      <c r="B133" s="192" t="s">
        <v>935</v>
      </c>
      <c r="C133" s="192"/>
      <c r="D133" s="192"/>
      <c r="E133" s="192"/>
      <c r="F133" s="192"/>
      <c r="G133" s="192"/>
      <c r="H133" s="192"/>
      <c r="J133" s="12"/>
    </row>
    <row r="134" spans="1:17" s="109" customFormat="1" ht="52.5" customHeight="1" x14ac:dyDescent="0.25">
      <c r="A134" s="108"/>
      <c r="B134" s="193" t="s">
        <v>936</v>
      </c>
      <c r="C134" s="193"/>
      <c r="D134" s="193"/>
      <c r="E134" s="193"/>
      <c r="F134" s="193"/>
      <c r="G134" s="193"/>
      <c r="H134" s="193"/>
      <c r="I134"/>
      <c r="J134" s="12"/>
      <c r="K134"/>
      <c r="L134"/>
      <c r="M134"/>
      <c r="N134"/>
      <c r="O134"/>
      <c r="P134"/>
      <c r="Q134"/>
    </row>
    <row r="135" spans="1:17" x14ac:dyDescent="0.2">
      <c r="A135" s="101"/>
      <c r="B135" s="192" t="s">
        <v>937</v>
      </c>
      <c r="C135" s="192"/>
      <c r="D135" s="192"/>
      <c r="E135" s="192"/>
      <c r="F135" s="192"/>
      <c r="G135" s="192"/>
      <c r="H135" s="192"/>
      <c r="J135" s="12"/>
    </row>
    <row r="136" spans="1:17" x14ac:dyDescent="0.2">
      <c r="A136" s="101"/>
      <c r="B136" s="101"/>
      <c r="C136" s="101"/>
      <c r="D136" s="103"/>
      <c r="E136" s="103"/>
      <c r="F136" s="103"/>
      <c r="G136" s="103"/>
    </row>
    <row r="137" spans="1:17" x14ac:dyDescent="0.2">
      <c r="A137" s="101"/>
      <c r="B137" s="195" t="s">
        <v>167</v>
      </c>
      <c r="C137" s="196"/>
      <c r="D137" s="197"/>
      <c r="E137" s="110"/>
      <c r="F137" s="103"/>
      <c r="G137" s="103"/>
    </row>
    <row r="138" spans="1:17" ht="27" customHeight="1" x14ac:dyDescent="0.2">
      <c r="A138" s="101"/>
      <c r="B138" s="189" t="s">
        <v>168</v>
      </c>
      <c r="C138" s="190"/>
      <c r="D138" s="81" t="s">
        <v>977</v>
      </c>
      <c r="E138" s="110"/>
      <c r="F138" s="103"/>
      <c r="G138" s="103"/>
    </row>
    <row r="139" spans="1:17" x14ac:dyDescent="0.2">
      <c r="A139" s="101"/>
      <c r="B139" s="189" t="s">
        <v>939</v>
      </c>
      <c r="C139" s="190"/>
      <c r="D139" s="81" t="str">
        <f>"Rs. "&amp;TEXT(F76,"0.00")&amp;" lacs/ #"</f>
        <v>Rs. 0.00 lacs/ #</v>
      </c>
      <c r="E139" s="110"/>
      <c r="F139" s="103"/>
      <c r="G139" s="103"/>
    </row>
    <row r="140" spans="1:17" x14ac:dyDescent="0.2">
      <c r="A140" s="101"/>
      <c r="B140" s="189" t="s">
        <v>170</v>
      </c>
      <c r="C140" s="190"/>
      <c r="D140" s="111" t="s">
        <v>140</v>
      </c>
      <c r="E140" s="110"/>
      <c r="F140" s="103"/>
      <c r="G140" s="103"/>
    </row>
    <row r="141" spans="1:17" x14ac:dyDescent="0.2">
      <c r="A141" s="112"/>
      <c r="B141" s="113" t="s">
        <v>140</v>
      </c>
      <c r="C141" s="113" t="s">
        <v>940</v>
      </c>
      <c r="D141" s="113" t="s">
        <v>171</v>
      </c>
      <c r="E141" s="112"/>
      <c r="F141" s="112"/>
      <c r="G141" s="112"/>
      <c r="H141" s="112"/>
      <c r="J141" s="12"/>
    </row>
    <row r="142" spans="1:17" x14ac:dyDescent="0.2">
      <c r="A142" s="112"/>
      <c r="B142" s="114" t="s">
        <v>172</v>
      </c>
      <c r="C142" s="115">
        <v>46234</v>
      </c>
      <c r="D142" s="115">
        <v>46265</v>
      </c>
      <c r="E142" s="112"/>
      <c r="F142" s="112"/>
      <c r="G142" s="112"/>
      <c r="J142" s="12"/>
    </row>
    <row r="143" spans="1:17" x14ac:dyDescent="0.2">
      <c r="A143" s="112"/>
      <c r="B143" s="84" t="s">
        <v>173</v>
      </c>
      <c r="C143" s="116">
        <v>146.3083</v>
      </c>
      <c r="D143" s="116">
        <v>144.90719999999999</v>
      </c>
      <c r="E143" s="112"/>
      <c r="F143" s="107"/>
      <c r="G143" s="117"/>
    </row>
    <row r="144" spans="1:17" x14ac:dyDescent="0.2">
      <c r="A144" s="112"/>
      <c r="B144" s="84" t="s">
        <v>941</v>
      </c>
      <c r="C144" s="116">
        <v>61.0685</v>
      </c>
      <c r="D144" s="116">
        <v>60.483699999999999</v>
      </c>
      <c r="E144" s="112"/>
      <c r="F144" s="107"/>
      <c r="G144" s="117"/>
    </row>
    <row r="145" spans="1:19" x14ac:dyDescent="0.2">
      <c r="A145" s="112"/>
      <c r="B145" s="84" t="s">
        <v>174</v>
      </c>
      <c r="C145" s="116">
        <v>132.41470000000001</v>
      </c>
      <c r="D145" s="116">
        <v>131.0179</v>
      </c>
      <c r="E145" s="112"/>
      <c r="F145" s="107"/>
      <c r="G145" s="117"/>
    </row>
    <row r="146" spans="1:19" x14ac:dyDescent="0.2">
      <c r="A146" s="112"/>
      <c r="B146" s="84" t="s">
        <v>942</v>
      </c>
      <c r="C146" s="116">
        <v>36.0045</v>
      </c>
      <c r="D146" s="116">
        <v>35.624699999999997</v>
      </c>
      <c r="E146" s="112"/>
      <c r="F146" s="107"/>
      <c r="G146" s="117"/>
    </row>
    <row r="147" spans="1:19" x14ac:dyDescent="0.2">
      <c r="A147" s="112"/>
      <c r="B147" s="112"/>
      <c r="C147" s="112"/>
      <c r="D147" s="112"/>
      <c r="E147" s="112"/>
      <c r="F147" s="112"/>
      <c r="G147" s="112"/>
    </row>
    <row r="148" spans="1:19" x14ac:dyDescent="0.2">
      <c r="A148" s="112"/>
      <c r="B148" s="189" t="s">
        <v>175</v>
      </c>
      <c r="C148" s="190"/>
      <c r="D148" s="81" t="s">
        <v>169</v>
      </c>
      <c r="E148" s="112"/>
      <c r="F148" s="112"/>
      <c r="G148" s="112"/>
    </row>
    <row r="149" spans="1:19" x14ac:dyDescent="0.2">
      <c r="A149" s="112"/>
      <c r="B149" s="118"/>
      <c r="C149" s="118"/>
      <c r="D149" s="118"/>
      <c r="E149" s="112"/>
      <c r="F149" s="112"/>
      <c r="G149" s="112"/>
    </row>
    <row r="150" spans="1:19" x14ac:dyDescent="0.2">
      <c r="A150" s="112"/>
      <c r="B150" s="189" t="s">
        <v>176</v>
      </c>
      <c r="C150" s="190"/>
      <c r="D150" s="81" t="s">
        <v>169</v>
      </c>
      <c r="E150" s="120"/>
      <c r="F150" s="112"/>
      <c r="G150" s="112"/>
    </row>
    <row r="151" spans="1:19" x14ac:dyDescent="0.2">
      <c r="A151" s="112"/>
      <c r="B151" s="189" t="s">
        <v>177</v>
      </c>
      <c r="C151" s="190"/>
      <c r="D151" s="81" t="s">
        <v>169</v>
      </c>
      <c r="E151" s="120"/>
      <c r="F151" s="112"/>
      <c r="G151" s="112"/>
    </row>
    <row r="152" spans="1:19" ht="17.100000000000001" customHeight="1" x14ac:dyDescent="0.2">
      <c r="A152" s="112"/>
      <c r="B152" s="189" t="s">
        <v>178</v>
      </c>
      <c r="C152" s="190"/>
      <c r="D152" s="81" t="s">
        <v>169</v>
      </c>
      <c r="E152" s="120"/>
      <c r="F152" s="112"/>
      <c r="G152" s="112"/>
    </row>
    <row r="153" spans="1:19" ht="17.100000000000001" customHeight="1" x14ac:dyDescent="0.2">
      <c r="A153" s="112"/>
      <c r="B153" s="189" t="s">
        <v>179</v>
      </c>
      <c r="C153" s="190"/>
      <c r="D153" s="121">
        <v>0.16957450657978962</v>
      </c>
      <c r="E153" s="112"/>
      <c r="F153" s="107"/>
      <c r="G153" s="117"/>
    </row>
    <row r="155" spans="1:19" s="56" customFormat="1" x14ac:dyDescent="0.2">
      <c r="B155" s="47" t="s">
        <v>1195</v>
      </c>
      <c r="C155" s="47"/>
      <c r="D155" s="47"/>
      <c r="E155" s="136"/>
      <c r="F155" s="137"/>
      <c r="I155"/>
      <c r="J155"/>
      <c r="K155"/>
      <c r="L155"/>
      <c r="M155"/>
      <c r="N155"/>
    </row>
    <row r="156" spans="1:19" s="56" customFormat="1" ht="63.75" x14ac:dyDescent="0.2">
      <c r="B156" s="138" t="s">
        <v>1129</v>
      </c>
      <c r="C156" s="139" t="s">
        <v>1130</v>
      </c>
      <c r="D156" s="139" t="s">
        <v>1131</v>
      </c>
      <c r="E156" s="139" t="s">
        <v>1132</v>
      </c>
      <c r="F156" s="139" t="s">
        <v>1133</v>
      </c>
      <c r="I156"/>
      <c r="J156"/>
      <c r="K156"/>
      <c r="L156"/>
      <c r="M156"/>
      <c r="N156"/>
    </row>
    <row r="157" spans="1:19" s="56" customFormat="1" ht="25.5" x14ac:dyDescent="0.2">
      <c r="B157" s="57" t="s">
        <v>1134</v>
      </c>
      <c r="C157" s="58" t="s">
        <v>1135</v>
      </c>
      <c r="D157" s="1">
        <v>0</v>
      </c>
      <c r="E157" s="2">
        <v>0</v>
      </c>
      <c r="F157" s="59">
        <v>241.97234</v>
      </c>
      <c r="I157"/>
      <c r="J157"/>
      <c r="K157"/>
      <c r="L157"/>
      <c r="M157"/>
      <c r="N157"/>
    </row>
    <row r="158" spans="1:19" s="56" customFormat="1" ht="25.5" x14ac:dyDescent="0.2">
      <c r="B158" s="57" t="s">
        <v>1136</v>
      </c>
      <c r="C158" s="58" t="s">
        <v>1135</v>
      </c>
      <c r="D158" s="1">
        <v>0</v>
      </c>
      <c r="E158" s="2">
        <v>0</v>
      </c>
      <c r="F158" s="59">
        <v>23.186299999999999</v>
      </c>
      <c r="I158"/>
      <c r="J158"/>
      <c r="K158"/>
      <c r="L158"/>
      <c r="M158"/>
      <c r="N158"/>
      <c r="O158"/>
      <c r="P158"/>
      <c r="Q158"/>
      <c r="R158"/>
      <c r="S158"/>
    </row>
    <row r="160" spans="1:19" x14ac:dyDescent="0.2">
      <c r="B160" s="191" t="s">
        <v>944</v>
      </c>
      <c r="C160" s="191"/>
    </row>
    <row r="162" spans="2:4" ht="153.75" customHeight="1" x14ac:dyDescent="0.2"/>
    <row r="165" spans="2:4" x14ac:dyDescent="0.2">
      <c r="B165" s="13" t="s">
        <v>945</v>
      </c>
      <c r="C165" s="122"/>
      <c r="D165" s="13" t="s">
        <v>950</v>
      </c>
    </row>
    <row r="166" spans="2:4" x14ac:dyDescent="0.2">
      <c r="B166" s="13" t="s">
        <v>1137</v>
      </c>
      <c r="D166" s="13" t="s">
        <v>1138</v>
      </c>
    </row>
    <row r="167" spans="2:4" ht="165" customHeight="1" x14ac:dyDescent="0.2"/>
  </sheetData>
  <mergeCells count="18">
    <mergeCell ref="B139:C139"/>
    <mergeCell ref="B140:C140"/>
    <mergeCell ref="B148:C148"/>
    <mergeCell ref="B133:H133"/>
    <mergeCell ref="B134:H134"/>
    <mergeCell ref="B135:H135"/>
    <mergeCell ref="B137:D137"/>
    <mergeCell ref="B138:C138"/>
    <mergeCell ref="A1:H1"/>
    <mergeCell ref="A2:H2"/>
    <mergeCell ref="A3:H3"/>
    <mergeCell ref="B131:H131"/>
    <mergeCell ref="B132:H132"/>
    <mergeCell ref="B150:C150"/>
    <mergeCell ref="B151:C151"/>
    <mergeCell ref="B152:C152"/>
    <mergeCell ref="B153:C153"/>
    <mergeCell ref="B160:C160"/>
  </mergeCells>
  <hyperlinks>
    <hyperlink ref="I1" location="Index!B2" display="Index" xr:uid="{82A92C80-9B91-47E5-BF3F-925E9C7577AC}"/>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1C16D-3BDD-46B8-A9E5-3C2E9840694F}">
  <sheetPr>
    <outlinePr summaryBelow="0" summaryRight="0"/>
  </sheetPr>
  <dimension ref="A1:Q283"/>
  <sheetViews>
    <sheetView showGridLines="0" workbookViewId="0">
      <selection sqref="A1:H1"/>
    </sheetView>
  </sheetViews>
  <sheetFormatPr defaultRowHeight="12.75" x14ac:dyDescent="0.2"/>
  <cols>
    <col min="1" max="1" width="6" bestFit="1" customWidth="1"/>
    <col min="2" max="2" width="19.28515625" bestFit="1" customWidth="1"/>
    <col min="3" max="3" width="39.28515625" bestFit="1" customWidth="1"/>
    <col min="4" max="4" width="17.85546875" bestFit="1" customWidth="1"/>
    <col min="5" max="6" width="10.28515625" bestFit="1" customWidth="1"/>
    <col min="7" max="7" width="14.140625" bestFit="1" customWidth="1"/>
    <col min="8" max="8" width="8.5703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730</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14</v>
      </c>
      <c r="C7" s="88" t="s">
        <v>15</v>
      </c>
      <c r="D7" s="88" t="s">
        <v>16</v>
      </c>
      <c r="E7" s="89">
        <v>493619</v>
      </c>
      <c r="F7" s="90">
        <v>8943.8826609999996</v>
      </c>
      <c r="G7" s="91">
        <v>8.9216749999999997E-2</v>
      </c>
      <c r="H7" s="82" t="s">
        <v>140</v>
      </c>
    </row>
    <row r="8" spans="1:9" x14ac:dyDescent="0.2">
      <c r="A8" s="87">
        <v>2</v>
      </c>
      <c r="B8" s="88" t="s">
        <v>47</v>
      </c>
      <c r="C8" s="88" t="s">
        <v>48</v>
      </c>
      <c r="D8" s="88" t="s">
        <v>44</v>
      </c>
      <c r="E8" s="89">
        <v>537182</v>
      </c>
      <c r="F8" s="90">
        <v>7810.6262800000004</v>
      </c>
      <c r="G8" s="91">
        <v>7.7912319999999993E-2</v>
      </c>
      <c r="H8" s="82" t="s">
        <v>140</v>
      </c>
    </row>
    <row r="9" spans="1:9" x14ac:dyDescent="0.2">
      <c r="A9" s="87">
        <v>3</v>
      </c>
      <c r="B9" s="88" t="s">
        <v>17</v>
      </c>
      <c r="C9" s="88" t="s">
        <v>18</v>
      </c>
      <c r="D9" s="88" t="s">
        <v>19</v>
      </c>
      <c r="E9" s="89">
        <v>565924</v>
      </c>
      <c r="F9" s="90">
        <v>7226.8494799999999</v>
      </c>
      <c r="G9" s="91">
        <v>7.2089050000000002E-2</v>
      </c>
      <c r="H9" s="82" t="s">
        <v>140</v>
      </c>
    </row>
    <row r="10" spans="1:9" x14ac:dyDescent="0.2">
      <c r="A10" s="87">
        <v>4</v>
      </c>
      <c r="B10" s="88" t="s">
        <v>462</v>
      </c>
      <c r="C10" s="88" t="s">
        <v>463</v>
      </c>
      <c r="D10" s="88" t="s">
        <v>44</v>
      </c>
      <c r="E10" s="89">
        <v>789002</v>
      </c>
      <c r="F10" s="90">
        <v>5594.0241800000003</v>
      </c>
      <c r="G10" s="91">
        <v>5.5801339999999998E-2</v>
      </c>
      <c r="H10" s="82" t="s">
        <v>140</v>
      </c>
    </row>
    <row r="11" spans="1:9" x14ac:dyDescent="0.2">
      <c r="A11" s="87">
        <v>5</v>
      </c>
      <c r="B11" s="88" t="s">
        <v>411</v>
      </c>
      <c r="C11" s="88" t="s">
        <v>412</v>
      </c>
      <c r="D11" s="88" t="s">
        <v>44</v>
      </c>
      <c r="E11" s="89">
        <v>374375</v>
      </c>
      <c r="F11" s="90">
        <v>4866.875</v>
      </c>
      <c r="G11" s="91">
        <v>4.8547899999999998E-2</v>
      </c>
      <c r="H11" s="82" t="s">
        <v>140</v>
      </c>
    </row>
    <row r="12" spans="1:9" x14ac:dyDescent="0.2">
      <c r="A12" s="87">
        <v>6</v>
      </c>
      <c r="B12" s="88" t="s">
        <v>11</v>
      </c>
      <c r="C12" s="88" t="s">
        <v>12</v>
      </c>
      <c r="D12" s="88" t="s">
        <v>13</v>
      </c>
      <c r="E12" s="89">
        <v>90071</v>
      </c>
      <c r="F12" s="90">
        <v>3643.2818790000001</v>
      </c>
      <c r="G12" s="91">
        <v>3.6342350000000002E-2</v>
      </c>
      <c r="H12" s="82" t="s">
        <v>140</v>
      </c>
    </row>
    <row r="13" spans="1:9" x14ac:dyDescent="0.2">
      <c r="A13" s="87">
        <v>7</v>
      </c>
      <c r="B13" s="88" t="s">
        <v>464</v>
      </c>
      <c r="C13" s="88" t="s">
        <v>465</v>
      </c>
      <c r="D13" s="88" t="s">
        <v>44</v>
      </c>
      <c r="E13" s="89">
        <v>710723</v>
      </c>
      <c r="F13" s="90">
        <v>2980.772262</v>
      </c>
      <c r="G13" s="91">
        <v>2.973371E-2</v>
      </c>
      <c r="H13" s="82" t="s">
        <v>140</v>
      </c>
    </row>
    <row r="14" spans="1:9" x14ac:dyDescent="0.2">
      <c r="A14" s="87">
        <v>8</v>
      </c>
      <c r="B14" s="88" t="s">
        <v>333</v>
      </c>
      <c r="C14" s="88" t="s">
        <v>334</v>
      </c>
      <c r="D14" s="88" t="s">
        <v>232</v>
      </c>
      <c r="E14" s="89">
        <v>77774</v>
      </c>
      <c r="F14" s="90">
        <v>2552.54268</v>
      </c>
      <c r="G14" s="91">
        <v>2.546205E-2</v>
      </c>
      <c r="H14" s="82" t="s">
        <v>140</v>
      </c>
    </row>
    <row r="15" spans="1:9" x14ac:dyDescent="0.2">
      <c r="A15" s="87">
        <v>9</v>
      </c>
      <c r="B15" s="88" t="s">
        <v>42</v>
      </c>
      <c r="C15" s="88" t="s">
        <v>43</v>
      </c>
      <c r="D15" s="88" t="s">
        <v>44</v>
      </c>
      <c r="E15" s="89">
        <v>240000</v>
      </c>
      <c r="F15" s="90">
        <v>2544</v>
      </c>
      <c r="G15" s="91">
        <v>2.537683E-2</v>
      </c>
      <c r="H15" s="82" t="s">
        <v>140</v>
      </c>
    </row>
    <row r="16" spans="1:9" x14ac:dyDescent="0.2">
      <c r="A16" s="87">
        <v>10</v>
      </c>
      <c r="B16" s="88" t="s">
        <v>466</v>
      </c>
      <c r="C16" s="88" t="s">
        <v>467</v>
      </c>
      <c r="D16" s="88" t="s">
        <v>123</v>
      </c>
      <c r="E16" s="89">
        <v>190810</v>
      </c>
      <c r="F16" s="90">
        <v>1937.5801449999999</v>
      </c>
      <c r="G16" s="91">
        <v>1.9327690000000002E-2</v>
      </c>
      <c r="H16" s="82" t="s">
        <v>140</v>
      </c>
    </row>
    <row r="17" spans="1:8" x14ac:dyDescent="0.2">
      <c r="A17" s="83">
        <v>11</v>
      </c>
      <c r="B17" s="84" t="s">
        <v>965</v>
      </c>
      <c r="C17" s="84" t="s">
        <v>1139</v>
      </c>
      <c r="D17" s="84" t="s">
        <v>16</v>
      </c>
      <c r="E17" s="85">
        <v>675000</v>
      </c>
      <c r="F17" s="86">
        <f>153125000/10^5</f>
        <v>1531.25</v>
      </c>
      <c r="G17" s="54">
        <f>F17/F161</f>
        <v>1.527447831279565E-2</v>
      </c>
      <c r="H17" s="82" t="s">
        <v>140</v>
      </c>
    </row>
    <row r="18" spans="1:8" x14ac:dyDescent="0.2">
      <c r="A18" s="87">
        <v>12</v>
      </c>
      <c r="B18" s="88" t="s">
        <v>317</v>
      </c>
      <c r="C18" s="88" t="s">
        <v>318</v>
      </c>
      <c r="D18" s="88" t="s">
        <v>227</v>
      </c>
      <c r="E18" s="89">
        <v>426310</v>
      </c>
      <c r="F18" s="90">
        <v>1398.7231099999999</v>
      </c>
      <c r="G18" s="91">
        <v>1.39525E-2</v>
      </c>
      <c r="H18" s="82" t="s">
        <v>140</v>
      </c>
    </row>
    <row r="19" spans="1:8" x14ac:dyDescent="0.2">
      <c r="A19" s="87">
        <v>13</v>
      </c>
      <c r="B19" s="88" t="s">
        <v>626</v>
      </c>
      <c r="C19" s="88" t="s">
        <v>627</v>
      </c>
      <c r="D19" s="88" t="s">
        <v>183</v>
      </c>
      <c r="E19" s="89">
        <v>131250</v>
      </c>
      <c r="F19" s="90">
        <v>1387.3125</v>
      </c>
      <c r="G19" s="91">
        <v>1.3838680000000001E-2</v>
      </c>
      <c r="H19" s="82" t="s">
        <v>140</v>
      </c>
    </row>
    <row r="20" spans="1:8" x14ac:dyDescent="0.2">
      <c r="A20" s="87">
        <v>14</v>
      </c>
      <c r="B20" s="88" t="s">
        <v>731</v>
      </c>
      <c r="C20" s="88" t="s">
        <v>732</v>
      </c>
      <c r="D20" s="88" t="s">
        <v>129</v>
      </c>
      <c r="E20" s="89">
        <v>89100</v>
      </c>
      <c r="F20" s="90">
        <v>1165.1606999999999</v>
      </c>
      <c r="G20" s="91">
        <v>1.162268E-2</v>
      </c>
      <c r="H20" s="82" t="s">
        <v>140</v>
      </c>
    </row>
    <row r="21" spans="1:8" x14ac:dyDescent="0.2">
      <c r="A21" s="87">
        <v>15</v>
      </c>
      <c r="B21" s="88" t="s">
        <v>188</v>
      </c>
      <c r="C21" s="88" t="s">
        <v>189</v>
      </c>
      <c r="D21" s="88" t="s">
        <v>190</v>
      </c>
      <c r="E21" s="89">
        <v>58206</v>
      </c>
      <c r="F21" s="90">
        <v>1155.5637180000001</v>
      </c>
      <c r="G21" s="91">
        <v>1.1526939999999999E-2</v>
      </c>
      <c r="H21" s="82" t="s">
        <v>140</v>
      </c>
    </row>
    <row r="22" spans="1:8" ht="25.5" x14ac:dyDescent="0.2">
      <c r="A22" s="87">
        <v>16</v>
      </c>
      <c r="B22" s="88" t="s">
        <v>237</v>
      </c>
      <c r="C22" s="88" t="s">
        <v>238</v>
      </c>
      <c r="D22" s="88" t="s">
        <v>220</v>
      </c>
      <c r="E22" s="89">
        <v>59666</v>
      </c>
      <c r="F22" s="90">
        <v>1024.5248859999999</v>
      </c>
      <c r="G22" s="91">
        <v>1.0219809999999999E-2</v>
      </c>
      <c r="H22" s="82" t="s">
        <v>140</v>
      </c>
    </row>
    <row r="23" spans="1:8" ht="25.5" x14ac:dyDescent="0.2">
      <c r="A23" s="87">
        <v>17</v>
      </c>
      <c r="B23" s="88" t="s">
        <v>218</v>
      </c>
      <c r="C23" s="88" t="s">
        <v>219</v>
      </c>
      <c r="D23" s="88" t="s">
        <v>220</v>
      </c>
      <c r="E23" s="89">
        <v>53536</v>
      </c>
      <c r="F23" s="90">
        <v>1003.8</v>
      </c>
      <c r="G23" s="91">
        <v>1.0013080000000001E-2</v>
      </c>
      <c r="H23" s="82" t="s">
        <v>140</v>
      </c>
    </row>
    <row r="24" spans="1:8" x14ac:dyDescent="0.2">
      <c r="A24" s="87">
        <v>18</v>
      </c>
      <c r="B24" s="88" t="s">
        <v>319</v>
      </c>
      <c r="C24" s="88" t="s">
        <v>320</v>
      </c>
      <c r="D24" s="88" t="s">
        <v>190</v>
      </c>
      <c r="E24" s="89">
        <v>7751</v>
      </c>
      <c r="F24" s="90">
        <v>971.97540000000004</v>
      </c>
      <c r="G24" s="91">
        <v>9.6956200000000003E-3</v>
      </c>
      <c r="H24" s="82" t="s">
        <v>140</v>
      </c>
    </row>
    <row r="25" spans="1:8" x14ac:dyDescent="0.2">
      <c r="A25" s="87">
        <v>19</v>
      </c>
      <c r="B25" s="88" t="s">
        <v>470</v>
      </c>
      <c r="C25" s="88" t="s">
        <v>471</v>
      </c>
      <c r="D25" s="88" t="s">
        <v>183</v>
      </c>
      <c r="E25" s="89">
        <v>47375</v>
      </c>
      <c r="F25" s="90">
        <v>957.44875000000002</v>
      </c>
      <c r="G25" s="91">
        <v>9.5507100000000004E-3</v>
      </c>
      <c r="H25" s="82" t="s">
        <v>140</v>
      </c>
    </row>
    <row r="26" spans="1:8" ht="25.5" x14ac:dyDescent="0.2">
      <c r="A26" s="87">
        <v>20</v>
      </c>
      <c r="B26" s="88" t="s">
        <v>325</v>
      </c>
      <c r="C26" s="88" t="s">
        <v>326</v>
      </c>
      <c r="D26" s="88" t="s">
        <v>183</v>
      </c>
      <c r="E26" s="89">
        <v>48444</v>
      </c>
      <c r="F26" s="90">
        <v>899.798856</v>
      </c>
      <c r="G26" s="91">
        <v>8.9756499999999999E-3</v>
      </c>
      <c r="H26" s="82" t="s">
        <v>140</v>
      </c>
    </row>
    <row r="27" spans="1:8" x14ac:dyDescent="0.2">
      <c r="A27" s="87">
        <v>21</v>
      </c>
      <c r="B27" s="88" t="s">
        <v>230</v>
      </c>
      <c r="C27" s="88" t="s">
        <v>231</v>
      </c>
      <c r="D27" s="88" t="s">
        <v>232</v>
      </c>
      <c r="E27" s="89">
        <v>20298</v>
      </c>
      <c r="F27" s="90">
        <v>881.19707400000004</v>
      </c>
      <c r="G27" s="91">
        <v>8.7900900000000004E-3</v>
      </c>
      <c r="H27" s="82" t="s">
        <v>140</v>
      </c>
    </row>
    <row r="28" spans="1:8" x14ac:dyDescent="0.2">
      <c r="A28" s="87">
        <v>22</v>
      </c>
      <c r="B28" s="88" t="s">
        <v>20</v>
      </c>
      <c r="C28" s="88" t="s">
        <v>21</v>
      </c>
      <c r="D28" s="88" t="s">
        <v>22</v>
      </c>
      <c r="E28" s="89">
        <v>256500</v>
      </c>
      <c r="F28" s="90">
        <v>839.78099999999995</v>
      </c>
      <c r="G28" s="91">
        <v>8.3769599999999993E-3</v>
      </c>
      <c r="H28" s="82" t="s">
        <v>140</v>
      </c>
    </row>
    <row r="29" spans="1:8" x14ac:dyDescent="0.2">
      <c r="A29" s="87">
        <v>23</v>
      </c>
      <c r="B29" s="88" t="s">
        <v>297</v>
      </c>
      <c r="C29" s="88" t="s">
        <v>298</v>
      </c>
      <c r="D29" s="88" t="s">
        <v>190</v>
      </c>
      <c r="E29" s="89">
        <v>94023</v>
      </c>
      <c r="F29" s="90">
        <v>801.21699450000006</v>
      </c>
      <c r="G29" s="91">
        <v>7.9922799999999992E-3</v>
      </c>
      <c r="H29" s="82" t="s">
        <v>140</v>
      </c>
    </row>
    <row r="30" spans="1:8" x14ac:dyDescent="0.2">
      <c r="A30" s="87">
        <v>24</v>
      </c>
      <c r="B30" s="88" t="s">
        <v>113</v>
      </c>
      <c r="C30" s="88" t="s">
        <v>114</v>
      </c>
      <c r="D30" s="88" t="s">
        <v>115</v>
      </c>
      <c r="E30" s="89">
        <v>9845</v>
      </c>
      <c r="F30" s="90">
        <v>750.18899999999996</v>
      </c>
      <c r="G30" s="91">
        <v>7.4832600000000003E-3</v>
      </c>
      <c r="H30" s="82" t="s">
        <v>140</v>
      </c>
    </row>
    <row r="31" spans="1:8" x14ac:dyDescent="0.2">
      <c r="A31" s="87">
        <v>25</v>
      </c>
      <c r="B31" s="88" t="s">
        <v>468</v>
      </c>
      <c r="C31" s="88" t="s">
        <v>469</v>
      </c>
      <c r="D31" s="88" t="s">
        <v>123</v>
      </c>
      <c r="E31" s="89">
        <v>170036</v>
      </c>
      <c r="F31" s="90">
        <v>739.911654</v>
      </c>
      <c r="G31" s="91">
        <v>7.3807400000000002E-3</v>
      </c>
      <c r="H31" s="82" t="s">
        <v>140</v>
      </c>
    </row>
    <row r="32" spans="1:8" x14ac:dyDescent="0.2">
      <c r="A32" s="87">
        <v>26</v>
      </c>
      <c r="B32" s="88" t="s">
        <v>278</v>
      </c>
      <c r="C32" s="88" t="s">
        <v>279</v>
      </c>
      <c r="D32" s="88" t="s">
        <v>203</v>
      </c>
      <c r="E32" s="89">
        <v>332277</v>
      </c>
      <c r="F32" s="90">
        <v>638.17120620000003</v>
      </c>
      <c r="G32" s="91">
        <v>6.36587E-3</v>
      </c>
      <c r="H32" s="82" t="s">
        <v>140</v>
      </c>
    </row>
    <row r="33" spans="1:8" ht="25.5" x14ac:dyDescent="0.2">
      <c r="A33" s="87">
        <v>27</v>
      </c>
      <c r="B33" s="88" t="s">
        <v>191</v>
      </c>
      <c r="C33" s="88" t="s">
        <v>192</v>
      </c>
      <c r="D33" s="88" t="s">
        <v>193</v>
      </c>
      <c r="E33" s="89">
        <v>33451</v>
      </c>
      <c r="F33" s="90">
        <v>637.54260899999997</v>
      </c>
      <c r="G33" s="91">
        <v>6.3596E-3</v>
      </c>
      <c r="H33" s="82" t="s">
        <v>140</v>
      </c>
    </row>
    <row r="34" spans="1:8" ht="25.5" x14ac:dyDescent="0.2">
      <c r="A34" s="87">
        <v>28</v>
      </c>
      <c r="B34" s="88" t="s">
        <v>474</v>
      </c>
      <c r="C34" s="88" t="s">
        <v>475</v>
      </c>
      <c r="D34" s="88" t="s">
        <v>215</v>
      </c>
      <c r="E34" s="89">
        <v>31920</v>
      </c>
      <c r="F34" s="90">
        <v>633.54816000000005</v>
      </c>
      <c r="G34" s="91">
        <v>6.3197499999999998E-3</v>
      </c>
      <c r="H34" s="82" t="s">
        <v>140</v>
      </c>
    </row>
    <row r="35" spans="1:8" x14ac:dyDescent="0.2">
      <c r="A35" s="87">
        <v>29</v>
      </c>
      <c r="B35" s="88" t="s">
        <v>472</v>
      </c>
      <c r="C35" s="88" t="s">
        <v>473</v>
      </c>
      <c r="D35" s="88" t="s">
        <v>183</v>
      </c>
      <c r="E35" s="89">
        <v>136259</v>
      </c>
      <c r="F35" s="90">
        <v>631.96924200000001</v>
      </c>
      <c r="G35" s="91">
        <v>6.3039999999999997E-3</v>
      </c>
      <c r="H35" s="82" t="s">
        <v>140</v>
      </c>
    </row>
    <row r="36" spans="1:8" x14ac:dyDescent="0.2">
      <c r="A36" s="87">
        <v>30</v>
      </c>
      <c r="B36" s="88" t="s">
        <v>340</v>
      </c>
      <c r="C36" s="88" t="s">
        <v>341</v>
      </c>
      <c r="D36" s="88" t="s">
        <v>51</v>
      </c>
      <c r="E36" s="89">
        <v>83167</v>
      </c>
      <c r="F36" s="90">
        <v>628.74252000000001</v>
      </c>
      <c r="G36" s="91">
        <v>6.2718100000000001E-3</v>
      </c>
      <c r="H36" s="82" t="s">
        <v>140</v>
      </c>
    </row>
    <row r="37" spans="1:8" x14ac:dyDescent="0.2">
      <c r="A37" s="87">
        <v>31</v>
      </c>
      <c r="B37" s="88" t="s">
        <v>87</v>
      </c>
      <c r="C37" s="88" t="s">
        <v>88</v>
      </c>
      <c r="D37" s="88" t="s">
        <v>31</v>
      </c>
      <c r="E37" s="89">
        <v>11879</v>
      </c>
      <c r="F37" s="90">
        <v>606.42295000000001</v>
      </c>
      <c r="G37" s="91">
        <v>6.0491700000000004E-3</v>
      </c>
      <c r="H37" s="82" t="s">
        <v>140</v>
      </c>
    </row>
    <row r="38" spans="1:8" x14ac:dyDescent="0.2">
      <c r="A38" s="87">
        <v>32</v>
      </c>
      <c r="B38" s="88" t="s">
        <v>274</v>
      </c>
      <c r="C38" s="88" t="s">
        <v>275</v>
      </c>
      <c r="D38" s="88" t="s">
        <v>34</v>
      </c>
      <c r="E38" s="89">
        <v>43952</v>
      </c>
      <c r="F38" s="90">
        <v>560.82752000000005</v>
      </c>
      <c r="G38" s="91">
        <v>5.5943499999999997E-3</v>
      </c>
      <c r="H38" s="82" t="s">
        <v>140</v>
      </c>
    </row>
    <row r="39" spans="1:8" x14ac:dyDescent="0.2">
      <c r="A39" s="87">
        <v>33</v>
      </c>
      <c r="B39" s="88" t="s">
        <v>476</v>
      </c>
      <c r="C39" s="88" t="s">
        <v>477</v>
      </c>
      <c r="D39" s="88" t="s">
        <v>203</v>
      </c>
      <c r="E39" s="89">
        <v>16089</v>
      </c>
      <c r="F39" s="90">
        <v>547.02599999999995</v>
      </c>
      <c r="G39" s="91">
        <v>5.4566800000000002E-3</v>
      </c>
      <c r="H39" s="82" t="s">
        <v>140</v>
      </c>
    </row>
    <row r="40" spans="1:8" x14ac:dyDescent="0.2">
      <c r="A40" s="87">
        <v>34</v>
      </c>
      <c r="B40" s="88" t="s">
        <v>321</v>
      </c>
      <c r="C40" s="88" t="s">
        <v>322</v>
      </c>
      <c r="D40" s="88" t="s">
        <v>37</v>
      </c>
      <c r="E40" s="89">
        <v>7635</v>
      </c>
      <c r="F40" s="90">
        <v>537.77122499999996</v>
      </c>
      <c r="G40" s="91">
        <v>5.3643600000000003E-3</v>
      </c>
      <c r="H40" s="82" t="s">
        <v>140</v>
      </c>
    </row>
    <row r="41" spans="1:8" x14ac:dyDescent="0.2">
      <c r="A41" s="87">
        <v>35</v>
      </c>
      <c r="B41" s="88" t="s">
        <v>93</v>
      </c>
      <c r="C41" s="88" t="s">
        <v>94</v>
      </c>
      <c r="D41" s="88" t="s">
        <v>77</v>
      </c>
      <c r="E41" s="89">
        <v>113125</v>
      </c>
      <c r="F41" s="90">
        <v>516.07624999999996</v>
      </c>
      <c r="G41" s="91">
        <v>5.1479500000000001E-3</v>
      </c>
      <c r="H41" s="82" t="s">
        <v>140</v>
      </c>
    </row>
    <row r="42" spans="1:8" x14ac:dyDescent="0.2">
      <c r="A42" s="87">
        <v>36</v>
      </c>
      <c r="B42" s="88" t="s">
        <v>478</v>
      </c>
      <c r="C42" s="88" t="s">
        <v>479</v>
      </c>
      <c r="D42" s="88" t="s">
        <v>112</v>
      </c>
      <c r="E42" s="89">
        <v>899115</v>
      </c>
      <c r="F42" s="90">
        <v>511.50652350000001</v>
      </c>
      <c r="G42" s="91">
        <v>5.1023600000000002E-3</v>
      </c>
      <c r="H42" s="82" t="s">
        <v>140</v>
      </c>
    </row>
    <row r="43" spans="1:8" x14ac:dyDescent="0.2">
      <c r="A43" s="87">
        <v>37</v>
      </c>
      <c r="B43" s="88" t="s">
        <v>480</v>
      </c>
      <c r="C43" s="88" t="s">
        <v>481</v>
      </c>
      <c r="D43" s="88" t="s">
        <v>34</v>
      </c>
      <c r="E43" s="89">
        <v>56006</v>
      </c>
      <c r="F43" s="90">
        <v>499.93755900000002</v>
      </c>
      <c r="G43" s="91">
        <v>4.9869600000000004E-3</v>
      </c>
      <c r="H43" s="82" t="s">
        <v>140</v>
      </c>
    </row>
    <row r="44" spans="1:8" x14ac:dyDescent="0.2">
      <c r="A44" s="87">
        <v>38</v>
      </c>
      <c r="B44" s="88" t="s">
        <v>488</v>
      </c>
      <c r="C44" s="88" t="s">
        <v>489</v>
      </c>
      <c r="D44" s="88" t="s">
        <v>183</v>
      </c>
      <c r="E44" s="89">
        <v>41859</v>
      </c>
      <c r="F44" s="90">
        <v>487.53177299999999</v>
      </c>
      <c r="G44" s="91">
        <v>4.8632099999999998E-3</v>
      </c>
      <c r="H44" s="82" t="s">
        <v>140</v>
      </c>
    </row>
    <row r="45" spans="1:8" ht="25.5" x14ac:dyDescent="0.2">
      <c r="A45" s="87">
        <v>39</v>
      </c>
      <c r="B45" s="88" t="s">
        <v>23</v>
      </c>
      <c r="C45" s="88" t="s">
        <v>24</v>
      </c>
      <c r="D45" s="88" t="s">
        <v>25</v>
      </c>
      <c r="E45" s="89">
        <v>4176</v>
      </c>
      <c r="F45" s="90">
        <v>478.15199999999999</v>
      </c>
      <c r="G45" s="91">
        <v>4.7696500000000003E-3</v>
      </c>
      <c r="H45" s="82" t="s">
        <v>140</v>
      </c>
    </row>
    <row r="46" spans="1:8" ht="25.5" x14ac:dyDescent="0.2">
      <c r="A46" s="87">
        <v>40</v>
      </c>
      <c r="B46" s="88" t="s">
        <v>63</v>
      </c>
      <c r="C46" s="88" t="s">
        <v>64</v>
      </c>
      <c r="D46" s="88" t="s">
        <v>60</v>
      </c>
      <c r="E46" s="89">
        <v>136630</v>
      </c>
      <c r="F46" s="90">
        <v>464.54199999999997</v>
      </c>
      <c r="G46" s="91">
        <v>4.6338899999999999E-3</v>
      </c>
      <c r="H46" s="82" t="s">
        <v>140</v>
      </c>
    </row>
    <row r="47" spans="1:8" x14ac:dyDescent="0.2">
      <c r="A47" s="87">
        <v>41</v>
      </c>
      <c r="B47" s="88" t="s">
        <v>482</v>
      </c>
      <c r="C47" s="88" t="s">
        <v>483</v>
      </c>
      <c r="D47" s="88" t="s">
        <v>232</v>
      </c>
      <c r="E47" s="89">
        <v>2650</v>
      </c>
      <c r="F47" s="90">
        <v>464.43900000000002</v>
      </c>
      <c r="G47" s="91">
        <v>4.6328599999999999E-3</v>
      </c>
      <c r="H47" s="82" t="s">
        <v>140</v>
      </c>
    </row>
    <row r="48" spans="1:8" x14ac:dyDescent="0.2">
      <c r="A48" s="87">
        <v>42</v>
      </c>
      <c r="B48" s="88" t="s">
        <v>486</v>
      </c>
      <c r="C48" s="88" t="s">
        <v>487</v>
      </c>
      <c r="D48" s="88" t="s">
        <v>183</v>
      </c>
      <c r="E48" s="89">
        <v>9560</v>
      </c>
      <c r="F48" s="90">
        <v>460.96408000000002</v>
      </c>
      <c r="G48" s="91">
        <v>4.5982000000000002E-3</v>
      </c>
      <c r="H48" s="82" t="s">
        <v>140</v>
      </c>
    </row>
    <row r="49" spans="1:8" ht="25.5" x14ac:dyDescent="0.2">
      <c r="A49" s="87">
        <v>43</v>
      </c>
      <c r="B49" s="88" t="s">
        <v>264</v>
      </c>
      <c r="C49" s="88" t="s">
        <v>265</v>
      </c>
      <c r="D49" s="88" t="s">
        <v>215</v>
      </c>
      <c r="E49" s="89">
        <v>18891</v>
      </c>
      <c r="F49" s="90">
        <v>457.01107200000001</v>
      </c>
      <c r="G49" s="91">
        <v>4.5587600000000002E-3</v>
      </c>
      <c r="H49" s="82" t="s">
        <v>140</v>
      </c>
    </row>
    <row r="50" spans="1:8" ht="25.5" x14ac:dyDescent="0.2">
      <c r="A50" s="87">
        <v>44</v>
      </c>
      <c r="B50" s="88" t="s">
        <v>490</v>
      </c>
      <c r="C50" s="88" t="s">
        <v>491</v>
      </c>
      <c r="D50" s="88" t="s">
        <v>208</v>
      </c>
      <c r="E50" s="89">
        <v>41752</v>
      </c>
      <c r="F50" s="90">
        <v>450.83809600000001</v>
      </c>
      <c r="G50" s="91">
        <v>4.4971899999999999E-3</v>
      </c>
      <c r="H50" s="82" t="s">
        <v>140</v>
      </c>
    </row>
    <row r="51" spans="1:8" x14ac:dyDescent="0.2">
      <c r="A51" s="87">
        <v>45</v>
      </c>
      <c r="B51" s="88" t="s">
        <v>75</v>
      </c>
      <c r="C51" s="88" t="s">
        <v>76</v>
      </c>
      <c r="D51" s="88" t="s">
        <v>77</v>
      </c>
      <c r="E51" s="89">
        <v>8395</v>
      </c>
      <c r="F51" s="90">
        <v>439.39429999999999</v>
      </c>
      <c r="G51" s="91">
        <v>4.3830300000000004E-3</v>
      </c>
      <c r="H51" s="82" t="s">
        <v>140</v>
      </c>
    </row>
    <row r="52" spans="1:8" ht="25.5" x14ac:dyDescent="0.2">
      <c r="A52" s="87">
        <v>46</v>
      </c>
      <c r="B52" s="88" t="s">
        <v>384</v>
      </c>
      <c r="C52" s="88" t="s">
        <v>385</v>
      </c>
      <c r="D52" s="88" t="s">
        <v>215</v>
      </c>
      <c r="E52" s="89">
        <v>51551</v>
      </c>
      <c r="F52" s="90">
        <v>427.10003499999999</v>
      </c>
      <c r="G52" s="91">
        <v>4.2604000000000001E-3</v>
      </c>
      <c r="H52" s="82" t="s">
        <v>140</v>
      </c>
    </row>
    <row r="53" spans="1:8" ht="25.5" x14ac:dyDescent="0.2">
      <c r="A53" s="87">
        <v>47</v>
      </c>
      <c r="B53" s="88" t="s">
        <v>663</v>
      </c>
      <c r="C53" s="88" t="s">
        <v>664</v>
      </c>
      <c r="D53" s="88" t="s">
        <v>25</v>
      </c>
      <c r="E53" s="89">
        <v>105600</v>
      </c>
      <c r="F53" s="90">
        <v>423.61439999999999</v>
      </c>
      <c r="G53" s="91">
        <v>4.2256300000000002E-3</v>
      </c>
      <c r="H53" s="82" t="s">
        <v>140</v>
      </c>
    </row>
    <row r="54" spans="1:8" x14ac:dyDescent="0.2">
      <c r="A54" s="87">
        <v>48</v>
      </c>
      <c r="B54" s="88" t="s">
        <v>327</v>
      </c>
      <c r="C54" s="88" t="s">
        <v>328</v>
      </c>
      <c r="D54" s="88" t="s">
        <v>245</v>
      </c>
      <c r="E54" s="89">
        <v>25715</v>
      </c>
      <c r="F54" s="90">
        <v>410.89998500000002</v>
      </c>
      <c r="G54" s="91">
        <v>4.0987999999999997E-3</v>
      </c>
      <c r="H54" s="82" t="s">
        <v>140</v>
      </c>
    </row>
    <row r="55" spans="1:8" x14ac:dyDescent="0.2">
      <c r="A55" s="87">
        <v>49</v>
      </c>
      <c r="B55" s="88" t="s">
        <v>484</v>
      </c>
      <c r="C55" s="88" t="s">
        <v>485</v>
      </c>
      <c r="D55" s="88" t="s">
        <v>232</v>
      </c>
      <c r="E55" s="89">
        <v>3377</v>
      </c>
      <c r="F55" s="90">
        <v>409.63010000000003</v>
      </c>
      <c r="G55" s="91">
        <v>4.0861300000000003E-3</v>
      </c>
      <c r="H55" s="82" t="s">
        <v>140</v>
      </c>
    </row>
    <row r="56" spans="1:8" x14ac:dyDescent="0.2">
      <c r="A56" s="87">
        <v>50</v>
      </c>
      <c r="B56" s="88" t="s">
        <v>417</v>
      </c>
      <c r="C56" s="88" t="s">
        <v>418</v>
      </c>
      <c r="D56" s="88" t="s">
        <v>203</v>
      </c>
      <c r="E56" s="89">
        <v>11096</v>
      </c>
      <c r="F56" s="90">
        <v>407.71142400000002</v>
      </c>
      <c r="G56" s="91">
        <v>4.0669900000000004E-3</v>
      </c>
      <c r="H56" s="82" t="s">
        <v>140</v>
      </c>
    </row>
    <row r="57" spans="1:8" x14ac:dyDescent="0.2">
      <c r="A57" s="87">
        <v>51</v>
      </c>
      <c r="B57" s="88" t="s">
        <v>492</v>
      </c>
      <c r="C57" s="88" t="s">
        <v>493</v>
      </c>
      <c r="D57" s="88" t="s">
        <v>379</v>
      </c>
      <c r="E57" s="89">
        <v>176321</v>
      </c>
      <c r="F57" s="90">
        <v>400.08998109999999</v>
      </c>
      <c r="G57" s="91">
        <v>3.9909699999999999E-3</v>
      </c>
      <c r="H57" s="82" t="s">
        <v>140</v>
      </c>
    </row>
    <row r="58" spans="1:8" x14ac:dyDescent="0.2">
      <c r="A58" s="87">
        <v>52</v>
      </c>
      <c r="B58" s="88" t="s">
        <v>295</v>
      </c>
      <c r="C58" s="88" t="s">
        <v>296</v>
      </c>
      <c r="D58" s="88" t="s">
        <v>51</v>
      </c>
      <c r="E58" s="89">
        <v>63462</v>
      </c>
      <c r="F58" s="90">
        <v>388.165323</v>
      </c>
      <c r="G58" s="91">
        <v>3.8720199999999999E-3</v>
      </c>
      <c r="H58" s="82" t="s">
        <v>140</v>
      </c>
    </row>
    <row r="59" spans="1:8" ht="25.5" x14ac:dyDescent="0.2">
      <c r="A59" s="87">
        <v>53</v>
      </c>
      <c r="B59" s="88" t="s">
        <v>254</v>
      </c>
      <c r="C59" s="88" t="s">
        <v>255</v>
      </c>
      <c r="D59" s="88" t="s">
        <v>215</v>
      </c>
      <c r="E59" s="89">
        <v>6650</v>
      </c>
      <c r="F59" s="90">
        <v>354.41174999999998</v>
      </c>
      <c r="G59" s="91">
        <v>3.5353200000000002E-3</v>
      </c>
      <c r="H59" s="82" t="s">
        <v>140</v>
      </c>
    </row>
    <row r="60" spans="1:8" x14ac:dyDescent="0.2">
      <c r="A60" s="87">
        <v>54</v>
      </c>
      <c r="B60" s="88" t="s">
        <v>54</v>
      </c>
      <c r="C60" s="88" t="s">
        <v>55</v>
      </c>
      <c r="D60" s="88" t="s">
        <v>37</v>
      </c>
      <c r="E60" s="89">
        <v>35740</v>
      </c>
      <c r="F60" s="90">
        <v>277.69979999999998</v>
      </c>
      <c r="G60" s="91">
        <v>2.7701000000000002E-3</v>
      </c>
      <c r="H60" s="82" t="s">
        <v>140</v>
      </c>
    </row>
    <row r="61" spans="1:8" x14ac:dyDescent="0.2">
      <c r="A61" s="87">
        <v>55</v>
      </c>
      <c r="B61" s="88" t="s">
        <v>654</v>
      </c>
      <c r="C61" s="88" t="s">
        <v>655</v>
      </c>
      <c r="D61" s="88" t="s">
        <v>232</v>
      </c>
      <c r="E61" s="89">
        <v>1700</v>
      </c>
      <c r="F61" s="90">
        <v>230.29900000000001</v>
      </c>
      <c r="G61" s="91">
        <v>2.2972700000000001E-3</v>
      </c>
      <c r="H61" s="82" t="s">
        <v>140</v>
      </c>
    </row>
    <row r="62" spans="1:8" x14ac:dyDescent="0.2">
      <c r="A62" s="87">
        <v>56</v>
      </c>
      <c r="B62" s="88" t="s">
        <v>119</v>
      </c>
      <c r="C62" s="88" t="s">
        <v>120</v>
      </c>
      <c r="D62" s="88" t="s">
        <v>37</v>
      </c>
      <c r="E62" s="89">
        <v>51005</v>
      </c>
      <c r="F62" s="90">
        <v>210.06409249999999</v>
      </c>
      <c r="G62" s="91">
        <v>2.0954300000000001E-3</v>
      </c>
      <c r="H62" s="82" t="s">
        <v>140</v>
      </c>
    </row>
    <row r="63" spans="1:8" ht="51" x14ac:dyDescent="0.2">
      <c r="A63" s="87">
        <v>57</v>
      </c>
      <c r="B63" s="88" t="s">
        <v>124</v>
      </c>
      <c r="C63" s="88" t="s">
        <v>125</v>
      </c>
      <c r="D63" s="88" t="s">
        <v>126</v>
      </c>
      <c r="E63" s="89">
        <v>118055</v>
      </c>
      <c r="F63" s="90">
        <v>207.35180199999999</v>
      </c>
      <c r="G63" s="91">
        <v>2.0683699999999999E-3</v>
      </c>
      <c r="H63" s="82" t="s">
        <v>140</v>
      </c>
    </row>
    <row r="64" spans="1:8" ht="25.5" x14ac:dyDescent="0.2">
      <c r="A64" s="87">
        <v>58</v>
      </c>
      <c r="B64" s="88" t="s">
        <v>427</v>
      </c>
      <c r="C64" s="88" t="s">
        <v>428</v>
      </c>
      <c r="D64" s="88" t="s">
        <v>285</v>
      </c>
      <c r="E64" s="89">
        <v>23435</v>
      </c>
      <c r="F64" s="90">
        <v>192.83489750000001</v>
      </c>
      <c r="G64" s="91">
        <v>1.9235599999999999E-3</v>
      </c>
      <c r="H64" s="82" t="s">
        <v>140</v>
      </c>
    </row>
    <row r="65" spans="1:8" ht="25.5" x14ac:dyDescent="0.2">
      <c r="A65" s="87">
        <v>59</v>
      </c>
      <c r="B65" s="88" t="s">
        <v>494</v>
      </c>
      <c r="C65" s="88" t="s">
        <v>495</v>
      </c>
      <c r="D65" s="88" t="s">
        <v>496</v>
      </c>
      <c r="E65" s="89">
        <v>12055</v>
      </c>
      <c r="F65" s="90">
        <v>182.03049999999999</v>
      </c>
      <c r="G65" s="91">
        <v>1.8157900000000001E-3</v>
      </c>
      <c r="H65" s="82" t="s">
        <v>140</v>
      </c>
    </row>
    <row r="66" spans="1:8" ht="25.5" x14ac:dyDescent="0.2">
      <c r="A66" s="87">
        <v>60</v>
      </c>
      <c r="B66" s="88" t="s">
        <v>733</v>
      </c>
      <c r="C66" s="88" t="s">
        <v>734</v>
      </c>
      <c r="D66" s="88" t="s">
        <v>215</v>
      </c>
      <c r="E66" s="89">
        <v>7150</v>
      </c>
      <c r="F66" s="90">
        <v>122.7655</v>
      </c>
      <c r="G66" s="91">
        <v>1.2246100000000001E-3</v>
      </c>
      <c r="H66" s="82" t="s">
        <v>140</v>
      </c>
    </row>
    <row r="67" spans="1:8" x14ac:dyDescent="0.2">
      <c r="A67" s="92"/>
      <c r="B67" s="92"/>
      <c r="C67" s="93" t="s">
        <v>139</v>
      </c>
      <c r="D67" s="92"/>
      <c r="E67" s="92" t="s">
        <v>140</v>
      </c>
      <c r="F67" s="94">
        <f>SUM(F7:F66)</f>
        <v>78905.370885299984</v>
      </c>
      <c r="G67" s="95">
        <f>SUM(G7:G66)</f>
        <v>0.78709450831279548</v>
      </c>
      <c r="H67" s="82" t="s">
        <v>140</v>
      </c>
    </row>
    <row r="68" spans="1:8" x14ac:dyDescent="0.2">
      <c r="A68" s="92"/>
      <c r="B68" s="92"/>
      <c r="C68" s="96"/>
      <c r="D68" s="92"/>
      <c r="E68" s="92"/>
      <c r="F68" s="97"/>
      <c r="G68" s="97"/>
      <c r="H68" s="82" t="s">
        <v>140</v>
      </c>
    </row>
    <row r="69" spans="1:8" x14ac:dyDescent="0.2">
      <c r="A69" s="92"/>
      <c r="B69" s="92"/>
      <c r="C69" s="93" t="s">
        <v>141</v>
      </c>
      <c r="D69" s="92"/>
      <c r="E69" s="92"/>
      <c r="F69" s="92"/>
      <c r="G69" s="92"/>
      <c r="H69" s="82" t="s">
        <v>140</v>
      </c>
    </row>
    <row r="70" spans="1:8" x14ac:dyDescent="0.2">
      <c r="A70" s="92"/>
      <c r="B70" s="92"/>
      <c r="C70" s="93" t="s">
        <v>139</v>
      </c>
      <c r="D70" s="92"/>
      <c r="E70" s="92" t="s">
        <v>140</v>
      </c>
      <c r="F70" s="98" t="s">
        <v>142</v>
      </c>
      <c r="G70" s="95">
        <v>0</v>
      </c>
      <c r="H70" s="82" t="s">
        <v>140</v>
      </c>
    </row>
    <row r="71" spans="1:8" x14ac:dyDescent="0.2">
      <c r="A71" s="92"/>
      <c r="B71" s="92"/>
      <c r="C71" s="96"/>
      <c r="D71" s="92"/>
      <c r="E71" s="92"/>
      <c r="F71" s="97"/>
      <c r="G71" s="97"/>
      <c r="H71" s="82" t="s">
        <v>140</v>
      </c>
    </row>
    <row r="72" spans="1:8" x14ac:dyDescent="0.2">
      <c r="A72" s="92"/>
      <c r="B72" s="92"/>
      <c r="C72" s="93" t="s">
        <v>143</v>
      </c>
      <c r="D72" s="92"/>
      <c r="E72" s="92"/>
      <c r="F72" s="92"/>
      <c r="G72" s="92"/>
      <c r="H72" s="82" t="s">
        <v>140</v>
      </c>
    </row>
    <row r="73" spans="1:8" x14ac:dyDescent="0.2">
      <c r="A73" s="92"/>
      <c r="B73" s="92"/>
      <c r="C73" s="93" t="s">
        <v>139</v>
      </c>
      <c r="D73" s="92"/>
      <c r="E73" s="92" t="s">
        <v>140</v>
      </c>
      <c r="F73" s="98" t="s">
        <v>142</v>
      </c>
      <c r="G73" s="95">
        <v>0</v>
      </c>
      <c r="H73" s="82" t="s">
        <v>140</v>
      </c>
    </row>
    <row r="74" spans="1:8" x14ac:dyDescent="0.2">
      <c r="A74" s="92"/>
      <c r="B74" s="92"/>
      <c r="C74" s="96"/>
      <c r="D74" s="92"/>
      <c r="E74" s="92"/>
      <c r="F74" s="97"/>
      <c r="G74" s="97"/>
      <c r="H74" s="82" t="s">
        <v>140</v>
      </c>
    </row>
    <row r="75" spans="1:8" x14ac:dyDescent="0.2">
      <c r="A75" s="92"/>
      <c r="B75" s="92"/>
      <c r="C75" s="93" t="s">
        <v>144</v>
      </c>
      <c r="D75" s="92"/>
      <c r="E75" s="92"/>
      <c r="F75" s="92"/>
      <c r="G75" s="92"/>
      <c r="H75" s="82" t="s">
        <v>140</v>
      </c>
    </row>
    <row r="76" spans="1:8" x14ac:dyDescent="0.2">
      <c r="A76" s="92"/>
      <c r="B76" s="92"/>
      <c r="C76" s="93" t="s">
        <v>139</v>
      </c>
      <c r="D76" s="92"/>
      <c r="E76" s="92" t="s">
        <v>140</v>
      </c>
      <c r="F76" s="98" t="s">
        <v>142</v>
      </c>
      <c r="G76" s="95">
        <v>0</v>
      </c>
      <c r="H76" s="82" t="s">
        <v>140</v>
      </c>
    </row>
    <row r="77" spans="1:8" x14ac:dyDescent="0.2">
      <c r="A77" s="92"/>
      <c r="B77" s="92"/>
      <c r="C77" s="96"/>
      <c r="D77" s="92"/>
      <c r="E77" s="92"/>
      <c r="F77" s="97"/>
      <c r="G77" s="97"/>
      <c r="H77" s="82" t="s">
        <v>140</v>
      </c>
    </row>
    <row r="78" spans="1:8" x14ac:dyDescent="0.2">
      <c r="A78" s="92"/>
      <c r="B78" s="92"/>
      <c r="C78" s="93" t="s">
        <v>145</v>
      </c>
      <c r="D78" s="92"/>
      <c r="E78" s="92"/>
      <c r="F78" s="97"/>
      <c r="G78" s="97"/>
      <c r="H78" s="82" t="s">
        <v>140</v>
      </c>
    </row>
    <row r="79" spans="1:8" x14ac:dyDescent="0.2">
      <c r="A79" s="92"/>
      <c r="B79" s="92"/>
      <c r="C79" s="93" t="s">
        <v>139</v>
      </c>
      <c r="D79" s="92"/>
      <c r="E79" s="92" t="s">
        <v>140</v>
      </c>
      <c r="F79" s="98" t="s">
        <v>142</v>
      </c>
      <c r="G79" s="95">
        <v>0</v>
      </c>
      <c r="H79" s="82" t="s">
        <v>140</v>
      </c>
    </row>
    <row r="80" spans="1:8" x14ac:dyDescent="0.2">
      <c r="A80" s="92"/>
      <c r="B80" s="92"/>
      <c r="C80" s="96"/>
      <c r="D80" s="92"/>
      <c r="E80" s="92"/>
      <c r="F80" s="97"/>
      <c r="G80" s="97"/>
      <c r="H80" s="82" t="s">
        <v>140</v>
      </c>
    </row>
    <row r="81" spans="1:8" x14ac:dyDescent="0.2">
      <c r="A81" s="92"/>
      <c r="B81" s="92"/>
      <c r="C81" s="93" t="s">
        <v>146</v>
      </c>
      <c r="D81" s="92"/>
      <c r="E81" s="92"/>
      <c r="F81" s="97"/>
      <c r="G81" s="97"/>
      <c r="H81" s="82" t="s">
        <v>140</v>
      </c>
    </row>
    <row r="82" spans="1:8" x14ac:dyDescent="0.2">
      <c r="A82" s="87">
        <v>1</v>
      </c>
      <c r="B82" s="88"/>
      <c r="C82" s="88" t="s">
        <v>1140</v>
      </c>
      <c r="D82" s="88" t="s">
        <v>498</v>
      </c>
      <c r="E82" s="89">
        <v>-100</v>
      </c>
      <c r="F82" s="90">
        <v>-13.589</v>
      </c>
      <c r="G82" s="91">
        <f>F82/$F$161</f>
        <v>-1.35552578476787E-4</v>
      </c>
      <c r="H82" s="82" t="s">
        <v>140</v>
      </c>
    </row>
    <row r="83" spans="1:8" x14ac:dyDescent="0.2">
      <c r="A83" s="87">
        <v>2</v>
      </c>
      <c r="B83" s="88"/>
      <c r="C83" s="88" t="s">
        <v>1061</v>
      </c>
      <c r="D83" s="88" t="s">
        <v>498</v>
      </c>
      <c r="E83" s="89">
        <v>-2850</v>
      </c>
      <c r="F83" s="90">
        <v>-53.830800000000004</v>
      </c>
      <c r="G83" s="91">
        <f t="shared" ref="G83:G100" si="0">F83/$F$161</f>
        <v>-5.3697135488028739E-4</v>
      </c>
      <c r="H83" s="82" t="s">
        <v>140</v>
      </c>
    </row>
    <row r="84" spans="1:8" x14ac:dyDescent="0.2">
      <c r="A84" s="87">
        <v>3</v>
      </c>
      <c r="B84" s="88"/>
      <c r="C84" s="88" t="s">
        <v>1141</v>
      </c>
      <c r="D84" s="88" t="s">
        <v>498</v>
      </c>
      <c r="E84" s="89">
        <v>-7150</v>
      </c>
      <c r="F84" s="90">
        <v>-121.00660000000001</v>
      </c>
      <c r="G84" s="91">
        <f t="shared" si="0"/>
        <v>-1.2070613468768249E-3</v>
      </c>
      <c r="H84" s="82" t="s">
        <v>140</v>
      </c>
    </row>
    <row r="85" spans="1:8" x14ac:dyDescent="0.2">
      <c r="A85" s="87">
        <v>4</v>
      </c>
      <c r="B85" s="88"/>
      <c r="C85" s="88" t="s">
        <v>1028</v>
      </c>
      <c r="D85" s="88" t="s">
        <v>498</v>
      </c>
      <c r="E85" s="89">
        <v>-1600</v>
      </c>
      <c r="F85" s="90">
        <v>-216.672</v>
      </c>
      <c r="G85" s="91">
        <f t="shared" si="0"/>
        <v>-2.1613399281567732E-3</v>
      </c>
      <c r="H85" s="82" t="s">
        <v>140</v>
      </c>
    </row>
    <row r="86" spans="1:8" x14ac:dyDescent="0.2">
      <c r="A86" s="87">
        <v>5</v>
      </c>
      <c r="B86" s="88"/>
      <c r="C86" s="88" t="s">
        <v>1081</v>
      </c>
      <c r="D86" s="88" t="s">
        <v>498</v>
      </c>
      <c r="E86" s="89">
        <v>-12300</v>
      </c>
      <c r="F86" s="90">
        <v>-247.9803</v>
      </c>
      <c r="G86" s="91">
        <f t="shared" si="0"/>
        <v>-2.4736455277391406E-3</v>
      </c>
      <c r="H86" s="82" t="s">
        <v>140</v>
      </c>
    </row>
    <row r="87" spans="1:8" x14ac:dyDescent="0.2">
      <c r="A87" s="87">
        <v>6</v>
      </c>
      <c r="B87" s="88"/>
      <c r="C87" s="88" t="s">
        <v>1023</v>
      </c>
      <c r="D87" s="88" t="s">
        <v>498</v>
      </c>
      <c r="E87" s="89">
        <v>-105600</v>
      </c>
      <c r="F87" s="90">
        <v>-428.57760000000002</v>
      </c>
      <c r="G87" s="91">
        <f t="shared" si="0"/>
        <v>-4.2751342083591892E-3</v>
      </c>
      <c r="H87" s="82" t="s">
        <v>140</v>
      </c>
    </row>
    <row r="88" spans="1:8" x14ac:dyDescent="0.2">
      <c r="A88" s="87">
        <v>7</v>
      </c>
      <c r="B88" s="88"/>
      <c r="C88" s="88" t="s">
        <v>1078</v>
      </c>
      <c r="D88" s="88" t="s">
        <v>498</v>
      </c>
      <c r="E88" s="89">
        <v>-256500</v>
      </c>
      <c r="F88" s="90">
        <v>-835.03575000000001</v>
      </c>
      <c r="G88" s="91">
        <f t="shared" si="0"/>
        <v>-8.3296231534916252E-3</v>
      </c>
      <c r="H88" s="82" t="s">
        <v>140</v>
      </c>
    </row>
    <row r="89" spans="1:8" x14ac:dyDescent="0.2">
      <c r="A89" s="87">
        <v>8</v>
      </c>
      <c r="B89" s="88"/>
      <c r="C89" s="88" t="s">
        <v>1050</v>
      </c>
      <c r="D89" s="88" t="s">
        <v>498</v>
      </c>
      <c r="E89" s="89">
        <v>-109900</v>
      </c>
      <c r="F89" s="90">
        <v>-1127.73885</v>
      </c>
      <c r="G89" s="91">
        <f t="shared" si="0"/>
        <v>-1.1249386192210354E-2</v>
      </c>
      <c r="H89" s="82" t="s">
        <v>140</v>
      </c>
    </row>
    <row r="90" spans="1:8" x14ac:dyDescent="0.2">
      <c r="A90" s="87">
        <v>9</v>
      </c>
      <c r="B90" s="88"/>
      <c r="C90" s="88" t="s">
        <v>1142</v>
      </c>
      <c r="D90" s="88" t="s">
        <v>498</v>
      </c>
      <c r="E90" s="89">
        <v>-89100</v>
      </c>
      <c r="F90" s="90">
        <v>-1181.4659999999999</v>
      </c>
      <c r="G90" s="91">
        <f t="shared" si="0"/>
        <v>-1.1785323620770888E-2</v>
      </c>
      <c r="H90" s="82" t="s">
        <v>140</v>
      </c>
    </row>
    <row r="91" spans="1:8" x14ac:dyDescent="0.2">
      <c r="A91" s="87">
        <v>10</v>
      </c>
      <c r="B91" s="88"/>
      <c r="C91" s="88" t="s">
        <v>1053</v>
      </c>
      <c r="D91" s="88" t="s">
        <v>498</v>
      </c>
      <c r="E91" s="89">
        <v>-36600</v>
      </c>
      <c r="F91" s="90">
        <v>-1235.2865999999999</v>
      </c>
      <c r="G91" s="91">
        <f t="shared" si="0"/>
        <v>-1.232219322892217E-2</v>
      </c>
      <c r="H91" s="82" t="s">
        <v>140</v>
      </c>
    </row>
    <row r="92" spans="1:8" x14ac:dyDescent="0.2">
      <c r="A92" s="87">
        <v>11</v>
      </c>
      <c r="B92" s="88"/>
      <c r="C92" s="88" t="s">
        <v>1062</v>
      </c>
      <c r="D92" s="88" t="s">
        <v>498</v>
      </c>
      <c r="E92" s="89">
        <v>-131250</v>
      </c>
      <c r="F92" s="90">
        <v>-1405.29375</v>
      </c>
      <c r="G92" s="91">
        <f t="shared" si="0"/>
        <v>-1.4018043368151687E-2</v>
      </c>
      <c r="H92" s="82" t="s">
        <v>140</v>
      </c>
    </row>
    <row r="93" spans="1:8" x14ac:dyDescent="0.2">
      <c r="A93" s="87">
        <v>12</v>
      </c>
      <c r="B93" s="88"/>
      <c r="C93" s="88" t="s">
        <v>1057</v>
      </c>
      <c r="D93" s="88" t="s">
        <v>498</v>
      </c>
      <c r="E93" s="89">
        <v>-43750</v>
      </c>
      <c r="F93" s="90">
        <v>-1773.3625</v>
      </c>
      <c r="G93" s="91">
        <f t="shared" si="0"/>
        <v>-1.7689591540881681E-2</v>
      </c>
      <c r="H93" s="82" t="s">
        <v>140</v>
      </c>
    </row>
    <row r="94" spans="1:8" x14ac:dyDescent="0.2">
      <c r="A94" s="87">
        <v>13</v>
      </c>
      <c r="B94" s="88"/>
      <c r="C94" s="88" t="s">
        <v>1052</v>
      </c>
      <c r="D94" s="88" t="s">
        <v>498</v>
      </c>
      <c r="E94" s="89">
        <v>-454000</v>
      </c>
      <c r="F94" s="90">
        <v>-1937.4449999999999</v>
      </c>
      <c r="G94" s="91">
        <f t="shared" si="0"/>
        <v>-1.9326342292071422E-2</v>
      </c>
      <c r="H94" s="82" t="s">
        <v>140</v>
      </c>
    </row>
    <row r="95" spans="1:8" x14ac:dyDescent="0.2">
      <c r="A95" s="87">
        <v>14</v>
      </c>
      <c r="B95" s="88"/>
      <c r="C95" s="88" t="s">
        <v>1021</v>
      </c>
      <c r="D95" s="88" t="s">
        <v>498</v>
      </c>
      <c r="E95" s="89">
        <v>-240000</v>
      </c>
      <c r="F95" s="90">
        <v>-2527.92</v>
      </c>
      <c r="G95" s="91">
        <f t="shared" si="0"/>
        <v>-2.5216430508723187E-2</v>
      </c>
      <c r="H95" s="82" t="s">
        <v>140</v>
      </c>
    </row>
    <row r="96" spans="1:8" x14ac:dyDescent="0.2">
      <c r="A96" s="87">
        <v>15</v>
      </c>
      <c r="B96" s="88"/>
      <c r="C96" s="88" t="s">
        <v>1065</v>
      </c>
      <c r="D96" s="88" t="s">
        <v>498</v>
      </c>
      <c r="E96" s="89">
        <v>-578500</v>
      </c>
      <c r="F96" s="90">
        <v>-4137.7212499999996</v>
      </c>
      <c r="G96" s="91">
        <f t="shared" si="0"/>
        <v>-4.1274470855522417E-2</v>
      </c>
      <c r="H96" s="82" t="s">
        <v>140</v>
      </c>
    </row>
    <row r="97" spans="1:8" x14ac:dyDescent="0.2">
      <c r="A97" s="87">
        <v>16</v>
      </c>
      <c r="B97" s="88"/>
      <c r="C97" s="88" t="s">
        <v>1058</v>
      </c>
      <c r="D97" s="88" t="s">
        <v>498</v>
      </c>
      <c r="E97" s="89">
        <v>-374375</v>
      </c>
      <c r="F97" s="90">
        <v>-4759.0550000000003</v>
      </c>
      <c r="G97" s="91">
        <f t="shared" si="0"/>
        <v>-4.7472380334303156E-2</v>
      </c>
      <c r="H97" s="82" t="s">
        <v>140</v>
      </c>
    </row>
    <row r="98" spans="1:8" x14ac:dyDescent="0.2">
      <c r="A98" s="87">
        <v>17</v>
      </c>
      <c r="B98" s="88"/>
      <c r="C98" s="88" t="s">
        <v>1055</v>
      </c>
      <c r="D98" s="88" t="s">
        <v>498</v>
      </c>
      <c r="E98" s="89">
        <v>-348600</v>
      </c>
      <c r="F98" s="90">
        <v>-5074.5702000000001</v>
      </c>
      <c r="G98" s="91">
        <f t="shared" si="0"/>
        <v>-5.0619697937410016E-2</v>
      </c>
      <c r="H98" s="82" t="s">
        <v>140</v>
      </c>
    </row>
    <row r="99" spans="1:8" x14ac:dyDescent="0.2">
      <c r="A99" s="87">
        <v>18</v>
      </c>
      <c r="B99" s="88"/>
      <c r="C99" s="88" t="s">
        <v>1064</v>
      </c>
      <c r="D99" s="88" t="s">
        <v>498</v>
      </c>
      <c r="E99" s="89">
        <v>-437500</v>
      </c>
      <c r="F99" s="90">
        <v>-5692.3125</v>
      </c>
      <c r="G99" s="91">
        <f t="shared" si="0"/>
        <v>-5.678178209365263E-2</v>
      </c>
      <c r="H99" s="82" t="s">
        <v>140</v>
      </c>
    </row>
    <row r="100" spans="1:8" x14ac:dyDescent="0.2">
      <c r="A100" s="87">
        <v>19</v>
      </c>
      <c r="B100" s="88"/>
      <c r="C100" s="88" t="s">
        <v>1080</v>
      </c>
      <c r="D100" s="88" t="s">
        <v>498</v>
      </c>
      <c r="E100" s="89">
        <v>-399950</v>
      </c>
      <c r="F100" s="90">
        <v>-7497.86265</v>
      </c>
      <c r="G100" s="91">
        <f t="shared" si="0"/>
        <v>-7.4792450899425642E-2</v>
      </c>
      <c r="H100" s="82" t="s">
        <v>140</v>
      </c>
    </row>
    <row r="101" spans="1:8" x14ac:dyDescent="0.2">
      <c r="A101" s="92"/>
      <c r="B101" s="92"/>
      <c r="C101" s="93" t="s">
        <v>139</v>
      </c>
      <c r="D101" s="92"/>
      <c r="E101" s="92" t="s">
        <v>140</v>
      </c>
      <c r="F101" s="94">
        <f>SUM(F82:F100)</f>
        <v>-40266.726350000004</v>
      </c>
      <c r="G101" s="95">
        <f>SUM(G82:G100)</f>
        <v>-0.40166742097002589</v>
      </c>
      <c r="H101" s="82" t="s">
        <v>140</v>
      </c>
    </row>
    <row r="102" spans="1:8" x14ac:dyDescent="0.2">
      <c r="A102" s="92"/>
      <c r="B102" s="92"/>
      <c r="C102" s="96"/>
      <c r="D102" s="92"/>
      <c r="E102" s="92"/>
      <c r="F102" s="97"/>
      <c r="G102" s="97"/>
      <c r="H102" s="82" t="s">
        <v>140</v>
      </c>
    </row>
    <row r="103" spans="1:8" x14ac:dyDescent="0.2">
      <c r="A103" s="92"/>
      <c r="B103" s="92"/>
      <c r="C103" s="93" t="s">
        <v>147</v>
      </c>
      <c r="D103" s="92"/>
      <c r="E103" s="92"/>
      <c r="F103" s="94">
        <f>F67</f>
        <v>78905.370885299984</v>
      </c>
      <c r="G103" s="95">
        <f>G67</f>
        <v>0.78709450831279548</v>
      </c>
      <c r="H103" s="82" t="s">
        <v>140</v>
      </c>
    </row>
    <row r="104" spans="1:8" x14ac:dyDescent="0.2">
      <c r="A104" s="92"/>
      <c r="B104" s="92"/>
      <c r="C104" s="96"/>
      <c r="D104" s="92"/>
      <c r="E104" s="92"/>
      <c r="F104" s="97"/>
      <c r="G104" s="97"/>
      <c r="H104" s="82" t="s">
        <v>140</v>
      </c>
    </row>
    <row r="105" spans="1:8" x14ac:dyDescent="0.2">
      <c r="A105" s="92"/>
      <c r="B105" s="92"/>
      <c r="C105" s="93" t="s">
        <v>148</v>
      </c>
      <c r="D105" s="92"/>
      <c r="E105" s="92"/>
      <c r="F105" s="97"/>
      <c r="G105" s="97"/>
      <c r="H105" s="82" t="s">
        <v>140</v>
      </c>
    </row>
    <row r="106" spans="1:8" x14ac:dyDescent="0.2">
      <c r="A106" s="92"/>
      <c r="B106" s="92"/>
      <c r="C106" s="93" t="s">
        <v>10</v>
      </c>
      <c r="D106" s="92"/>
      <c r="E106" s="92"/>
      <c r="F106" s="97"/>
      <c r="G106" s="97"/>
      <c r="H106" s="82" t="s">
        <v>140</v>
      </c>
    </row>
    <row r="107" spans="1:8" x14ac:dyDescent="0.2">
      <c r="A107" s="87">
        <v>1</v>
      </c>
      <c r="B107" s="88" t="s">
        <v>735</v>
      </c>
      <c r="C107" s="88" t="s">
        <v>736</v>
      </c>
      <c r="D107" s="88" t="s">
        <v>504</v>
      </c>
      <c r="E107" s="89">
        <v>250</v>
      </c>
      <c r="F107" s="90">
        <v>2490.4625000000001</v>
      </c>
      <c r="G107" s="91">
        <v>2.484279E-2</v>
      </c>
      <c r="H107" s="82">
        <v>7.25</v>
      </c>
    </row>
    <row r="108" spans="1:8" ht="25.5" x14ac:dyDescent="0.2">
      <c r="A108" s="87">
        <v>2</v>
      </c>
      <c r="B108" s="88" t="s">
        <v>535</v>
      </c>
      <c r="C108" s="88" t="s">
        <v>536</v>
      </c>
      <c r="D108" s="88" t="s">
        <v>504</v>
      </c>
      <c r="E108" s="89">
        <v>1500</v>
      </c>
      <c r="F108" s="90">
        <v>1491.375</v>
      </c>
      <c r="G108" s="91">
        <v>1.487672E-2</v>
      </c>
      <c r="H108" s="82">
        <v>7.69</v>
      </c>
    </row>
    <row r="109" spans="1:8" ht="25.5" x14ac:dyDescent="0.2">
      <c r="A109" s="87">
        <v>3</v>
      </c>
      <c r="B109" s="88" t="s">
        <v>502</v>
      </c>
      <c r="C109" s="88" t="s">
        <v>503</v>
      </c>
      <c r="D109" s="88" t="s">
        <v>504</v>
      </c>
      <c r="E109" s="89">
        <v>1000</v>
      </c>
      <c r="F109" s="90">
        <v>997.16099999999994</v>
      </c>
      <c r="G109" s="91">
        <v>9.9468500000000001E-3</v>
      </c>
      <c r="H109" s="82">
        <v>7.63</v>
      </c>
    </row>
    <row r="110" spans="1:8" x14ac:dyDescent="0.2">
      <c r="A110" s="92"/>
      <c r="B110" s="92"/>
      <c r="C110" s="93" t="s">
        <v>139</v>
      </c>
      <c r="D110" s="92"/>
      <c r="E110" s="92" t="s">
        <v>140</v>
      </c>
      <c r="F110" s="94">
        <v>4978.9984999999997</v>
      </c>
      <c r="G110" s="95">
        <v>4.966636E-2</v>
      </c>
      <c r="H110" s="82" t="s">
        <v>140</v>
      </c>
    </row>
    <row r="111" spans="1:8" x14ac:dyDescent="0.2">
      <c r="A111" s="92"/>
      <c r="B111" s="92"/>
      <c r="C111" s="96"/>
      <c r="D111" s="92"/>
      <c r="E111" s="92"/>
      <c r="F111" s="97"/>
      <c r="G111" s="97"/>
      <c r="H111" s="82" t="s">
        <v>140</v>
      </c>
    </row>
    <row r="112" spans="1:8" x14ac:dyDescent="0.2">
      <c r="A112" s="92"/>
      <c r="B112" s="92"/>
      <c r="C112" s="93" t="s">
        <v>149</v>
      </c>
      <c r="D112" s="92"/>
      <c r="E112" s="92"/>
      <c r="F112" s="92"/>
      <c r="G112" s="92"/>
      <c r="H112" s="82" t="s">
        <v>140</v>
      </c>
    </row>
    <row r="113" spans="1:8" x14ac:dyDescent="0.2">
      <c r="A113" s="92"/>
      <c r="B113" s="92"/>
      <c r="C113" s="93" t="s">
        <v>139</v>
      </c>
      <c r="D113" s="92"/>
      <c r="E113" s="92" t="s">
        <v>140</v>
      </c>
      <c r="F113" s="98" t="s">
        <v>142</v>
      </c>
      <c r="G113" s="95">
        <v>0</v>
      </c>
      <c r="H113" s="82" t="s">
        <v>140</v>
      </c>
    </row>
    <row r="114" spans="1:8" x14ac:dyDescent="0.2">
      <c r="A114" s="92"/>
      <c r="B114" s="92"/>
      <c r="C114" s="96"/>
      <c r="D114" s="92"/>
      <c r="E114" s="92"/>
      <c r="F114" s="97"/>
      <c r="G114" s="97"/>
      <c r="H114" s="82" t="s">
        <v>140</v>
      </c>
    </row>
    <row r="115" spans="1:8" x14ac:dyDescent="0.2">
      <c r="A115" s="92"/>
      <c r="B115" s="92"/>
      <c r="C115" s="93" t="s">
        <v>150</v>
      </c>
      <c r="D115" s="92"/>
      <c r="E115" s="92"/>
      <c r="F115" s="92"/>
      <c r="G115" s="92"/>
      <c r="H115" s="82" t="s">
        <v>140</v>
      </c>
    </row>
    <row r="116" spans="1:8" ht="25.5" x14ac:dyDescent="0.2">
      <c r="A116" s="87">
        <v>1</v>
      </c>
      <c r="B116" s="88" t="s">
        <v>587</v>
      </c>
      <c r="C116" s="84" t="s">
        <v>1187</v>
      </c>
      <c r="D116" s="88" t="s">
        <v>460</v>
      </c>
      <c r="E116" s="89">
        <v>2500000</v>
      </c>
      <c r="F116" s="90">
        <v>2427.5324999999998</v>
      </c>
      <c r="G116" s="91">
        <v>2.4215049999999998E-2</v>
      </c>
      <c r="H116" s="82">
        <v>7.0327999999999999</v>
      </c>
    </row>
    <row r="117" spans="1:8" x14ac:dyDescent="0.2">
      <c r="A117" s="87">
        <v>2</v>
      </c>
      <c r="B117" s="88" t="s">
        <v>737</v>
      </c>
      <c r="C117" s="84" t="s">
        <v>1188</v>
      </c>
      <c r="D117" s="88" t="s">
        <v>460</v>
      </c>
      <c r="E117" s="89">
        <v>1500000</v>
      </c>
      <c r="F117" s="90">
        <v>1533.8969999999999</v>
      </c>
      <c r="G117" s="91">
        <v>1.5300879999999999E-2</v>
      </c>
      <c r="H117" s="82">
        <v>6.319</v>
      </c>
    </row>
    <row r="118" spans="1:8" ht="25.5" x14ac:dyDescent="0.2">
      <c r="A118" s="87">
        <v>3</v>
      </c>
      <c r="B118" s="88" t="s">
        <v>589</v>
      </c>
      <c r="C118" s="88" t="s">
        <v>590</v>
      </c>
      <c r="D118" s="88" t="s">
        <v>460</v>
      </c>
      <c r="E118" s="89">
        <v>1500000</v>
      </c>
      <c r="F118" s="90">
        <v>1522.3215</v>
      </c>
      <c r="G118" s="91">
        <v>1.518542E-2</v>
      </c>
      <c r="H118" s="82">
        <v>7.1729000000000003</v>
      </c>
    </row>
    <row r="119" spans="1:8" ht="25.5" x14ac:dyDescent="0.2">
      <c r="A119" s="87">
        <v>4</v>
      </c>
      <c r="B119" s="88" t="s">
        <v>739</v>
      </c>
      <c r="C119" s="84" t="s">
        <v>1189</v>
      </c>
      <c r="D119" s="88" t="s">
        <v>460</v>
      </c>
      <c r="E119" s="89">
        <v>1500000</v>
      </c>
      <c r="F119" s="90">
        <v>1476.1365000000001</v>
      </c>
      <c r="G119" s="91">
        <v>1.472471E-2</v>
      </c>
      <c r="H119" s="82">
        <v>6.5818000000000003</v>
      </c>
    </row>
    <row r="120" spans="1:8" ht="25.5" x14ac:dyDescent="0.2">
      <c r="A120" s="87">
        <v>5</v>
      </c>
      <c r="B120" s="88" t="s">
        <v>741</v>
      </c>
      <c r="C120" s="88" t="s">
        <v>742</v>
      </c>
      <c r="D120" s="88" t="s">
        <v>460</v>
      </c>
      <c r="E120" s="89">
        <v>500000</v>
      </c>
      <c r="F120" s="90">
        <v>508.49950000000001</v>
      </c>
      <c r="G120" s="91">
        <v>5.0723699999999997E-3</v>
      </c>
      <c r="H120" s="82">
        <v>6.4531999999999998</v>
      </c>
    </row>
    <row r="121" spans="1:8" x14ac:dyDescent="0.2">
      <c r="A121" s="92"/>
      <c r="B121" s="92"/>
      <c r="C121" s="93" t="s">
        <v>139</v>
      </c>
      <c r="D121" s="92"/>
      <c r="E121" s="92" t="s">
        <v>140</v>
      </c>
      <c r="F121" s="94">
        <v>7468.3869999999997</v>
      </c>
      <c r="G121" s="95">
        <v>7.4498430000000004E-2</v>
      </c>
      <c r="H121" s="82" t="s">
        <v>140</v>
      </c>
    </row>
    <row r="122" spans="1:8" x14ac:dyDescent="0.2">
      <c r="A122" s="92"/>
      <c r="B122" s="92"/>
      <c r="C122" s="96"/>
      <c r="D122" s="92"/>
      <c r="E122" s="92"/>
      <c r="F122" s="97"/>
      <c r="G122" s="97"/>
      <c r="H122" s="82" t="s">
        <v>140</v>
      </c>
    </row>
    <row r="123" spans="1:8" x14ac:dyDescent="0.2">
      <c r="A123" s="92"/>
      <c r="B123" s="92"/>
      <c r="C123" s="93" t="s">
        <v>151</v>
      </c>
      <c r="D123" s="92"/>
      <c r="E123" s="92"/>
      <c r="F123" s="97"/>
      <c r="G123" s="97"/>
      <c r="H123" s="82" t="s">
        <v>140</v>
      </c>
    </row>
    <row r="124" spans="1:8" x14ac:dyDescent="0.2">
      <c r="A124" s="92"/>
      <c r="B124" s="92"/>
      <c r="C124" s="93" t="s">
        <v>139</v>
      </c>
      <c r="D124" s="92"/>
      <c r="E124" s="92" t="s">
        <v>140</v>
      </c>
      <c r="F124" s="98" t="s">
        <v>142</v>
      </c>
      <c r="G124" s="95">
        <v>0</v>
      </c>
      <c r="H124" s="82" t="s">
        <v>140</v>
      </c>
    </row>
    <row r="125" spans="1:8" x14ac:dyDescent="0.2">
      <c r="A125" s="80"/>
      <c r="B125" s="80"/>
      <c r="C125" s="81"/>
      <c r="D125" s="80"/>
      <c r="E125" s="80"/>
      <c r="F125" s="124"/>
      <c r="G125" s="125"/>
      <c r="H125" s="82" t="s">
        <v>140</v>
      </c>
    </row>
    <row r="126" spans="1:8" x14ac:dyDescent="0.2">
      <c r="A126" s="80"/>
      <c r="B126" s="80"/>
      <c r="C126" s="81" t="s">
        <v>947</v>
      </c>
      <c r="D126" s="80"/>
      <c r="E126" s="80"/>
      <c r="F126" s="80"/>
      <c r="G126" s="80"/>
      <c r="H126" s="82" t="s">
        <v>140</v>
      </c>
    </row>
    <row r="127" spans="1:8" ht="38.25" x14ac:dyDescent="0.2">
      <c r="A127" s="83">
        <v>1</v>
      </c>
      <c r="B127" s="84" t="s">
        <v>307</v>
      </c>
      <c r="C127" s="84" t="s">
        <v>948</v>
      </c>
      <c r="D127" s="84" t="s">
        <v>232</v>
      </c>
      <c r="E127" s="85">
        <v>36400</v>
      </c>
      <c r="F127" s="86">
        <v>3.64</v>
      </c>
      <c r="G127" s="54" t="s">
        <v>138</v>
      </c>
      <c r="H127" s="82">
        <v>14.3422</v>
      </c>
    </row>
    <row r="128" spans="1:8" x14ac:dyDescent="0.2">
      <c r="A128" s="80"/>
      <c r="B128" s="80"/>
      <c r="C128" s="81" t="s">
        <v>139</v>
      </c>
      <c r="D128" s="80"/>
      <c r="E128" s="80" t="s">
        <v>140</v>
      </c>
      <c r="F128" s="126">
        <f>F127</f>
        <v>3.64</v>
      </c>
      <c r="G128" s="125">
        <v>0</v>
      </c>
      <c r="H128" s="82" t="s">
        <v>140</v>
      </c>
    </row>
    <row r="129" spans="1:8" x14ac:dyDescent="0.2">
      <c r="A129" s="92"/>
      <c r="B129" s="92"/>
      <c r="C129" s="96"/>
      <c r="D129" s="92"/>
      <c r="E129" s="92"/>
      <c r="F129" s="97"/>
      <c r="G129" s="97"/>
      <c r="H129" s="82" t="s">
        <v>140</v>
      </c>
    </row>
    <row r="130" spans="1:8" x14ac:dyDescent="0.2">
      <c r="A130" s="92"/>
      <c r="B130" s="92"/>
      <c r="C130" s="93" t="s">
        <v>152</v>
      </c>
      <c r="D130" s="92"/>
      <c r="E130" s="92"/>
      <c r="F130" s="94">
        <f>F128+F121+F110</f>
        <v>12451.0255</v>
      </c>
      <c r="G130" s="95">
        <f>G128+G121+G110</f>
        <v>0.12416479</v>
      </c>
      <c r="H130" s="82" t="s">
        <v>140</v>
      </c>
    </row>
    <row r="131" spans="1:8" x14ac:dyDescent="0.2">
      <c r="A131" s="92"/>
      <c r="B131" s="92"/>
      <c r="C131" s="96"/>
      <c r="D131" s="92"/>
      <c r="E131" s="92"/>
      <c r="F131" s="97"/>
      <c r="G131" s="97"/>
      <c r="H131" s="82" t="s">
        <v>140</v>
      </c>
    </row>
    <row r="132" spans="1:8" x14ac:dyDescent="0.2">
      <c r="A132" s="92"/>
      <c r="B132" s="92"/>
      <c r="C132" s="93" t="s">
        <v>153</v>
      </c>
      <c r="D132" s="92"/>
      <c r="E132" s="92"/>
      <c r="F132" s="97"/>
      <c r="G132" s="97"/>
      <c r="H132" s="82" t="s">
        <v>140</v>
      </c>
    </row>
    <row r="133" spans="1:8" x14ac:dyDescent="0.2">
      <c r="A133" s="92"/>
      <c r="B133" s="92"/>
      <c r="C133" s="93" t="s">
        <v>154</v>
      </c>
      <c r="D133" s="92"/>
      <c r="E133" s="92"/>
      <c r="F133" s="97"/>
      <c r="G133" s="97"/>
      <c r="H133" s="82" t="s">
        <v>140</v>
      </c>
    </row>
    <row r="134" spans="1:8" x14ac:dyDescent="0.2">
      <c r="A134" s="92"/>
      <c r="B134" s="92"/>
      <c r="C134" s="93" t="s">
        <v>139</v>
      </c>
      <c r="D134" s="92"/>
      <c r="E134" s="92" t="s">
        <v>140</v>
      </c>
      <c r="F134" s="98" t="s">
        <v>142</v>
      </c>
      <c r="G134" s="95">
        <v>0</v>
      </c>
      <c r="H134" s="82" t="s">
        <v>140</v>
      </c>
    </row>
    <row r="135" spans="1:8" x14ac:dyDescent="0.2">
      <c r="A135" s="92"/>
      <c r="B135" s="92"/>
      <c r="C135" s="96"/>
      <c r="D135" s="92"/>
      <c r="E135" s="92"/>
      <c r="F135" s="97"/>
      <c r="G135" s="97"/>
      <c r="H135" s="82" t="s">
        <v>140</v>
      </c>
    </row>
    <row r="136" spans="1:8" x14ac:dyDescent="0.2">
      <c r="A136" s="92"/>
      <c r="B136" s="92"/>
      <c r="C136" s="93" t="s">
        <v>155</v>
      </c>
      <c r="D136" s="92"/>
      <c r="E136" s="92"/>
      <c r="F136" s="97"/>
      <c r="G136" s="97"/>
      <c r="H136" s="82" t="s">
        <v>140</v>
      </c>
    </row>
    <row r="137" spans="1:8" x14ac:dyDescent="0.2">
      <c r="A137" s="92"/>
      <c r="B137" s="92"/>
      <c r="C137" s="93" t="s">
        <v>139</v>
      </c>
      <c r="D137" s="92"/>
      <c r="E137" s="92" t="s">
        <v>140</v>
      </c>
      <c r="F137" s="98" t="s">
        <v>142</v>
      </c>
      <c r="G137" s="95">
        <v>0</v>
      </c>
      <c r="H137" s="82" t="s">
        <v>140</v>
      </c>
    </row>
    <row r="138" spans="1:8" x14ac:dyDescent="0.2">
      <c r="A138" s="92"/>
      <c r="B138" s="92"/>
      <c r="C138" s="96"/>
      <c r="D138" s="92"/>
      <c r="E138" s="92"/>
      <c r="F138" s="97"/>
      <c r="G138" s="97"/>
      <c r="H138" s="82" t="s">
        <v>140</v>
      </c>
    </row>
    <row r="139" spans="1:8" x14ac:dyDescent="0.2">
      <c r="A139" s="92"/>
      <c r="B139" s="92"/>
      <c r="C139" s="93" t="s">
        <v>156</v>
      </c>
      <c r="D139" s="92"/>
      <c r="E139" s="92"/>
      <c r="F139" s="97"/>
      <c r="G139" s="97"/>
      <c r="H139" s="82" t="s">
        <v>140</v>
      </c>
    </row>
    <row r="140" spans="1:8" x14ac:dyDescent="0.2">
      <c r="A140" s="92"/>
      <c r="B140" s="92"/>
      <c r="C140" s="93" t="s">
        <v>139</v>
      </c>
      <c r="D140" s="92"/>
      <c r="E140" s="92" t="s">
        <v>140</v>
      </c>
      <c r="F140" s="98" t="s">
        <v>142</v>
      </c>
      <c r="G140" s="95">
        <v>0</v>
      </c>
      <c r="H140" s="82" t="s">
        <v>140</v>
      </c>
    </row>
    <row r="141" spans="1:8" x14ac:dyDescent="0.2">
      <c r="A141" s="92"/>
      <c r="B141" s="92"/>
      <c r="C141" s="96"/>
      <c r="D141" s="92"/>
      <c r="E141" s="92"/>
      <c r="F141" s="97"/>
      <c r="G141" s="97"/>
      <c r="H141" s="82" t="s">
        <v>140</v>
      </c>
    </row>
    <row r="142" spans="1:8" x14ac:dyDescent="0.2">
      <c r="A142" s="92"/>
      <c r="B142" s="92"/>
      <c r="C142" s="93" t="s">
        <v>157</v>
      </c>
      <c r="D142" s="92"/>
      <c r="E142" s="92"/>
      <c r="F142" s="97"/>
      <c r="G142" s="97"/>
      <c r="H142" s="82" t="s">
        <v>140</v>
      </c>
    </row>
    <row r="143" spans="1:8" x14ac:dyDescent="0.2">
      <c r="A143" s="87">
        <v>1</v>
      </c>
      <c r="B143" s="88"/>
      <c r="C143" s="88" t="s">
        <v>158</v>
      </c>
      <c r="D143" s="88"/>
      <c r="E143" s="99"/>
      <c r="F143" s="90">
        <v>3675.2510779849999</v>
      </c>
      <c r="G143" s="91">
        <v>3.6661249999999999E-2</v>
      </c>
      <c r="H143" s="82">
        <v>5.01</v>
      </c>
    </row>
    <row r="144" spans="1:8" x14ac:dyDescent="0.2">
      <c r="A144" s="92"/>
      <c r="B144" s="92"/>
      <c r="C144" s="93" t="s">
        <v>139</v>
      </c>
      <c r="D144" s="92"/>
      <c r="E144" s="92" t="s">
        <v>140</v>
      </c>
      <c r="F144" s="94">
        <v>3675.2510779849999</v>
      </c>
      <c r="G144" s="95">
        <v>3.6661249999999999E-2</v>
      </c>
      <c r="H144" s="82" t="s">
        <v>140</v>
      </c>
    </row>
    <row r="145" spans="1:8" x14ac:dyDescent="0.2">
      <c r="A145" s="92"/>
      <c r="B145" s="92"/>
      <c r="C145" s="96"/>
      <c r="D145" s="92"/>
      <c r="E145" s="92"/>
      <c r="F145" s="97"/>
      <c r="G145" s="97"/>
      <c r="H145" s="82" t="s">
        <v>140</v>
      </c>
    </row>
    <row r="146" spans="1:8" x14ac:dyDescent="0.2">
      <c r="A146" s="92"/>
      <c r="B146" s="92"/>
      <c r="C146" s="93" t="s">
        <v>159</v>
      </c>
      <c r="D146" s="92"/>
      <c r="E146" s="92"/>
      <c r="F146" s="94">
        <v>3675.2510779849999</v>
      </c>
      <c r="G146" s="95">
        <v>3.6661249999999999E-2</v>
      </c>
      <c r="H146" s="82" t="s">
        <v>140</v>
      </c>
    </row>
    <row r="147" spans="1:8" x14ac:dyDescent="0.2">
      <c r="A147" s="92"/>
      <c r="B147" s="92"/>
      <c r="C147" s="97"/>
      <c r="D147" s="92"/>
      <c r="E147" s="92"/>
      <c r="F147" s="92"/>
      <c r="G147" s="92"/>
      <c r="H147" s="82" t="s">
        <v>140</v>
      </c>
    </row>
    <row r="148" spans="1:8" x14ac:dyDescent="0.2">
      <c r="A148" s="92"/>
      <c r="B148" s="92"/>
      <c r="C148" s="93" t="s">
        <v>160</v>
      </c>
      <c r="D148" s="92"/>
      <c r="E148" s="92"/>
      <c r="F148" s="92"/>
      <c r="G148" s="92"/>
      <c r="H148" s="82" t="s">
        <v>140</v>
      </c>
    </row>
    <row r="149" spans="1:8" x14ac:dyDescent="0.2">
      <c r="A149" s="92"/>
      <c r="B149" s="92"/>
      <c r="C149" s="93" t="s">
        <v>161</v>
      </c>
      <c r="D149" s="92"/>
      <c r="E149" s="92"/>
      <c r="F149" s="92"/>
      <c r="G149" s="92"/>
      <c r="H149" s="82" t="s">
        <v>140</v>
      </c>
    </row>
    <row r="150" spans="1:8" x14ac:dyDescent="0.2">
      <c r="A150" s="92"/>
      <c r="B150" s="92"/>
      <c r="C150" s="93" t="s">
        <v>139</v>
      </c>
      <c r="D150" s="92"/>
      <c r="E150" s="92" t="s">
        <v>140</v>
      </c>
      <c r="F150" s="98" t="s">
        <v>142</v>
      </c>
      <c r="G150" s="95">
        <v>0</v>
      </c>
      <c r="H150" s="82" t="s">
        <v>140</v>
      </c>
    </row>
    <row r="151" spans="1:8" x14ac:dyDescent="0.2">
      <c r="A151" s="92"/>
      <c r="B151" s="92"/>
      <c r="C151" s="96"/>
      <c r="D151" s="92"/>
      <c r="E151" s="92"/>
      <c r="F151" s="97"/>
      <c r="G151" s="97"/>
      <c r="H151" s="82" t="s">
        <v>140</v>
      </c>
    </row>
    <row r="152" spans="1:8" x14ac:dyDescent="0.2">
      <c r="A152" s="92"/>
      <c r="B152" s="92"/>
      <c r="C152" s="93" t="s">
        <v>162</v>
      </c>
      <c r="D152" s="92"/>
      <c r="E152" s="92"/>
      <c r="F152" s="92"/>
      <c r="G152" s="92"/>
      <c r="H152" s="82" t="s">
        <v>140</v>
      </c>
    </row>
    <row r="153" spans="1:8" x14ac:dyDescent="0.2">
      <c r="A153" s="92"/>
      <c r="B153" s="92"/>
      <c r="C153" s="93" t="s">
        <v>163</v>
      </c>
      <c r="D153" s="92"/>
      <c r="E153" s="92"/>
      <c r="F153" s="92"/>
      <c r="G153" s="92"/>
      <c r="H153" s="82" t="s">
        <v>140</v>
      </c>
    </row>
    <row r="154" spans="1:8" x14ac:dyDescent="0.2">
      <c r="A154" s="92"/>
      <c r="B154" s="92"/>
      <c r="C154" s="93" t="s">
        <v>139</v>
      </c>
      <c r="D154" s="92"/>
      <c r="E154" s="92" t="s">
        <v>140</v>
      </c>
      <c r="F154" s="98" t="s">
        <v>142</v>
      </c>
      <c r="G154" s="95">
        <v>0</v>
      </c>
      <c r="H154" s="82" t="s">
        <v>140</v>
      </c>
    </row>
    <row r="155" spans="1:8" x14ac:dyDescent="0.2">
      <c r="A155" s="92"/>
      <c r="B155" s="92"/>
      <c r="C155" s="96"/>
      <c r="D155" s="92"/>
      <c r="E155" s="92"/>
      <c r="F155" s="97"/>
      <c r="G155" s="97"/>
      <c r="H155" s="82" t="s">
        <v>140</v>
      </c>
    </row>
    <row r="156" spans="1:8" x14ac:dyDescent="0.2">
      <c r="A156" s="92"/>
      <c r="B156" s="92"/>
      <c r="C156" s="93" t="s">
        <v>164</v>
      </c>
      <c r="D156" s="92"/>
      <c r="E156" s="92"/>
      <c r="F156" s="97"/>
      <c r="G156" s="97"/>
      <c r="H156" s="82" t="s">
        <v>140</v>
      </c>
    </row>
    <row r="157" spans="1:8" x14ac:dyDescent="0.2">
      <c r="A157" s="92"/>
      <c r="B157" s="92"/>
      <c r="C157" s="93" t="s">
        <v>139</v>
      </c>
      <c r="D157" s="92"/>
      <c r="E157" s="92" t="s">
        <v>140</v>
      </c>
      <c r="F157" s="98" t="s">
        <v>142</v>
      </c>
      <c r="G157" s="95">
        <v>0</v>
      </c>
      <c r="H157" s="82" t="s">
        <v>140</v>
      </c>
    </row>
    <row r="158" spans="1:8" x14ac:dyDescent="0.2">
      <c r="A158" s="92"/>
      <c r="B158" s="92"/>
      <c r="C158" s="96"/>
      <c r="D158" s="92"/>
      <c r="E158" s="92"/>
      <c r="F158" s="97"/>
      <c r="G158" s="97"/>
      <c r="H158" s="82" t="s">
        <v>140</v>
      </c>
    </row>
    <row r="159" spans="1:8" x14ac:dyDescent="0.2">
      <c r="A159" s="99"/>
      <c r="B159" s="88"/>
      <c r="C159" s="88" t="s">
        <v>311</v>
      </c>
      <c r="D159" s="88"/>
      <c r="E159" s="99"/>
      <c r="F159" s="90">
        <v>5000.0010529000001</v>
      </c>
      <c r="G159" s="91">
        <v>4.9875860000000001E-2</v>
      </c>
      <c r="H159" s="82" t="s">
        <v>140</v>
      </c>
    </row>
    <row r="160" spans="1:8" x14ac:dyDescent="0.2">
      <c r="A160" s="99"/>
      <c r="B160" s="88"/>
      <c r="C160" s="84" t="s">
        <v>1066</v>
      </c>
      <c r="D160" s="88"/>
      <c r="E160" s="99"/>
      <c r="F160" s="90">
        <f>40484.0008178+F101</f>
        <v>217.27446779999445</v>
      </c>
      <c r="G160" s="91">
        <f>F160/F161</f>
        <v>2.1673496465862739E-3</v>
      </c>
      <c r="H160" s="82" t="s">
        <v>140</v>
      </c>
    </row>
    <row r="161" spans="1:17" x14ac:dyDescent="0.2">
      <c r="A161" s="96"/>
      <c r="B161" s="96"/>
      <c r="C161" s="93" t="s">
        <v>166</v>
      </c>
      <c r="D161" s="97"/>
      <c r="E161" s="97"/>
      <c r="F161" s="94">
        <f>F160+F159+F146+F130+F103</f>
        <v>100248.92298398499</v>
      </c>
      <c r="G161" s="100">
        <f>G160+G159+G146+G130+G103</f>
        <v>0.99996375795938175</v>
      </c>
      <c r="H161" s="82" t="s">
        <v>140</v>
      </c>
    </row>
    <row r="162" spans="1:17" x14ac:dyDescent="0.2">
      <c r="A162" s="101"/>
      <c r="B162" s="101"/>
      <c r="C162" s="102"/>
      <c r="D162" s="103"/>
      <c r="E162" s="103"/>
      <c r="F162" s="104"/>
      <c r="G162" s="105"/>
      <c r="H162" s="106"/>
    </row>
    <row r="163" spans="1:17" x14ac:dyDescent="0.2">
      <c r="A163" s="101"/>
      <c r="B163" s="192" t="s">
        <v>933</v>
      </c>
      <c r="C163" s="192"/>
      <c r="D163" s="192"/>
      <c r="E163" s="192"/>
      <c r="F163" s="192"/>
      <c r="G163" s="192"/>
      <c r="H163" s="192"/>
      <c r="J163" s="12"/>
    </row>
    <row r="164" spans="1:17" x14ac:dyDescent="0.2">
      <c r="A164" s="101"/>
      <c r="B164" s="192" t="s">
        <v>934</v>
      </c>
      <c r="C164" s="192"/>
      <c r="D164" s="192"/>
      <c r="E164" s="192"/>
      <c r="F164" s="192"/>
      <c r="G164" s="192"/>
      <c r="H164" s="192"/>
      <c r="J164" s="12"/>
    </row>
    <row r="165" spans="1:17" x14ac:dyDescent="0.2">
      <c r="A165" s="101"/>
      <c r="B165" s="192" t="s">
        <v>935</v>
      </c>
      <c r="C165" s="192"/>
      <c r="D165" s="192"/>
      <c r="E165" s="192"/>
      <c r="F165" s="192"/>
      <c r="G165" s="192"/>
      <c r="H165" s="192"/>
      <c r="J165" s="12"/>
    </row>
    <row r="166" spans="1:17" s="109" customFormat="1" ht="52.5" customHeight="1" x14ac:dyDescent="0.25">
      <c r="A166" s="108"/>
      <c r="B166" s="193" t="s">
        <v>936</v>
      </c>
      <c r="C166" s="193"/>
      <c r="D166" s="193"/>
      <c r="E166" s="193"/>
      <c r="F166" s="193"/>
      <c r="G166" s="193"/>
      <c r="H166" s="193"/>
      <c r="I166"/>
      <c r="J166" s="12"/>
      <c r="K166"/>
      <c r="L166"/>
      <c r="M166"/>
      <c r="N166"/>
      <c r="O166"/>
      <c r="P166"/>
      <c r="Q166"/>
    </row>
    <row r="167" spans="1:17" x14ac:dyDescent="0.2">
      <c r="A167" s="101"/>
      <c r="B167" s="192" t="s">
        <v>937</v>
      </c>
      <c r="C167" s="192"/>
      <c r="D167" s="192"/>
      <c r="E167" s="192"/>
      <c r="F167" s="192"/>
      <c r="G167" s="192"/>
      <c r="H167" s="192"/>
      <c r="J167" s="12"/>
    </row>
    <row r="168" spans="1:17" x14ac:dyDescent="0.2">
      <c r="A168" s="101"/>
      <c r="B168" s="101"/>
      <c r="C168" s="101"/>
      <c r="D168" s="103"/>
      <c r="E168" s="103"/>
      <c r="F168" s="103"/>
      <c r="G168" s="103"/>
    </row>
    <row r="169" spans="1:17" x14ac:dyDescent="0.2">
      <c r="A169" s="101"/>
      <c r="B169" s="195" t="s">
        <v>167</v>
      </c>
      <c r="C169" s="196"/>
      <c r="D169" s="197"/>
      <c r="E169" s="110"/>
      <c r="F169" s="103"/>
      <c r="G169" s="103"/>
    </row>
    <row r="170" spans="1:17" ht="27.75" customHeight="1" x14ac:dyDescent="0.2">
      <c r="A170" s="101"/>
      <c r="B170" s="189" t="s">
        <v>168</v>
      </c>
      <c r="C170" s="190"/>
      <c r="D170" s="81" t="s">
        <v>169</v>
      </c>
      <c r="E170" s="110"/>
      <c r="F170" s="103"/>
      <c r="G170" s="103"/>
    </row>
    <row r="171" spans="1:17" x14ac:dyDescent="0.2">
      <c r="A171" s="101"/>
      <c r="B171" s="189" t="s">
        <v>939</v>
      </c>
      <c r="C171" s="190"/>
      <c r="D171" s="81" t="s">
        <v>169</v>
      </c>
      <c r="E171" s="110"/>
      <c r="F171" s="103"/>
      <c r="G171" s="103"/>
    </row>
    <row r="172" spans="1:17" x14ac:dyDescent="0.2">
      <c r="A172" s="101"/>
      <c r="B172" s="189" t="s">
        <v>170</v>
      </c>
      <c r="C172" s="190"/>
      <c r="D172" s="111" t="s">
        <v>140</v>
      </c>
      <c r="E172" s="110"/>
      <c r="F172" s="103"/>
      <c r="G172" s="103"/>
    </row>
    <row r="173" spans="1:17" x14ac:dyDescent="0.2">
      <c r="A173" s="112"/>
      <c r="B173" s="113" t="s">
        <v>140</v>
      </c>
      <c r="C173" s="113" t="s">
        <v>940</v>
      </c>
      <c r="D173" s="113" t="s">
        <v>171</v>
      </c>
      <c r="E173" s="112"/>
      <c r="F173" s="112"/>
      <c r="G173" s="112"/>
      <c r="H173" s="112"/>
      <c r="J173" s="12"/>
    </row>
    <row r="174" spans="1:17" x14ac:dyDescent="0.2">
      <c r="A174" s="112"/>
      <c r="B174" s="114" t="s">
        <v>172</v>
      </c>
      <c r="C174" s="115">
        <v>46234</v>
      </c>
      <c r="D174" s="115">
        <v>46265</v>
      </c>
      <c r="E174" s="112"/>
      <c r="F174" s="112"/>
      <c r="G174" s="112"/>
      <c r="J174" s="12"/>
    </row>
    <row r="175" spans="1:17" x14ac:dyDescent="0.2">
      <c r="A175" s="112"/>
      <c r="B175" s="84" t="s">
        <v>173</v>
      </c>
      <c r="C175" s="116">
        <v>84.065299999999993</v>
      </c>
      <c r="D175" s="116">
        <v>84.720600000000005</v>
      </c>
      <c r="E175" s="112"/>
      <c r="F175" s="107"/>
      <c r="G175" s="117"/>
    </row>
    <row r="176" spans="1:17" x14ac:dyDescent="0.2">
      <c r="A176" s="112"/>
      <c r="B176" s="84" t="s">
        <v>941</v>
      </c>
      <c r="C176" s="116">
        <v>15.599299999999999</v>
      </c>
      <c r="D176" s="116">
        <v>15.7209</v>
      </c>
      <c r="E176" s="112"/>
      <c r="F176" s="107"/>
      <c r="G176" s="117"/>
    </row>
    <row r="177" spans="1:7" x14ac:dyDescent="0.2">
      <c r="A177" s="112"/>
      <c r="B177" s="84" t="s">
        <v>174</v>
      </c>
      <c r="C177" s="116">
        <v>71.315299999999993</v>
      </c>
      <c r="D177" s="116">
        <v>71.782700000000006</v>
      </c>
      <c r="E177" s="112"/>
      <c r="F177" s="107"/>
      <c r="G177" s="117"/>
    </row>
    <row r="178" spans="1:7" x14ac:dyDescent="0.2">
      <c r="A178" s="112"/>
      <c r="B178" s="84" t="s">
        <v>942</v>
      </c>
      <c r="C178" s="116">
        <v>14.3087</v>
      </c>
      <c r="D178" s="116">
        <v>14.4025</v>
      </c>
      <c r="E178" s="112"/>
      <c r="F178" s="107"/>
      <c r="G178" s="117"/>
    </row>
    <row r="179" spans="1:7" x14ac:dyDescent="0.2">
      <c r="A179" s="112"/>
      <c r="B179" s="112"/>
      <c r="C179" s="112"/>
      <c r="D179" s="112"/>
      <c r="E179" s="112"/>
      <c r="F179" s="112"/>
      <c r="G179" s="112"/>
    </row>
    <row r="180" spans="1:7" x14ac:dyDescent="0.2">
      <c r="A180" s="112"/>
      <c r="B180" s="189" t="s">
        <v>175</v>
      </c>
      <c r="C180" s="190"/>
      <c r="D180" s="81" t="s">
        <v>169</v>
      </c>
      <c r="E180" s="112"/>
      <c r="F180" s="112"/>
      <c r="G180" s="112"/>
    </row>
    <row r="181" spans="1:7" x14ac:dyDescent="0.2">
      <c r="A181" s="112"/>
      <c r="B181" s="118"/>
      <c r="C181" s="118"/>
      <c r="D181" s="118"/>
      <c r="E181" s="112"/>
      <c r="F181" s="112"/>
      <c r="G181" s="112"/>
    </row>
    <row r="182" spans="1:7" x14ac:dyDescent="0.2">
      <c r="A182" s="112"/>
      <c r="B182" s="130"/>
      <c r="C182" s="130"/>
      <c r="D182" s="131"/>
      <c r="E182" s="112"/>
      <c r="F182" s="107"/>
      <c r="G182" s="117"/>
    </row>
    <row r="183" spans="1:7" x14ac:dyDescent="0.2">
      <c r="A183" s="112"/>
      <c r="B183" s="189" t="s">
        <v>176</v>
      </c>
      <c r="C183" s="190"/>
      <c r="D183" s="81" t="s">
        <v>1069</v>
      </c>
      <c r="E183" s="120"/>
      <c r="F183" s="112"/>
      <c r="G183" s="112"/>
    </row>
    <row r="184" spans="1:7" x14ac:dyDescent="0.2">
      <c r="A184" s="112"/>
      <c r="B184" s="189" t="s">
        <v>177</v>
      </c>
      <c r="C184" s="190"/>
      <c r="D184" s="81" t="s">
        <v>169</v>
      </c>
      <c r="E184" s="120"/>
      <c r="F184" s="112"/>
      <c r="G184" s="112"/>
    </row>
    <row r="185" spans="1:7" ht="17.100000000000001" customHeight="1" x14ac:dyDescent="0.2">
      <c r="A185" s="112"/>
      <c r="B185" s="189" t="s">
        <v>178</v>
      </c>
      <c r="C185" s="190"/>
      <c r="D185" s="81" t="s">
        <v>169</v>
      </c>
      <c r="E185" s="120"/>
      <c r="F185" s="112"/>
      <c r="G185" s="112"/>
    </row>
    <row r="186" spans="1:7" ht="17.100000000000001" customHeight="1" x14ac:dyDescent="0.2">
      <c r="A186" s="112"/>
      <c r="B186" s="189" t="s">
        <v>179</v>
      </c>
      <c r="C186" s="190"/>
      <c r="D186" s="121">
        <v>4.9543540096561758</v>
      </c>
      <c r="E186" s="112"/>
      <c r="F186" s="107"/>
      <c r="G186" s="117"/>
    </row>
    <row r="188" spans="1:7" x14ac:dyDescent="0.2">
      <c r="B188" s="225" t="s">
        <v>1008</v>
      </c>
      <c r="C188" s="226"/>
      <c r="D188" s="227"/>
    </row>
    <row r="189" spans="1:7" ht="25.5" x14ac:dyDescent="0.2">
      <c r="B189" s="228" t="s">
        <v>1009</v>
      </c>
      <c r="C189" s="228"/>
      <c r="D189" s="55" t="s">
        <v>730</v>
      </c>
    </row>
    <row r="190" spans="1:7" x14ac:dyDescent="0.2">
      <c r="B190" s="228" t="s">
        <v>1010</v>
      </c>
      <c r="C190" s="228"/>
      <c r="D190" s="42"/>
    </row>
    <row r="191" spans="1:7" x14ac:dyDescent="0.2">
      <c r="B191" s="229"/>
      <c r="C191" s="230"/>
      <c r="D191" s="43"/>
    </row>
    <row r="192" spans="1:7" x14ac:dyDescent="0.2">
      <c r="B192" s="228" t="s">
        <v>1011</v>
      </c>
      <c r="C192" s="228"/>
      <c r="D192" s="128">
        <v>6.25</v>
      </c>
    </row>
    <row r="193" spans="2:4" x14ac:dyDescent="0.2">
      <c r="B193" s="229"/>
      <c r="C193" s="230"/>
      <c r="D193" s="43"/>
    </row>
    <row r="194" spans="2:4" x14ac:dyDescent="0.2">
      <c r="B194" s="228" t="s">
        <v>1012</v>
      </c>
      <c r="C194" s="228"/>
      <c r="D194" s="128">
        <v>2.195428244629801</v>
      </c>
    </row>
    <row r="195" spans="2:4" x14ac:dyDescent="0.2">
      <c r="B195" s="228" t="s">
        <v>1013</v>
      </c>
      <c r="C195" s="228"/>
      <c r="D195" s="128">
        <v>2.8690888331861411</v>
      </c>
    </row>
    <row r="196" spans="2:4" x14ac:dyDescent="0.2">
      <c r="B196" s="229"/>
      <c r="C196" s="230"/>
      <c r="D196" s="43"/>
    </row>
    <row r="197" spans="2:4" x14ac:dyDescent="0.2">
      <c r="B197" s="228" t="s">
        <v>1014</v>
      </c>
      <c r="C197" s="228"/>
      <c r="D197" s="44" t="s">
        <v>1197</v>
      </c>
    </row>
    <row r="198" spans="2:4" ht="12.75" customHeight="1" x14ac:dyDescent="0.2">
      <c r="B198" s="229" t="s">
        <v>1015</v>
      </c>
      <c r="C198" s="231"/>
      <c r="D198" s="230"/>
    </row>
    <row r="200" spans="2:4" x14ac:dyDescent="0.2">
      <c r="B200" s="191" t="s">
        <v>944</v>
      </c>
      <c r="C200" s="191"/>
    </row>
    <row r="202" spans="2:4" ht="153.75" customHeight="1" x14ac:dyDescent="0.2"/>
    <row r="205" spans="2:4" x14ac:dyDescent="0.2">
      <c r="B205" s="13" t="s">
        <v>945</v>
      </c>
      <c r="C205" s="122"/>
      <c r="D205" s="13"/>
    </row>
    <row r="206" spans="2:4" x14ac:dyDescent="0.2">
      <c r="B206" s="13" t="s">
        <v>1143</v>
      </c>
      <c r="D206" s="13"/>
    </row>
    <row r="207" spans="2:4" ht="165" customHeight="1" x14ac:dyDescent="0.2"/>
    <row r="210" spans="2:7" ht="13.5" x14ac:dyDescent="0.25">
      <c r="B210" s="15"/>
      <c r="C210" s="15"/>
      <c r="D210" s="15"/>
      <c r="E210" s="15"/>
      <c r="F210" s="15"/>
      <c r="G210" s="16" t="s">
        <v>1069</v>
      </c>
    </row>
    <row r="211" spans="2:7" ht="13.5" x14ac:dyDescent="0.25">
      <c r="B211" s="199" t="s">
        <v>1198</v>
      </c>
      <c r="C211" s="199"/>
      <c r="D211" s="199"/>
      <c r="E211" s="199"/>
      <c r="F211" s="199"/>
      <c r="G211" s="199"/>
    </row>
    <row r="212" spans="2:7" ht="13.5" x14ac:dyDescent="0.25">
      <c r="B212" s="199" t="s">
        <v>1199</v>
      </c>
      <c r="C212" s="199"/>
      <c r="D212" s="199"/>
      <c r="E212" s="199"/>
      <c r="F212" s="199"/>
      <c r="G212" s="199"/>
    </row>
    <row r="213" spans="2:7" ht="13.5" x14ac:dyDescent="0.25">
      <c r="B213" s="16"/>
      <c r="C213" s="16"/>
      <c r="D213" s="16"/>
      <c r="E213" s="16"/>
      <c r="F213" s="16"/>
      <c r="G213" s="16"/>
    </row>
    <row r="214" spans="2:7" ht="13.5" x14ac:dyDescent="0.25">
      <c r="B214" s="199" t="s">
        <v>1200</v>
      </c>
      <c r="C214" s="199"/>
      <c r="D214" s="199"/>
      <c r="E214" s="199"/>
      <c r="F214" s="199"/>
      <c r="G214" s="199"/>
    </row>
    <row r="215" spans="2:7" ht="13.5" x14ac:dyDescent="0.25">
      <c r="B215" s="16" t="s">
        <v>1201</v>
      </c>
      <c r="C215" s="15"/>
      <c r="D215" s="15"/>
      <c r="E215" s="15"/>
      <c r="F215" s="15"/>
      <c r="G215" s="15"/>
    </row>
    <row r="216" spans="2:7" ht="13.5" x14ac:dyDescent="0.25">
      <c r="B216" s="15"/>
      <c r="C216" s="15"/>
      <c r="D216" s="15"/>
      <c r="E216" s="15"/>
      <c r="F216" s="15"/>
      <c r="G216" s="15"/>
    </row>
    <row r="217" spans="2:7" ht="40.5" x14ac:dyDescent="0.2">
      <c r="B217" s="21" t="s">
        <v>1202</v>
      </c>
      <c r="C217" s="21" t="s">
        <v>1203</v>
      </c>
      <c r="D217" s="21" t="s">
        <v>1204</v>
      </c>
      <c r="E217" s="22" t="s">
        <v>1205</v>
      </c>
      <c r="F217" s="22" t="s">
        <v>1206</v>
      </c>
      <c r="G217" s="22" t="s">
        <v>1207</v>
      </c>
    </row>
    <row r="218" spans="2:7" ht="13.5" x14ac:dyDescent="0.2">
      <c r="B218" s="23" t="s">
        <v>730</v>
      </c>
      <c r="C218" s="23" t="s">
        <v>1141</v>
      </c>
      <c r="D218" s="45" t="s">
        <v>1208</v>
      </c>
      <c r="E218" s="129">
        <v>1646.12</v>
      </c>
      <c r="F218" s="129">
        <v>1692.4</v>
      </c>
      <c r="G218" s="25">
        <v>21.312505500000004</v>
      </c>
    </row>
    <row r="219" spans="2:7" ht="13.5" x14ac:dyDescent="0.2">
      <c r="B219" s="23" t="s">
        <v>730</v>
      </c>
      <c r="C219" s="23" t="s">
        <v>1058</v>
      </c>
      <c r="D219" s="45" t="s">
        <v>1208</v>
      </c>
      <c r="E219" s="129">
        <v>1309.98</v>
      </c>
      <c r="F219" s="129">
        <v>1271.2</v>
      </c>
      <c r="G219" s="25">
        <v>840.55986810000002</v>
      </c>
    </row>
    <row r="220" spans="2:7" ht="13.5" x14ac:dyDescent="0.2">
      <c r="B220" s="23" t="s">
        <v>730</v>
      </c>
      <c r="C220" s="23" t="s">
        <v>1062</v>
      </c>
      <c r="D220" s="45" t="s">
        <v>1208</v>
      </c>
      <c r="E220" s="129">
        <v>1036.5999999999999</v>
      </c>
      <c r="F220" s="129">
        <v>1070.7</v>
      </c>
      <c r="G220" s="25">
        <v>275.84025000000003</v>
      </c>
    </row>
    <row r="221" spans="2:7" ht="13.5" x14ac:dyDescent="0.2">
      <c r="B221" s="23" t="s">
        <v>730</v>
      </c>
      <c r="C221" s="23" t="s">
        <v>1081</v>
      </c>
      <c r="D221" s="45" t="s">
        <v>1208</v>
      </c>
      <c r="E221" s="129">
        <v>2041</v>
      </c>
      <c r="F221" s="129">
        <v>2016.1</v>
      </c>
      <c r="G221" s="25">
        <v>43.934123999999997</v>
      </c>
    </row>
    <row r="222" spans="2:7" ht="13.5" x14ac:dyDescent="0.2">
      <c r="B222" s="23" t="s">
        <v>730</v>
      </c>
      <c r="C222" s="23" t="s">
        <v>1061</v>
      </c>
      <c r="D222" s="45" t="s">
        <v>1208</v>
      </c>
      <c r="E222" s="129">
        <v>1961.73</v>
      </c>
      <c r="F222" s="129">
        <v>1888.8</v>
      </c>
      <c r="G222" s="25">
        <v>9.5762279999999986</v>
      </c>
    </row>
    <row r="223" spans="2:7" ht="13.5" x14ac:dyDescent="0.2">
      <c r="B223" s="23" t="s">
        <v>730</v>
      </c>
      <c r="C223" s="23" t="s">
        <v>1080</v>
      </c>
      <c r="D223" s="45" t="s">
        <v>1208</v>
      </c>
      <c r="E223" s="129">
        <v>1962.55</v>
      </c>
      <c r="F223" s="129">
        <v>1874.7</v>
      </c>
      <c r="G223" s="25">
        <v>1336.9668372000001</v>
      </c>
    </row>
    <row r="224" spans="2:7" ht="13.5" x14ac:dyDescent="0.2">
      <c r="B224" s="23" t="s">
        <v>730</v>
      </c>
      <c r="C224" s="23" t="s">
        <v>1023</v>
      </c>
      <c r="D224" s="45" t="s">
        <v>1208</v>
      </c>
      <c r="E224" s="129">
        <v>414.31</v>
      </c>
      <c r="F224" s="129">
        <v>405.85</v>
      </c>
      <c r="G224" s="25">
        <v>148.80122399999999</v>
      </c>
    </row>
    <row r="225" spans="2:7" ht="13.5" x14ac:dyDescent="0.2">
      <c r="B225" s="23" t="s">
        <v>730</v>
      </c>
      <c r="C225" s="23" t="s">
        <v>1065</v>
      </c>
      <c r="D225" s="45" t="s">
        <v>1208</v>
      </c>
      <c r="E225" s="129">
        <v>781.78</v>
      </c>
      <c r="F225" s="129">
        <v>715.25</v>
      </c>
      <c r="G225" s="25">
        <v>739.98969900000009</v>
      </c>
    </row>
    <row r="226" spans="2:7" ht="13.5" x14ac:dyDescent="0.2">
      <c r="B226" s="23" t="s">
        <v>730</v>
      </c>
      <c r="C226" s="23" t="s">
        <v>1050</v>
      </c>
      <c r="D226" s="45" t="s">
        <v>1208</v>
      </c>
      <c r="E226" s="129">
        <v>1024.0999999999999</v>
      </c>
      <c r="F226" s="129">
        <v>1026.1500000000001</v>
      </c>
      <c r="G226" s="25">
        <v>218.58120900000003</v>
      </c>
    </row>
    <row r="227" spans="2:7" ht="13.5" x14ac:dyDescent="0.2">
      <c r="B227" s="23" t="s">
        <v>730</v>
      </c>
      <c r="C227" s="23" t="s">
        <v>1055</v>
      </c>
      <c r="D227" s="45" t="s">
        <v>1208</v>
      </c>
      <c r="E227" s="129">
        <v>1429.2</v>
      </c>
      <c r="F227" s="129">
        <v>1455.7</v>
      </c>
      <c r="G227" s="25">
        <v>881.600685</v>
      </c>
    </row>
    <row r="228" spans="2:7" ht="13.5" x14ac:dyDescent="0.2">
      <c r="B228" s="23" t="s">
        <v>730</v>
      </c>
      <c r="C228" s="23" t="s">
        <v>1142</v>
      </c>
      <c r="D228" s="45" t="s">
        <v>1208</v>
      </c>
      <c r="E228" s="129">
        <v>1301.32</v>
      </c>
      <c r="F228" s="129">
        <v>1326</v>
      </c>
      <c r="G228" s="25">
        <v>211.03959360000002</v>
      </c>
    </row>
    <row r="229" spans="2:7" ht="13.5" x14ac:dyDescent="0.2">
      <c r="B229" s="23" t="s">
        <v>730</v>
      </c>
      <c r="C229" s="23" t="s">
        <v>1052</v>
      </c>
      <c r="D229" s="45" t="s">
        <v>1208</v>
      </c>
      <c r="E229" s="129">
        <v>405.11</v>
      </c>
      <c r="F229" s="129">
        <v>426.75</v>
      </c>
      <c r="G229" s="25">
        <v>341.59527500000002</v>
      </c>
    </row>
    <row r="230" spans="2:7" ht="13.5" x14ac:dyDescent="0.2">
      <c r="B230" s="23" t="s">
        <v>730</v>
      </c>
      <c r="C230" s="23" t="s">
        <v>1057</v>
      </c>
      <c r="D230" s="45" t="s">
        <v>1208</v>
      </c>
      <c r="E230" s="129">
        <v>4102.63</v>
      </c>
      <c r="F230" s="129">
        <v>4053.4</v>
      </c>
      <c r="G230" s="25">
        <v>314.23219999999998</v>
      </c>
    </row>
    <row r="231" spans="2:7" ht="13.5" x14ac:dyDescent="0.2">
      <c r="B231" s="23" t="s">
        <v>730</v>
      </c>
      <c r="C231" s="23" t="s">
        <v>1053</v>
      </c>
      <c r="D231" s="45" t="s">
        <v>1208</v>
      </c>
      <c r="E231" s="129">
        <v>3200.9</v>
      </c>
      <c r="F231" s="129">
        <v>3375.1</v>
      </c>
      <c r="G231" s="25">
        <v>226.98148800000001</v>
      </c>
    </row>
    <row r="232" spans="2:7" ht="13.5" x14ac:dyDescent="0.2">
      <c r="B232" s="23" t="s">
        <v>730</v>
      </c>
      <c r="C232" s="23" t="s">
        <v>1140</v>
      </c>
      <c r="D232" s="45" t="s">
        <v>1208</v>
      </c>
      <c r="E232" s="129">
        <v>13854.5</v>
      </c>
      <c r="F232" s="129">
        <v>13589</v>
      </c>
      <c r="G232" s="25">
        <v>2.3892600000000002</v>
      </c>
    </row>
    <row r="233" spans="2:7" ht="13.5" x14ac:dyDescent="0.2">
      <c r="B233" s="23" t="s">
        <v>730</v>
      </c>
      <c r="C233" s="23" t="s">
        <v>1028</v>
      </c>
      <c r="D233" s="45" t="s">
        <v>1208</v>
      </c>
      <c r="E233" s="129">
        <v>13785.44</v>
      </c>
      <c r="F233" s="129">
        <v>13542</v>
      </c>
      <c r="G233" s="25">
        <v>38.036479999999997</v>
      </c>
    </row>
    <row r="234" spans="2:7" ht="13.5" x14ac:dyDescent="0.2">
      <c r="B234" s="23" t="s">
        <v>730</v>
      </c>
      <c r="C234" s="23" t="s">
        <v>1078</v>
      </c>
      <c r="D234" s="45" t="s">
        <v>1208</v>
      </c>
      <c r="E234" s="129">
        <v>334.95</v>
      </c>
      <c r="F234" s="129">
        <v>325.55</v>
      </c>
      <c r="G234" s="25">
        <v>149.96978730000001</v>
      </c>
    </row>
    <row r="235" spans="2:7" ht="13.5" x14ac:dyDescent="0.2">
      <c r="B235" s="23" t="s">
        <v>730</v>
      </c>
      <c r="C235" s="23" t="s">
        <v>1064</v>
      </c>
      <c r="D235" s="45" t="s">
        <v>1208</v>
      </c>
      <c r="E235" s="129">
        <v>1316.52</v>
      </c>
      <c r="F235" s="129">
        <v>1301.0999999999999</v>
      </c>
      <c r="G235" s="25">
        <v>999.70500000000004</v>
      </c>
    </row>
    <row r="236" spans="2:7" ht="13.5" x14ac:dyDescent="0.2">
      <c r="B236" s="23" t="s">
        <v>730</v>
      </c>
      <c r="C236" s="23" t="s">
        <v>1021</v>
      </c>
      <c r="D236" s="45" t="s">
        <v>1208</v>
      </c>
      <c r="E236" s="129">
        <v>1053.31</v>
      </c>
      <c r="F236" s="129">
        <v>1053.3</v>
      </c>
      <c r="G236" s="25">
        <v>446.5104</v>
      </c>
    </row>
    <row r="237" spans="2:7" ht="13.5" x14ac:dyDescent="0.25">
      <c r="B237" s="15"/>
      <c r="C237" s="15"/>
      <c r="D237" s="15"/>
      <c r="E237" s="15"/>
      <c r="F237" s="15"/>
      <c r="G237" s="17"/>
    </row>
    <row r="238" spans="2:7" ht="13.5" x14ac:dyDescent="0.25">
      <c r="B238" s="16" t="s">
        <v>1209</v>
      </c>
      <c r="C238" s="15"/>
      <c r="D238" s="15"/>
      <c r="E238" s="18"/>
      <c r="F238" s="18"/>
      <c r="G238" s="18"/>
    </row>
    <row r="239" spans="2:7" ht="13.5" x14ac:dyDescent="0.25">
      <c r="B239" s="15"/>
      <c r="C239" s="15"/>
      <c r="D239" s="15"/>
      <c r="E239" s="15"/>
      <c r="F239" s="15"/>
      <c r="G239" s="15"/>
    </row>
    <row r="240" spans="2:7" ht="13.5" x14ac:dyDescent="0.25">
      <c r="B240" s="26" t="s">
        <v>1202</v>
      </c>
      <c r="C240" s="26" t="s">
        <v>1210</v>
      </c>
      <c r="D240" s="15"/>
      <c r="E240" s="15"/>
      <c r="F240" s="15"/>
      <c r="G240" s="15"/>
    </row>
    <row r="241" spans="2:7" ht="13.5" x14ac:dyDescent="0.25">
      <c r="B241" s="23" t="s">
        <v>730</v>
      </c>
      <c r="C241" s="28">
        <v>40.166739999999997</v>
      </c>
      <c r="D241" s="15"/>
      <c r="E241" s="15"/>
      <c r="F241" s="15"/>
      <c r="G241" s="15"/>
    </row>
    <row r="242" spans="2:7" ht="13.5" x14ac:dyDescent="0.25">
      <c r="B242" s="15"/>
      <c r="C242" s="15"/>
      <c r="D242" s="15"/>
      <c r="E242" s="15"/>
      <c r="F242" s="15"/>
      <c r="G242" s="15"/>
    </row>
    <row r="243" spans="2:7" ht="13.5" x14ac:dyDescent="0.25">
      <c r="B243" s="16" t="s">
        <v>1211</v>
      </c>
      <c r="C243" s="15"/>
      <c r="D243" s="15"/>
      <c r="E243" s="15"/>
      <c r="F243" s="15"/>
      <c r="G243" s="15"/>
    </row>
    <row r="244" spans="2:7" ht="13.5" x14ac:dyDescent="0.25">
      <c r="B244" s="16"/>
      <c r="C244" s="15"/>
      <c r="D244" s="15"/>
      <c r="E244" s="15"/>
      <c r="F244" s="15"/>
      <c r="G244" s="15"/>
    </row>
    <row r="245" spans="2:7" ht="135" x14ac:dyDescent="0.2">
      <c r="B245" s="21" t="s">
        <v>1202</v>
      </c>
      <c r="C245" s="22" t="s">
        <v>1212</v>
      </c>
      <c r="D245" s="22" t="s">
        <v>1213</v>
      </c>
      <c r="E245" s="22" t="s">
        <v>1214</v>
      </c>
      <c r="F245" s="22" t="s">
        <v>1215</v>
      </c>
      <c r="G245" s="22" t="s">
        <v>1216</v>
      </c>
    </row>
    <row r="246" spans="2:7" ht="13.5" x14ac:dyDescent="0.25">
      <c r="B246" s="23" t="s">
        <v>730</v>
      </c>
      <c r="C246" s="7">
        <v>28126</v>
      </c>
      <c r="D246" s="7">
        <v>28126</v>
      </c>
      <c r="E246" s="8">
        <v>193675.71</v>
      </c>
      <c r="F246" s="8">
        <v>192698.2</v>
      </c>
      <c r="G246" s="8">
        <v>-977.50999999998021</v>
      </c>
    </row>
    <row r="247" spans="2:7" ht="13.5" x14ac:dyDescent="0.25">
      <c r="B247" s="19"/>
      <c r="C247" s="123"/>
      <c r="D247" s="123"/>
      <c r="E247" s="15"/>
      <c r="F247" s="15"/>
      <c r="G247" s="20"/>
    </row>
    <row r="248" spans="2:7" ht="13.5" x14ac:dyDescent="0.25">
      <c r="B248" s="16" t="s">
        <v>1240</v>
      </c>
      <c r="C248" s="123"/>
      <c r="D248" s="15"/>
      <c r="E248" s="15"/>
      <c r="F248" s="15"/>
      <c r="G248" s="15"/>
    </row>
    <row r="249" spans="2:7" ht="13.5" x14ac:dyDescent="0.25">
      <c r="B249" s="19"/>
      <c r="C249" s="123"/>
      <c r="D249" s="15"/>
      <c r="E249" s="15"/>
      <c r="F249" s="15"/>
      <c r="G249" s="15"/>
    </row>
    <row r="250" spans="2:7" ht="13.5" x14ac:dyDescent="0.25">
      <c r="B250" s="16" t="s">
        <v>1241</v>
      </c>
      <c r="C250" s="15"/>
      <c r="D250" s="15"/>
      <c r="E250" s="15"/>
      <c r="F250" s="15"/>
      <c r="G250" s="15"/>
    </row>
    <row r="251" spans="2:7" ht="13.5" x14ac:dyDescent="0.25">
      <c r="B251" s="19"/>
      <c r="C251" s="123"/>
      <c r="D251" s="15"/>
      <c r="E251" s="15"/>
      <c r="F251" s="15"/>
      <c r="G251" s="15"/>
    </row>
    <row r="252" spans="2:7" ht="13.5" x14ac:dyDescent="0.25">
      <c r="B252" s="16" t="s">
        <v>1221</v>
      </c>
      <c r="C252" s="15"/>
      <c r="D252" s="15"/>
      <c r="E252" s="15"/>
      <c r="F252" s="15"/>
      <c r="G252" s="15"/>
    </row>
    <row r="253" spans="2:7" ht="13.5" x14ac:dyDescent="0.25">
      <c r="B253" s="16"/>
      <c r="C253" s="15"/>
      <c r="D253" s="15"/>
      <c r="E253" s="15"/>
      <c r="F253" s="15"/>
      <c r="G253" s="15"/>
    </row>
    <row r="254" spans="2:7" ht="135" x14ac:dyDescent="0.2">
      <c r="B254" s="21" t="s">
        <v>1202</v>
      </c>
      <c r="C254" s="22" t="s">
        <v>1212</v>
      </c>
      <c r="D254" s="22" t="s">
        <v>1213</v>
      </c>
      <c r="E254" s="22" t="s">
        <v>1214</v>
      </c>
      <c r="F254" s="22" t="s">
        <v>1222</v>
      </c>
      <c r="G254" s="22" t="s">
        <v>1223</v>
      </c>
    </row>
    <row r="255" spans="2:7" ht="13.5" x14ac:dyDescent="0.25">
      <c r="B255" s="9" t="s">
        <v>730</v>
      </c>
      <c r="C255" s="29">
        <v>70</v>
      </c>
      <c r="D255" s="29">
        <v>70</v>
      </c>
      <c r="E255" s="8">
        <v>517.86</v>
      </c>
      <c r="F255" s="8">
        <v>491.86</v>
      </c>
      <c r="G255" s="8">
        <v>-26</v>
      </c>
    </row>
    <row r="256" spans="2:7" ht="13.5" x14ac:dyDescent="0.25">
      <c r="B256" s="30"/>
      <c r="C256" s="31"/>
      <c r="D256" s="31"/>
      <c r="E256" s="32"/>
      <c r="F256" s="32"/>
      <c r="G256" s="32"/>
    </row>
    <row r="257" spans="2:7" ht="13.5" x14ac:dyDescent="0.25">
      <c r="B257" s="16" t="s">
        <v>1225</v>
      </c>
      <c r="C257" s="15"/>
      <c r="D257" s="33"/>
      <c r="E257" s="15"/>
      <c r="F257" s="15"/>
      <c r="G257" s="15"/>
    </row>
    <row r="258" spans="2:7" ht="13.5" x14ac:dyDescent="0.25">
      <c r="B258" s="15"/>
      <c r="C258" s="15"/>
      <c r="D258" s="33"/>
      <c r="E258" s="33"/>
      <c r="F258" s="34"/>
      <c r="G258" s="34"/>
    </row>
    <row r="259" spans="2:7" ht="13.5" x14ac:dyDescent="0.25">
      <c r="B259" s="16" t="s">
        <v>1226</v>
      </c>
      <c r="C259" s="15"/>
      <c r="D259" s="15"/>
      <c r="E259" s="15"/>
      <c r="F259" s="15"/>
      <c r="G259" s="15" t="s">
        <v>1227</v>
      </c>
    </row>
    <row r="260" spans="2:7" ht="13.5" x14ac:dyDescent="0.25">
      <c r="B260" s="15"/>
      <c r="C260" s="35"/>
      <c r="D260" s="36"/>
      <c r="E260" s="15"/>
      <c r="F260" s="15"/>
      <c r="G260" s="15"/>
    </row>
    <row r="261" spans="2:7" ht="13.5" x14ac:dyDescent="0.25">
      <c r="B261" s="16" t="s">
        <v>1228</v>
      </c>
      <c r="C261" s="15"/>
      <c r="D261" s="15"/>
      <c r="E261" s="15"/>
      <c r="F261" s="15"/>
      <c r="G261" s="15"/>
    </row>
    <row r="262" spans="2:7" ht="13.5" x14ac:dyDescent="0.25">
      <c r="B262" s="15"/>
      <c r="C262" s="15"/>
      <c r="D262" s="15"/>
      <c r="E262" s="15"/>
      <c r="F262" s="15"/>
      <c r="G262" s="15"/>
    </row>
    <row r="263" spans="2:7" ht="13.5" x14ac:dyDescent="0.25">
      <c r="B263" s="16" t="s">
        <v>1229</v>
      </c>
      <c r="C263" s="15"/>
      <c r="D263" s="15"/>
      <c r="E263" s="15"/>
      <c r="F263" s="15"/>
      <c r="G263" s="15"/>
    </row>
    <row r="264" spans="2:7" ht="13.5" x14ac:dyDescent="0.25">
      <c r="B264" s="15"/>
      <c r="C264" s="37"/>
      <c r="D264" s="38"/>
      <c r="E264" s="10"/>
      <c r="F264" s="34"/>
      <c r="G264" s="34"/>
    </row>
    <row r="265" spans="2:7" ht="13.5" x14ac:dyDescent="0.25">
      <c r="B265" s="16" t="s">
        <v>1230</v>
      </c>
      <c r="C265" s="15"/>
      <c r="D265" s="15"/>
      <c r="E265" s="15"/>
      <c r="F265" s="15"/>
      <c r="G265" s="15"/>
    </row>
    <row r="266" spans="2:7" ht="13.5" x14ac:dyDescent="0.25">
      <c r="B266" s="19"/>
      <c r="C266" s="36"/>
      <c r="D266" s="15"/>
      <c r="E266" s="15"/>
      <c r="F266" s="15"/>
      <c r="G266" s="15"/>
    </row>
    <row r="267" spans="2:7" ht="13.5" x14ac:dyDescent="0.25">
      <c r="B267" s="16" t="s">
        <v>1231</v>
      </c>
      <c r="C267" s="15"/>
      <c r="D267" s="15"/>
      <c r="E267" s="15"/>
      <c r="F267" s="15"/>
      <c r="G267" s="15"/>
    </row>
    <row r="268" spans="2:7" ht="13.5" x14ac:dyDescent="0.25">
      <c r="B268" s="15"/>
      <c r="C268" s="15"/>
      <c r="D268" s="15"/>
      <c r="E268" s="15"/>
      <c r="F268" s="11"/>
      <c r="G268" s="39"/>
    </row>
    <row r="269" spans="2:7" ht="13.5" x14ac:dyDescent="0.25">
      <c r="B269" s="16" t="s">
        <v>1232</v>
      </c>
      <c r="C269" s="15"/>
      <c r="D269" s="15"/>
      <c r="E269" s="15"/>
      <c r="F269" s="15"/>
      <c r="G269" s="15"/>
    </row>
    <row r="270" spans="2:7" ht="13.5" x14ac:dyDescent="0.25">
      <c r="B270" s="15"/>
      <c r="C270" s="15"/>
      <c r="D270" s="15"/>
      <c r="E270" s="39"/>
      <c r="F270" s="15"/>
      <c r="G270" s="15"/>
    </row>
    <row r="271" spans="2:7" ht="13.5" x14ac:dyDescent="0.25">
      <c r="B271" s="16" t="s">
        <v>1233</v>
      </c>
      <c r="C271" s="15"/>
      <c r="D271" s="15"/>
      <c r="E271" s="39"/>
      <c r="F271" s="15"/>
      <c r="G271" s="40"/>
    </row>
    <row r="272" spans="2:7" ht="13.5" x14ac:dyDescent="0.25">
      <c r="B272" s="15"/>
      <c r="C272" s="15"/>
      <c r="D272" s="15"/>
      <c r="E272" s="39"/>
      <c r="F272" s="15"/>
      <c r="G272" s="15"/>
    </row>
    <row r="273" spans="2:7" ht="13.5" x14ac:dyDescent="0.25">
      <c r="B273" s="16" t="s">
        <v>1234</v>
      </c>
      <c r="C273" s="15"/>
      <c r="D273" s="15"/>
      <c r="E273" s="39"/>
      <c r="F273" s="15"/>
      <c r="G273" s="15"/>
    </row>
    <row r="274" spans="2:7" ht="13.5" x14ac:dyDescent="0.25">
      <c r="B274" s="15"/>
      <c r="C274" s="15"/>
      <c r="D274" s="15"/>
      <c r="E274" s="39"/>
      <c r="F274" s="15"/>
      <c r="G274" s="15"/>
    </row>
    <row r="275" spans="2:7" ht="13.5" x14ac:dyDescent="0.25">
      <c r="B275" s="16" t="s">
        <v>1235</v>
      </c>
      <c r="C275" s="15"/>
      <c r="D275" s="15"/>
      <c r="E275" s="39"/>
      <c r="F275" s="15"/>
      <c r="G275" s="15"/>
    </row>
    <row r="276" spans="2:7" ht="13.5" x14ac:dyDescent="0.25">
      <c r="B276" s="15"/>
      <c r="C276" s="15"/>
      <c r="D276" s="15"/>
      <c r="E276" s="39"/>
      <c r="F276" s="15"/>
      <c r="G276" s="15"/>
    </row>
    <row r="277" spans="2:7" ht="13.5" x14ac:dyDescent="0.25">
      <c r="B277" s="16" t="s">
        <v>1236</v>
      </c>
      <c r="C277" s="15"/>
      <c r="D277" s="15"/>
      <c r="E277" s="39"/>
      <c r="F277" s="15"/>
      <c r="G277" s="15"/>
    </row>
    <row r="278" spans="2:7" ht="13.5" x14ac:dyDescent="0.25">
      <c r="B278" s="15" t="s">
        <v>1237</v>
      </c>
      <c r="C278" s="15"/>
      <c r="D278" s="15"/>
      <c r="E278" s="15"/>
      <c r="F278" s="15"/>
      <c r="G278" s="15"/>
    </row>
    <row r="279" spans="2:7" ht="13.5" x14ac:dyDescent="0.25">
      <c r="B279" s="15"/>
      <c r="C279" s="15"/>
      <c r="D279" s="15"/>
      <c r="E279" s="15"/>
      <c r="F279" s="15"/>
      <c r="G279" s="15"/>
    </row>
    <row r="280" spans="2:7" ht="13.5" x14ac:dyDescent="0.25">
      <c r="B280" s="15"/>
      <c r="C280" s="15"/>
      <c r="D280" s="15"/>
      <c r="E280" s="15"/>
      <c r="F280" s="15"/>
      <c r="G280" s="15"/>
    </row>
    <row r="281" spans="2:7" ht="13.5" x14ac:dyDescent="0.25">
      <c r="B281" s="15"/>
      <c r="C281" s="15"/>
      <c r="D281" s="15"/>
      <c r="E281" s="15"/>
      <c r="F281" s="15"/>
      <c r="G281" s="15"/>
    </row>
    <row r="282" spans="2:7" ht="13.5" x14ac:dyDescent="0.25">
      <c r="B282" s="15"/>
      <c r="C282" s="15"/>
      <c r="D282" s="15"/>
      <c r="E282" s="15"/>
      <c r="F282" s="15"/>
      <c r="G282" s="15"/>
    </row>
    <row r="283" spans="2:7" ht="13.5" x14ac:dyDescent="0.25">
      <c r="B283" s="15"/>
      <c r="C283" s="15"/>
      <c r="D283" s="15"/>
      <c r="E283" s="15"/>
      <c r="F283" s="15"/>
      <c r="G283" s="15"/>
    </row>
  </sheetData>
  <mergeCells count="32">
    <mergeCell ref="B171:C171"/>
    <mergeCell ref="B172:C172"/>
    <mergeCell ref="B180:C180"/>
    <mergeCell ref="B165:H165"/>
    <mergeCell ref="B166:H166"/>
    <mergeCell ref="B167:H167"/>
    <mergeCell ref="B169:D169"/>
    <mergeCell ref="B170:C170"/>
    <mergeCell ref="A1:H1"/>
    <mergeCell ref="A2:H2"/>
    <mergeCell ref="A3:H3"/>
    <mergeCell ref="B163:H163"/>
    <mergeCell ref="B164:H164"/>
    <mergeCell ref="B183:C183"/>
    <mergeCell ref="B184:C184"/>
    <mergeCell ref="B185:C185"/>
    <mergeCell ref="B186:C186"/>
    <mergeCell ref="B188:D188"/>
    <mergeCell ref="B189:C189"/>
    <mergeCell ref="B190:C190"/>
    <mergeCell ref="B191:C191"/>
    <mergeCell ref="B192:C192"/>
    <mergeCell ref="B193:C193"/>
    <mergeCell ref="B211:G211"/>
    <mergeCell ref="B212:G212"/>
    <mergeCell ref="B214:G214"/>
    <mergeCell ref="B200:C200"/>
    <mergeCell ref="B194:C194"/>
    <mergeCell ref="B195:C195"/>
    <mergeCell ref="B196:C196"/>
    <mergeCell ref="B197:C197"/>
    <mergeCell ref="B198:D198"/>
  </mergeCells>
  <hyperlinks>
    <hyperlink ref="I1" location="Index!B2" display="Index" xr:uid="{0A8C7BF2-755E-4876-82B3-6BD04AAD0B75}"/>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D75D2-03F5-4029-B270-63FCE0C1727B}">
  <sheetPr>
    <outlinePr summaryBelow="0" summaryRight="0"/>
  </sheetPr>
  <dimension ref="A1:Q131"/>
  <sheetViews>
    <sheetView showGridLines="0" workbookViewId="0">
      <selection sqref="A1:H1"/>
    </sheetView>
  </sheetViews>
  <sheetFormatPr defaultRowHeight="12.75" x14ac:dyDescent="0.2"/>
  <cols>
    <col min="1" max="1" width="5.85546875" bestFit="1" customWidth="1"/>
    <col min="2" max="2" width="19.5703125" bestFit="1" customWidth="1"/>
    <col min="3" max="3" width="39.140625" bestFit="1" customWidth="1"/>
    <col min="4" max="4" width="17.4257812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743</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744</v>
      </c>
      <c r="C7" s="88" t="s">
        <v>745</v>
      </c>
      <c r="D7" s="88" t="s">
        <v>31</v>
      </c>
      <c r="E7" s="89">
        <v>367376</v>
      </c>
      <c r="F7" s="90">
        <v>8861.1091199999992</v>
      </c>
      <c r="G7" s="91">
        <v>8.0790379999999995E-2</v>
      </c>
      <c r="H7" s="82" t="s">
        <v>140</v>
      </c>
    </row>
    <row r="8" spans="1:9" x14ac:dyDescent="0.2">
      <c r="A8" s="87">
        <v>2</v>
      </c>
      <c r="B8" s="88" t="s">
        <v>47</v>
      </c>
      <c r="C8" s="88" t="s">
        <v>48</v>
      </c>
      <c r="D8" s="88" t="s">
        <v>44</v>
      </c>
      <c r="E8" s="89">
        <v>535836</v>
      </c>
      <c r="F8" s="90">
        <v>7791.0554400000001</v>
      </c>
      <c r="G8" s="91">
        <v>7.1034260000000002E-2</v>
      </c>
      <c r="H8" s="82" t="s">
        <v>140</v>
      </c>
    </row>
    <row r="9" spans="1:9" x14ac:dyDescent="0.2">
      <c r="A9" s="87">
        <v>3</v>
      </c>
      <c r="B9" s="88" t="s">
        <v>230</v>
      </c>
      <c r="C9" s="88" t="s">
        <v>231</v>
      </c>
      <c r="D9" s="88" t="s">
        <v>232</v>
      </c>
      <c r="E9" s="89">
        <v>167610</v>
      </c>
      <c r="F9" s="90">
        <v>7276.4529300000004</v>
      </c>
      <c r="G9" s="91">
        <v>6.6342419999999999E-2</v>
      </c>
      <c r="H9" s="82" t="s">
        <v>140</v>
      </c>
    </row>
    <row r="10" spans="1:9" x14ac:dyDescent="0.2">
      <c r="A10" s="87">
        <v>4</v>
      </c>
      <c r="B10" s="88" t="s">
        <v>56</v>
      </c>
      <c r="C10" s="88" t="s">
        <v>57</v>
      </c>
      <c r="D10" s="88" t="s">
        <v>34</v>
      </c>
      <c r="E10" s="89">
        <v>60675</v>
      </c>
      <c r="F10" s="90">
        <v>6794.689875</v>
      </c>
      <c r="G10" s="91">
        <v>6.1949990000000003E-2</v>
      </c>
      <c r="H10" s="82" t="s">
        <v>140</v>
      </c>
    </row>
    <row r="11" spans="1:9" x14ac:dyDescent="0.2">
      <c r="A11" s="87">
        <v>5</v>
      </c>
      <c r="B11" s="88" t="s">
        <v>14</v>
      </c>
      <c r="C11" s="88" t="s">
        <v>15</v>
      </c>
      <c r="D11" s="88" t="s">
        <v>16</v>
      </c>
      <c r="E11" s="89">
        <v>345000</v>
      </c>
      <c r="F11" s="90">
        <v>6251.0550000000003</v>
      </c>
      <c r="G11" s="91">
        <v>5.6993450000000001E-2</v>
      </c>
      <c r="H11" s="82" t="s">
        <v>140</v>
      </c>
    </row>
    <row r="12" spans="1:9" x14ac:dyDescent="0.2">
      <c r="A12" s="87">
        <v>6</v>
      </c>
      <c r="B12" s="88" t="s">
        <v>464</v>
      </c>
      <c r="C12" s="88" t="s">
        <v>465</v>
      </c>
      <c r="D12" s="88" t="s">
        <v>44</v>
      </c>
      <c r="E12" s="89">
        <v>1318785</v>
      </c>
      <c r="F12" s="90">
        <v>5530.9842900000003</v>
      </c>
      <c r="G12" s="91">
        <v>5.0428260000000003E-2</v>
      </c>
      <c r="H12" s="82" t="s">
        <v>140</v>
      </c>
    </row>
    <row r="13" spans="1:9" x14ac:dyDescent="0.2">
      <c r="A13" s="87">
        <v>7</v>
      </c>
      <c r="B13" s="88" t="s">
        <v>462</v>
      </c>
      <c r="C13" s="88" t="s">
        <v>463</v>
      </c>
      <c r="D13" s="88" t="s">
        <v>44</v>
      </c>
      <c r="E13" s="89">
        <v>572389</v>
      </c>
      <c r="F13" s="90">
        <v>4058.23801</v>
      </c>
      <c r="G13" s="91">
        <v>3.700063E-2</v>
      </c>
      <c r="H13" s="82" t="s">
        <v>140</v>
      </c>
    </row>
    <row r="14" spans="1:9" x14ac:dyDescent="0.2">
      <c r="A14" s="87">
        <v>8</v>
      </c>
      <c r="B14" s="88" t="s">
        <v>49</v>
      </c>
      <c r="C14" s="88" t="s">
        <v>50</v>
      </c>
      <c r="D14" s="88" t="s">
        <v>51</v>
      </c>
      <c r="E14" s="89">
        <v>44916</v>
      </c>
      <c r="F14" s="90">
        <v>3996.8502600000002</v>
      </c>
      <c r="G14" s="91">
        <v>3.6440930000000003E-2</v>
      </c>
      <c r="H14" s="82" t="s">
        <v>140</v>
      </c>
    </row>
    <row r="15" spans="1:9" x14ac:dyDescent="0.2">
      <c r="A15" s="87">
        <v>9</v>
      </c>
      <c r="B15" s="88" t="s">
        <v>746</v>
      </c>
      <c r="C15" s="88" t="s">
        <v>747</v>
      </c>
      <c r="D15" s="88" t="s">
        <v>34</v>
      </c>
      <c r="E15" s="89">
        <v>123888</v>
      </c>
      <c r="F15" s="90">
        <v>3827.3958720000001</v>
      </c>
      <c r="G15" s="91">
        <v>3.4895950000000002E-2</v>
      </c>
      <c r="H15" s="82" t="s">
        <v>140</v>
      </c>
    </row>
    <row r="16" spans="1:9" x14ac:dyDescent="0.2">
      <c r="A16" s="87">
        <v>10</v>
      </c>
      <c r="B16" s="88" t="s">
        <v>748</v>
      </c>
      <c r="C16" s="88" t="s">
        <v>749</v>
      </c>
      <c r="D16" s="88" t="s">
        <v>227</v>
      </c>
      <c r="E16" s="89">
        <v>91283</v>
      </c>
      <c r="F16" s="90">
        <v>3560.0369999999998</v>
      </c>
      <c r="G16" s="91">
        <v>3.2458319999999999E-2</v>
      </c>
      <c r="H16" s="82" t="s">
        <v>140</v>
      </c>
    </row>
    <row r="17" spans="1:8" x14ac:dyDescent="0.2">
      <c r="A17" s="87">
        <v>11</v>
      </c>
      <c r="B17" s="88" t="s">
        <v>750</v>
      </c>
      <c r="C17" s="88" t="s">
        <v>751</v>
      </c>
      <c r="D17" s="88" t="s">
        <v>44</v>
      </c>
      <c r="E17" s="89">
        <v>1540173</v>
      </c>
      <c r="F17" s="90">
        <v>3529.9224986999998</v>
      </c>
      <c r="G17" s="91">
        <v>3.2183759999999999E-2</v>
      </c>
      <c r="H17" s="82" t="s">
        <v>140</v>
      </c>
    </row>
    <row r="18" spans="1:8" x14ac:dyDescent="0.2">
      <c r="A18" s="87">
        <v>12</v>
      </c>
      <c r="B18" s="88" t="s">
        <v>684</v>
      </c>
      <c r="C18" s="88" t="s">
        <v>685</v>
      </c>
      <c r="D18" s="88" t="s">
        <v>190</v>
      </c>
      <c r="E18" s="89">
        <v>306782</v>
      </c>
      <c r="F18" s="90">
        <v>3478.294316</v>
      </c>
      <c r="G18" s="91">
        <v>3.1713039999999998E-2</v>
      </c>
      <c r="H18" s="82" t="s">
        <v>140</v>
      </c>
    </row>
    <row r="19" spans="1:8" x14ac:dyDescent="0.2">
      <c r="A19" s="87">
        <v>13</v>
      </c>
      <c r="B19" s="88" t="s">
        <v>75</v>
      </c>
      <c r="C19" s="88" t="s">
        <v>76</v>
      </c>
      <c r="D19" s="88" t="s">
        <v>77</v>
      </c>
      <c r="E19" s="89">
        <v>66269</v>
      </c>
      <c r="F19" s="90">
        <v>3468.51946</v>
      </c>
      <c r="G19" s="91">
        <v>3.162392E-2</v>
      </c>
      <c r="H19" s="82" t="s">
        <v>140</v>
      </c>
    </row>
    <row r="20" spans="1:8" x14ac:dyDescent="0.2">
      <c r="A20" s="87">
        <v>14</v>
      </c>
      <c r="B20" s="88" t="s">
        <v>132</v>
      </c>
      <c r="C20" s="88" t="s">
        <v>133</v>
      </c>
      <c r="D20" s="88" t="s">
        <v>37</v>
      </c>
      <c r="E20" s="89">
        <v>592632</v>
      </c>
      <c r="F20" s="90">
        <v>3426.3019079999999</v>
      </c>
      <c r="G20" s="91">
        <v>3.1239010000000001E-2</v>
      </c>
      <c r="H20" s="82" t="s">
        <v>140</v>
      </c>
    </row>
    <row r="21" spans="1:8" x14ac:dyDescent="0.2">
      <c r="A21" s="87">
        <v>15</v>
      </c>
      <c r="B21" s="88" t="s">
        <v>752</v>
      </c>
      <c r="C21" s="88" t="s">
        <v>753</v>
      </c>
      <c r="D21" s="88" t="s">
        <v>198</v>
      </c>
      <c r="E21" s="89">
        <v>180000</v>
      </c>
      <c r="F21" s="90">
        <v>3132.9</v>
      </c>
      <c r="G21" s="91">
        <v>2.8563939999999999E-2</v>
      </c>
      <c r="H21" s="82" t="s">
        <v>140</v>
      </c>
    </row>
    <row r="22" spans="1:8" x14ac:dyDescent="0.2">
      <c r="A22" s="87">
        <v>16</v>
      </c>
      <c r="B22" s="88" t="s">
        <v>286</v>
      </c>
      <c r="C22" s="88" t="s">
        <v>287</v>
      </c>
      <c r="D22" s="88" t="s">
        <v>227</v>
      </c>
      <c r="E22" s="89">
        <v>201908</v>
      </c>
      <c r="F22" s="90">
        <v>2651.05204</v>
      </c>
      <c r="G22" s="91">
        <v>2.4170730000000001E-2</v>
      </c>
      <c r="H22" s="82" t="s">
        <v>140</v>
      </c>
    </row>
    <row r="23" spans="1:8" ht="25.5" x14ac:dyDescent="0.2">
      <c r="A23" s="87">
        <v>17</v>
      </c>
      <c r="B23" s="88" t="s">
        <v>754</v>
      </c>
      <c r="C23" s="88" t="s">
        <v>755</v>
      </c>
      <c r="D23" s="88" t="s">
        <v>208</v>
      </c>
      <c r="E23" s="89">
        <v>244574</v>
      </c>
      <c r="F23" s="90">
        <v>2537.45525</v>
      </c>
      <c r="G23" s="91">
        <v>2.3135030000000001E-2</v>
      </c>
      <c r="H23" s="82" t="s">
        <v>140</v>
      </c>
    </row>
    <row r="24" spans="1:8" x14ac:dyDescent="0.2">
      <c r="A24" s="87">
        <v>18</v>
      </c>
      <c r="B24" s="88" t="s">
        <v>756</v>
      </c>
      <c r="C24" s="88" t="s">
        <v>757</v>
      </c>
      <c r="D24" s="88" t="s">
        <v>198</v>
      </c>
      <c r="E24" s="89">
        <v>932955</v>
      </c>
      <c r="F24" s="90">
        <v>2401.4261700000002</v>
      </c>
      <c r="G24" s="91">
        <v>2.1894790000000001E-2</v>
      </c>
      <c r="H24" s="82" t="s">
        <v>140</v>
      </c>
    </row>
    <row r="25" spans="1:8" x14ac:dyDescent="0.2">
      <c r="A25" s="87">
        <v>19</v>
      </c>
      <c r="B25" s="88" t="s">
        <v>758</v>
      </c>
      <c r="C25" s="88" t="s">
        <v>759</v>
      </c>
      <c r="D25" s="88" t="s">
        <v>227</v>
      </c>
      <c r="E25" s="89">
        <v>82842</v>
      </c>
      <c r="F25" s="90">
        <v>2385.7667580000002</v>
      </c>
      <c r="G25" s="91">
        <v>2.175202E-2</v>
      </c>
      <c r="H25" s="82" t="s">
        <v>140</v>
      </c>
    </row>
    <row r="26" spans="1:8" ht="25.5" x14ac:dyDescent="0.2">
      <c r="A26" s="87">
        <v>20</v>
      </c>
      <c r="B26" s="88" t="s">
        <v>325</v>
      </c>
      <c r="C26" s="88" t="s">
        <v>326</v>
      </c>
      <c r="D26" s="88" t="s">
        <v>183</v>
      </c>
      <c r="E26" s="89">
        <v>123490</v>
      </c>
      <c r="F26" s="90">
        <v>2293.7032599999998</v>
      </c>
      <c r="G26" s="91">
        <v>2.091264E-2</v>
      </c>
      <c r="H26" s="82" t="s">
        <v>140</v>
      </c>
    </row>
    <row r="27" spans="1:8" x14ac:dyDescent="0.2">
      <c r="A27" s="87">
        <v>21</v>
      </c>
      <c r="B27" s="88" t="s">
        <v>411</v>
      </c>
      <c r="C27" s="88" t="s">
        <v>412</v>
      </c>
      <c r="D27" s="88" t="s">
        <v>44</v>
      </c>
      <c r="E27" s="89">
        <v>172372</v>
      </c>
      <c r="F27" s="90">
        <v>2240.8359999999998</v>
      </c>
      <c r="G27" s="91">
        <v>2.0430630000000002E-2</v>
      </c>
      <c r="H27" s="82" t="s">
        <v>140</v>
      </c>
    </row>
    <row r="28" spans="1:8" ht="25.5" x14ac:dyDescent="0.2">
      <c r="A28" s="87">
        <v>22</v>
      </c>
      <c r="B28" s="88" t="s">
        <v>760</v>
      </c>
      <c r="C28" s="88" t="s">
        <v>761</v>
      </c>
      <c r="D28" s="88" t="s">
        <v>25</v>
      </c>
      <c r="E28" s="89">
        <v>120451</v>
      </c>
      <c r="F28" s="90">
        <v>2235.8114620000001</v>
      </c>
      <c r="G28" s="91">
        <v>2.0384820000000001E-2</v>
      </c>
      <c r="H28" s="82" t="s">
        <v>140</v>
      </c>
    </row>
    <row r="29" spans="1:8" x14ac:dyDescent="0.2">
      <c r="A29" s="87">
        <v>23</v>
      </c>
      <c r="B29" s="88" t="s">
        <v>42</v>
      </c>
      <c r="C29" s="88" t="s">
        <v>43</v>
      </c>
      <c r="D29" s="88" t="s">
        <v>44</v>
      </c>
      <c r="E29" s="89">
        <v>210637</v>
      </c>
      <c r="F29" s="90">
        <v>2232.7521999999999</v>
      </c>
      <c r="G29" s="91">
        <v>2.0356920000000001E-2</v>
      </c>
      <c r="H29" s="82" t="s">
        <v>140</v>
      </c>
    </row>
    <row r="30" spans="1:8" ht="25.5" x14ac:dyDescent="0.2">
      <c r="A30" s="87">
        <v>24</v>
      </c>
      <c r="B30" s="88" t="s">
        <v>303</v>
      </c>
      <c r="C30" s="88" t="s">
        <v>304</v>
      </c>
      <c r="D30" s="88" t="s">
        <v>193</v>
      </c>
      <c r="E30" s="89">
        <v>92223</v>
      </c>
      <c r="F30" s="90">
        <v>2185.6851000000001</v>
      </c>
      <c r="G30" s="91">
        <v>1.9927790000000001E-2</v>
      </c>
      <c r="H30" s="82" t="s">
        <v>140</v>
      </c>
    </row>
    <row r="31" spans="1:8" x14ac:dyDescent="0.2">
      <c r="A31" s="87">
        <v>25</v>
      </c>
      <c r="B31" s="88" t="s">
        <v>644</v>
      </c>
      <c r="C31" s="88" t="s">
        <v>645</v>
      </c>
      <c r="D31" s="88" t="s">
        <v>44</v>
      </c>
      <c r="E31" s="89">
        <v>871932</v>
      </c>
      <c r="F31" s="90">
        <v>2080.429752</v>
      </c>
      <c r="G31" s="91">
        <v>1.8968140000000001E-2</v>
      </c>
      <c r="H31" s="82" t="s">
        <v>140</v>
      </c>
    </row>
    <row r="32" spans="1:8" x14ac:dyDescent="0.2">
      <c r="A32" s="87">
        <v>26</v>
      </c>
      <c r="B32" s="88" t="s">
        <v>692</v>
      </c>
      <c r="C32" s="88" t="s">
        <v>693</v>
      </c>
      <c r="D32" s="88" t="s">
        <v>190</v>
      </c>
      <c r="E32" s="89">
        <v>101625</v>
      </c>
      <c r="F32" s="90">
        <v>1333.52325</v>
      </c>
      <c r="G32" s="91">
        <v>1.215828E-2</v>
      </c>
      <c r="H32" s="82" t="s">
        <v>140</v>
      </c>
    </row>
    <row r="33" spans="1:8" x14ac:dyDescent="0.2">
      <c r="A33" s="87">
        <v>27</v>
      </c>
      <c r="B33" s="88" t="s">
        <v>235</v>
      </c>
      <c r="C33" s="88" t="s">
        <v>236</v>
      </c>
      <c r="D33" s="88" t="s">
        <v>118</v>
      </c>
      <c r="E33" s="89">
        <v>231174</v>
      </c>
      <c r="F33" s="90">
        <v>1146.6230399999999</v>
      </c>
      <c r="G33" s="91">
        <v>1.045424E-2</v>
      </c>
      <c r="H33" s="82" t="s">
        <v>140</v>
      </c>
    </row>
    <row r="34" spans="1:8" x14ac:dyDescent="0.2">
      <c r="A34" s="87">
        <v>28</v>
      </c>
      <c r="B34" s="88" t="s">
        <v>388</v>
      </c>
      <c r="C34" s="88" t="s">
        <v>389</v>
      </c>
      <c r="D34" s="88" t="s">
        <v>183</v>
      </c>
      <c r="E34" s="89">
        <v>72974</v>
      </c>
      <c r="F34" s="90">
        <v>920.34808799999996</v>
      </c>
      <c r="G34" s="91">
        <v>8.3911899999999998E-3</v>
      </c>
      <c r="H34" s="82" t="s">
        <v>140</v>
      </c>
    </row>
    <row r="35" spans="1:8" x14ac:dyDescent="0.2">
      <c r="A35" s="87">
        <v>29</v>
      </c>
      <c r="B35" s="88" t="s">
        <v>762</v>
      </c>
      <c r="C35" s="88" t="s">
        <v>763</v>
      </c>
      <c r="D35" s="88" t="s">
        <v>13</v>
      </c>
      <c r="E35" s="89">
        <v>176398</v>
      </c>
      <c r="F35" s="90">
        <v>734.69767000000002</v>
      </c>
      <c r="G35" s="91">
        <v>6.6985400000000002E-3</v>
      </c>
      <c r="H35" s="82" t="s">
        <v>140</v>
      </c>
    </row>
    <row r="36" spans="1:8" x14ac:dyDescent="0.2">
      <c r="A36" s="92"/>
      <c r="B36" s="92"/>
      <c r="C36" s="93" t="s">
        <v>139</v>
      </c>
      <c r="D36" s="92"/>
      <c r="E36" s="92" t="s">
        <v>140</v>
      </c>
      <c r="F36" s="94">
        <v>102363.9160197</v>
      </c>
      <c r="G36" s="95">
        <v>0.93329401999999995</v>
      </c>
      <c r="H36" s="82" t="s">
        <v>140</v>
      </c>
    </row>
    <row r="37" spans="1:8" x14ac:dyDescent="0.2">
      <c r="A37" s="92"/>
      <c r="B37" s="92"/>
      <c r="C37" s="96"/>
      <c r="D37" s="92"/>
      <c r="E37" s="92"/>
      <c r="F37" s="97"/>
      <c r="G37" s="97"/>
      <c r="H37" s="82" t="s">
        <v>140</v>
      </c>
    </row>
    <row r="38" spans="1:8" x14ac:dyDescent="0.2">
      <c r="A38" s="92"/>
      <c r="B38" s="92"/>
      <c r="C38" s="93" t="s">
        <v>141</v>
      </c>
      <c r="D38" s="92"/>
      <c r="E38" s="92"/>
      <c r="F38" s="92"/>
      <c r="G38" s="92"/>
      <c r="H38" s="82" t="s">
        <v>140</v>
      </c>
    </row>
    <row r="39" spans="1:8" x14ac:dyDescent="0.2">
      <c r="A39" s="92"/>
      <c r="B39" s="92"/>
      <c r="C39" s="93" t="s">
        <v>139</v>
      </c>
      <c r="D39" s="92"/>
      <c r="E39" s="92" t="s">
        <v>140</v>
      </c>
      <c r="F39" s="98" t="s">
        <v>142</v>
      </c>
      <c r="G39" s="95">
        <v>0</v>
      </c>
      <c r="H39" s="82" t="s">
        <v>140</v>
      </c>
    </row>
    <row r="40" spans="1:8" x14ac:dyDescent="0.2">
      <c r="A40" s="92"/>
      <c r="B40" s="92"/>
      <c r="C40" s="96"/>
      <c r="D40" s="92"/>
      <c r="E40" s="92"/>
      <c r="F40" s="97"/>
      <c r="G40" s="97"/>
      <c r="H40" s="82" t="s">
        <v>140</v>
      </c>
    </row>
    <row r="41" spans="1:8" x14ac:dyDescent="0.2">
      <c r="A41" s="92"/>
      <c r="B41" s="92"/>
      <c r="C41" s="93" t="s">
        <v>143</v>
      </c>
      <c r="D41" s="92"/>
      <c r="E41" s="92"/>
      <c r="F41" s="92"/>
      <c r="G41" s="92"/>
      <c r="H41" s="82" t="s">
        <v>140</v>
      </c>
    </row>
    <row r="42" spans="1:8" x14ac:dyDescent="0.2">
      <c r="A42" s="92"/>
      <c r="B42" s="92"/>
      <c r="C42" s="93" t="s">
        <v>139</v>
      </c>
      <c r="D42" s="92"/>
      <c r="E42" s="92" t="s">
        <v>140</v>
      </c>
      <c r="F42" s="98" t="s">
        <v>142</v>
      </c>
      <c r="G42" s="95">
        <v>0</v>
      </c>
      <c r="H42" s="82" t="s">
        <v>140</v>
      </c>
    </row>
    <row r="43" spans="1:8" x14ac:dyDescent="0.2">
      <c r="A43" s="92"/>
      <c r="B43" s="92"/>
      <c r="C43" s="96"/>
      <c r="D43" s="92"/>
      <c r="E43" s="92"/>
      <c r="F43" s="97"/>
      <c r="G43" s="97"/>
      <c r="H43" s="82" t="s">
        <v>140</v>
      </c>
    </row>
    <row r="44" spans="1:8" x14ac:dyDescent="0.2">
      <c r="A44" s="92"/>
      <c r="B44" s="92"/>
      <c r="C44" s="93" t="s">
        <v>144</v>
      </c>
      <c r="D44" s="92"/>
      <c r="E44" s="92"/>
      <c r="F44" s="92"/>
      <c r="G44" s="92"/>
      <c r="H44" s="82" t="s">
        <v>140</v>
      </c>
    </row>
    <row r="45" spans="1:8" x14ac:dyDescent="0.2">
      <c r="A45" s="92"/>
      <c r="B45" s="92"/>
      <c r="C45" s="93" t="s">
        <v>139</v>
      </c>
      <c r="D45" s="92"/>
      <c r="E45" s="92" t="s">
        <v>140</v>
      </c>
      <c r="F45" s="98" t="s">
        <v>142</v>
      </c>
      <c r="G45" s="95">
        <v>0</v>
      </c>
      <c r="H45" s="82" t="s">
        <v>140</v>
      </c>
    </row>
    <row r="46" spans="1:8" x14ac:dyDescent="0.2">
      <c r="A46" s="92"/>
      <c r="B46" s="92"/>
      <c r="C46" s="96"/>
      <c r="D46" s="92"/>
      <c r="E46" s="92"/>
      <c r="F46" s="97"/>
      <c r="G46" s="97"/>
      <c r="H46" s="82" t="s">
        <v>140</v>
      </c>
    </row>
    <row r="47" spans="1:8" x14ac:dyDescent="0.2">
      <c r="A47" s="92"/>
      <c r="B47" s="92"/>
      <c r="C47" s="93" t="s">
        <v>145</v>
      </c>
      <c r="D47" s="92"/>
      <c r="E47" s="92"/>
      <c r="F47" s="97"/>
      <c r="G47" s="97"/>
      <c r="H47" s="82" t="s">
        <v>140</v>
      </c>
    </row>
    <row r="48" spans="1:8" x14ac:dyDescent="0.2">
      <c r="A48" s="92"/>
      <c r="B48" s="92"/>
      <c r="C48" s="93" t="s">
        <v>139</v>
      </c>
      <c r="D48" s="92"/>
      <c r="E48" s="92" t="s">
        <v>140</v>
      </c>
      <c r="F48" s="98" t="s">
        <v>142</v>
      </c>
      <c r="G48" s="95">
        <v>0</v>
      </c>
      <c r="H48" s="82" t="s">
        <v>140</v>
      </c>
    </row>
    <row r="49" spans="1:8" x14ac:dyDescent="0.2">
      <c r="A49" s="92"/>
      <c r="B49" s="92"/>
      <c r="C49" s="96"/>
      <c r="D49" s="92"/>
      <c r="E49" s="92"/>
      <c r="F49" s="97"/>
      <c r="G49" s="97"/>
      <c r="H49" s="82" t="s">
        <v>140</v>
      </c>
    </row>
    <row r="50" spans="1:8" x14ac:dyDescent="0.2">
      <c r="A50" s="92"/>
      <c r="B50" s="92"/>
      <c r="C50" s="93" t="s">
        <v>146</v>
      </c>
      <c r="D50" s="92"/>
      <c r="E50" s="92"/>
      <c r="F50" s="97"/>
      <c r="G50" s="97"/>
      <c r="H50" s="82" t="s">
        <v>140</v>
      </c>
    </row>
    <row r="51" spans="1:8" x14ac:dyDescent="0.2">
      <c r="A51" s="92"/>
      <c r="B51" s="92"/>
      <c r="C51" s="93" t="s">
        <v>139</v>
      </c>
      <c r="D51" s="92"/>
      <c r="E51" s="92" t="s">
        <v>140</v>
      </c>
      <c r="F51" s="98" t="s">
        <v>142</v>
      </c>
      <c r="G51" s="95">
        <v>0</v>
      </c>
      <c r="H51" s="82" t="s">
        <v>140</v>
      </c>
    </row>
    <row r="52" spans="1:8" x14ac:dyDescent="0.2">
      <c r="A52" s="92"/>
      <c r="B52" s="92"/>
      <c r="C52" s="96"/>
      <c r="D52" s="92"/>
      <c r="E52" s="92"/>
      <c r="F52" s="97"/>
      <c r="G52" s="97"/>
      <c r="H52" s="82" t="s">
        <v>140</v>
      </c>
    </row>
    <row r="53" spans="1:8" x14ac:dyDescent="0.2">
      <c r="A53" s="92"/>
      <c r="B53" s="92"/>
      <c r="C53" s="93" t="s">
        <v>147</v>
      </c>
      <c r="D53" s="92"/>
      <c r="E53" s="92"/>
      <c r="F53" s="94">
        <v>102363.9160197</v>
      </c>
      <c r="G53" s="95">
        <v>0.93329401999999995</v>
      </c>
      <c r="H53" s="82" t="s">
        <v>140</v>
      </c>
    </row>
    <row r="54" spans="1:8" x14ac:dyDescent="0.2">
      <c r="A54" s="92"/>
      <c r="B54" s="92"/>
      <c r="C54" s="96"/>
      <c r="D54" s="92"/>
      <c r="E54" s="92"/>
      <c r="F54" s="97"/>
      <c r="G54" s="97"/>
      <c r="H54" s="82" t="s">
        <v>140</v>
      </c>
    </row>
    <row r="55" spans="1:8" x14ac:dyDescent="0.2">
      <c r="A55" s="92"/>
      <c r="B55" s="92"/>
      <c r="C55" s="93" t="s">
        <v>148</v>
      </c>
      <c r="D55" s="92"/>
      <c r="E55" s="92"/>
      <c r="F55" s="97"/>
      <c r="G55" s="97"/>
      <c r="H55" s="82" t="s">
        <v>140</v>
      </c>
    </row>
    <row r="56" spans="1:8" x14ac:dyDescent="0.2">
      <c r="A56" s="92"/>
      <c r="B56" s="92"/>
      <c r="C56" s="93" t="s">
        <v>10</v>
      </c>
      <c r="D56" s="92"/>
      <c r="E56" s="92"/>
      <c r="F56" s="97"/>
      <c r="G56" s="97"/>
      <c r="H56" s="82" t="s">
        <v>140</v>
      </c>
    </row>
    <row r="57" spans="1:8" x14ac:dyDescent="0.2">
      <c r="A57" s="92"/>
      <c r="B57" s="92"/>
      <c r="C57" s="93" t="s">
        <v>139</v>
      </c>
      <c r="D57" s="92"/>
      <c r="E57" s="92" t="s">
        <v>140</v>
      </c>
      <c r="F57" s="98" t="s">
        <v>142</v>
      </c>
      <c r="G57" s="95">
        <v>0</v>
      </c>
      <c r="H57" s="82" t="s">
        <v>140</v>
      </c>
    </row>
    <row r="58" spans="1:8" x14ac:dyDescent="0.2">
      <c r="A58" s="92"/>
      <c r="B58" s="92"/>
      <c r="C58" s="96"/>
      <c r="D58" s="92"/>
      <c r="E58" s="92"/>
      <c r="F58" s="97"/>
      <c r="G58" s="97"/>
      <c r="H58" s="82" t="s">
        <v>140</v>
      </c>
    </row>
    <row r="59" spans="1:8" x14ac:dyDescent="0.2">
      <c r="A59" s="92"/>
      <c r="B59" s="92"/>
      <c r="C59" s="93" t="s">
        <v>149</v>
      </c>
      <c r="D59" s="92"/>
      <c r="E59" s="92"/>
      <c r="F59" s="92"/>
      <c r="G59" s="92"/>
      <c r="H59" s="82" t="s">
        <v>140</v>
      </c>
    </row>
    <row r="60" spans="1:8" x14ac:dyDescent="0.2">
      <c r="A60" s="92"/>
      <c r="B60" s="92"/>
      <c r="C60" s="93" t="s">
        <v>139</v>
      </c>
      <c r="D60" s="92"/>
      <c r="E60" s="92" t="s">
        <v>140</v>
      </c>
      <c r="F60" s="98" t="s">
        <v>142</v>
      </c>
      <c r="G60" s="95">
        <v>0</v>
      </c>
      <c r="H60" s="82" t="s">
        <v>140</v>
      </c>
    </row>
    <row r="61" spans="1:8" x14ac:dyDescent="0.2">
      <c r="A61" s="92"/>
      <c r="B61" s="92"/>
      <c r="C61" s="96"/>
      <c r="D61" s="92"/>
      <c r="E61" s="92"/>
      <c r="F61" s="97"/>
      <c r="G61" s="97"/>
      <c r="H61" s="82" t="s">
        <v>140</v>
      </c>
    </row>
    <row r="62" spans="1:8" x14ac:dyDescent="0.2">
      <c r="A62" s="92"/>
      <c r="B62" s="92"/>
      <c r="C62" s="93" t="s">
        <v>150</v>
      </c>
      <c r="D62" s="92"/>
      <c r="E62" s="92"/>
      <c r="F62" s="92"/>
      <c r="G62" s="92"/>
      <c r="H62" s="82" t="s">
        <v>140</v>
      </c>
    </row>
    <row r="63" spans="1:8" x14ac:dyDescent="0.2">
      <c r="A63" s="92"/>
      <c r="B63" s="92"/>
      <c r="C63" s="93" t="s">
        <v>139</v>
      </c>
      <c r="D63" s="92"/>
      <c r="E63" s="92" t="s">
        <v>140</v>
      </c>
      <c r="F63" s="98" t="s">
        <v>142</v>
      </c>
      <c r="G63" s="95">
        <v>0</v>
      </c>
      <c r="H63" s="82" t="s">
        <v>140</v>
      </c>
    </row>
    <row r="64" spans="1:8" x14ac:dyDescent="0.2">
      <c r="A64" s="92"/>
      <c r="B64" s="92"/>
      <c r="C64" s="96"/>
      <c r="D64" s="92"/>
      <c r="E64" s="92"/>
      <c r="F64" s="97"/>
      <c r="G64" s="97"/>
      <c r="H64" s="82" t="s">
        <v>140</v>
      </c>
    </row>
    <row r="65" spans="1:8" x14ac:dyDescent="0.2">
      <c r="A65" s="92"/>
      <c r="B65" s="92"/>
      <c r="C65" s="93" t="s">
        <v>151</v>
      </c>
      <c r="D65" s="92"/>
      <c r="E65" s="92"/>
      <c r="F65" s="97"/>
      <c r="G65" s="97"/>
      <c r="H65" s="82" t="s">
        <v>140</v>
      </c>
    </row>
    <row r="66" spans="1:8" x14ac:dyDescent="0.2">
      <c r="A66" s="92"/>
      <c r="B66" s="92"/>
      <c r="C66" s="93" t="s">
        <v>139</v>
      </c>
      <c r="D66" s="92"/>
      <c r="E66" s="92" t="s">
        <v>140</v>
      </c>
      <c r="F66" s="98" t="s">
        <v>142</v>
      </c>
      <c r="G66" s="95">
        <v>0</v>
      </c>
      <c r="H66" s="82" t="s">
        <v>140</v>
      </c>
    </row>
    <row r="67" spans="1:8" x14ac:dyDescent="0.2">
      <c r="A67" s="92"/>
      <c r="B67" s="92"/>
      <c r="C67" s="96"/>
      <c r="D67" s="92"/>
      <c r="E67" s="92"/>
      <c r="F67" s="97"/>
      <c r="G67" s="97"/>
      <c r="H67" s="82" t="s">
        <v>140</v>
      </c>
    </row>
    <row r="68" spans="1:8" x14ac:dyDescent="0.2">
      <c r="A68" s="92"/>
      <c r="B68" s="92"/>
      <c r="C68" s="93" t="s">
        <v>152</v>
      </c>
      <c r="D68" s="92"/>
      <c r="E68" s="92"/>
      <c r="F68" s="94">
        <v>0</v>
      </c>
      <c r="G68" s="95">
        <v>0</v>
      </c>
      <c r="H68" s="82" t="s">
        <v>140</v>
      </c>
    </row>
    <row r="69" spans="1:8" x14ac:dyDescent="0.2">
      <c r="A69" s="92"/>
      <c r="B69" s="92"/>
      <c r="C69" s="96"/>
      <c r="D69" s="92"/>
      <c r="E69" s="92"/>
      <c r="F69" s="97"/>
      <c r="G69" s="97"/>
      <c r="H69" s="82" t="s">
        <v>140</v>
      </c>
    </row>
    <row r="70" spans="1:8" x14ac:dyDescent="0.2">
      <c r="A70" s="92"/>
      <c r="B70" s="92"/>
      <c r="C70" s="93" t="s">
        <v>153</v>
      </c>
      <c r="D70" s="92"/>
      <c r="E70" s="92"/>
      <c r="F70" s="97"/>
      <c r="G70" s="97"/>
      <c r="H70" s="82" t="s">
        <v>140</v>
      </c>
    </row>
    <row r="71" spans="1:8" x14ac:dyDescent="0.2">
      <c r="A71" s="92"/>
      <c r="B71" s="92"/>
      <c r="C71" s="93" t="s">
        <v>154</v>
      </c>
      <c r="D71" s="92"/>
      <c r="E71" s="92"/>
      <c r="F71" s="97"/>
      <c r="G71" s="97"/>
      <c r="H71" s="82" t="s">
        <v>140</v>
      </c>
    </row>
    <row r="72" spans="1:8" x14ac:dyDescent="0.2">
      <c r="A72" s="92"/>
      <c r="B72" s="92"/>
      <c r="C72" s="93" t="s">
        <v>139</v>
      </c>
      <c r="D72" s="92"/>
      <c r="E72" s="92" t="s">
        <v>140</v>
      </c>
      <c r="F72" s="98" t="s">
        <v>142</v>
      </c>
      <c r="G72" s="95">
        <v>0</v>
      </c>
      <c r="H72" s="82" t="s">
        <v>140</v>
      </c>
    </row>
    <row r="73" spans="1:8" x14ac:dyDescent="0.2">
      <c r="A73" s="92"/>
      <c r="B73" s="92"/>
      <c r="C73" s="96"/>
      <c r="D73" s="92"/>
      <c r="E73" s="92"/>
      <c r="F73" s="97"/>
      <c r="G73" s="97"/>
      <c r="H73" s="82" t="s">
        <v>140</v>
      </c>
    </row>
    <row r="74" spans="1:8" x14ac:dyDescent="0.2">
      <c r="A74" s="92"/>
      <c r="B74" s="92"/>
      <c r="C74" s="93" t="s">
        <v>155</v>
      </c>
      <c r="D74" s="92"/>
      <c r="E74" s="92"/>
      <c r="F74" s="97"/>
      <c r="G74" s="97"/>
      <c r="H74" s="82" t="s">
        <v>140</v>
      </c>
    </row>
    <row r="75" spans="1:8" x14ac:dyDescent="0.2">
      <c r="A75" s="92"/>
      <c r="B75" s="92"/>
      <c r="C75" s="93" t="s">
        <v>139</v>
      </c>
      <c r="D75" s="92"/>
      <c r="E75" s="92" t="s">
        <v>140</v>
      </c>
      <c r="F75" s="98" t="s">
        <v>142</v>
      </c>
      <c r="G75" s="95">
        <v>0</v>
      </c>
      <c r="H75" s="82" t="s">
        <v>140</v>
      </c>
    </row>
    <row r="76" spans="1:8" x14ac:dyDescent="0.2">
      <c r="A76" s="92"/>
      <c r="B76" s="92"/>
      <c r="C76" s="96"/>
      <c r="D76" s="92"/>
      <c r="E76" s="92"/>
      <c r="F76" s="97"/>
      <c r="G76" s="97"/>
      <c r="H76" s="82" t="s">
        <v>140</v>
      </c>
    </row>
    <row r="77" spans="1:8" x14ac:dyDescent="0.2">
      <c r="A77" s="92"/>
      <c r="B77" s="92"/>
      <c r="C77" s="93" t="s">
        <v>156</v>
      </c>
      <c r="D77" s="92"/>
      <c r="E77" s="92"/>
      <c r="F77" s="97"/>
      <c r="G77" s="97"/>
      <c r="H77" s="82" t="s">
        <v>140</v>
      </c>
    </row>
    <row r="78" spans="1:8" x14ac:dyDescent="0.2">
      <c r="A78" s="92"/>
      <c r="B78" s="92"/>
      <c r="C78" s="93" t="s">
        <v>139</v>
      </c>
      <c r="D78" s="92"/>
      <c r="E78" s="92" t="s">
        <v>140</v>
      </c>
      <c r="F78" s="98" t="s">
        <v>142</v>
      </c>
      <c r="G78" s="95">
        <v>0</v>
      </c>
      <c r="H78" s="82" t="s">
        <v>140</v>
      </c>
    </row>
    <row r="79" spans="1:8" x14ac:dyDescent="0.2">
      <c r="A79" s="92"/>
      <c r="B79" s="92"/>
      <c r="C79" s="96"/>
      <c r="D79" s="92"/>
      <c r="E79" s="92"/>
      <c r="F79" s="97"/>
      <c r="G79" s="97"/>
      <c r="H79" s="82" t="s">
        <v>140</v>
      </c>
    </row>
    <row r="80" spans="1:8" x14ac:dyDescent="0.2">
      <c r="A80" s="92"/>
      <c r="B80" s="92"/>
      <c r="C80" s="93" t="s">
        <v>157</v>
      </c>
      <c r="D80" s="92"/>
      <c r="E80" s="92"/>
      <c r="F80" s="97"/>
      <c r="G80" s="97"/>
      <c r="H80" s="82" t="s">
        <v>140</v>
      </c>
    </row>
    <row r="81" spans="1:8" x14ac:dyDescent="0.2">
      <c r="A81" s="87">
        <v>1</v>
      </c>
      <c r="B81" s="88"/>
      <c r="C81" s="88" t="s">
        <v>158</v>
      </c>
      <c r="D81" s="88"/>
      <c r="E81" s="99"/>
      <c r="F81" s="90">
        <v>7506.9909949700004</v>
      </c>
      <c r="G81" s="91">
        <v>6.8444329999999998E-2</v>
      </c>
      <c r="H81" s="82">
        <v>5.01</v>
      </c>
    </row>
    <row r="82" spans="1:8" x14ac:dyDescent="0.2">
      <c r="A82" s="92"/>
      <c r="B82" s="92"/>
      <c r="C82" s="93" t="s">
        <v>139</v>
      </c>
      <c r="D82" s="92"/>
      <c r="E82" s="92" t="s">
        <v>140</v>
      </c>
      <c r="F82" s="94">
        <v>7506.9909949700004</v>
      </c>
      <c r="G82" s="95">
        <v>6.8444329999999998E-2</v>
      </c>
      <c r="H82" s="82" t="s">
        <v>140</v>
      </c>
    </row>
    <row r="83" spans="1:8" x14ac:dyDescent="0.2">
      <c r="A83" s="92"/>
      <c r="B83" s="92"/>
      <c r="C83" s="96"/>
      <c r="D83" s="92"/>
      <c r="E83" s="92"/>
      <c r="F83" s="97"/>
      <c r="G83" s="97"/>
      <c r="H83" s="82" t="s">
        <v>140</v>
      </c>
    </row>
    <row r="84" spans="1:8" x14ac:dyDescent="0.2">
      <c r="A84" s="92"/>
      <c r="B84" s="92"/>
      <c r="C84" s="93" t="s">
        <v>159</v>
      </c>
      <c r="D84" s="92"/>
      <c r="E84" s="92"/>
      <c r="F84" s="94">
        <v>7506.9909949700004</v>
      </c>
      <c r="G84" s="95">
        <v>6.8444329999999998E-2</v>
      </c>
      <c r="H84" s="82" t="s">
        <v>140</v>
      </c>
    </row>
    <row r="85" spans="1:8" x14ac:dyDescent="0.2">
      <c r="A85" s="92"/>
      <c r="B85" s="92"/>
      <c r="C85" s="97"/>
      <c r="D85" s="92"/>
      <c r="E85" s="92"/>
      <c r="F85" s="92"/>
      <c r="G85" s="92"/>
      <c r="H85" s="82" t="s">
        <v>140</v>
      </c>
    </row>
    <row r="86" spans="1:8" x14ac:dyDescent="0.2">
      <c r="A86" s="92"/>
      <c r="B86" s="92"/>
      <c r="C86" s="93" t="s">
        <v>160</v>
      </c>
      <c r="D86" s="92"/>
      <c r="E86" s="92"/>
      <c r="F86" s="92"/>
      <c r="G86" s="92"/>
      <c r="H86" s="82" t="s">
        <v>140</v>
      </c>
    </row>
    <row r="87" spans="1:8" x14ac:dyDescent="0.2">
      <c r="A87" s="92"/>
      <c r="B87" s="92"/>
      <c r="C87" s="93" t="s">
        <v>161</v>
      </c>
      <c r="D87" s="92"/>
      <c r="E87" s="92"/>
      <c r="F87" s="92"/>
      <c r="G87" s="92"/>
      <c r="H87" s="82" t="s">
        <v>140</v>
      </c>
    </row>
    <row r="88" spans="1:8" x14ac:dyDescent="0.2">
      <c r="A88" s="92"/>
      <c r="B88" s="92"/>
      <c r="C88" s="93" t="s">
        <v>139</v>
      </c>
      <c r="D88" s="92"/>
      <c r="E88" s="92" t="s">
        <v>140</v>
      </c>
      <c r="F88" s="98" t="s">
        <v>142</v>
      </c>
      <c r="G88" s="95">
        <v>0</v>
      </c>
      <c r="H88" s="82" t="s">
        <v>140</v>
      </c>
    </row>
    <row r="89" spans="1:8" x14ac:dyDescent="0.2">
      <c r="A89" s="92"/>
      <c r="B89" s="92"/>
      <c r="C89" s="96"/>
      <c r="D89" s="92"/>
      <c r="E89" s="92"/>
      <c r="F89" s="97"/>
      <c r="G89" s="97"/>
      <c r="H89" s="82" t="s">
        <v>140</v>
      </c>
    </row>
    <row r="90" spans="1:8" x14ac:dyDescent="0.2">
      <c r="A90" s="92"/>
      <c r="B90" s="92"/>
      <c r="C90" s="93" t="s">
        <v>162</v>
      </c>
      <c r="D90" s="92"/>
      <c r="E90" s="92"/>
      <c r="F90" s="92"/>
      <c r="G90" s="92"/>
      <c r="H90" s="82" t="s">
        <v>140</v>
      </c>
    </row>
    <row r="91" spans="1:8" x14ac:dyDescent="0.2">
      <c r="A91" s="92"/>
      <c r="B91" s="92"/>
      <c r="C91" s="93" t="s">
        <v>163</v>
      </c>
      <c r="D91" s="92"/>
      <c r="E91" s="92"/>
      <c r="F91" s="92"/>
      <c r="G91" s="92"/>
      <c r="H91" s="82" t="s">
        <v>140</v>
      </c>
    </row>
    <row r="92" spans="1:8" x14ac:dyDescent="0.2">
      <c r="A92" s="92"/>
      <c r="B92" s="92"/>
      <c r="C92" s="93" t="s">
        <v>139</v>
      </c>
      <c r="D92" s="92"/>
      <c r="E92" s="92" t="s">
        <v>140</v>
      </c>
      <c r="F92" s="98" t="s">
        <v>142</v>
      </c>
      <c r="G92" s="95">
        <v>0</v>
      </c>
      <c r="H92" s="82" t="s">
        <v>140</v>
      </c>
    </row>
    <row r="93" spans="1:8" x14ac:dyDescent="0.2">
      <c r="A93" s="92"/>
      <c r="B93" s="92"/>
      <c r="C93" s="96"/>
      <c r="D93" s="92"/>
      <c r="E93" s="92"/>
      <c r="F93" s="97"/>
      <c r="G93" s="97"/>
      <c r="H93" s="82" t="s">
        <v>140</v>
      </c>
    </row>
    <row r="94" spans="1:8" x14ac:dyDescent="0.2">
      <c r="A94" s="92"/>
      <c r="B94" s="92"/>
      <c r="C94" s="93" t="s">
        <v>164</v>
      </c>
      <c r="D94" s="92"/>
      <c r="E94" s="92"/>
      <c r="F94" s="97"/>
      <c r="G94" s="97"/>
      <c r="H94" s="82" t="s">
        <v>140</v>
      </c>
    </row>
    <row r="95" spans="1:8" x14ac:dyDescent="0.2">
      <c r="A95" s="92"/>
      <c r="B95" s="92"/>
      <c r="C95" s="93" t="s">
        <v>139</v>
      </c>
      <c r="D95" s="92"/>
      <c r="E95" s="92" t="s">
        <v>140</v>
      </c>
      <c r="F95" s="98" t="s">
        <v>142</v>
      </c>
      <c r="G95" s="95">
        <v>0</v>
      </c>
      <c r="H95" s="82" t="s">
        <v>140</v>
      </c>
    </row>
    <row r="96" spans="1:8" x14ac:dyDescent="0.2">
      <c r="A96" s="92"/>
      <c r="B96" s="88"/>
      <c r="C96" s="88"/>
      <c r="D96" s="93"/>
      <c r="E96" s="92"/>
      <c r="F96" s="88"/>
      <c r="G96" s="99"/>
      <c r="H96" s="82" t="s">
        <v>140</v>
      </c>
    </row>
    <row r="97" spans="1:17" x14ac:dyDescent="0.2">
      <c r="A97" s="99"/>
      <c r="B97" s="88"/>
      <c r="C97" s="88" t="s">
        <v>165</v>
      </c>
      <c r="D97" s="88"/>
      <c r="E97" s="99"/>
      <c r="F97" s="90">
        <v>-190.66146058999999</v>
      </c>
      <c r="G97" s="91">
        <v>-1.7383399999999999E-3</v>
      </c>
      <c r="H97" s="82" t="s">
        <v>140</v>
      </c>
    </row>
    <row r="98" spans="1:17" x14ac:dyDescent="0.2">
      <c r="A98" s="96"/>
      <c r="B98" s="96"/>
      <c r="C98" s="93" t="s">
        <v>166</v>
      </c>
      <c r="D98" s="97"/>
      <c r="E98" s="97"/>
      <c r="F98" s="94">
        <v>109680.24555408</v>
      </c>
      <c r="G98" s="100">
        <v>1.0000000099999999</v>
      </c>
      <c r="H98" s="82" t="s">
        <v>140</v>
      </c>
    </row>
    <row r="99" spans="1:17" x14ac:dyDescent="0.2">
      <c r="A99" s="101"/>
      <c r="B99" s="101"/>
      <c r="C99" s="102"/>
      <c r="D99" s="103"/>
      <c r="E99" s="103"/>
      <c r="F99" s="104"/>
      <c r="G99" s="105"/>
      <c r="H99" s="106"/>
    </row>
    <row r="100" spans="1:17" x14ac:dyDescent="0.2">
      <c r="A100" s="101"/>
      <c r="B100" s="192" t="s">
        <v>933</v>
      </c>
      <c r="C100" s="192"/>
      <c r="D100" s="192"/>
      <c r="E100" s="192"/>
      <c r="F100" s="192"/>
      <c r="G100" s="192"/>
      <c r="H100" s="192"/>
      <c r="J100" s="12"/>
    </row>
    <row r="101" spans="1:17" x14ac:dyDescent="0.2">
      <c r="A101" s="101"/>
      <c r="B101" s="192" t="s">
        <v>934</v>
      </c>
      <c r="C101" s="192"/>
      <c r="D101" s="192"/>
      <c r="E101" s="192"/>
      <c r="F101" s="192"/>
      <c r="G101" s="192"/>
      <c r="H101" s="192"/>
      <c r="J101" s="12"/>
    </row>
    <row r="102" spans="1:17" x14ac:dyDescent="0.2">
      <c r="A102" s="101"/>
      <c r="B102" s="192" t="s">
        <v>935</v>
      </c>
      <c r="C102" s="192"/>
      <c r="D102" s="192"/>
      <c r="E102" s="192"/>
      <c r="F102" s="192"/>
      <c r="G102" s="192"/>
      <c r="H102" s="192"/>
      <c r="J102" s="12"/>
    </row>
    <row r="103" spans="1:17" s="109" customFormat="1" ht="52.5" customHeight="1" x14ac:dyDescent="0.25">
      <c r="A103" s="108"/>
      <c r="B103" s="193" t="s">
        <v>936</v>
      </c>
      <c r="C103" s="193"/>
      <c r="D103" s="193"/>
      <c r="E103" s="193"/>
      <c r="F103" s="193"/>
      <c r="G103" s="193"/>
      <c r="H103" s="193"/>
      <c r="I103"/>
      <c r="J103" s="12"/>
      <c r="K103"/>
      <c r="L103"/>
      <c r="M103"/>
      <c r="N103"/>
      <c r="O103"/>
      <c r="P103"/>
      <c r="Q103"/>
    </row>
    <row r="104" spans="1:17" x14ac:dyDescent="0.2">
      <c r="A104" s="101"/>
      <c r="B104" s="192" t="s">
        <v>937</v>
      </c>
      <c r="C104" s="192"/>
      <c r="D104" s="192"/>
      <c r="E104" s="192"/>
      <c r="F104" s="192"/>
      <c r="G104" s="192"/>
      <c r="H104" s="192"/>
      <c r="J104" s="12"/>
    </row>
    <row r="105" spans="1:17" x14ac:dyDescent="0.2">
      <c r="A105" s="101"/>
      <c r="B105" s="101"/>
      <c r="C105" s="101"/>
      <c r="D105" s="103"/>
      <c r="E105" s="103"/>
      <c r="F105" s="103"/>
      <c r="G105" s="103"/>
    </row>
    <row r="106" spans="1:17" x14ac:dyDescent="0.2">
      <c r="A106" s="101"/>
      <c r="B106" s="195" t="s">
        <v>167</v>
      </c>
      <c r="C106" s="196"/>
      <c r="D106" s="197"/>
      <c r="E106" s="110"/>
      <c r="F106" s="103"/>
      <c r="G106" s="103"/>
    </row>
    <row r="107" spans="1:17" x14ac:dyDescent="0.2">
      <c r="A107" s="101"/>
      <c r="B107" s="189" t="s">
        <v>168</v>
      </c>
      <c r="C107" s="190"/>
      <c r="D107" s="81" t="s">
        <v>169</v>
      </c>
      <c r="E107" s="110"/>
      <c r="F107" s="103"/>
      <c r="G107" s="103"/>
    </row>
    <row r="108" spans="1:17" x14ac:dyDescent="0.2">
      <c r="A108" s="101"/>
      <c r="B108" s="189" t="s">
        <v>939</v>
      </c>
      <c r="C108" s="190"/>
      <c r="D108" s="81" t="s">
        <v>169</v>
      </c>
      <c r="E108" s="110"/>
      <c r="F108" s="103"/>
      <c r="G108" s="103"/>
    </row>
    <row r="109" spans="1:17" x14ac:dyDescent="0.2">
      <c r="A109" s="101"/>
      <c r="B109" s="189" t="s">
        <v>170</v>
      </c>
      <c r="C109" s="190"/>
      <c r="D109" s="111" t="s">
        <v>140</v>
      </c>
      <c r="E109" s="110"/>
      <c r="F109" s="103"/>
      <c r="G109" s="103"/>
    </row>
    <row r="110" spans="1:17" x14ac:dyDescent="0.2">
      <c r="A110" s="112"/>
      <c r="B110" s="113" t="s">
        <v>140</v>
      </c>
      <c r="C110" s="113" t="s">
        <v>940</v>
      </c>
      <c r="D110" s="113" t="s">
        <v>171</v>
      </c>
      <c r="E110" s="112"/>
      <c r="F110" s="112"/>
      <c r="G110" s="112"/>
      <c r="H110" s="112"/>
      <c r="J110" s="12"/>
    </row>
    <row r="111" spans="1:17" x14ac:dyDescent="0.2">
      <c r="A111" s="112"/>
      <c r="B111" s="114" t="s">
        <v>172</v>
      </c>
      <c r="C111" s="115">
        <v>46234</v>
      </c>
      <c r="D111" s="115">
        <v>46265</v>
      </c>
      <c r="E111" s="112"/>
      <c r="F111" s="112"/>
      <c r="G111" s="112"/>
      <c r="J111" s="12"/>
    </row>
    <row r="112" spans="1:17" x14ac:dyDescent="0.2">
      <c r="A112" s="112"/>
      <c r="B112" s="84" t="s">
        <v>173</v>
      </c>
      <c r="C112" s="116">
        <v>184.11490000000001</v>
      </c>
      <c r="D112" s="116">
        <v>189.91380000000001</v>
      </c>
      <c r="E112" s="112"/>
      <c r="F112" s="107"/>
      <c r="G112" s="117"/>
    </row>
    <row r="113" spans="1:7" x14ac:dyDescent="0.2">
      <c r="A113" s="112"/>
      <c r="B113" s="84" t="s">
        <v>941</v>
      </c>
      <c r="C113" s="116">
        <v>43.149000000000001</v>
      </c>
      <c r="D113" s="116">
        <v>44.508000000000003</v>
      </c>
      <c r="E113" s="112"/>
      <c r="F113" s="107"/>
      <c r="G113" s="117"/>
    </row>
    <row r="114" spans="1:7" x14ac:dyDescent="0.2">
      <c r="A114" s="112"/>
      <c r="B114" s="84" t="s">
        <v>174</v>
      </c>
      <c r="C114" s="116">
        <v>164.56899999999999</v>
      </c>
      <c r="D114" s="116">
        <v>169.6105</v>
      </c>
      <c r="E114" s="112"/>
      <c r="F114" s="107"/>
      <c r="G114" s="117"/>
    </row>
    <row r="115" spans="1:7" x14ac:dyDescent="0.2">
      <c r="A115" s="112"/>
      <c r="B115" s="84" t="s">
        <v>942</v>
      </c>
      <c r="C115" s="116">
        <v>39.249299999999998</v>
      </c>
      <c r="D115" s="116">
        <v>40.451700000000002</v>
      </c>
      <c r="E115" s="112"/>
      <c r="F115" s="107"/>
      <c r="G115" s="117"/>
    </row>
    <row r="116" spans="1:7" x14ac:dyDescent="0.2">
      <c r="A116" s="112"/>
      <c r="B116" s="112"/>
      <c r="C116" s="112"/>
      <c r="D116" s="112"/>
      <c r="E116" s="112"/>
      <c r="F116" s="112"/>
      <c r="G116" s="112"/>
    </row>
    <row r="117" spans="1:7" x14ac:dyDescent="0.2">
      <c r="A117" s="112"/>
      <c r="B117" s="189" t="s">
        <v>175</v>
      </c>
      <c r="C117" s="190"/>
      <c r="D117" s="81" t="s">
        <v>169</v>
      </c>
      <c r="E117" s="112"/>
      <c r="F117" s="112"/>
      <c r="G117" s="112"/>
    </row>
    <row r="118" spans="1:7" x14ac:dyDescent="0.2">
      <c r="A118" s="112"/>
      <c r="B118" s="118"/>
      <c r="C118" s="118"/>
      <c r="D118" s="118"/>
      <c r="E118" s="112"/>
      <c r="F118" s="112"/>
      <c r="G118" s="112"/>
    </row>
    <row r="119" spans="1:7" x14ac:dyDescent="0.2">
      <c r="A119" s="112"/>
      <c r="B119" s="189" t="s">
        <v>176</v>
      </c>
      <c r="C119" s="190"/>
      <c r="D119" s="81" t="s">
        <v>169</v>
      </c>
      <c r="E119" s="120"/>
      <c r="F119" s="112"/>
      <c r="G119" s="112"/>
    </row>
    <row r="120" spans="1:7" x14ac:dyDescent="0.2">
      <c r="A120" s="112"/>
      <c r="B120" s="189" t="s">
        <v>177</v>
      </c>
      <c r="C120" s="190"/>
      <c r="D120" s="81" t="s">
        <v>169</v>
      </c>
      <c r="E120" s="120"/>
      <c r="F120" s="112"/>
      <c r="G120" s="112"/>
    </row>
    <row r="121" spans="1:7" x14ac:dyDescent="0.2">
      <c r="A121" s="112"/>
      <c r="B121" s="189" t="s">
        <v>178</v>
      </c>
      <c r="C121" s="190"/>
      <c r="D121" s="81" t="s">
        <v>169</v>
      </c>
      <c r="E121" s="120"/>
      <c r="F121" s="112"/>
      <c r="G121" s="112"/>
    </row>
    <row r="122" spans="1:7" x14ac:dyDescent="0.2">
      <c r="A122" s="112"/>
      <c r="B122" s="189" t="s">
        <v>179</v>
      </c>
      <c r="C122" s="190"/>
      <c r="D122" s="121">
        <v>0.25922687039317233</v>
      </c>
      <c r="E122" s="112"/>
      <c r="F122" s="107"/>
      <c r="G122" s="117"/>
    </row>
    <row r="124" spans="1:7" x14ac:dyDescent="0.2">
      <c r="B124" s="191" t="s">
        <v>944</v>
      </c>
      <c r="C124" s="191"/>
    </row>
    <row r="126" spans="1:7" ht="153.75" customHeight="1" x14ac:dyDescent="0.2"/>
    <row r="129" spans="2:4" x14ac:dyDescent="0.2">
      <c r="B129" s="13" t="s">
        <v>945</v>
      </c>
      <c r="C129" s="122"/>
      <c r="D129" s="13" t="s">
        <v>950</v>
      </c>
    </row>
    <row r="130" spans="2:4" x14ac:dyDescent="0.2">
      <c r="B130" s="13" t="s">
        <v>1144</v>
      </c>
      <c r="D130" s="13" t="s">
        <v>1145</v>
      </c>
    </row>
    <row r="131" spans="2:4" ht="165" customHeight="1" x14ac:dyDescent="0.2"/>
  </sheetData>
  <mergeCells count="18">
    <mergeCell ref="B108:C108"/>
    <mergeCell ref="B109:C109"/>
    <mergeCell ref="B117:C117"/>
    <mergeCell ref="B102:H102"/>
    <mergeCell ref="B103:H103"/>
    <mergeCell ref="B104:H104"/>
    <mergeCell ref="B106:D106"/>
    <mergeCell ref="B107:C107"/>
    <mergeCell ref="A1:H1"/>
    <mergeCell ref="A2:H2"/>
    <mergeCell ref="A3:H3"/>
    <mergeCell ref="B100:H100"/>
    <mergeCell ref="B101:H101"/>
    <mergeCell ref="B119:C119"/>
    <mergeCell ref="B120:C120"/>
    <mergeCell ref="B121:C121"/>
    <mergeCell ref="B122:C122"/>
    <mergeCell ref="B124:C124"/>
  </mergeCells>
  <hyperlinks>
    <hyperlink ref="I1" location="Index!B2" display="Index" xr:uid="{C778854A-23C8-4B2C-ACFE-A276C3E36284}"/>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9A42F-A778-45CC-B77A-E9DD28EECA8F}">
  <sheetPr>
    <outlinePr summaryBelow="0" summaryRight="0"/>
  </sheetPr>
  <dimension ref="A1:Q251"/>
  <sheetViews>
    <sheetView showGridLines="0" workbookViewId="0">
      <selection sqref="A1:H1"/>
    </sheetView>
  </sheetViews>
  <sheetFormatPr defaultRowHeight="12.75" x14ac:dyDescent="0.2"/>
  <cols>
    <col min="1" max="1" width="5.85546875" bestFit="1" customWidth="1"/>
    <col min="2" max="2" width="19.5703125" bestFit="1" customWidth="1"/>
    <col min="3" max="3" width="39.140625" bestFit="1" customWidth="1"/>
    <col min="4" max="4" width="17.710937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764</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11</v>
      </c>
      <c r="C7" s="88" t="s">
        <v>12</v>
      </c>
      <c r="D7" s="88" t="s">
        <v>13</v>
      </c>
      <c r="E7" s="89">
        <v>230000</v>
      </c>
      <c r="F7" s="90">
        <v>9303.27</v>
      </c>
      <c r="G7" s="91">
        <v>3.0307440000000001E-2</v>
      </c>
      <c r="H7" s="82" t="s">
        <v>140</v>
      </c>
    </row>
    <row r="8" spans="1:9" x14ac:dyDescent="0.2">
      <c r="A8" s="87">
        <v>2</v>
      </c>
      <c r="B8" s="88" t="s">
        <v>464</v>
      </c>
      <c r="C8" s="88" t="s">
        <v>465</v>
      </c>
      <c r="D8" s="88" t="s">
        <v>44</v>
      </c>
      <c r="E8" s="89">
        <v>2049758</v>
      </c>
      <c r="F8" s="90">
        <v>8596.6850520000007</v>
      </c>
      <c r="G8" s="91">
        <v>2.8005579999999999E-2</v>
      </c>
      <c r="H8" s="82" t="s">
        <v>140</v>
      </c>
    </row>
    <row r="9" spans="1:9" x14ac:dyDescent="0.2">
      <c r="A9" s="87">
        <v>3</v>
      </c>
      <c r="B9" s="88" t="s">
        <v>17</v>
      </c>
      <c r="C9" s="88" t="s">
        <v>18</v>
      </c>
      <c r="D9" s="88" t="s">
        <v>19</v>
      </c>
      <c r="E9" s="89">
        <v>650000</v>
      </c>
      <c r="F9" s="90">
        <v>8300.5</v>
      </c>
      <c r="G9" s="91">
        <v>2.7040689999999999E-2</v>
      </c>
      <c r="H9" s="82" t="s">
        <v>140</v>
      </c>
    </row>
    <row r="10" spans="1:9" x14ac:dyDescent="0.2">
      <c r="A10" s="87">
        <v>4</v>
      </c>
      <c r="B10" s="88" t="s">
        <v>47</v>
      </c>
      <c r="C10" s="88" t="s">
        <v>48</v>
      </c>
      <c r="D10" s="88" t="s">
        <v>44</v>
      </c>
      <c r="E10" s="89">
        <v>564227</v>
      </c>
      <c r="F10" s="90">
        <v>8203.8605800000005</v>
      </c>
      <c r="G10" s="91">
        <v>2.6725869999999999E-2</v>
      </c>
      <c r="H10" s="82" t="s">
        <v>140</v>
      </c>
    </row>
    <row r="11" spans="1:9" ht="25.5" x14ac:dyDescent="0.2">
      <c r="A11" s="87">
        <v>5</v>
      </c>
      <c r="B11" s="88" t="s">
        <v>237</v>
      </c>
      <c r="C11" s="88" t="s">
        <v>238</v>
      </c>
      <c r="D11" s="88" t="s">
        <v>220</v>
      </c>
      <c r="E11" s="89">
        <v>471714</v>
      </c>
      <c r="F11" s="90">
        <v>8099.8010940000004</v>
      </c>
      <c r="G11" s="91">
        <v>2.638687E-2</v>
      </c>
      <c r="H11" s="82" t="s">
        <v>140</v>
      </c>
    </row>
    <row r="12" spans="1:9" x14ac:dyDescent="0.2">
      <c r="A12" s="87">
        <v>6</v>
      </c>
      <c r="B12" s="88" t="s">
        <v>29</v>
      </c>
      <c r="C12" s="88" t="s">
        <v>30</v>
      </c>
      <c r="D12" s="88" t="s">
        <v>31</v>
      </c>
      <c r="E12" s="89">
        <v>345909</v>
      </c>
      <c r="F12" s="90">
        <v>7262.0135460000001</v>
      </c>
      <c r="G12" s="91">
        <v>2.3657600000000001E-2</v>
      </c>
      <c r="H12" s="82" t="s">
        <v>140</v>
      </c>
    </row>
    <row r="13" spans="1:9" x14ac:dyDescent="0.2">
      <c r="A13" s="87">
        <v>7</v>
      </c>
      <c r="B13" s="88" t="s">
        <v>184</v>
      </c>
      <c r="C13" s="88" t="s">
        <v>185</v>
      </c>
      <c r="D13" s="88" t="s">
        <v>115</v>
      </c>
      <c r="E13" s="89">
        <v>1142457</v>
      </c>
      <c r="F13" s="90">
        <v>6866.1665700000003</v>
      </c>
      <c r="G13" s="91">
        <v>2.2368039999999999E-2</v>
      </c>
      <c r="H13" s="82" t="s">
        <v>140</v>
      </c>
    </row>
    <row r="14" spans="1:9" x14ac:dyDescent="0.2">
      <c r="A14" s="87">
        <v>8</v>
      </c>
      <c r="B14" s="88" t="s">
        <v>75</v>
      </c>
      <c r="C14" s="88" t="s">
        <v>76</v>
      </c>
      <c r="D14" s="88" t="s">
        <v>77</v>
      </c>
      <c r="E14" s="89">
        <v>127135</v>
      </c>
      <c r="F14" s="90">
        <v>6654.2458999999999</v>
      </c>
      <c r="G14" s="91">
        <v>2.1677660000000001E-2</v>
      </c>
      <c r="H14" s="82" t="s">
        <v>140</v>
      </c>
    </row>
    <row r="15" spans="1:9" x14ac:dyDescent="0.2">
      <c r="A15" s="87">
        <v>9</v>
      </c>
      <c r="B15" s="88" t="s">
        <v>317</v>
      </c>
      <c r="C15" s="88" t="s">
        <v>318</v>
      </c>
      <c r="D15" s="88" t="s">
        <v>227</v>
      </c>
      <c r="E15" s="89">
        <v>1967761</v>
      </c>
      <c r="F15" s="90">
        <v>6456.223841</v>
      </c>
      <c r="G15" s="91">
        <v>2.1032559999999999E-2</v>
      </c>
      <c r="H15" s="82" t="s">
        <v>140</v>
      </c>
    </row>
    <row r="16" spans="1:9" x14ac:dyDescent="0.2">
      <c r="A16" s="87">
        <v>10</v>
      </c>
      <c r="B16" s="88" t="s">
        <v>188</v>
      </c>
      <c r="C16" s="88" t="s">
        <v>189</v>
      </c>
      <c r="D16" s="88" t="s">
        <v>190</v>
      </c>
      <c r="E16" s="89">
        <v>315113</v>
      </c>
      <c r="F16" s="90">
        <v>6255.9383889999999</v>
      </c>
      <c r="G16" s="91">
        <v>2.038009E-2</v>
      </c>
      <c r="H16" s="82" t="s">
        <v>140</v>
      </c>
    </row>
    <row r="17" spans="1:8" x14ac:dyDescent="0.2">
      <c r="A17" s="87">
        <v>11</v>
      </c>
      <c r="B17" s="88" t="s">
        <v>411</v>
      </c>
      <c r="C17" s="88" t="s">
        <v>412</v>
      </c>
      <c r="D17" s="88" t="s">
        <v>44</v>
      </c>
      <c r="E17" s="89">
        <v>460923</v>
      </c>
      <c r="F17" s="90">
        <v>5991.9989999999998</v>
      </c>
      <c r="G17" s="91">
        <v>1.9520249999999999E-2</v>
      </c>
      <c r="H17" s="82" t="s">
        <v>140</v>
      </c>
    </row>
    <row r="18" spans="1:8" x14ac:dyDescent="0.2">
      <c r="A18" s="87">
        <v>12</v>
      </c>
      <c r="B18" s="88" t="s">
        <v>14</v>
      </c>
      <c r="C18" s="88" t="s">
        <v>15</v>
      </c>
      <c r="D18" s="88" t="s">
        <v>16</v>
      </c>
      <c r="E18" s="89">
        <v>328998</v>
      </c>
      <c r="F18" s="90">
        <v>5961.1147620000002</v>
      </c>
      <c r="G18" s="91">
        <v>1.9419639999999998E-2</v>
      </c>
      <c r="H18" s="82" t="s">
        <v>140</v>
      </c>
    </row>
    <row r="19" spans="1:8" x14ac:dyDescent="0.2">
      <c r="A19" s="87">
        <v>13</v>
      </c>
      <c r="B19" s="88" t="s">
        <v>350</v>
      </c>
      <c r="C19" s="88" t="s">
        <v>351</v>
      </c>
      <c r="D19" s="88" t="s">
        <v>112</v>
      </c>
      <c r="E19" s="89">
        <v>901292</v>
      </c>
      <c r="F19" s="90">
        <v>5911.1235820000002</v>
      </c>
      <c r="G19" s="91">
        <v>1.9256780000000001E-2</v>
      </c>
      <c r="H19" s="82" t="s">
        <v>140</v>
      </c>
    </row>
    <row r="20" spans="1:8" x14ac:dyDescent="0.2">
      <c r="A20" s="87">
        <v>14</v>
      </c>
      <c r="B20" s="88" t="s">
        <v>327</v>
      </c>
      <c r="C20" s="88" t="s">
        <v>328</v>
      </c>
      <c r="D20" s="88" t="s">
        <v>245</v>
      </c>
      <c r="E20" s="89">
        <v>351507</v>
      </c>
      <c r="F20" s="90">
        <v>5616.7303529999999</v>
      </c>
      <c r="G20" s="91">
        <v>1.8297730000000002E-2</v>
      </c>
      <c r="H20" s="82" t="s">
        <v>140</v>
      </c>
    </row>
    <row r="21" spans="1:8" x14ac:dyDescent="0.2">
      <c r="A21" s="87">
        <v>15</v>
      </c>
      <c r="B21" s="88" t="s">
        <v>321</v>
      </c>
      <c r="C21" s="88" t="s">
        <v>322</v>
      </c>
      <c r="D21" s="88" t="s">
        <v>37</v>
      </c>
      <c r="E21" s="89">
        <v>78929</v>
      </c>
      <c r="F21" s="90">
        <v>5559.3641150000003</v>
      </c>
      <c r="G21" s="91">
        <v>1.811084E-2</v>
      </c>
      <c r="H21" s="82" t="s">
        <v>140</v>
      </c>
    </row>
    <row r="22" spans="1:8" x14ac:dyDescent="0.2">
      <c r="A22" s="87">
        <v>16</v>
      </c>
      <c r="B22" s="88" t="s">
        <v>331</v>
      </c>
      <c r="C22" s="88" t="s">
        <v>332</v>
      </c>
      <c r="D22" s="88" t="s">
        <v>190</v>
      </c>
      <c r="E22" s="89">
        <v>585264</v>
      </c>
      <c r="F22" s="90">
        <v>5488.020528</v>
      </c>
      <c r="G22" s="91">
        <v>1.7878430000000001E-2</v>
      </c>
      <c r="H22" s="82" t="s">
        <v>140</v>
      </c>
    </row>
    <row r="23" spans="1:8" x14ac:dyDescent="0.2">
      <c r="A23" s="87">
        <v>17</v>
      </c>
      <c r="B23" s="88" t="s">
        <v>409</v>
      </c>
      <c r="C23" s="88" t="s">
        <v>410</v>
      </c>
      <c r="D23" s="88" t="s">
        <v>44</v>
      </c>
      <c r="E23" s="89">
        <v>2500000</v>
      </c>
      <c r="F23" s="90">
        <v>5455</v>
      </c>
      <c r="G23" s="91">
        <v>1.7770859999999999E-2</v>
      </c>
      <c r="H23" s="82" t="s">
        <v>140</v>
      </c>
    </row>
    <row r="24" spans="1:8" x14ac:dyDescent="0.2">
      <c r="A24" s="87">
        <v>18</v>
      </c>
      <c r="B24" s="88" t="s">
        <v>26</v>
      </c>
      <c r="C24" s="88" t="s">
        <v>27</v>
      </c>
      <c r="D24" s="88" t="s">
        <v>28</v>
      </c>
      <c r="E24" s="89">
        <v>1280435</v>
      </c>
      <c r="F24" s="90">
        <v>5306.7628574999999</v>
      </c>
      <c r="G24" s="91">
        <v>1.7287940000000002E-2</v>
      </c>
      <c r="H24" s="82" t="s">
        <v>140</v>
      </c>
    </row>
    <row r="25" spans="1:8" x14ac:dyDescent="0.2">
      <c r="A25" s="87">
        <v>19</v>
      </c>
      <c r="B25" s="88" t="s">
        <v>250</v>
      </c>
      <c r="C25" s="88" t="s">
        <v>251</v>
      </c>
      <c r="D25" s="88" t="s">
        <v>183</v>
      </c>
      <c r="E25" s="89">
        <v>39406</v>
      </c>
      <c r="F25" s="90">
        <v>5214.5959800000001</v>
      </c>
      <c r="G25" s="91">
        <v>1.698769E-2</v>
      </c>
      <c r="H25" s="82" t="s">
        <v>140</v>
      </c>
    </row>
    <row r="26" spans="1:8" ht="25.5" x14ac:dyDescent="0.2">
      <c r="A26" s="87">
        <v>20</v>
      </c>
      <c r="B26" s="88" t="s">
        <v>218</v>
      </c>
      <c r="C26" s="88" t="s">
        <v>219</v>
      </c>
      <c r="D26" s="88" t="s">
        <v>220</v>
      </c>
      <c r="E26" s="89">
        <v>271465</v>
      </c>
      <c r="F26" s="90">
        <v>5089.96875</v>
      </c>
      <c r="G26" s="91">
        <v>1.658169E-2</v>
      </c>
      <c r="H26" s="82" t="s">
        <v>140</v>
      </c>
    </row>
    <row r="27" spans="1:8" x14ac:dyDescent="0.2">
      <c r="A27" s="87">
        <v>21</v>
      </c>
      <c r="B27" s="88" t="s">
        <v>315</v>
      </c>
      <c r="C27" s="88" t="s">
        <v>316</v>
      </c>
      <c r="D27" s="88" t="s">
        <v>183</v>
      </c>
      <c r="E27" s="89">
        <v>458408</v>
      </c>
      <c r="F27" s="90">
        <v>5087.8703919999998</v>
      </c>
      <c r="G27" s="91">
        <v>1.6574849999999999E-2</v>
      </c>
      <c r="H27" s="82" t="s">
        <v>140</v>
      </c>
    </row>
    <row r="28" spans="1:8" ht="25.5" x14ac:dyDescent="0.2">
      <c r="A28" s="87">
        <v>22</v>
      </c>
      <c r="B28" s="88" t="s">
        <v>223</v>
      </c>
      <c r="C28" s="88" t="s">
        <v>224</v>
      </c>
      <c r="D28" s="88" t="s">
        <v>215</v>
      </c>
      <c r="E28" s="89">
        <v>171981</v>
      </c>
      <c r="F28" s="90">
        <v>4963.0276979999999</v>
      </c>
      <c r="G28" s="91">
        <v>1.6168149999999999E-2</v>
      </c>
      <c r="H28" s="82" t="s">
        <v>140</v>
      </c>
    </row>
    <row r="29" spans="1:8" x14ac:dyDescent="0.2">
      <c r="A29" s="87">
        <v>23</v>
      </c>
      <c r="B29" s="88" t="s">
        <v>462</v>
      </c>
      <c r="C29" s="88" t="s">
        <v>463</v>
      </c>
      <c r="D29" s="88" t="s">
        <v>44</v>
      </c>
      <c r="E29" s="89">
        <v>694397</v>
      </c>
      <c r="F29" s="90">
        <v>4923.2747300000001</v>
      </c>
      <c r="G29" s="91">
        <v>1.603864E-2</v>
      </c>
      <c r="H29" s="82" t="s">
        <v>140</v>
      </c>
    </row>
    <row r="30" spans="1:8" ht="51" x14ac:dyDescent="0.2">
      <c r="A30" s="87">
        <v>24</v>
      </c>
      <c r="B30" s="88" t="s">
        <v>124</v>
      </c>
      <c r="C30" s="88" t="s">
        <v>125</v>
      </c>
      <c r="D30" s="88" t="s">
        <v>126</v>
      </c>
      <c r="E30" s="89">
        <v>2797771</v>
      </c>
      <c r="F30" s="90">
        <v>4914.0049843999996</v>
      </c>
      <c r="G30" s="91">
        <v>1.600845E-2</v>
      </c>
      <c r="H30" s="82" t="s">
        <v>140</v>
      </c>
    </row>
    <row r="31" spans="1:8" x14ac:dyDescent="0.2">
      <c r="A31" s="87">
        <v>25</v>
      </c>
      <c r="B31" s="88" t="s">
        <v>333</v>
      </c>
      <c r="C31" s="88" t="s">
        <v>334</v>
      </c>
      <c r="D31" s="88" t="s">
        <v>232</v>
      </c>
      <c r="E31" s="89">
        <v>144988</v>
      </c>
      <c r="F31" s="90">
        <v>4758.5061599999999</v>
      </c>
      <c r="G31" s="91">
        <v>1.5501869999999999E-2</v>
      </c>
      <c r="H31" s="82" t="s">
        <v>140</v>
      </c>
    </row>
    <row r="32" spans="1:8" x14ac:dyDescent="0.2">
      <c r="A32" s="87">
        <v>26</v>
      </c>
      <c r="B32" s="88" t="s">
        <v>49</v>
      </c>
      <c r="C32" s="88" t="s">
        <v>50</v>
      </c>
      <c r="D32" s="88" t="s">
        <v>51</v>
      </c>
      <c r="E32" s="89">
        <v>51412</v>
      </c>
      <c r="F32" s="90">
        <v>4574.8968199999999</v>
      </c>
      <c r="G32" s="91">
        <v>1.490373E-2</v>
      </c>
      <c r="H32" s="82" t="s">
        <v>140</v>
      </c>
    </row>
    <row r="33" spans="1:8" x14ac:dyDescent="0.2">
      <c r="A33" s="87">
        <v>27</v>
      </c>
      <c r="B33" s="88" t="s">
        <v>286</v>
      </c>
      <c r="C33" s="88" t="s">
        <v>287</v>
      </c>
      <c r="D33" s="88" t="s">
        <v>227</v>
      </c>
      <c r="E33" s="89">
        <v>337769</v>
      </c>
      <c r="F33" s="90">
        <v>4434.90697</v>
      </c>
      <c r="G33" s="91">
        <v>1.4447679999999999E-2</v>
      </c>
      <c r="H33" s="82" t="s">
        <v>140</v>
      </c>
    </row>
    <row r="34" spans="1:8" x14ac:dyDescent="0.2">
      <c r="A34" s="87">
        <v>28</v>
      </c>
      <c r="B34" s="88" t="s">
        <v>444</v>
      </c>
      <c r="C34" s="88" t="s">
        <v>445</v>
      </c>
      <c r="D34" s="88" t="s">
        <v>34</v>
      </c>
      <c r="E34" s="89">
        <v>128344</v>
      </c>
      <c r="F34" s="90">
        <v>4388.9797680000001</v>
      </c>
      <c r="G34" s="91">
        <v>1.429806E-2</v>
      </c>
      <c r="H34" s="82" t="s">
        <v>140</v>
      </c>
    </row>
    <row r="35" spans="1:8" x14ac:dyDescent="0.2">
      <c r="A35" s="87">
        <v>29</v>
      </c>
      <c r="B35" s="88" t="s">
        <v>113</v>
      </c>
      <c r="C35" s="88" t="s">
        <v>114</v>
      </c>
      <c r="D35" s="88" t="s">
        <v>115</v>
      </c>
      <c r="E35" s="89">
        <v>55030</v>
      </c>
      <c r="F35" s="90">
        <v>4193.2860000000001</v>
      </c>
      <c r="G35" s="91">
        <v>1.366055E-2</v>
      </c>
      <c r="H35" s="82" t="s">
        <v>140</v>
      </c>
    </row>
    <row r="36" spans="1:8" ht="25.5" x14ac:dyDescent="0.2">
      <c r="A36" s="87">
        <v>30</v>
      </c>
      <c r="B36" s="88" t="s">
        <v>58</v>
      </c>
      <c r="C36" s="88" t="s">
        <v>59</v>
      </c>
      <c r="D36" s="88" t="s">
        <v>60</v>
      </c>
      <c r="E36" s="89">
        <v>259998</v>
      </c>
      <c r="F36" s="90">
        <v>4142.0281379999997</v>
      </c>
      <c r="G36" s="91">
        <v>1.349356E-2</v>
      </c>
      <c r="H36" s="82" t="s">
        <v>140</v>
      </c>
    </row>
    <row r="37" spans="1:8" x14ac:dyDescent="0.2">
      <c r="A37" s="87">
        <v>31</v>
      </c>
      <c r="B37" s="88" t="s">
        <v>367</v>
      </c>
      <c r="C37" s="88" t="s">
        <v>368</v>
      </c>
      <c r="D37" s="88" t="s">
        <v>183</v>
      </c>
      <c r="E37" s="89">
        <v>277953</v>
      </c>
      <c r="F37" s="90">
        <v>4128.9918150000003</v>
      </c>
      <c r="G37" s="91">
        <v>1.3451090000000001E-2</v>
      </c>
      <c r="H37" s="82" t="s">
        <v>140</v>
      </c>
    </row>
    <row r="38" spans="1:8" x14ac:dyDescent="0.2">
      <c r="A38" s="87">
        <v>32</v>
      </c>
      <c r="B38" s="88" t="s">
        <v>196</v>
      </c>
      <c r="C38" s="88" t="s">
        <v>197</v>
      </c>
      <c r="D38" s="88" t="s">
        <v>198</v>
      </c>
      <c r="E38" s="89">
        <v>255794</v>
      </c>
      <c r="F38" s="90">
        <v>4023.8954140000001</v>
      </c>
      <c r="G38" s="91">
        <v>1.3108720000000001E-2</v>
      </c>
      <c r="H38" s="82" t="s">
        <v>140</v>
      </c>
    </row>
    <row r="39" spans="1:8" x14ac:dyDescent="0.2">
      <c r="A39" s="87">
        <v>33</v>
      </c>
      <c r="B39" s="88" t="s">
        <v>42</v>
      </c>
      <c r="C39" s="88" t="s">
        <v>43</v>
      </c>
      <c r="D39" s="88" t="s">
        <v>44</v>
      </c>
      <c r="E39" s="89">
        <v>375000</v>
      </c>
      <c r="F39" s="90">
        <v>3975</v>
      </c>
      <c r="G39" s="91">
        <v>1.294943E-2</v>
      </c>
      <c r="H39" s="82" t="s">
        <v>140</v>
      </c>
    </row>
    <row r="40" spans="1:8" x14ac:dyDescent="0.2">
      <c r="A40" s="87">
        <v>34</v>
      </c>
      <c r="B40" s="88" t="s">
        <v>258</v>
      </c>
      <c r="C40" s="88" t="s">
        <v>259</v>
      </c>
      <c r="D40" s="88" t="s">
        <v>19</v>
      </c>
      <c r="E40" s="89">
        <v>1075393</v>
      </c>
      <c r="F40" s="90">
        <v>3933.2498974999999</v>
      </c>
      <c r="G40" s="91">
        <v>1.2813420000000001E-2</v>
      </c>
      <c r="H40" s="82" t="s">
        <v>140</v>
      </c>
    </row>
    <row r="41" spans="1:8" x14ac:dyDescent="0.2">
      <c r="A41" s="87">
        <v>35</v>
      </c>
      <c r="B41" s="88" t="s">
        <v>221</v>
      </c>
      <c r="C41" s="88" t="s">
        <v>222</v>
      </c>
      <c r="D41" s="88" t="s">
        <v>51</v>
      </c>
      <c r="E41" s="89">
        <v>431556</v>
      </c>
      <c r="F41" s="90">
        <v>3913.7813639999999</v>
      </c>
      <c r="G41" s="91">
        <v>1.2749999999999999E-2</v>
      </c>
      <c r="H41" s="82" t="s">
        <v>140</v>
      </c>
    </row>
    <row r="42" spans="1:8" ht="25.5" x14ac:dyDescent="0.2">
      <c r="A42" s="87">
        <v>36</v>
      </c>
      <c r="B42" s="88" t="s">
        <v>63</v>
      </c>
      <c r="C42" s="88" t="s">
        <v>64</v>
      </c>
      <c r="D42" s="88" t="s">
        <v>60</v>
      </c>
      <c r="E42" s="89">
        <v>1116530</v>
      </c>
      <c r="F42" s="90">
        <v>3796.2020000000002</v>
      </c>
      <c r="G42" s="91">
        <v>1.236696E-2</v>
      </c>
      <c r="H42" s="82" t="s">
        <v>140</v>
      </c>
    </row>
    <row r="43" spans="1:8" ht="25.5" x14ac:dyDescent="0.2">
      <c r="A43" s="87">
        <v>37</v>
      </c>
      <c r="B43" s="88" t="s">
        <v>213</v>
      </c>
      <c r="C43" s="88" t="s">
        <v>214</v>
      </c>
      <c r="D43" s="88" t="s">
        <v>215</v>
      </c>
      <c r="E43" s="89">
        <v>167301</v>
      </c>
      <c r="F43" s="90">
        <v>3661.2150839999999</v>
      </c>
      <c r="G43" s="91">
        <v>1.1927210000000001E-2</v>
      </c>
      <c r="H43" s="82" t="s">
        <v>140</v>
      </c>
    </row>
    <row r="44" spans="1:8" x14ac:dyDescent="0.2">
      <c r="A44" s="87">
        <v>38</v>
      </c>
      <c r="B44" s="88" t="s">
        <v>337</v>
      </c>
      <c r="C44" s="88" t="s">
        <v>338</v>
      </c>
      <c r="D44" s="88" t="s">
        <v>34</v>
      </c>
      <c r="E44" s="89">
        <v>246893</v>
      </c>
      <c r="F44" s="90">
        <v>3640.684178</v>
      </c>
      <c r="G44" s="91">
        <v>1.1860330000000001E-2</v>
      </c>
      <c r="H44" s="82" t="s">
        <v>140</v>
      </c>
    </row>
    <row r="45" spans="1:8" x14ac:dyDescent="0.2">
      <c r="A45" s="87">
        <v>39</v>
      </c>
      <c r="B45" s="88" t="s">
        <v>765</v>
      </c>
      <c r="C45" s="88" t="s">
        <v>766</v>
      </c>
      <c r="D45" s="88" t="s">
        <v>51</v>
      </c>
      <c r="E45" s="89">
        <v>623408</v>
      </c>
      <c r="F45" s="90">
        <v>3630.4164879999998</v>
      </c>
      <c r="G45" s="91">
        <v>1.182688E-2</v>
      </c>
      <c r="H45" s="82" t="s">
        <v>140</v>
      </c>
    </row>
    <row r="46" spans="1:8" x14ac:dyDescent="0.2">
      <c r="A46" s="87">
        <v>40</v>
      </c>
      <c r="B46" s="88" t="s">
        <v>767</v>
      </c>
      <c r="C46" s="88" t="s">
        <v>768</v>
      </c>
      <c r="D46" s="88" t="s">
        <v>44</v>
      </c>
      <c r="E46" s="89">
        <v>977913</v>
      </c>
      <c r="F46" s="90">
        <v>3399.2255879999998</v>
      </c>
      <c r="G46" s="91">
        <v>1.107372E-2</v>
      </c>
      <c r="H46" s="82" t="s">
        <v>140</v>
      </c>
    </row>
    <row r="47" spans="1:8" x14ac:dyDescent="0.2">
      <c r="A47" s="87">
        <v>41</v>
      </c>
      <c r="B47" s="88" t="s">
        <v>323</v>
      </c>
      <c r="C47" s="88" t="s">
        <v>324</v>
      </c>
      <c r="D47" s="88" t="s">
        <v>183</v>
      </c>
      <c r="E47" s="89">
        <v>632325</v>
      </c>
      <c r="F47" s="90">
        <v>3383.2549125</v>
      </c>
      <c r="G47" s="91">
        <v>1.1021690000000001E-2</v>
      </c>
      <c r="H47" s="82" t="s">
        <v>140</v>
      </c>
    </row>
    <row r="48" spans="1:8" ht="25.5" x14ac:dyDescent="0.2">
      <c r="A48" s="87">
        <v>42</v>
      </c>
      <c r="B48" s="88" t="s">
        <v>78</v>
      </c>
      <c r="C48" s="88" t="s">
        <v>79</v>
      </c>
      <c r="D48" s="88" t="s">
        <v>25</v>
      </c>
      <c r="E48" s="89">
        <v>64992</v>
      </c>
      <c r="F48" s="90">
        <v>3336.0393600000002</v>
      </c>
      <c r="G48" s="91">
        <v>1.086788E-2</v>
      </c>
      <c r="H48" s="82" t="s">
        <v>140</v>
      </c>
    </row>
    <row r="49" spans="1:8" x14ac:dyDescent="0.2">
      <c r="A49" s="87">
        <v>43</v>
      </c>
      <c r="B49" s="88" t="s">
        <v>119</v>
      </c>
      <c r="C49" s="88" t="s">
        <v>120</v>
      </c>
      <c r="D49" s="88" t="s">
        <v>37</v>
      </c>
      <c r="E49" s="89">
        <v>809992</v>
      </c>
      <c r="F49" s="90">
        <v>3335.9520520000001</v>
      </c>
      <c r="G49" s="91">
        <v>1.086759E-2</v>
      </c>
      <c r="H49" s="82" t="s">
        <v>140</v>
      </c>
    </row>
    <row r="50" spans="1:8" x14ac:dyDescent="0.2">
      <c r="A50" s="87">
        <v>44</v>
      </c>
      <c r="B50" s="88" t="s">
        <v>241</v>
      </c>
      <c r="C50" s="88" t="s">
        <v>242</v>
      </c>
      <c r="D50" s="88" t="s">
        <v>183</v>
      </c>
      <c r="E50" s="89">
        <v>900000</v>
      </c>
      <c r="F50" s="90">
        <v>3311.1</v>
      </c>
      <c r="G50" s="91">
        <v>1.078663E-2</v>
      </c>
      <c r="H50" s="82" t="s">
        <v>140</v>
      </c>
    </row>
    <row r="51" spans="1:8" x14ac:dyDescent="0.2">
      <c r="A51" s="87">
        <v>45</v>
      </c>
      <c r="B51" s="88" t="s">
        <v>38</v>
      </c>
      <c r="C51" s="88" t="s">
        <v>39</v>
      </c>
      <c r="D51" s="88" t="s">
        <v>37</v>
      </c>
      <c r="E51" s="89">
        <v>71892</v>
      </c>
      <c r="F51" s="90">
        <v>3195.7431839999999</v>
      </c>
      <c r="G51" s="91">
        <v>1.0410829999999999E-2</v>
      </c>
      <c r="H51" s="82" t="s">
        <v>140</v>
      </c>
    </row>
    <row r="52" spans="1:8" ht="25.5" x14ac:dyDescent="0.2">
      <c r="A52" s="87">
        <v>46</v>
      </c>
      <c r="B52" s="88" t="s">
        <v>769</v>
      </c>
      <c r="C52" s="88" t="s">
        <v>770</v>
      </c>
      <c r="D52" s="88" t="s">
        <v>215</v>
      </c>
      <c r="E52" s="89">
        <v>275000</v>
      </c>
      <c r="F52" s="90">
        <v>3193.5749999999998</v>
      </c>
      <c r="G52" s="91">
        <v>1.040377E-2</v>
      </c>
      <c r="H52" s="82" t="s">
        <v>140</v>
      </c>
    </row>
    <row r="53" spans="1:8" x14ac:dyDescent="0.2">
      <c r="A53" s="87">
        <v>47</v>
      </c>
      <c r="B53" s="88" t="s">
        <v>61</v>
      </c>
      <c r="C53" s="88" t="s">
        <v>62</v>
      </c>
      <c r="D53" s="88" t="s">
        <v>37</v>
      </c>
      <c r="E53" s="89">
        <v>80966</v>
      </c>
      <c r="F53" s="90">
        <v>3158.9694559999998</v>
      </c>
      <c r="G53" s="91">
        <v>1.029103E-2</v>
      </c>
      <c r="H53" s="82" t="s">
        <v>140</v>
      </c>
    </row>
    <row r="54" spans="1:8" x14ac:dyDescent="0.2">
      <c r="A54" s="87">
        <v>48</v>
      </c>
      <c r="B54" s="88" t="s">
        <v>102</v>
      </c>
      <c r="C54" s="88" t="s">
        <v>103</v>
      </c>
      <c r="D54" s="88" t="s">
        <v>16</v>
      </c>
      <c r="E54" s="89">
        <v>199439</v>
      </c>
      <c r="F54" s="90">
        <v>3082.329745</v>
      </c>
      <c r="G54" s="91">
        <v>1.0041359999999999E-2</v>
      </c>
      <c r="H54" s="82" t="s">
        <v>140</v>
      </c>
    </row>
    <row r="55" spans="1:8" x14ac:dyDescent="0.2">
      <c r="A55" s="87">
        <v>49</v>
      </c>
      <c r="B55" s="88" t="s">
        <v>356</v>
      </c>
      <c r="C55" s="88" t="s">
        <v>357</v>
      </c>
      <c r="D55" s="88" t="s">
        <v>115</v>
      </c>
      <c r="E55" s="89">
        <v>198640</v>
      </c>
      <c r="F55" s="90">
        <v>3001.4504000000002</v>
      </c>
      <c r="G55" s="91">
        <v>9.7778799999999992E-3</v>
      </c>
      <c r="H55" s="82" t="s">
        <v>140</v>
      </c>
    </row>
    <row r="56" spans="1:8" x14ac:dyDescent="0.2">
      <c r="A56" s="87">
        <v>50</v>
      </c>
      <c r="B56" s="88" t="s">
        <v>388</v>
      </c>
      <c r="C56" s="88" t="s">
        <v>389</v>
      </c>
      <c r="D56" s="88" t="s">
        <v>183</v>
      </c>
      <c r="E56" s="89">
        <v>235560</v>
      </c>
      <c r="F56" s="90">
        <v>2970.8827200000001</v>
      </c>
      <c r="G56" s="91">
        <v>9.6783000000000008E-3</v>
      </c>
      <c r="H56" s="82" t="s">
        <v>140</v>
      </c>
    </row>
    <row r="57" spans="1:8" x14ac:dyDescent="0.2">
      <c r="A57" s="87">
        <v>51</v>
      </c>
      <c r="B57" s="88" t="s">
        <v>771</v>
      </c>
      <c r="C57" s="88" t="s">
        <v>772</v>
      </c>
      <c r="D57" s="88" t="s">
        <v>183</v>
      </c>
      <c r="E57" s="89">
        <v>128909</v>
      </c>
      <c r="F57" s="90">
        <v>2965.4226359999998</v>
      </c>
      <c r="G57" s="91">
        <v>9.6605100000000006E-3</v>
      </c>
      <c r="H57" s="82" t="s">
        <v>140</v>
      </c>
    </row>
    <row r="58" spans="1:8" x14ac:dyDescent="0.2">
      <c r="A58" s="87">
        <v>52</v>
      </c>
      <c r="B58" s="88" t="s">
        <v>134</v>
      </c>
      <c r="C58" s="88" t="s">
        <v>135</v>
      </c>
      <c r="D58" s="88" t="s">
        <v>129</v>
      </c>
      <c r="E58" s="89">
        <v>1600000</v>
      </c>
      <c r="F58" s="90">
        <v>2949.6</v>
      </c>
      <c r="G58" s="91">
        <v>9.6089699999999997E-3</v>
      </c>
      <c r="H58" s="82" t="s">
        <v>140</v>
      </c>
    </row>
    <row r="59" spans="1:8" x14ac:dyDescent="0.2">
      <c r="A59" s="87">
        <v>53</v>
      </c>
      <c r="B59" s="88" t="s">
        <v>480</v>
      </c>
      <c r="C59" s="88" t="s">
        <v>481</v>
      </c>
      <c r="D59" s="88" t="s">
        <v>34</v>
      </c>
      <c r="E59" s="89">
        <v>329045</v>
      </c>
      <c r="F59" s="90">
        <v>2937.2201924999999</v>
      </c>
      <c r="G59" s="91">
        <v>9.5686399999999998E-3</v>
      </c>
      <c r="H59" s="82" t="s">
        <v>140</v>
      </c>
    </row>
    <row r="60" spans="1:8" x14ac:dyDescent="0.2">
      <c r="A60" s="87">
        <v>54</v>
      </c>
      <c r="B60" s="88" t="s">
        <v>67</v>
      </c>
      <c r="C60" s="88" t="s">
        <v>68</v>
      </c>
      <c r="D60" s="88" t="s">
        <v>34</v>
      </c>
      <c r="E60" s="89">
        <v>114000</v>
      </c>
      <c r="F60" s="90">
        <v>2889.444</v>
      </c>
      <c r="G60" s="91">
        <v>9.4129999999999995E-3</v>
      </c>
      <c r="H60" s="82" t="s">
        <v>140</v>
      </c>
    </row>
    <row r="61" spans="1:8" ht="25.5" x14ac:dyDescent="0.2">
      <c r="A61" s="87">
        <v>55</v>
      </c>
      <c r="B61" s="88" t="s">
        <v>191</v>
      </c>
      <c r="C61" s="88" t="s">
        <v>192</v>
      </c>
      <c r="D61" s="88" t="s">
        <v>193</v>
      </c>
      <c r="E61" s="89">
        <v>150000</v>
      </c>
      <c r="F61" s="90">
        <v>2858.85</v>
      </c>
      <c r="G61" s="91">
        <v>9.3133299999999999E-3</v>
      </c>
      <c r="H61" s="82" t="s">
        <v>140</v>
      </c>
    </row>
    <row r="62" spans="1:8" x14ac:dyDescent="0.2">
      <c r="A62" s="87">
        <v>56</v>
      </c>
      <c r="B62" s="88" t="s">
        <v>20</v>
      </c>
      <c r="C62" s="88" t="s">
        <v>21</v>
      </c>
      <c r="D62" s="88" t="s">
        <v>22</v>
      </c>
      <c r="E62" s="89">
        <v>863259</v>
      </c>
      <c r="F62" s="90">
        <v>2826.3099659999998</v>
      </c>
      <c r="G62" s="91">
        <v>9.2073199999999997E-3</v>
      </c>
      <c r="H62" s="82" t="s">
        <v>140</v>
      </c>
    </row>
    <row r="63" spans="1:8" x14ac:dyDescent="0.2">
      <c r="A63" s="87">
        <v>57</v>
      </c>
      <c r="B63" s="88" t="s">
        <v>644</v>
      </c>
      <c r="C63" s="88" t="s">
        <v>645</v>
      </c>
      <c r="D63" s="88" t="s">
        <v>44</v>
      </c>
      <c r="E63" s="89">
        <v>1179875</v>
      </c>
      <c r="F63" s="90">
        <v>2815.1817500000002</v>
      </c>
      <c r="G63" s="91">
        <v>9.1710699999999999E-3</v>
      </c>
      <c r="H63" s="82" t="s">
        <v>140</v>
      </c>
    </row>
    <row r="64" spans="1:8" x14ac:dyDescent="0.2">
      <c r="A64" s="87">
        <v>58</v>
      </c>
      <c r="B64" s="88" t="s">
        <v>773</v>
      </c>
      <c r="C64" s="88" t="s">
        <v>774</v>
      </c>
      <c r="D64" s="88" t="s">
        <v>44</v>
      </c>
      <c r="E64" s="89">
        <v>1972856</v>
      </c>
      <c r="F64" s="90">
        <v>2793.3668103999998</v>
      </c>
      <c r="G64" s="91">
        <v>9.1000000000000004E-3</v>
      </c>
      <c r="H64" s="82" t="s">
        <v>140</v>
      </c>
    </row>
    <row r="65" spans="1:8" ht="25.5" x14ac:dyDescent="0.2">
      <c r="A65" s="87">
        <v>59</v>
      </c>
      <c r="B65" s="88" t="s">
        <v>283</v>
      </c>
      <c r="C65" s="88" t="s">
        <v>284</v>
      </c>
      <c r="D65" s="88" t="s">
        <v>285</v>
      </c>
      <c r="E65" s="89">
        <v>154000</v>
      </c>
      <c r="F65" s="90">
        <v>2694.076</v>
      </c>
      <c r="G65" s="91">
        <v>8.7765399999999993E-3</v>
      </c>
      <c r="H65" s="82" t="s">
        <v>140</v>
      </c>
    </row>
    <row r="66" spans="1:8" x14ac:dyDescent="0.2">
      <c r="A66" s="87">
        <v>60</v>
      </c>
      <c r="B66" s="88" t="s">
        <v>348</v>
      </c>
      <c r="C66" s="88" t="s">
        <v>349</v>
      </c>
      <c r="D66" s="88" t="s">
        <v>118</v>
      </c>
      <c r="E66" s="89">
        <v>1140514</v>
      </c>
      <c r="F66" s="90">
        <v>2673.4788674000001</v>
      </c>
      <c r="G66" s="91">
        <v>8.7094400000000006E-3</v>
      </c>
      <c r="H66" s="82" t="s">
        <v>140</v>
      </c>
    </row>
    <row r="67" spans="1:8" x14ac:dyDescent="0.2">
      <c r="A67" s="87">
        <v>61</v>
      </c>
      <c r="B67" s="88" t="s">
        <v>395</v>
      </c>
      <c r="C67" s="88" t="s">
        <v>396</v>
      </c>
      <c r="D67" s="88" t="s">
        <v>31</v>
      </c>
      <c r="E67" s="89">
        <v>41280</v>
      </c>
      <c r="F67" s="90">
        <v>2369.59584</v>
      </c>
      <c r="G67" s="91">
        <v>7.7194799999999999E-3</v>
      </c>
      <c r="H67" s="82" t="s">
        <v>140</v>
      </c>
    </row>
    <row r="68" spans="1:8" x14ac:dyDescent="0.2">
      <c r="A68" s="87">
        <v>62</v>
      </c>
      <c r="B68" s="88" t="s">
        <v>633</v>
      </c>
      <c r="C68" s="88" t="s">
        <v>634</v>
      </c>
      <c r="D68" s="88" t="s">
        <v>635</v>
      </c>
      <c r="E68" s="89">
        <v>905970</v>
      </c>
      <c r="F68" s="90">
        <v>2314.75335</v>
      </c>
      <c r="G68" s="91">
        <v>7.5408200000000002E-3</v>
      </c>
      <c r="H68" s="82" t="s">
        <v>140</v>
      </c>
    </row>
    <row r="69" spans="1:8" x14ac:dyDescent="0.2">
      <c r="A69" s="87">
        <v>63</v>
      </c>
      <c r="B69" s="88" t="s">
        <v>440</v>
      </c>
      <c r="C69" s="88" t="s">
        <v>441</v>
      </c>
      <c r="D69" s="88" t="s">
        <v>245</v>
      </c>
      <c r="E69" s="89">
        <v>184376</v>
      </c>
      <c r="F69" s="90">
        <v>2166.0492479999998</v>
      </c>
      <c r="G69" s="91">
        <v>7.0563800000000001E-3</v>
      </c>
      <c r="H69" s="82" t="s">
        <v>140</v>
      </c>
    </row>
    <row r="70" spans="1:8" x14ac:dyDescent="0.2">
      <c r="A70" s="87">
        <v>64</v>
      </c>
      <c r="B70" s="88" t="s">
        <v>293</v>
      </c>
      <c r="C70" s="88" t="s">
        <v>294</v>
      </c>
      <c r="D70" s="88" t="s">
        <v>118</v>
      </c>
      <c r="E70" s="89">
        <v>237190</v>
      </c>
      <c r="F70" s="90">
        <v>2144.0790050000001</v>
      </c>
      <c r="G70" s="91">
        <v>6.9848100000000002E-3</v>
      </c>
      <c r="H70" s="82" t="s">
        <v>140</v>
      </c>
    </row>
    <row r="71" spans="1:8" x14ac:dyDescent="0.2">
      <c r="A71" s="87">
        <v>65</v>
      </c>
      <c r="B71" s="88" t="s">
        <v>431</v>
      </c>
      <c r="C71" s="88" t="s">
        <v>432</v>
      </c>
      <c r="D71" s="88" t="s">
        <v>433</v>
      </c>
      <c r="E71" s="89">
        <v>503199</v>
      </c>
      <c r="F71" s="90">
        <v>1830.8895614999999</v>
      </c>
      <c r="G71" s="91">
        <v>5.9645200000000001E-3</v>
      </c>
      <c r="H71" s="82" t="s">
        <v>140</v>
      </c>
    </row>
    <row r="72" spans="1:8" x14ac:dyDescent="0.2">
      <c r="A72" s="87">
        <v>66</v>
      </c>
      <c r="B72" s="88" t="s">
        <v>270</v>
      </c>
      <c r="C72" s="88" t="s">
        <v>271</v>
      </c>
      <c r="D72" s="88" t="s">
        <v>31</v>
      </c>
      <c r="E72" s="89">
        <v>77501</v>
      </c>
      <c r="F72" s="90">
        <v>1723.157234</v>
      </c>
      <c r="G72" s="91">
        <v>5.6135600000000001E-3</v>
      </c>
      <c r="H72" s="82" t="s">
        <v>140</v>
      </c>
    </row>
    <row r="73" spans="1:8" x14ac:dyDescent="0.2">
      <c r="A73" s="87">
        <v>67</v>
      </c>
      <c r="B73" s="88" t="s">
        <v>32</v>
      </c>
      <c r="C73" s="88" t="s">
        <v>33</v>
      </c>
      <c r="D73" s="88" t="s">
        <v>34</v>
      </c>
      <c r="E73" s="89">
        <v>61254</v>
      </c>
      <c r="F73" s="90">
        <v>1524.3670440000001</v>
      </c>
      <c r="G73" s="91">
        <v>4.9659600000000002E-3</v>
      </c>
      <c r="H73" s="82" t="s">
        <v>140</v>
      </c>
    </row>
    <row r="74" spans="1:8" ht="25.5" x14ac:dyDescent="0.2">
      <c r="A74" s="87">
        <v>68</v>
      </c>
      <c r="B74" s="88" t="s">
        <v>23</v>
      </c>
      <c r="C74" s="88" t="s">
        <v>24</v>
      </c>
      <c r="D74" s="88" t="s">
        <v>25</v>
      </c>
      <c r="E74" s="89">
        <v>13000</v>
      </c>
      <c r="F74" s="90">
        <v>1488.5</v>
      </c>
      <c r="G74" s="91">
        <v>4.8491100000000002E-3</v>
      </c>
      <c r="H74" s="82" t="s">
        <v>140</v>
      </c>
    </row>
    <row r="75" spans="1:8" x14ac:dyDescent="0.2">
      <c r="A75" s="87">
        <v>69</v>
      </c>
      <c r="B75" s="88" t="s">
        <v>775</v>
      </c>
      <c r="C75" s="88" t="s">
        <v>776</v>
      </c>
      <c r="D75" s="88" t="s">
        <v>290</v>
      </c>
      <c r="E75" s="89">
        <v>18122</v>
      </c>
      <c r="F75" s="90">
        <v>1328.16138</v>
      </c>
      <c r="G75" s="91">
        <v>4.3267799999999997E-3</v>
      </c>
      <c r="H75" s="82" t="s">
        <v>140</v>
      </c>
    </row>
    <row r="76" spans="1:8" x14ac:dyDescent="0.2">
      <c r="A76" s="87">
        <v>70</v>
      </c>
      <c r="B76" s="88" t="s">
        <v>181</v>
      </c>
      <c r="C76" s="88" t="s">
        <v>182</v>
      </c>
      <c r="D76" s="88" t="s">
        <v>183</v>
      </c>
      <c r="E76" s="89">
        <v>317993</v>
      </c>
      <c r="F76" s="90">
        <v>1186.1138900000001</v>
      </c>
      <c r="G76" s="91">
        <v>3.8640300000000001E-3</v>
      </c>
      <c r="H76" s="82" t="s">
        <v>140</v>
      </c>
    </row>
    <row r="77" spans="1:8" x14ac:dyDescent="0.2">
      <c r="A77" s="87">
        <v>71</v>
      </c>
      <c r="B77" s="88" t="s">
        <v>658</v>
      </c>
      <c r="C77" s="88" t="s">
        <v>659</v>
      </c>
      <c r="D77" s="88" t="s">
        <v>660</v>
      </c>
      <c r="E77" s="89">
        <v>287722</v>
      </c>
      <c r="F77" s="90">
        <v>1155.923135</v>
      </c>
      <c r="G77" s="91">
        <v>3.76567E-3</v>
      </c>
      <c r="H77" s="82" t="s">
        <v>140</v>
      </c>
    </row>
    <row r="78" spans="1:8" x14ac:dyDescent="0.2">
      <c r="A78" s="87">
        <v>72</v>
      </c>
      <c r="B78" s="88" t="s">
        <v>276</v>
      </c>
      <c r="C78" s="88" t="s">
        <v>277</v>
      </c>
      <c r="D78" s="88" t="s">
        <v>118</v>
      </c>
      <c r="E78" s="89">
        <v>661683</v>
      </c>
      <c r="F78" s="90">
        <v>918.21749910000005</v>
      </c>
      <c r="G78" s="91">
        <v>2.9912900000000002E-3</v>
      </c>
      <c r="H78" s="82" t="s">
        <v>140</v>
      </c>
    </row>
    <row r="79" spans="1:8" ht="25.5" x14ac:dyDescent="0.2">
      <c r="A79" s="87">
        <v>73</v>
      </c>
      <c r="B79" s="88" t="s">
        <v>303</v>
      </c>
      <c r="C79" s="88" t="s">
        <v>304</v>
      </c>
      <c r="D79" s="88" t="s">
        <v>193</v>
      </c>
      <c r="E79" s="89">
        <v>9927</v>
      </c>
      <c r="F79" s="90">
        <v>235.26990000000001</v>
      </c>
      <c r="G79" s="91">
        <v>7.6643999999999996E-4</v>
      </c>
      <c r="H79" s="82" t="s">
        <v>140</v>
      </c>
    </row>
    <row r="80" spans="1:8" x14ac:dyDescent="0.2">
      <c r="A80" s="92"/>
      <c r="B80" s="92"/>
      <c r="C80" s="93" t="s">
        <v>139</v>
      </c>
      <c r="D80" s="92"/>
      <c r="E80" s="92" t="s">
        <v>140</v>
      </c>
      <c r="F80" s="94">
        <f>SUM(F7:F79)</f>
        <v>296834.15252679994</v>
      </c>
      <c r="G80" s="95">
        <f>SUM(G7:G79)</f>
        <v>0.96700218000000016</v>
      </c>
      <c r="H80" s="82" t="s">
        <v>140</v>
      </c>
    </row>
    <row r="81" spans="1:8" x14ac:dyDescent="0.2">
      <c r="A81" s="92"/>
      <c r="B81" s="92"/>
      <c r="C81" s="96"/>
      <c r="D81" s="92"/>
      <c r="E81" s="92"/>
      <c r="F81" s="97"/>
      <c r="G81" s="97"/>
      <c r="H81" s="82" t="s">
        <v>140</v>
      </c>
    </row>
    <row r="82" spans="1:8" x14ac:dyDescent="0.2">
      <c r="A82" s="92"/>
      <c r="B82" s="92"/>
      <c r="C82" s="93" t="s">
        <v>141</v>
      </c>
      <c r="D82" s="92"/>
      <c r="E82" s="92"/>
      <c r="F82" s="92"/>
      <c r="G82" s="92"/>
      <c r="H82" s="82" t="s">
        <v>140</v>
      </c>
    </row>
    <row r="83" spans="1:8" x14ac:dyDescent="0.2">
      <c r="A83" s="92"/>
      <c r="B83" s="92"/>
      <c r="C83" s="93" t="s">
        <v>139</v>
      </c>
      <c r="D83" s="92"/>
      <c r="E83" s="92" t="s">
        <v>140</v>
      </c>
      <c r="F83" s="98" t="s">
        <v>142</v>
      </c>
      <c r="G83" s="95">
        <v>0</v>
      </c>
      <c r="H83" s="82" t="s">
        <v>140</v>
      </c>
    </row>
    <row r="84" spans="1:8" x14ac:dyDescent="0.2">
      <c r="A84" s="92"/>
      <c r="B84" s="92"/>
      <c r="C84" s="96"/>
      <c r="D84" s="92"/>
      <c r="E84" s="92"/>
      <c r="F84" s="97"/>
      <c r="G84" s="97"/>
      <c r="H84" s="82" t="s">
        <v>140</v>
      </c>
    </row>
    <row r="85" spans="1:8" x14ac:dyDescent="0.2">
      <c r="A85" s="92"/>
      <c r="B85" s="92"/>
      <c r="C85" s="93" t="s">
        <v>143</v>
      </c>
      <c r="D85" s="92"/>
      <c r="E85" s="92"/>
      <c r="F85" s="92"/>
      <c r="G85" s="92"/>
      <c r="H85" s="82" t="s">
        <v>140</v>
      </c>
    </row>
    <row r="86" spans="1:8" x14ac:dyDescent="0.2">
      <c r="A86" s="83">
        <v>1</v>
      </c>
      <c r="B86" s="84" t="s">
        <v>497</v>
      </c>
      <c r="C86" s="84" t="s">
        <v>969</v>
      </c>
      <c r="D86" s="84" t="s">
        <v>118</v>
      </c>
      <c r="E86" s="85">
        <v>511578</v>
      </c>
      <c r="F86" s="86">
        <v>83.029109399999996</v>
      </c>
      <c r="G86" s="54">
        <v>2.8485000000000001E-4</v>
      </c>
      <c r="H86" s="82" t="s">
        <v>140</v>
      </c>
    </row>
    <row r="87" spans="1:8" x14ac:dyDescent="0.2">
      <c r="A87" s="83">
        <v>2</v>
      </c>
      <c r="B87" s="84" t="s">
        <v>777</v>
      </c>
      <c r="C87" s="84" t="s">
        <v>1146</v>
      </c>
      <c r="D87" s="84" t="s">
        <v>203</v>
      </c>
      <c r="E87" s="85">
        <v>39500</v>
      </c>
      <c r="F87" s="86">
        <v>9.0770999999999997</v>
      </c>
      <c r="G87" s="54" t="s">
        <v>138</v>
      </c>
      <c r="H87" s="82" t="s">
        <v>140</v>
      </c>
    </row>
    <row r="88" spans="1:8" x14ac:dyDescent="0.2">
      <c r="A88" s="83">
        <v>3</v>
      </c>
      <c r="B88" s="84" t="s">
        <v>783</v>
      </c>
      <c r="C88" s="84" t="s">
        <v>1147</v>
      </c>
      <c r="D88" s="84"/>
      <c r="E88" s="85">
        <v>54000</v>
      </c>
      <c r="F88" s="86">
        <v>5.4000000000000002E-7</v>
      </c>
      <c r="G88" s="132" t="s">
        <v>138</v>
      </c>
      <c r="H88" s="82" t="s">
        <v>140</v>
      </c>
    </row>
    <row r="89" spans="1:8" x14ac:dyDescent="0.2">
      <c r="A89" s="83">
        <v>4</v>
      </c>
      <c r="B89" s="84" t="s">
        <v>780</v>
      </c>
      <c r="C89" s="84" t="s">
        <v>1148</v>
      </c>
      <c r="D89" s="84"/>
      <c r="E89" s="85">
        <v>200</v>
      </c>
      <c r="F89" s="86">
        <v>2.0000000000000001E-9</v>
      </c>
      <c r="G89" s="132" t="s">
        <v>138</v>
      </c>
      <c r="H89" s="82" t="s">
        <v>140</v>
      </c>
    </row>
    <row r="90" spans="1:8" x14ac:dyDescent="0.2">
      <c r="A90" s="83">
        <v>5</v>
      </c>
      <c r="B90" s="84" t="s">
        <v>785</v>
      </c>
      <c r="C90" s="84" t="s">
        <v>1149</v>
      </c>
      <c r="D90" s="84"/>
      <c r="E90" s="85">
        <v>176305</v>
      </c>
      <c r="F90" s="86">
        <v>1.7630000000000001E-6</v>
      </c>
      <c r="G90" s="132" t="s">
        <v>138</v>
      </c>
      <c r="H90" s="82" t="s">
        <v>140</v>
      </c>
    </row>
    <row r="91" spans="1:8" x14ac:dyDescent="0.2">
      <c r="A91" s="83">
        <v>6</v>
      </c>
      <c r="B91" s="84" t="s">
        <v>784</v>
      </c>
      <c r="C91" s="84" t="s">
        <v>1150</v>
      </c>
      <c r="D91" s="84"/>
      <c r="E91" s="85">
        <v>93200</v>
      </c>
      <c r="F91" s="86">
        <v>9.3200000000000003E-7</v>
      </c>
      <c r="G91" s="132" t="s">
        <v>138</v>
      </c>
      <c r="H91" s="82" t="s">
        <v>140</v>
      </c>
    </row>
    <row r="92" spans="1:8" ht="38.25" x14ac:dyDescent="0.2">
      <c r="A92" s="83">
        <v>7</v>
      </c>
      <c r="B92" s="84" t="s">
        <v>778</v>
      </c>
      <c r="C92" s="84" t="s">
        <v>1151</v>
      </c>
      <c r="D92" s="84" t="s">
        <v>779</v>
      </c>
      <c r="E92" s="85">
        <v>200000</v>
      </c>
      <c r="F92" s="86">
        <v>1.9999999999999999E-6</v>
      </c>
      <c r="G92" s="132" t="s">
        <v>138</v>
      </c>
      <c r="H92" s="82" t="s">
        <v>140</v>
      </c>
    </row>
    <row r="93" spans="1:8" ht="25.5" x14ac:dyDescent="0.2">
      <c r="A93" s="83">
        <v>8</v>
      </c>
      <c r="B93" s="84" t="s">
        <v>781</v>
      </c>
      <c r="C93" s="84" t="s">
        <v>1152</v>
      </c>
      <c r="D93" s="84" t="s">
        <v>782</v>
      </c>
      <c r="E93" s="85">
        <v>50800</v>
      </c>
      <c r="F93" s="86">
        <v>5.0800000000000005E-7</v>
      </c>
      <c r="G93" s="132" t="s">
        <v>138</v>
      </c>
      <c r="H93" s="82" t="s">
        <v>140</v>
      </c>
    </row>
    <row r="94" spans="1:8" x14ac:dyDescent="0.2">
      <c r="A94" s="80"/>
      <c r="B94" s="80"/>
      <c r="C94" s="81" t="s">
        <v>139</v>
      </c>
      <c r="D94" s="80"/>
      <c r="E94" s="80" t="s">
        <v>140</v>
      </c>
      <c r="F94" s="126">
        <f>SUM(F86:F93)</f>
        <v>92.106215144999993</v>
      </c>
      <c r="G94" s="125">
        <f>SUM(G86:G93)</f>
        <v>2.8485000000000001E-4</v>
      </c>
      <c r="H94" s="82" t="s">
        <v>140</v>
      </c>
    </row>
    <row r="95" spans="1:8" x14ac:dyDescent="0.2">
      <c r="A95" s="92"/>
      <c r="B95" s="92"/>
      <c r="C95" s="96"/>
      <c r="D95" s="92"/>
      <c r="E95" s="92"/>
      <c r="F95" s="97"/>
      <c r="G95" s="97"/>
      <c r="H95" s="82" t="s">
        <v>140</v>
      </c>
    </row>
    <row r="96" spans="1:8" x14ac:dyDescent="0.2">
      <c r="A96" s="92"/>
      <c r="B96" s="92"/>
      <c r="C96" s="93" t="s">
        <v>144</v>
      </c>
      <c r="D96" s="92"/>
      <c r="E96" s="92"/>
      <c r="F96" s="92"/>
      <c r="G96" s="92"/>
      <c r="H96" s="82" t="s">
        <v>140</v>
      </c>
    </row>
    <row r="97" spans="1:8" x14ac:dyDescent="0.2">
      <c r="A97" s="92"/>
      <c r="B97" s="92"/>
      <c r="C97" s="93" t="s">
        <v>139</v>
      </c>
      <c r="D97" s="92"/>
      <c r="E97" s="92" t="s">
        <v>140</v>
      </c>
      <c r="F97" s="98" t="s">
        <v>142</v>
      </c>
      <c r="G97" s="95">
        <v>0</v>
      </c>
      <c r="H97" s="82" t="s">
        <v>140</v>
      </c>
    </row>
    <row r="98" spans="1:8" x14ac:dyDescent="0.2">
      <c r="A98" s="92"/>
      <c r="B98" s="92"/>
      <c r="C98" s="96"/>
      <c r="D98" s="92"/>
      <c r="E98" s="92"/>
      <c r="F98" s="97"/>
      <c r="G98" s="97"/>
      <c r="H98" s="82" t="s">
        <v>140</v>
      </c>
    </row>
    <row r="99" spans="1:8" x14ac:dyDescent="0.2">
      <c r="A99" s="92"/>
      <c r="B99" s="92"/>
      <c r="C99" s="93" t="s">
        <v>145</v>
      </c>
      <c r="D99" s="92"/>
      <c r="E99" s="92"/>
      <c r="F99" s="97"/>
      <c r="G99" s="97"/>
      <c r="H99" s="82" t="s">
        <v>140</v>
      </c>
    </row>
    <row r="100" spans="1:8" x14ac:dyDescent="0.2">
      <c r="A100" s="92"/>
      <c r="B100" s="92"/>
      <c r="C100" s="93" t="s">
        <v>139</v>
      </c>
      <c r="D100" s="92"/>
      <c r="E100" s="92" t="s">
        <v>140</v>
      </c>
      <c r="F100" s="98" t="s">
        <v>142</v>
      </c>
      <c r="G100" s="95">
        <v>0</v>
      </c>
      <c r="H100" s="82" t="s">
        <v>140</v>
      </c>
    </row>
    <row r="101" spans="1:8" x14ac:dyDescent="0.2">
      <c r="A101" s="92"/>
      <c r="B101" s="92"/>
      <c r="C101" s="96"/>
      <c r="D101" s="92"/>
      <c r="E101" s="92"/>
      <c r="F101" s="97"/>
      <c r="G101" s="97"/>
      <c r="H101" s="82" t="s">
        <v>140</v>
      </c>
    </row>
    <row r="102" spans="1:8" x14ac:dyDescent="0.2">
      <c r="A102" s="92"/>
      <c r="B102" s="92"/>
      <c r="C102" s="93" t="s">
        <v>146</v>
      </c>
      <c r="D102" s="92"/>
      <c r="E102" s="92"/>
      <c r="F102" s="97"/>
      <c r="G102" s="97"/>
      <c r="H102" s="82" t="s">
        <v>140</v>
      </c>
    </row>
    <row r="103" spans="1:8" x14ac:dyDescent="0.2">
      <c r="A103" s="87">
        <v>1</v>
      </c>
      <c r="B103" s="88"/>
      <c r="C103" s="88" t="s">
        <v>1153</v>
      </c>
      <c r="D103" s="88" t="s">
        <v>498</v>
      </c>
      <c r="E103" s="89">
        <v>52500</v>
      </c>
      <c r="F103" s="90">
        <v>1254.645</v>
      </c>
      <c r="G103" s="91">
        <v>4.0872800000000004E-3</v>
      </c>
      <c r="H103" s="82" t="s">
        <v>140</v>
      </c>
    </row>
    <row r="104" spans="1:8" x14ac:dyDescent="0.2">
      <c r="A104" s="87">
        <v>2</v>
      </c>
      <c r="B104" s="88"/>
      <c r="C104" s="88" t="s">
        <v>1154</v>
      </c>
      <c r="D104" s="88" t="s">
        <v>498</v>
      </c>
      <c r="E104" s="89">
        <v>14700</v>
      </c>
      <c r="F104" s="90">
        <v>813.48329999999999</v>
      </c>
      <c r="G104" s="91">
        <v>2.6500999999999999E-3</v>
      </c>
      <c r="H104" s="82" t="s">
        <v>140</v>
      </c>
    </row>
    <row r="105" spans="1:8" x14ac:dyDescent="0.2">
      <c r="A105" s="87">
        <v>3</v>
      </c>
      <c r="B105" s="88"/>
      <c r="C105" s="88" t="s">
        <v>1155</v>
      </c>
      <c r="D105" s="88" t="s">
        <v>498</v>
      </c>
      <c r="E105" s="89">
        <v>82500</v>
      </c>
      <c r="F105" s="90">
        <v>401.19749999999999</v>
      </c>
      <c r="G105" s="91">
        <v>1.3069900000000001E-3</v>
      </c>
      <c r="H105" s="82" t="s">
        <v>140</v>
      </c>
    </row>
    <row r="106" spans="1:8" x14ac:dyDescent="0.2">
      <c r="A106" s="92"/>
      <c r="B106" s="92"/>
      <c r="C106" s="93" t="s">
        <v>139</v>
      </c>
      <c r="D106" s="92"/>
      <c r="E106" s="92" t="s">
        <v>140</v>
      </c>
      <c r="F106" s="94">
        <v>2469.3258000000001</v>
      </c>
      <c r="G106" s="95">
        <v>8.0443700000000003E-3</v>
      </c>
      <c r="H106" s="82" t="s">
        <v>140</v>
      </c>
    </row>
    <row r="107" spans="1:8" x14ac:dyDescent="0.2">
      <c r="A107" s="92"/>
      <c r="B107" s="92"/>
      <c r="C107" s="96"/>
      <c r="D107" s="92"/>
      <c r="E107" s="92"/>
      <c r="F107" s="97"/>
      <c r="G107" s="97"/>
      <c r="H107" s="82" t="s">
        <v>140</v>
      </c>
    </row>
    <row r="108" spans="1:8" x14ac:dyDescent="0.2">
      <c r="A108" s="92"/>
      <c r="B108" s="92"/>
      <c r="C108" s="93" t="s">
        <v>147</v>
      </c>
      <c r="D108" s="92"/>
      <c r="E108" s="92"/>
      <c r="F108" s="94">
        <v>299395.58454194502</v>
      </c>
      <c r="G108" s="95">
        <v>0.97534661</v>
      </c>
      <c r="H108" s="82" t="s">
        <v>140</v>
      </c>
    </row>
    <row r="109" spans="1:8" x14ac:dyDescent="0.2">
      <c r="A109" s="92"/>
      <c r="B109" s="92"/>
      <c r="C109" s="96"/>
      <c r="D109" s="92"/>
      <c r="E109" s="92"/>
      <c r="F109" s="97"/>
      <c r="G109" s="97"/>
      <c r="H109" s="82" t="s">
        <v>140</v>
      </c>
    </row>
    <row r="110" spans="1:8" x14ac:dyDescent="0.2">
      <c r="A110" s="92"/>
      <c r="B110" s="92"/>
      <c r="C110" s="93" t="s">
        <v>148</v>
      </c>
      <c r="D110" s="92"/>
      <c r="E110" s="92"/>
      <c r="F110" s="97"/>
      <c r="G110" s="97"/>
      <c r="H110" s="82" t="s">
        <v>140</v>
      </c>
    </row>
    <row r="111" spans="1:8" x14ac:dyDescent="0.2">
      <c r="A111" s="92"/>
      <c r="B111" s="92"/>
      <c r="C111" s="93" t="s">
        <v>10</v>
      </c>
      <c r="D111" s="92"/>
      <c r="E111" s="92"/>
      <c r="F111" s="97"/>
      <c r="G111" s="97"/>
      <c r="H111" s="82" t="s">
        <v>140</v>
      </c>
    </row>
    <row r="112" spans="1:8" x14ac:dyDescent="0.2">
      <c r="A112" s="92"/>
      <c r="B112" s="92"/>
      <c r="C112" s="93" t="s">
        <v>139</v>
      </c>
      <c r="D112" s="92"/>
      <c r="E112" s="92" t="s">
        <v>140</v>
      </c>
      <c r="F112" s="98" t="s">
        <v>142</v>
      </c>
      <c r="G112" s="95">
        <v>0</v>
      </c>
      <c r="H112" s="82" t="s">
        <v>140</v>
      </c>
    </row>
    <row r="113" spans="1:8" x14ac:dyDescent="0.2">
      <c r="A113" s="92"/>
      <c r="B113" s="92"/>
      <c r="C113" s="96"/>
      <c r="D113" s="92"/>
      <c r="E113" s="92"/>
      <c r="F113" s="97"/>
      <c r="G113" s="97"/>
      <c r="H113" s="82" t="s">
        <v>140</v>
      </c>
    </row>
    <row r="114" spans="1:8" x14ac:dyDescent="0.2">
      <c r="A114" s="92"/>
      <c r="B114" s="92"/>
      <c r="C114" s="93" t="s">
        <v>149</v>
      </c>
      <c r="D114" s="92"/>
      <c r="E114" s="92"/>
      <c r="F114" s="92"/>
      <c r="G114" s="92"/>
      <c r="H114" s="82" t="s">
        <v>140</v>
      </c>
    </row>
    <row r="115" spans="1:8" x14ac:dyDescent="0.2">
      <c r="A115" s="92"/>
      <c r="B115" s="92"/>
      <c r="C115" s="93" t="s">
        <v>139</v>
      </c>
      <c r="D115" s="92"/>
      <c r="E115" s="92" t="s">
        <v>140</v>
      </c>
      <c r="F115" s="98" t="s">
        <v>142</v>
      </c>
      <c r="G115" s="95">
        <v>0</v>
      </c>
      <c r="H115" s="82" t="s">
        <v>140</v>
      </c>
    </row>
    <row r="116" spans="1:8" x14ac:dyDescent="0.2">
      <c r="A116" s="92"/>
      <c r="B116" s="92"/>
      <c r="C116" s="96"/>
      <c r="D116" s="92"/>
      <c r="E116" s="92"/>
      <c r="F116" s="97"/>
      <c r="G116" s="97"/>
      <c r="H116" s="82" t="s">
        <v>140</v>
      </c>
    </row>
    <row r="117" spans="1:8" x14ac:dyDescent="0.2">
      <c r="A117" s="92"/>
      <c r="B117" s="92"/>
      <c r="C117" s="93" t="s">
        <v>150</v>
      </c>
      <c r="D117" s="92"/>
      <c r="E117" s="92"/>
      <c r="F117" s="92"/>
      <c r="G117" s="92"/>
      <c r="H117" s="82" t="s">
        <v>140</v>
      </c>
    </row>
    <row r="118" spans="1:8" x14ac:dyDescent="0.2">
      <c r="A118" s="92"/>
      <c r="B118" s="92"/>
      <c r="C118" s="93" t="s">
        <v>139</v>
      </c>
      <c r="D118" s="92"/>
      <c r="E118" s="92" t="s">
        <v>140</v>
      </c>
      <c r="F118" s="98" t="s">
        <v>142</v>
      </c>
      <c r="G118" s="95">
        <v>0</v>
      </c>
      <c r="H118" s="82" t="s">
        <v>140</v>
      </c>
    </row>
    <row r="119" spans="1:8" x14ac:dyDescent="0.2">
      <c r="A119" s="92"/>
      <c r="B119" s="92"/>
      <c r="C119" s="96"/>
      <c r="D119" s="92"/>
      <c r="E119" s="92"/>
      <c r="F119" s="97"/>
      <c r="G119" s="97"/>
      <c r="H119" s="82" t="s">
        <v>140</v>
      </c>
    </row>
    <row r="120" spans="1:8" x14ac:dyDescent="0.2">
      <c r="A120" s="92"/>
      <c r="B120" s="92"/>
      <c r="C120" s="93" t="s">
        <v>151</v>
      </c>
      <c r="D120" s="92"/>
      <c r="E120" s="92"/>
      <c r="F120" s="97"/>
      <c r="G120" s="97"/>
      <c r="H120" s="82" t="s">
        <v>140</v>
      </c>
    </row>
    <row r="121" spans="1:8" x14ac:dyDescent="0.2">
      <c r="A121" s="92"/>
      <c r="B121" s="92"/>
      <c r="C121" s="93" t="s">
        <v>139</v>
      </c>
      <c r="D121" s="92"/>
      <c r="E121" s="92" t="s">
        <v>140</v>
      </c>
      <c r="F121" s="98" t="s">
        <v>142</v>
      </c>
      <c r="G121" s="95">
        <v>0</v>
      </c>
      <c r="H121" s="82" t="s">
        <v>140</v>
      </c>
    </row>
    <row r="122" spans="1:8" x14ac:dyDescent="0.2">
      <c r="A122" s="92"/>
      <c r="B122" s="92"/>
      <c r="C122" s="96"/>
      <c r="D122" s="92"/>
      <c r="E122" s="92"/>
      <c r="F122" s="97"/>
      <c r="G122" s="97"/>
      <c r="H122" s="82" t="s">
        <v>140</v>
      </c>
    </row>
    <row r="123" spans="1:8" x14ac:dyDescent="0.2">
      <c r="A123" s="92"/>
      <c r="B123" s="92"/>
      <c r="C123" s="93" t="s">
        <v>152</v>
      </c>
      <c r="D123" s="92"/>
      <c r="E123" s="92"/>
      <c r="F123" s="94">
        <v>0</v>
      </c>
      <c r="G123" s="95">
        <v>0</v>
      </c>
      <c r="H123" s="82" t="s">
        <v>140</v>
      </c>
    </row>
    <row r="124" spans="1:8" x14ac:dyDescent="0.2">
      <c r="A124" s="92"/>
      <c r="B124" s="92"/>
      <c r="C124" s="96"/>
      <c r="D124" s="92"/>
      <c r="E124" s="92"/>
      <c r="F124" s="97"/>
      <c r="G124" s="97"/>
      <c r="H124" s="82" t="s">
        <v>140</v>
      </c>
    </row>
    <row r="125" spans="1:8" x14ac:dyDescent="0.2">
      <c r="A125" s="92"/>
      <c r="B125" s="92"/>
      <c r="C125" s="93" t="s">
        <v>153</v>
      </c>
      <c r="D125" s="92"/>
      <c r="E125" s="92"/>
      <c r="F125" s="97"/>
      <c r="G125" s="97"/>
      <c r="H125" s="82" t="s">
        <v>140</v>
      </c>
    </row>
    <row r="126" spans="1:8" x14ac:dyDescent="0.2">
      <c r="A126" s="92"/>
      <c r="B126" s="92"/>
      <c r="C126" s="93" t="s">
        <v>154</v>
      </c>
      <c r="D126" s="92"/>
      <c r="E126" s="92"/>
      <c r="F126" s="97"/>
      <c r="G126" s="97"/>
      <c r="H126" s="82" t="s">
        <v>140</v>
      </c>
    </row>
    <row r="127" spans="1:8" x14ac:dyDescent="0.2">
      <c r="A127" s="92"/>
      <c r="B127" s="92"/>
      <c r="C127" s="93" t="s">
        <v>139</v>
      </c>
      <c r="D127" s="92"/>
      <c r="E127" s="92" t="s">
        <v>140</v>
      </c>
      <c r="F127" s="98" t="s">
        <v>142</v>
      </c>
      <c r="G127" s="95">
        <v>0</v>
      </c>
      <c r="H127" s="82" t="s">
        <v>140</v>
      </c>
    </row>
    <row r="128" spans="1:8" x14ac:dyDescent="0.2">
      <c r="A128" s="92"/>
      <c r="B128" s="92"/>
      <c r="C128" s="96"/>
      <c r="D128" s="92"/>
      <c r="E128" s="92"/>
      <c r="F128" s="97"/>
      <c r="G128" s="97"/>
      <c r="H128" s="82" t="s">
        <v>140</v>
      </c>
    </row>
    <row r="129" spans="1:8" x14ac:dyDescent="0.2">
      <c r="A129" s="92"/>
      <c r="B129" s="92"/>
      <c r="C129" s="93" t="s">
        <v>155</v>
      </c>
      <c r="D129" s="92"/>
      <c r="E129" s="92"/>
      <c r="F129" s="97"/>
      <c r="G129" s="97"/>
      <c r="H129" s="82" t="s">
        <v>140</v>
      </c>
    </row>
    <row r="130" spans="1:8" x14ac:dyDescent="0.2">
      <c r="A130" s="92"/>
      <c r="B130" s="92"/>
      <c r="C130" s="93" t="s">
        <v>139</v>
      </c>
      <c r="D130" s="92"/>
      <c r="E130" s="92" t="s">
        <v>140</v>
      </c>
      <c r="F130" s="98" t="s">
        <v>142</v>
      </c>
      <c r="G130" s="95">
        <v>0</v>
      </c>
      <c r="H130" s="82" t="s">
        <v>140</v>
      </c>
    </row>
    <row r="131" spans="1:8" x14ac:dyDescent="0.2">
      <c r="A131" s="92"/>
      <c r="B131" s="92"/>
      <c r="C131" s="96"/>
      <c r="D131" s="92"/>
      <c r="E131" s="92"/>
      <c r="F131" s="97"/>
      <c r="G131" s="97"/>
      <c r="H131" s="82" t="s">
        <v>140</v>
      </c>
    </row>
    <row r="132" spans="1:8" x14ac:dyDescent="0.2">
      <c r="A132" s="92"/>
      <c r="B132" s="92"/>
      <c r="C132" s="93" t="s">
        <v>156</v>
      </c>
      <c r="D132" s="92"/>
      <c r="E132" s="92"/>
      <c r="F132" s="97"/>
      <c r="G132" s="97"/>
      <c r="H132" s="82" t="s">
        <v>140</v>
      </c>
    </row>
    <row r="133" spans="1:8" x14ac:dyDescent="0.2">
      <c r="A133" s="92"/>
      <c r="B133" s="92"/>
      <c r="C133" s="93" t="s">
        <v>139</v>
      </c>
      <c r="D133" s="92"/>
      <c r="E133" s="92" t="s">
        <v>140</v>
      </c>
      <c r="F133" s="98" t="s">
        <v>142</v>
      </c>
      <c r="G133" s="95">
        <v>0</v>
      </c>
      <c r="H133" s="82" t="s">
        <v>140</v>
      </c>
    </row>
    <row r="134" spans="1:8" x14ac:dyDescent="0.2">
      <c r="A134" s="92"/>
      <c r="B134" s="92"/>
      <c r="C134" s="96"/>
      <c r="D134" s="92"/>
      <c r="E134" s="92"/>
      <c r="F134" s="97"/>
      <c r="G134" s="97"/>
      <c r="H134" s="82" t="s">
        <v>140</v>
      </c>
    </row>
    <row r="135" spans="1:8" x14ac:dyDescent="0.2">
      <c r="A135" s="92"/>
      <c r="B135" s="92"/>
      <c r="C135" s="93" t="s">
        <v>157</v>
      </c>
      <c r="D135" s="92"/>
      <c r="E135" s="92"/>
      <c r="F135" s="97"/>
      <c r="G135" s="97"/>
      <c r="H135" s="82" t="s">
        <v>140</v>
      </c>
    </row>
    <row r="136" spans="1:8" x14ac:dyDescent="0.2">
      <c r="A136" s="87">
        <v>1</v>
      </c>
      <c r="B136" s="88"/>
      <c r="C136" s="88" t="s">
        <v>158</v>
      </c>
      <c r="D136" s="88"/>
      <c r="E136" s="99"/>
      <c r="F136" s="90">
        <v>7781.1684030349998</v>
      </c>
      <c r="G136" s="91">
        <v>2.5348860000000001E-2</v>
      </c>
      <c r="H136" s="82">
        <v>5.01</v>
      </c>
    </row>
    <row r="137" spans="1:8" x14ac:dyDescent="0.2">
      <c r="A137" s="92"/>
      <c r="B137" s="92"/>
      <c r="C137" s="93" t="s">
        <v>139</v>
      </c>
      <c r="D137" s="92"/>
      <c r="E137" s="92" t="s">
        <v>140</v>
      </c>
      <c r="F137" s="94">
        <v>7781.1684030349998</v>
      </c>
      <c r="G137" s="95">
        <v>2.5348860000000001E-2</v>
      </c>
      <c r="H137" s="82" t="s">
        <v>140</v>
      </c>
    </row>
    <row r="138" spans="1:8" x14ac:dyDescent="0.2">
      <c r="A138" s="92"/>
      <c r="B138" s="92"/>
      <c r="C138" s="96"/>
      <c r="D138" s="92"/>
      <c r="E138" s="92"/>
      <c r="F138" s="97"/>
      <c r="G138" s="97"/>
      <c r="H138" s="82" t="s">
        <v>140</v>
      </c>
    </row>
    <row r="139" spans="1:8" x14ac:dyDescent="0.2">
      <c r="A139" s="92"/>
      <c r="B139" s="92"/>
      <c r="C139" s="93" t="s">
        <v>159</v>
      </c>
      <c r="D139" s="92"/>
      <c r="E139" s="92"/>
      <c r="F139" s="94">
        <v>7781.1684030349998</v>
      </c>
      <c r="G139" s="95">
        <v>2.5348860000000001E-2</v>
      </c>
      <c r="H139" s="82" t="s">
        <v>140</v>
      </c>
    </row>
    <row r="140" spans="1:8" x14ac:dyDescent="0.2">
      <c r="A140" s="92"/>
      <c r="B140" s="92"/>
      <c r="C140" s="97"/>
      <c r="D140" s="92"/>
      <c r="E140" s="92"/>
      <c r="F140" s="92"/>
      <c r="G140" s="92"/>
      <c r="H140" s="82" t="s">
        <v>140</v>
      </c>
    </row>
    <row r="141" spans="1:8" x14ac:dyDescent="0.2">
      <c r="A141" s="92"/>
      <c r="B141" s="92"/>
      <c r="C141" s="93" t="s">
        <v>160</v>
      </c>
      <c r="D141" s="92"/>
      <c r="E141" s="92"/>
      <c r="F141" s="92"/>
      <c r="G141" s="92"/>
      <c r="H141" s="82" t="s">
        <v>140</v>
      </c>
    </row>
    <row r="142" spans="1:8" x14ac:dyDescent="0.2">
      <c r="A142" s="92"/>
      <c r="B142" s="92"/>
      <c r="C142" s="93" t="s">
        <v>161</v>
      </c>
      <c r="D142" s="92"/>
      <c r="E142" s="92"/>
      <c r="F142" s="92"/>
      <c r="G142" s="92"/>
      <c r="H142" s="82" t="s">
        <v>140</v>
      </c>
    </row>
    <row r="143" spans="1:8" x14ac:dyDescent="0.2">
      <c r="A143" s="92"/>
      <c r="B143" s="92"/>
      <c r="C143" s="93" t="s">
        <v>139</v>
      </c>
      <c r="D143" s="92"/>
      <c r="E143" s="92" t="s">
        <v>140</v>
      </c>
      <c r="F143" s="98" t="s">
        <v>142</v>
      </c>
      <c r="G143" s="95">
        <v>0</v>
      </c>
      <c r="H143" s="82" t="s">
        <v>140</v>
      </c>
    </row>
    <row r="144" spans="1:8" x14ac:dyDescent="0.2">
      <c r="A144" s="92"/>
      <c r="B144" s="92"/>
      <c r="C144" s="96"/>
      <c r="D144" s="92"/>
      <c r="E144" s="92"/>
      <c r="F144" s="97"/>
      <c r="G144" s="97"/>
      <c r="H144" s="82" t="s">
        <v>140</v>
      </c>
    </row>
    <row r="145" spans="1:17" x14ac:dyDescent="0.2">
      <c r="A145" s="92"/>
      <c r="B145" s="92"/>
      <c r="C145" s="93" t="s">
        <v>162</v>
      </c>
      <c r="D145" s="92"/>
      <c r="E145" s="92"/>
      <c r="F145" s="92"/>
      <c r="G145" s="92"/>
      <c r="H145" s="82" t="s">
        <v>140</v>
      </c>
    </row>
    <row r="146" spans="1:17" x14ac:dyDescent="0.2">
      <c r="A146" s="92"/>
      <c r="B146" s="92"/>
      <c r="C146" s="93" t="s">
        <v>163</v>
      </c>
      <c r="D146" s="92"/>
      <c r="E146" s="92"/>
      <c r="F146" s="92"/>
      <c r="G146" s="92"/>
      <c r="H146" s="82" t="s">
        <v>140</v>
      </c>
    </row>
    <row r="147" spans="1:17" x14ac:dyDescent="0.2">
      <c r="A147" s="92"/>
      <c r="B147" s="92"/>
      <c r="C147" s="93" t="s">
        <v>139</v>
      </c>
      <c r="D147" s="92"/>
      <c r="E147" s="92" t="s">
        <v>140</v>
      </c>
      <c r="F147" s="98" t="s">
        <v>142</v>
      </c>
      <c r="G147" s="95">
        <v>0</v>
      </c>
      <c r="H147" s="82" t="s">
        <v>140</v>
      </c>
    </row>
    <row r="148" spans="1:17" x14ac:dyDescent="0.2">
      <c r="A148" s="92"/>
      <c r="B148" s="92"/>
      <c r="C148" s="96"/>
      <c r="D148" s="92"/>
      <c r="E148" s="92"/>
      <c r="F148" s="97"/>
      <c r="G148" s="97"/>
      <c r="H148" s="82" t="s">
        <v>140</v>
      </c>
    </row>
    <row r="149" spans="1:17" x14ac:dyDescent="0.2">
      <c r="A149" s="92"/>
      <c r="B149" s="92"/>
      <c r="C149" s="93" t="s">
        <v>164</v>
      </c>
      <c r="D149" s="92"/>
      <c r="E149" s="92"/>
      <c r="F149" s="97"/>
      <c r="G149" s="97"/>
      <c r="H149" s="82" t="s">
        <v>140</v>
      </c>
    </row>
    <row r="150" spans="1:17" x14ac:dyDescent="0.2">
      <c r="A150" s="92"/>
      <c r="B150" s="92"/>
      <c r="C150" s="93" t="s">
        <v>139</v>
      </c>
      <c r="D150" s="92"/>
      <c r="E150" s="92" t="s">
        <v>140</v>
      </c>
      <c r="F150" s="98" t="s">
        <v>142</v>
      </c>
      <c r="G150" s="95">
        <v>0</v>
      </c>
      <c r="H150" s="82" t="s">
        <v>140</v>
      </c>
    </row>
    <row r="151" spans="1:17" x14ac:dyDescent="0.2">
      <c r="A151" s="92"/>
      <c r="B151" s="92"/>
      <c r="C151" s="96"/>
      <c r="D151" s="92"/>
      <c r="E151" s="92"/>
      <c r="F151" s="97"/>
      <c r="G151" s="97"/>
      <c r="H151" s="82" t="s">
        <v>140</v>
      </c>
    </row>
    <row r="152" spans="1:17" x14ac:dyDescent="0.2">
      <c r="A152" s="99"/>
      <c r="B152" s="88"/>
      <c r="C152" s="88" t="s">
        <v>311</v>
      </c>
      <c r="D152" s="88"/>
      <c r="E152" s="99"/>
      <c r="F152" s="90">
        <v>1999.9998115999999</v>
      </c>
      <c r="G152" s="91">
        <v>6.5154399999999999E-3</v>
      </c>
      <c r="H152" s="82" t="s">
        <v>140</v>
      </c>
    </row>
    <row r="153" spans="1:17" x14ac:dyDescent="0.2">
      <c r="A153" s="99"/>
      <c r="B153" s="88"/>
      <c r="C153" s="84" t="s">
        <v>165</v>
      </c>
      <c r="D153" s="88"/>
      <c r="E153" s="99"/>
      <c r="F153" s="90">
        <v>-2213.4721499000002</v>
      </c>
      <c r="G153" s="91">
        <v>-7.2108700000000003E-3</v>
      </c>
      <c r="H153" s="82" t="s">
        <v>140</v>
      </c>
    </row>
    <row r="154" spans="1:17" x14ac:dyDescent="0.2">
      <c r="A154" s="96"/>
      <c r="B154" s="96"/>
      <c r="C154" s="93" t="s">
        <v>166</v>
      </c>
      <c r="D154" s="97"/>
      <c r="E154" s="97"/>
      <c r="F154" s="94">
        <v>306963.28060668003</v>
      </c>
      <c r="G154" s="100">
        <v>1.00000004</v>
      </c>
      <c r="H154" s="82" t="s">
        <v>140</v>
      </c>
    </row>
    <row r="155" spans="1:17" x14ac:dyDescent="0.2">
      <c r="A155" s="101"/>
      <c r="B155" s="101"/>
      <c r="C155" s="102"/>
      <c r="D155" s="103"/>
      <c r="E155" s="103"/>
      <c r="F155" s="104"/>
      <c r="G155" s="105"/>
      <c r="H155" s="106"/>
    </row>
    <row r="156" spans="1:17" x14ac:dyDescent="0.2">
      <c r="A156" s="101"/>
      <c r="B156" s="192" t="s">
        <v>933</v>
      </c>
      <c r="C156" s="192"/>
      <c r="D156" s="192"/>
      <c r="E156" s="192"/>
      <c r="F156" s="192"/>
      <c r="G156" s="192"/>
      <c r="H156" s="192"/>
      <c r="J156" s="12"/>
    </row>
    <row r="157" spans="1:17" x14ac:dyDescent="0.2">
      <c r="A157" s="101"/>
      <c r="B157" s="192" t="s">
        <v>934</v>
      </c>
      <c r="C157" s="192"/>
      <c r="D157" s="192"/>
      <c r="E157" s="192"/>
      <c r="F157" s="192"/>
      <c r="G157" s="192"/>
      <c r="H157" s="192"/>
      <c r="J157" s="12"/>
    </row>
    <row r="158" spans="1:17" x14ac:dyDescent="0.2">
      <c r="A158" s="101"/>
      <c r="B158" s="192" t="s">
        <v>935</v>
      </c>
      <c r="C158" s="192"/>
      <c r="D158" s="192"/>
      <c r="E158" s="192"/>
      <c r="F158" s="192"/>
      <c r="G158" s="192"/>
      <c r="H158" s="192"/>
      <c r="J158" s="12"/>
    </row>
    <row r="159" spans="1:17" s="109" customFormat="1" ht="52.5" customHeight="1" x14ac:dyDescent="0.25">
      <c r="A159" s="108"/>
      <c r="B159" s="193" t="s">
        <v>936</v>
      </c>
      <c r="C159" s="193"/>
      <c r="D159" s="193"/>
      <c r="E159" s="193"/>
      <c r="F159" s="193"/>
      <c r="G159" s="193"/>
      <c r="H159" s="193"/>
      <c r="I159"/>
      <c r="J159" s="12"/>
      <c r="K159"/>
      <c r="L159"/>
      <c r="M159"/>
      <c r="N159"/>
      <c r="O159"/>
      <c r="P159"/>
      <c r="Q159"/>
    </row>
    <row r="160" spans="1:17" x14ac:dyDescent="0.2">
      <c r="A160" s="101"/>
      <c r="B160" s="192" t="s">
        <v>937</v>
      </c>
      <c r="C160" s="192"/>
      <c r="D160" s="192"/>
      <c r="E160" s="192"/>
      <c r="F160" s="192"/>
      <c r="G160" s="192"/>
      <c r="H160" s="192"/>
      <c r="J160" s="12"/>
    </row>
    <row r="161" spans="1:10" x14ac:dyDescent="0.2">
      <c r="A161" s="101"/>
      <c r="B161" s="101"/>
      <c r="C161" s="101"/>
      <c r="D161" s="103"/>
      <c r="E161" s="103"/>
      <c r="F161" s="103"/>
      <c r="G161" s="103"/>
    </row>
    <row r="162" spans="1:10" x14ac:dyDescent="0.2">
      <c r="A162" s="101"/>
      <c r="B162" s="195" t="s">
        <v>167</v>
      </c>
      <c r="C162" s="196"/>
      <c r="D162" s="197"/>
      <c r="E162" s="110"/>
      <c r="F162" s="103"/>
      <c r="G162" s="103"/>
    </row>
    <row r="163" spans="1:10" ht="27.75" customHeight="1" x14ac:dyDescent="0.2">
      <c r="A163" s="101"/>
      <c r="B163" s="189" t="s">
        <v>168</v>
      </c>
      <c r="C163" s="190"/>
      <c r="D163" s="81" t="s">
        <v>977</v>
      </c>
      <c r="E163" s="110"/>
      <c r="F163" s="103"/>
      <c r="G163" s="103"/>
    </row>
    <row r="164" spans="1:10" ht="12.75" customHeight="1" x14ac:dyDescent="0.2">
      <c r="A164" s="101"/>
      <c r="B164" s="189" t="s">
        <v>939</v>
      </c>
      <c r="C164" s="190"/>
      <c r="D164" s="81" t="str">
        <f>"Rs. "&amp;TEXT(F94,"0.00")&amp;" lacs/ "&amp;IF(ROUND((G94*100),2) = 0,"#",(TEXT((G94*100),"0.00")&amp;"%"))</f>
        <v>Rs. 92.11 lacs/ 0.03%</v>
      </c>
      <c r="E164" s="110"/>
      <c r="F164" s="103"/>
      <c r="G164" s="103"/>
    </row>
    <row r="165" spans="1:10" x14ac:dyDescent="0.2">
      <c r="A165" s="101"/>
      <c r="B165" s="189" t="s">
        <v>170</v>
      </c>
      <c r="C165" s="190"/>
      <c r="D165" s="111" t="s">
        <v>140</v>
      </c>
      <c r="E165" s="110"/>
      <c r="F165" s="103"/>
      <c r="G165" s="103"/>
    </row>
    <row r="166" spans="1:10" x14ac:dyDescent="0.2">
      <c r="A166" s="112"/>
      <c r="B166" s="113" t="s">
        <v>140</v>
      </c>
      <c r="C166" s="113" t="s">
        <v>940</v>
      </c>
      <c r="D166" s="113" t="s">
        <v>171</v>
      </c>
      <c r="E166" s="112"/>
      <c r="F166" s="112"/>
      <c r="G166" s="112"/>
      <c r="H166" s="112"/>
      <c r="J166" s="12"/>
    </row>
    <row r="167" spans="1:10" x14ac:dyDescent="0.2">
      <c r="A167" s="112"/>
      <c r="B167" s="114" t="s">
        <v>172</v>
      </c>
      <c r="C167" s="115">
        <v>46234</v>
      </c>
      <c r="D167" s="115">
        <v>46265</v>
      </c>
      <c r="E167" s="112"/>
      <c r="F167" s="112"/>
      <c r="G167" s="112"/>
      <c r="J167" s="12"/>
    </row>
    <row r="168" spans="1:10" x14ac:dyDescent="0.2">
      <c r="A168" s="112"/>
      <c r="B168" s="84" t="s">
        <v>173</v>
      </c>
      <c r="C168" s="116">
        <v>437.024</v>
      </c>
      <c r="D168" s="116">
        <v>450.30590000000001</v>
      </c>
      <c r="E168" s="112"/>
      <c r="F168" s="107"/>
      <c r="G168" s="117"/>
    </row>
    <row r="169" spans="1:10" x14ac:dyDescent="0.2">
      <c r="A169" s="112"/>
      <c r="B169" s="84" t="s">
        <v>941</v>
      </c>
      <c r="C169" s="116">
        <v>86.700199999999995</v>
      </c>
      <c r="D169" s="116">
        <v>89.335099999999997</v>
      </c>
      <c r="E169" s="112"/>
      <c r="F169" s="107"/>
      <c r="G169" s="117"/>
    </row>
    <row r="170" spans="1:10" x14ac:dyDescent="0.2">
      <c r="A170" s="112"/>
      <c r="B170" s="84" t="s">
        <v>174</v>
      </c>
      <c r="C170" s="116">
        <v>388.3</v>
      </c>
      <c r="D170" s="116">
        <v>399.74700000000001</v>
      </c>
      <c r="E170" s="112"/>
      <c r="F170" s="107"/>
      <c r="G170" s="117"/>
    </row>
    <row r="171" spans="1:10" x14ac:dyDescent="0.2">
      <c r="A171" s="112"/>
      <c r="B171" s="84" t="s">
        <v>942</v>
      </c>
      <c r="C171" s="116">
        <v>63.559800000000003</v>
      </c>
      <c r="D171" s="116">
        <v>65.433499999999995</v>
      </c>
      <c r="E171" s="112"/>
      <c r="F171" s="107"/>
      <c r="G171" s="117"/>
    </row>
    <row r="172" spans="1:10" x14ac:dyDescent="0.2">
      <c r="A172" s="112"/>
      <c r="B172" s="112"/>
      <c r="C172" s="112"/>
      <c r="D172" s="112"/>
      <c r="E172" s="112"/>
      <c r="F172" s="112"/>
      <c r="G172" s="112"/>
    </row>
    <row r="173" spans="1:10" x14ac:dyDescent="0.2">
      <c r="A173" s="112"/>
      <c r="B173" s="189" t="s">
        <v>943</v>
      </c>
      <c r="C173" s="190"/>
      <c r="D173" s="81" t="s">
        <v>169</v>
      </c>
      <c r="E173" s="112"/>
      <c r="F173" s="112"/>
      <c r="G173" s="112"/>
    </row>
    <row r="174" spans="1:10" x14ac:dyDescent="0.2">
      <c r="A174" s="112"/>
      <c r="B174" s="118"/>
      <c r="C174" s="118"/>
      <c r="D174" s="118"/>
      <c r="E174" s="112"/>
      <c r="F174" s="112"/>
      <c r="G174" s="112"/>
    </row>
    <row r="175" spans="1:10" x14ac:dyDescent="0.2">
      <c r="A175" s="112"/>
      <c r="B175" s="189" t="s">
        <v>176</v>
      </c>
      <c r="C175" s="190"/>
      <c r="D175" s="81" t="s">
        <v>1069</v>
      </c>
      <c r="E175" s="120"/>
      <c r="F175" s="112"/>
      <c r="G175" s="112"/>
    </row>
    <row r="176" spans="1:10" x14ac:dyDescent="0.2">
      <c r="A176" s="112"/>
      <c r="B176" s="189" t="s">
        <v>177</v>
      </c>
      <c r="C176" s="190"/>
      <c r="D176" s="81" t="s">
        <v>169</v>
      </c>
      <c r="E176" s="120"/>
      <c r="F176" s="112"/>
      <c r="G176" s="112"/>
    </row>
    <row r="177" spans="1:7" ht="17.100000000000001" customHeight="1" x14ac:dyDescent="0.2">
      <c r="A177" s="112"/>
      <c r="B177" s="189" t="s">
        <v>178</v>
      </c>
      <c r="C177" s="190"/>
      <c r="D177" s="81" t="s">
        <v>169</v>
      </c>
      <c r="E177" s="120"/>
      <c r="F177" s="112"/>
      <c r="G177" s="112"/>
    </row>
    <row r="178" spans="1:7" ht="17.100000000000001" customHeight="1" x14ac:dyDescent="0.2">
      <c r="A178" s="112"/>
      <c r="B178" s="189" t="s">
        <v>179</v>
      </c>
      <c r="C178" s="190"/>
      <c r="D178" s="121">
        <v>0.7569502178279327</v>
      </c>
      <c r="E178" s="112"/>
      <c r="F178" s="107"/>
      <c r="G178" s="117"/>
    </row>
    <row r="180" spans="1:7" x14ac:dyDescent="0.2">
      <c r="B180" s="47" t="s">
        <v>1195</v>
      </c>
    </row>
    <row r="181" spans="1:7" ht="67.5" x14ac:dyDescent="0.2">
      <c r="B181" s="135" t="s">
        <v>1129</v>
      </c>
      <c r="C181" s="135" t="s">
        <v>1130</v>
      </c>
      <c r="D181" s="135" t="s">
        <v>1131</v>
      </c>
      <c r="E181" s="135" t="s">
        <v>1132</v>
      </c>
      <c r="F181" s="135" t="s">
        <v>1133</v>
      </c>
    </row>
    <row r="182" spans="1:7" ht="13.5" x14ac:dyDescent="0.2">
      <c r="B182" s="51" t="s">
        <v>1156</v>
      </c>
      <c r="C182" s="52" t="s">
        <v>1135</v>
      </c>
      <c r="D182" s="3">
        <v>0</v>
      </c>
      <c r="E182" s="4">
        <v>0</v>
      </c>
      <c r="F182" s="53">
        <v>29.407129999999999</v>
      </c>
    </row>
    <row r="184" spans="1:7" x14ac:dyDescent="0.2">
      <c r="B184" s="191" t="s">
        <v>944</v>
      </c>
      <c r="C184" s="191"/>
    </row>
    <row r="186" spans="1:7" ht="153.75" customHeight="1" x14ac:dyDescent="0.2"/>
    <row r="189" spans="1:7" x14ac:dyDescent="0.2">
      <c r="B189" s="13" t="s">
        <v>945</v>
      </c>
      <c r="C189" s="122"/>
      <c r="D189" s="13"/>
    </row>
    <row r="190" spans="1:7" x14ac:dyDescent="0.2">
      <c r="B190" s="13" t="s">
        <v>1157</v>
      </c>
      <c r="D190" s="13"/>
    </row>
    <row r="191" spans="1:7" ht="165" customHeight="1" x14ac:dyDescent="0.2"/>
    <row r="194" spans="2:7" ht="13.5" x14ac:dyDescent="0.25">
      <c r="B194" s="15"/>
      <c r="C194" s="15"/>
      <c r="D194" s="15"/>
      <c r="E194" s="15"/>
      <c r="F194" s="15"/>
      <c r="G194" s="16" t="s">
        <v>1069</v>
      </c>
    </row>
    <row r="195" spans="2:7" ht="13.5" x14ac:dyDescent="0.25">
      <c r="B195" s="199" t="s">
        <v>1198</v>
      </c>
      <c r="C195" s="199"/>
      <c r="D195" s="199"/>
      <c r="E195" s="199"/>
      <c r="F195" s="199"/>
      <c r="G195" s="199"/>
    </row>
    <row r="196" spans="2:7" ht="13.5" x14ac:dyDescent="0.25">
      <c r="B196" s="199" t="s">
        <v>1199</v>
      </c>
      <c r="C196" s="199"/>
      <c r="D196" s="199"/>
      <c r="E196" s="199"/>
      <c r="F196" s="199"/>
      <c r="G196" s="199"/>
    </row>
    <row r="197" spans="2:7" ht="13.5" x14ac:dyDescent="0.25">
      <c r="B197" s="16"/>
      <c r="C197" s="16"/>
      <c r="D197" s="16"/>
      <c r="E197" s="16"/>
      <c r="F197" s="16"/>
      <c r="G197" s="16"/>
    </row>
    <row r="198" spans="2:7" ht="13.5" x14ac:dyDescent="0.25">
      <c r="B198" s="199" t="s">
        <v>1200</v>
      </c>
      <c r="C198" s="199"/>
      <c r="D198" s="199"/>
      <c r="E198" s="199"/>
      <c r="F198" s="199"/>
      <c r="G198" s="199"/>
    </row>
    <row r="199" spans="2:7" ht="13.5" x14ac:dyDescent="0.25">
      <c r="B199" s="16" t="s">
        <v>1238</v>
      </c>
      <c r="C199" s="15"/>
      <c r="D199" s="15"/>
      <c r="E199" s="15"/>
      <c r="F199" s="15"/>
      <c r="G199" s="15"/>
    </row>
    <row r="200" spans="2:7" ht="13.5" x14ac:dyDescent="0.25">
      <c r="B200" s="15"/>
      <c r="C200" s="15"/>
      <c r="D200" s="15"/>
      <c r="E200" s="15"/>
      <c r="F200" s="15"/>
      <c r="G200" s="17"/>
    </row>
    <row r="201" spans="2:7" ht="13.5" x14ac:dyDescent="0.25">
      <c r="B201" s="16" t="s">
        <v>1239</v>
      </c>
      <c r="C201" s="15"/>
      <c r="D201" s="15"/>
      <c r="E201" s="18"/>
      <c r="F201" s="18"/>
      <c r="G201" s="18"/>
    </row>
    <row r="202" spans="2:7" ht="13.5" x14ac:dyDescent="0.25">
      <c r="B202" s="15"/>
      <c r="C202" s="15"/>
      <c r="D202" s="15"/>
      <c r="E202" s="15"/>
      <c r="F202" s="15"/>
      <c r="G202" s="15"/>
    </row>
    <row r="203" spans="2:7" ht="13.5" x14ac:dyDescent="0.25">
      <c r="B203" s="16" t="s">
        <v>1211</v>
      </c>
      <c r="C203" s="15"/>
      <c r="D203" s="15"/>
      <c r="E203" s="15"/>
      <c r="F203" s="15"/>
      <c r="G203" s="15"/>
    </row>
    <row r="204" spans="2:7" ht="13.5" x14ac:dyDescent="0.25">
      <c r="B204" s="16"/>
      <c r="C204" s="15"/>
      <c r="D204" s="15"/>
      <c r="E204" s="15"/>
      <c r="F204" s="15"/>
      <c r="G204" s="15"/>
    </row>
    <row r="205" spans="2:7" ht="135" x14ac:dyDescent="0.2">
      <c r="B205" s="21" t="s">
        <v>1202</v>
      </c>
      <c r="C205" s="22" t="s">
        <v>1212</v>
      </c>
      <c r="D205" s="22" t="s">
        <v>1213</v>
      </c>
      <c r="E205" s="22" t="s">
        <v>1214</v>
      </c>
      <c r="F205" s="22" t="s">
        <v>1215</v>
      </c>
      <c r="G205" s="22" t="s">
        <v>1216</v>
      </c>
    </row>
    <row r="206" spans="2:7" ht="13.5" x14ac:dyDescent="0.25">
      <c r="B206" s="23" t="s">
        <v>764</v>
      </c>
      <c r="C206" s="7">
        <v>229</v>
      </c>
      <c r="D206" s="7">
        <v>229</v>
      </c>
      <c r="E206" s="8">
        <v>1829.98</v>
      </c>
      <c r="F206" s="8">
        <v>1882.27</v>
      </c>
      <c r="G206" s="8">
        <v>52.289999999999964</v>
      </c>
    </row>
    <row r="207" spans="2:7" ht="13.5" x14ac:dyDescent="0.25">
      <c r="B207" s="19"/>
      <c r="C207" s="123"/>
      <c r="D207" s="123"/>
      <c r="E207" s="15"/>
      <c r="F207" s="15"/>
      <c r="G207" s="20"/>
    </row>
    <row r="208" spans="2:7" ht="13.5" x14ac:dyDescent="0.25">
      <c r="B208" s="16" t="s">
        <v>1217</v>
      </c>
      <c r="C208" s="123"/>
      <c r="D208" s="15"/>
      <c r="E208" s="15"/>
      <c r="F208" s="15"/>
      <c r="G208" s="15"/>
    </row>
    <row r="209" spans="2:7" ht="13.5" x14ac:dyDescent="0.25">
      <c r="B209" s="19"/>
      <c r="C209" s="123"/>
      <c r="D209" s="15"/>
      <c r="E209" s="15"/>
      <c r="F209" s="15"/>
      <c r="G209" s="15"/>
    </row>
    <row r="210" spans="2:7" ht="67.5" x14ac:dyDescent="0.2">
      <c r="B210" s="21" t="s">
        <v>1202</v>
      </c>
      <c r="C210" s="21" t="s">
        <v>1203</v>
      </c>
      <c r="D210" s="21" t="s">
        <v>1204</v>
      </c>
      <c r="E210" s="22" t="s">
        <v>1205</v>
      </c>
      <c r="F210" s="22" t="s">
        <v>1206</v>
      </c>
      <c r="G210" s="22" t="s">
        <v>1207</v>
      </c>
    </row>
    <row r="211" spans="2:7" ht="13.5" x14ac:dyDescent="0.2">
      <c r="B211" s="23" t="s">
        <v>764</v>
      </c>
      <c r="C211" s="23" t="s">
        <v>1155</v>
      </c>
      <c r="D211" s="24" t="s">
        <v>1218</v>
      </c>
      <c r="E211" s="25">
        <v>488.51</v>
      </c>
      <c r="F211" s="25">
        <v>486.3</v>
      </c>
      <c r="G211" s="25">
        <v>85.398020400000007</v>
      </c>
    </row>
    <row r="212" spans="2:7" ht="13.5" x14ac:dyDescent="0.2">
      <c r="B212" s="23" t="s">
        <v>764</v>
      </c>
      <c r="C212" s="23" t="s">
        <v>1154</v>
      </c>
      <c r="D212" s="24" t="s">
        <v>1218</v>
      </c>
      <c r="E212" s="25">
        <v>5469.35</v>
      </c>
      <c r="F212" s="25">
        <v>5533.9</v>
      </c>
      <c r="G212" s="25">
        <v>189.43250760000001</v>
      </c>
    </row>
    <row r="213" spans="2:7" ht="13.5" x14ac:dyDescent="0.2">
      <c r="B213" s="23" t="s">
        <v>764</v>
      </c>
      <c r="C213" s="23" t="s">
        <v>1153</v>
      </c>
      <c r="D213" s="24" t="s">
        <v>1218</v>
      </c>
      <c r="E213" s="25">
        <v>2473.04</v>
      </c>
      <c r="F213" s="25">
        <v>2389.8000000000002</v>
      </c>
      <c r="G213" s="25">
        <v>242.61587999999998</v>
      </c>
    </row>
    <row r="214" spans="2:7" ht="13.5" x14ac:dyDescent="0.25">
      <c r="B214" s="19"/>
      <c r="C214" s="123"/>
      <c r="D214" s="15"/>
      <c r="E214" s="15"/>
      <c r="F214" s="15"/>
      <c r="G214" s="15"/>
    </row>
    <row r="215" spans="2:7" ht="13.5" x14ac:dyDescent="0.25">
      <c r="B215" s="16" t="s">
        <v>1220</v>
      </c>
      <c r="C215" s="15"/>
      <c r="D215" s="15"/>
      <c r="E215" s="15"/>
      <c r="F215" s="15"/>
      <c r="G215" s="15"/>
    </row>
    <row r="216" spans="2:7" ht="13.5" x14ac:dyDescent="0.25">
      <c r="B216" s="15"/>
      <c r="C216" s="15"/>
      <c r="D216" s="15"/>
      <c r="E216" s="15"/>
      <c r="F216" s="15"/>
      <c r="G216" s="15"/>
    </row>
    <row r="217" spans="2:7" ht="13.5" x14ac:dyDescent="0.25">
      <c r="B217" s="26" t="s">
        <v>1202</v>
      </c>
      <c r="C217" s="26" t="s">
        <v>1210</v>
      </c>
      <c r="D217" s="15"/>
      <c r="E217" s="15"/>
      <c r="F217" s="15"/>
      <c r="G217" s="15"/>
    </row>
    <row r="218" spans="2:7" ht="13.5" x14ac:dyDescent="0.25">
      <c r="B218" s="27" t="s">
        <v>764</v>
      </c>
      <c r="C218" s="28">
        <v>0.80443699999999996</v>
      </c>
      <c r="D218" s="15"/>
      <c r="E218" s="15"/>
      <c r="F218" s="15"/>
      <c r="G218" s="15"/>
    </row>
    <row r="219" spans="2:7" ht="13.5" x14ac:dyDescent="0.25">
      <c r="B219" s="19"/>
      <c r="C219" s="123"/>
      <c r="D219" s="15"/>
      <c r="E219" s="15"/>
      <c r="F219" s="15"/>
      <c r="G219" s="15"/>
    </row>
    <row r="220" spans="2:7" ht="13.5" x14ac:dyDescent="0.25">
      <c r="B220" s="16" t="s">
        <v>1221</v>
      </c>
      <c r="C220" s="15"/>
      <c r="D220" s="15"/>
      <c r="E220" s="15"/>
      <c r="F220" s="15"/>
      <c r="G220" s="15"/>
    </row>
    <row r="221" spans="2:7" ht="13.5" x14ac:dyDescent="0.25">
      <c r="B221" s="16"/>
      <c r="C221" s="15"/>
      <c r="D221" s="15"/>
      <c r="E221" s="15"/>
      <c r="F221" s="15"/>
      <c r="G221" s="15"/>
    </row>
    <row r="222" spans="2:7" ht="135" x14ac:dyDescent="0.2">
      <c r="B222" s="21" t="s">
        <v>1202</v>
      </c>
      <c r="C222" s="22" t="s">
        <v>1212</v>
      </c>
      <c r="D222" s="22" t="s">
        <v>1213</v>
      </c>
      <c r="E222" s="22" t="s">
        <v>1214</v>
      </c>
      <c r="F222" s="22" t="s">
        <v>1222</v>
      </c>
      <c r="G222" s="22" t="s">
        <v>1223</v>
      </c>
    </row>
    <row r="223" spans="2:7" ht="13.5" x14ac:dyDescent="0.25">
      <c r="B223" s="9" t="s">
        <v>764</v>
      </c>
      <c r="C223" s="29">
        <v>1729</v>
      </c>
      <c r="D223" s="29">
        <v>1729</v>
      </c>
      <c r="E223" s="8">
        <v>11779.32</v>
      </c>
      <c r="F223" s="8">
        <v>12218.82</v>
      </c>
      <c r="G223" s="8">
        <v>439.5</v>
      </c>
    </row>
    <row r="224" spans="2:7" ht="13.5" x14ac:dyDescent="0.25">
      <c r="B224" s="30"/>
      <c r="C224" s="31"/>
      <c r="D224" s="31"/>
      <c r="E224" s="32"/>
      <c r="F224" s="32"/>
      <c r="G224" s="32"/>
    </row>
    <row r="225" spans="2:7" ht="13.5" x14ac:dyDescent="0.25">
      <c r="B225" s="16" t="s">
        <v>1225</v>
      </c>
      <c r="C225" s="15"/>
      <c r="D225" s="33"/>
      <c r="E225" s="15"/>
      <c r="F225" s="15"/>
      <c r="G225" s="15"/>
    </row>
    <row r="226" spans="2:7" ht="13.5" x14ac:dyDescent="0.25">
      <c r="B226" s="15"/>
      <c r="C226" s="15"/>
      <c r="D226" s="33"/>
      <c r="E226" s="33"/>
      <c r="F226" s="34"/>
      <c r="G226" s="34"/>
    </row>
    <row r="227" spans="2:7" ht="13.5" x14ac:dyDescent="0.25">
      <c r="B227" s="16" t="s">
        <v>1226</v>
      </c>
      <c r="C227" s="15"/>
      <c r="D227" s="15"/>
      <c r="E227" s="15"/>
      <c r="F227" s="15"/>
      <c r="G227" s="15" t="s">
        <v>1227</v>
      </c>
    </row>
    <row r="228" spans="2:7" ht="13.5" x14ac:dyDescent="0.25">
      <c r="B228" s="15"/>
      <c r="C228" s="35"/>
      <c r="D228" s="36"/>
      <c r="E228" s="15"/>
      <c r="F228" s="15"/>
      <c r="G228" s="15"/>
    </row>
    <row r="229" spans="2:7" ht="13.5" x14ac:dyDescent="0.25">
      <c r="B229" s="16" t="s">
        <v>1228</v>
      </c>
      <c r="C229" s="15"/>
      <c r="D229" s="15"/>
      <c r="E229" s="15"/>
      <c r="F229" s="15"/>
      <c r="G229" s="15"/>
    </row>
    <row r="230" spans="2:7" ht="13.5" x14ac:dyDescent="0.25">
      <c r="B230" s="15"/>
      <c r="C230" s="15"/>
      <c r="D230" s="15"/>
      <c r="E230" s="15"/>
      <c r="F230" s="15"/>
      <c r="G230" s="15"/>
    </row>
    <row r="231" spans="2:7" ht="13.5" x14ac:dyDescent="0.25">
      <c r="B231" s="16" t="s">
        <v>1229</v>
      </c>
      <c r="C231" s="15"/>
      <c r="D231" s="15"/>
      <c r="E231" s="15"/>
      <c r="F231" s="15"/>
      <c r="G231" s="15"/>
    </row>
    <row r="232" spans="2:7" ht="13.5" x14ac:dyDescent="0.25">
      <c r="B232" s="15"/>
      <c r="C232" s="37"/>
      <c r="D232" s="38"/>
      <c r="E232" s="10"/>
      <c r="F232" s="34"/>
      <c r="G232" s="34"/>
    </row>
    <row r="233" spans="2:7" ht="13.5" x14ac:dyDescent="0.25">
      <c r="B233" s="16" t="s">
        <v>1230</v>
      </c>
      <c r="C233" s="15"/>
      <c r="D233" s="15"/>
      <c r="E233" s="15"/>
      <c r="F233" s="15"/>
      <c r="G233" s="15"/>
    </row>
    <row r="234" spans="2:7" ht="13.5" x14ac:dyDescent="0.25">
      <c r="B234" s="19"/>
      <c r="C234" s="36"/>
      <c r="D234" s="15"/>
      <c r="E234" s="15"/>
      <c r="F234" s="15"/>
      <c r="G234" s="15"/>
    </row>
    <row r="235" spans="2:7" ht="13.5" x14ac:dyDescent="0.25">
      <c r="B235" s="16" t="s">
        <v>1231</v>
      </c>
      <c r="C235" s="15"/>
      <c r="D235" s="15"/>
      <c r="E235" s="15"/>
      <c r="F235" s="15"/>
      <c r="G235" s="15"/>
    </row>
    <row r="236" spans="2:7" ht="13.5" x14ac:dyDescent="0.25">
      <c r="B236" s="15"/>
      <c r="C236" s="15"/>
      <c r="D236" s="15"/>
      <c r="E236" s="15"/>
      <c r="F236" s="11"/>
      <c r="G236" s="39"/>
    </row>
    <row r="237" spans="2:7" ht="13.5" x14ac:dyDescent="0.25">
      <c r="B237" s="16" t="s">
        <v>1232</v>
      </c>
      <c r="C237" s="15"/>
      <c r="D237" s="15"/>
      <c r="E237" s="15"/>
      <c r="F237" s="15"/>
      <c r="G237" s="15"/>
    </row>
    <row r="238" spans="2:7" ht="13.5" x14ac:dyDescent="0.25">
      <c r="B238" s="15"/>
      <c r="C238" s="15"/>
      <c r="D238" s="15"/>
      <c r="E238" s="39"/>
      <c r="F238" s="15"/>
      <c r="G238" s="15"/>
    </row>
    <row r="239" spans="2:7" ht="13.5" x14ac:dyDescent="0.25">
      <c r="B239" s="16" t="s">
        <v>1233</v>
      </c>
      <c r="C239" s="15"/>
      <c r="D239" s="15"/>
      <c r="E239" s="39"/>
      <c r="F239" s="15"/>
      <c r="G239" s="40"/>
    </row>
    <row r="240" spans="2:7" ht="13.5" x14ac:dyDescent="0.25">
      <c r="B240" s="15"/>
      <c r="C240" s="15"/>
      <c r="D240" s="15"/>
      <c r="E240" s="39"/>
      <c r="F240" s="15"/>
      <c r="G240" s="15"/>
    </row>
    <row r="241" spans="2:7" ht="13.5" x14ac:dyDescent="0.25">
      <c r="B241" s="16" t="s">
        <v>1234</v>
      </c>
      <c r="C241" s="15"/>
      <c r="D241" s="15"/>
      <c r="E241" s="39"/>
      <c r="F241" s="15"/>
      <c r="G241" s="15"/>
    </row>
    <row r="242" spans="2:7" ht="13.5" x14ac:dyDescent="0.25">
      <c r="B242" s="15"/>
      <c r="C242" s="15"/>
      <c r="D242" s="15"/>
      <c r="E242" s="39"/>
      <c r="F242" s="15"/>
      <c r="G242" s="15"/>
    </row>
    <row r="243" spans="2:7" ht="13.5" x14ac:dyDescent="0.25">
      <c r="B243" s="16" t="s">
        <v>1235</v>
      </c>
      <c r="C243" s="15"/>
      <c r="D243" s="15"/>
      <c r="E243" s="39"/>
      <c r="F243" s="15"/>
      <c r="G243" s="15"/>
    </row>
    <row r="244" spans="2:7" ht="13.5" x14ac:dyDescent="0.25">
      <c r="B244" s="15"/>
      <c r="C244" s="15"/>
      <c r="D244" s="15"/>
      <c r="E244" s="39"/>
      <c r="F244" s="15"/>
      <c r="G244" s="15"/>
    </row>
    <row r="245" spans="2:7" ht="13.5" x14ac:dyDescent="0.25">
      <c r="B245" s="16" t="s">
        <v>1236</v>
      </c>
      <c r="C245" s="15"/>
      <c r="D245" s="15"/>
      <c r="E245" s="39"/>
      <c r="F245" s="15"/>
      <c r="G245" s="15"/>
    </row>
    <row r="246" spans="2:7" ht="13.5" x14ac:dyDescent="0.25">
      <c r="B246" s="15" t="s">
        <v>1237</v>
      </c>
      <c r="C246" s="15"/>
      <c r="D246" s="15"/>
      <c r="E246" s="15"/>
      <c r="F246" s="15"/>
      <c r="G246" s="15"/>
    </row>
    <row r="247" spans="2:7" ht="13.5" x14ac:dyDescent="0.25">
      <c r="B247" s="15"/>
      <c r="C247" s="15"/>
      <c r="D247" s="15"/>
      <c r="E247" s="15"/>
      <c r="F247" s="15"/>
      <c r="G247" s="15"/>
    </row>
    <row r="248" spans="2:7" ht="13.5" x14ac:dyDescent="0.25">
      <c r="B248" s="15"/>
      <c r="C248" s="15"/>
      <c r="D248" s="15"/>
      <c r="E248" s="15"/>
      <c r="F248" s="15"/>
      <c r="G248" s="15"/>
    </row>
    <row r="249" spans="2:7" ht="13.5" x14ac:dyDescent="0.25">
      <c r="B249" s="15"/>
      <c r="C249" s="15"/>
      <c r="D249" s="15"/>
      <c r="E249" s="15"/>
      <c r="F249" s="15"/>
      <c r="G249" s="15"/>
    </row>
    <row r="250" spans="2:7" ht="13.5" x14ac:dyDescent="0.25">
      <c r="B250" s="15"/>
      <c r="C250" s="15"/>
      <c r="D250" s="15"/>
      <c r="E250" s="15"/>
      <c r="F250" s="15"/>
      <c r="G250" s="15"/>
    </row>
    <row r="251" spans="2:7" ht="13.5" x14ac:dyDescent="0.25">
      <c r="B251" s="15"/>
      <c r="C251" s="15"/>
      <c r="D251" s="15"/>
      <c r="E251" s="15"/>
      <c r="F251" s="15"/>
      <c r="G251" s="15"/>
    </row>
  </sheetData>
  <mergeCells count="21">
    <mergeCell ref="B164:C164"/>
    <mergeCell ref="B165:C165"/>
    <mergeCell ref="B173:C173"/>
    <mergeCell ref="B158:H158"/>
    <mergeCell ref="B159:H159"/>
    <mergeCell ref="B160:H160"/>
    <mergeCell ref="B162:D162"/>
    <mergeCell ref="B163:C163"/>
    <mergeCell ref="A1:H1"/>
    <mergeCell ref="A2:H2"/>
    <mergeCell ref="A3:H3"/>
    <mergeCell ref="B156:H156"/>
    <mergeCell ref="B157:H157"/>
    <mergeCell ref="B195:G195"/>
    <mergeCell ref="B196:G196"/>
    <mergeCell ref="B198:G198"/>
    <mergeCell ref="B175:C175"/>
    <mergeCell ref="B176:C176"/>
    <mergeCell ref="B177:C177"/>
    <mergeCell ref="B178:C178"/>
    <mergeCell ref="B184:C184"/>
  </mergeCells>
  <hyperlinks>
    <hyperlink ref="I1" location="Index!B2" display="Index" xr:uid="{0B2A11E3-D9F3-448C-B4B9-0606B1540010}"/>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6A444-35B4-4413-92B1-A273CD485EC8}">
  <sheetPr>
    <outlinePr summaryBelow="0" summaryRight="0"/>
  </sheetPr>
  <dimension ref="A1:Q201"/>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710937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786</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ht="25.5" x14ac:dyDescent="0.2">
      <c r="A7" s="87">
        <v>1</v>
      </c>
      <c r="B7" s="88" t="s">
        <v>650</v>
      </c>
      <c r="C7" s="88" t="s">
        <v>651</v>
      </c>
      <c r="D7" s="88" t="s">
        <v>215</v>
      </c>
      <c r="E7" s="89">
        <v>2118</v>
      </c>
      <c r="F7" s="90">
        <v>200.51105999999999</v>
      </c>
      <c r="G7" s="91">
        <v>1.3633279999999999E-2</v>
      </c>
      <c r="H7" s="82" t="s">
        <v>140</v>
      </c>
    </row>
    <row r="8" spans="1:9" x14ac:dyDescent="0.2">
      <c r="A8" s="87">
        <v>2</v>
      </c>
      <c r="B8" s="88" t="s">
        <v>787</v>
      </c>
      <c r="C8" s="88" t="s">
        <v>788</v>
      </c>
      <c r="D8" s="88" t="s">
        <v>112</v>
      </c>
      <c r="E8" s="89">
        <v>15192</v>
      </c>
      <c r="F8" s="90">
        <v>182.09131199999999</v>
      </c>
      <c r="G8" s="91">
        <v>1.238087E-2</v>
      </c>
      <c r="H8" s="82" t="s">
        <v>140</v>
      </c>
    </row>
    <row r="9" spans="1:9" x14ac:dyDescent="0.2">
      <c r="A9" s="87">
        <v>3</v>
      </c>
      <c r="B9" s="88" t="s">
        <v>317</v>
      </c>
      <c r="C9" s="88" t="s">
        <v>318</v>
      </c>
      <c r="D9" s="88" t="s">
        <v>227</v>
      </c>
      <c r="E9" s="89">
        <v>55405</v>
      </c>
      <c r="F9" s="90">
        <v>181.783805</v>
      </c>
      <c r="G9" s="91">
        <v>1.235997E-2</v>
      </c>
      <c r="H9" s="82" t="s">
        <v>140</v>
      </c>
    </row>
    <row r="10" spans="1:9" x14ac:dyDescent="0.2">
      <c r="A10" s="87">
        <v>4</v>
      </c>
      <c r="B10" s="88" t="s">
        <v>230</v>
      </c>
      <c r="C10" s="88" t="s">
        <v>231</v>
      </c>
      <c r="D10" s="88" t="s">
        <v>232</v>
      </c>
      <c r="E10" s="89">
        <v>4163</v>
      </c>
      <c r="F10" s="90">
        <v>180.728319</v>
      </c>
      <c r="G10" s="91">
        <v>1.2288200000000001E-2</v>
      </c>
      <c r="H10" s="82" t="s">
        <v>140</v>
      </c>
    </row>
    <row r="11" spans="1:9" x14ac:dyDescent="0.2">
      <c r="A11" s="87">
        <v>5</v>
      </c>
      <c r="B11" s="88" t="s">
        <v>484</v>
      </c>
      <c r="C11" s="88" t="s">
        <v>485</v>
      </c>
      <c r="D11" s="88" t="s">
        <v>232</v>
      </c>
      <c r="E11" s="89">
        <v>1465</v>
      </c>
      <c r="F11" s="90">
        <v>177.7045</v>
      </c>
      <c r="G11" s="91">
        <v>1.2082600000000001E-2</v>
      </c>
      <c r="H11" s="82" t="s">
        <v>140</v>
      </c>
    </row>
    <row r="12" spans="1:9" x14ac:dyDescent="0.2">
      <c r="A12" s="87">
        <v>6</v>
      </c>
      <c r="B12" s="88" t="s">
        <v>789</v>
      </c>
      <c r="C12" s="88" t="s">
        <v>790</v>
      </c>
      <c r="D12" s="88" t="s">
        <v>34</v>
      </c>
      <c r="E12" s="89">
        <v>353</v>
      </c>
      <c r="F12" s="90">
        <v>176.5</v>
      </c>
      <c r="G12" s="91">
        <v>1.200071E-2</v>
      </c>
      <c r="H12" s="82" t="s">
        <v>140</v>
      </c>
    </row>
    <row r="13" spans="1:9" x14ac:dyDescent="0.2">
      <c r="A13" s="87">
        <v>7</v>
      </c>
      <c r="B13" s="88" t="s">
        <v>791</v>
      </c>
      <c r="C13" s="88" t="s">
        <v>792</v>
      </c>
      <c r="D13" s="88" t="s">
        <v>190</v>
      </c>
      <c r="E13" s="89">
        <v>3774</v>
      </c>
      <c r="F13" s="90">
        <v>171.33959999999999</v>
      </c>
      <c r="G13" s="91">
        <v>1.164984E-2</v>
      </c>
      <c r="H13" s="82" t="s">
        <v>140</v>
      </c>
    </row>
    <row r="14" spans="1:9" x14ac:dyDescent="0.2">
      <c r="A14" s="87">
        <v>8</v>
      </c>
      <c r="B14" s="88" t="s">
        <v>692</v>
      </c>
      <c r="C14" s="88" t="s">
        <v>693</v>
      </c>
      <c r="D14" s="88" t="s">
        <v>190</v>
      </c>
      <c r="E14" s="89">
        <v>12930</v>
      </c>
      <c r="F14" s="90">
        <v>169.66746000000001</v>
      </c>
      <c r="G14" s="91">
        <v>1.153614E-2</v>
      </c>
      <c r="H14" s="82" t="s">
        <v>140</v>
      </c>
    </row>
    <row r="15" spans="1:9" x14ac:dyDescent="0.2">
      <c r="A15" s="87">
        <v>9</v>
      </c>
      <c r="B15" s="88" t="s">
        <v>793</v>
      </c>
      <c r="C15" s="88" t="s">
        <v>794</v>
      </c>
      <c r="D15" s="88" t="s">
        <v>34</v>
      </c>
      <c r="E15" s="89">
        <v>99321</v>
      </c>
      <c r="F15" s="90">
        <v>169.52108279999999</v>
      </c>
      <c r="G15" s="91">
        <v>1.152619E-2</v>
      </c>
      <c r="H15" s="82" t="s">
        <v>140</v>
      </c>
    </row>
    <row r="16" spans="1:9" x14ac:dyDescent="0.2">
      <c r="A16" s="87">
        <v>10</v>
      </c>
      <c r="B16" s="88" t="s">
        <v>795</v>
      </c>
      <c r="C16" s="88" t="s">
        <v>796</v>
      </c>
      <c r="D16" s="88" t="s">
        <v>115</v>
      </c>
      <c r="E16" s="89">
        <v>3321</v>
      </c>
      <c r="F16" s="90">
        <v>169.450704</v>
      </c>
      <c r="G16" s="91">
        <v>1.1521409999999999E-2</v>
      </c>
      <c r="H16" s="82" t="s">
        <v>140</v>
      </c>
    </row>
    <row r="17" spans="1:8" x14ac:dyDescent="0.2">
      <c r="A17" s="87">
        <v>11</v>
      </c>
      <c r="B17" s="88" t="s">
        <v>712</v>
      </c>
      <c r="C17" s="88" t="s">
        <v>713</v>
      </c>
      <c r="D17" s="88" t="s">
        <v>190</v>
      </c>
      <c r="E17" s="89">
        <v>6828</v>
      </c>
      <c r="F17" s="90">
        <v>163.82420400000001</v>
      </c>
      <c r="G17" s="91">
        <v>1.113885E-2</v>
      </c>
      <c r="H17" s="82" t="s">
        <v>140</v>
      </c>
    </row>
    <row r="18" spans="1:8" ht="25.5" x14ac:dyDescent="0.2">
      <c r="A18" s="87">
        <v>12</v>
      </c>
      <c r="B18" s="88" t="s">
        <v>797</v>
      </c>
      <c r="C18" s="88" t="s">
        <v>798</v>
      </c>
      <c r="D18" s="88" t="s">
        <v>285</v>
      </c>
      <c r="E18" s="89">
        <v>811</v>
      </c>
      <c r="F18" s="90">
        <v>163.07588000000001</v>
      </c>
      <c r="G18" s="91">
        <v>1.1087959999999999E-2</v>
      </c>
      <c r="H18" s="82" t="s">
        <v>140</v>
      </c>
    </row>
    <row r="19" spans="1:8" x14ac:dyDescent="0.2">
      <c r="A19" s="87">
        <v>13</v>
      </c>
      <c r="B19" s="88" t="s">
        <v>470</v>
      </c>
      <c r="C19" s="88" t="s">
        <v>471</v>
      </c>
      <c r="D19" s="88" t="s">
        <v>183</v>
      </c>
      <c r="E19" s="89">
        <v>8042</v>
      </c>
      <c r="F19" s="90">
        <v>162.52882</v>
      </c>
      <c r="G19" s="91">
        <v>1.105077E-2</v>
      </c>
      <c r="H19" s="82" t="s">
        <v>140</v>
      </c>
    </row>
    <row r="20" spans="1:8" ht="51" x14ac:dyDescent="0.2">
      <c r="A20" s="87">
        <v>14</v>
      </c>
      <c r="B20" s="88" t="s">
        <v>404</v>
      </c>
      <c r="C20" s="88" t="s">
        <v>405</v>
      </c>
      <c r="D20" s="88" t="s">
        <v>126</v>
      </c>
      <c r="E20" s="89">
        <v>34451</v>
      </c>
      <c r="F20" s="90">
        <v>162.29866100000001</v>
      </c>
      <c r="G20" s="91">
        <v>1.1035120000000001E-2</v>
      </c>
      <c r="H20" s="82" t="s">
        <v>140</v>
      </c>
    </row>
    <row r="21" spans="1:8" x14ac:dyDescent="0.2">
      <c r="A21" s="87">
        <v>15</v>
      </c>
      <c r="B21" s="88" t="s">
        <v>799</v>
      </c>
      <c r="C21" s="88" t="s">
        <v>800</v>
      </c>
      <c r="D21" s="88" t="s">
        <v>232</v>
      </c>
      <c r="E21" s="89">
        <v>7345</v>
      </c>
      <c r="F21" s="90">
        <v>161.95724999999999</v>
      </c>
      <c r="G21" s="91">
        <v>1.101191E-2</v>
      </c>
      <c r="H21" s="82" t="s">
        <v>140</v>
      </c>
    </row>
    <row r="22" spans="1:8" x14ac:dyDescent="0.2">
      <c r="A22" s="87">
        <v>16</v>
      </c>
      <c r="B22" s="88" t="s">
        <v>73</v>
      </c>
      <c r="C22" s="88" t="s">
        <v>74</v>
      </c>
      <c r="D22" s="88" t="s">
        <v>37</v>
      </c>
      <c r="E22" s="89">
        <v>4015</v>
      </c>
      <c r="F22" s="90">
        <v>161.80449999999999</v>
      </c>
      <c r="G22" s="91">
        <v>1.1001520000000001E-2</v>
      </c>
      <c r="H22" s="82" t="s">
        <v>140</v>
      </c>
    </row>
    <row r="23" spans="1:8" ht="25.5" x14ac:dyDescent="0.2">
      <c r="A23" s="87">
        <v>17</v>
      </c>
      <c r="B23" s="88" t="s">
        <v>801</v>
      </c>
      <c r="C23" s="88" t="s">
        <v>802</v>
      </c>
      <c r="D23" s="88" t="s">
        <v>215</v>
      </c>
      <c r="E23" s="89">
        <v>3178</v>
      </c>
      <c r="F23" s="90">
        <v>160.99748</v>
      </c>
      <c r="G23" s="91">
        <v>1.094665E-2</v>
      </c>
      <c r="H23" s="82" t="s">
        <v>140</v>
      </c>
    </row>
    <row r="24" spans="1:8" x14ac:dyDescent="0.2">
      <c r="A24" s="87">
        <v>18</v>
      </c>
      <c r="B24" s="88" t="s">
        <v>803</v>
      </c>
      <c r="C24" s="88" t="s">
        <v>804</v>
      </c>
      <c r="D24" s="88" t="s">
        <v>112</v>
      </c>
      <c r="E24" s="89">
        <v>23076</v>
      </c>
      <c r="F24" s="90">
        <v>159.46669800000001</v>
      </c>
      <c r="G24" s="91">
        <v>1.0842569999999999E-2</v>
      </c>
      <c r="H24" s="82" t="s">
        <v>140</v>
      </c>
    </row>
    <row r="25" spans="1:8" x14ac:dyDescent="0.2">
      <c r="A25" s="87">
        <v>19</v>
      </c>
      <c r="B25" s="88" t="s">
        <v>686</v>
      </c>
      <c r="C25" s="88" t="s">
        <v>687</v>
      </c>
      <c r="D25" s="88" t="s">
        <v>190</v>
      </c>
      <c r="E25" s="89">
        <v>9776</v>
      </c>
      <c r="F25" s="90">
        <v>159.15328</v>
      </c>
      <c r="G25" s="91">
        <v>1.0821259999999999E-2</v>
      </c>
      <c r="H25" s="82" t="s">
        <v>140</v>
      </c>
    </row>
    <row r="26" spans="1:8" x14ac:dyDescent="0.2">
      <c r="A26" s="87">
        <v>20</v>
      </c>
      <c r="B26" s="88" t="s">
        <v>675</v>
      </c>
      <c r="C26" s="88" t="s">
        <v>676</v>
      </c>
      <c r="D26" s="88" t="s">
        <v>28</v>
      </c>
      <c r="E26" s="89">
        <v>3282</v>
      </c>
      <c r="F26" s="90">
        <v>157.58851200000001</v>
      </c>
      <c r="G26" s="91">
        <v>1.071486E-2</v>
      </c>
      <c r="H26" s="82" t="s">
        <v>140</v>
      </c>
    </row>
    <row r="27" spans="1:8" x14ac:dyDescent="0.2">
      <c r="A27" s="87">
        <v>21</v>
      </c>
      <c r="B27" s="88" t="s">
        <v>805</v>
      </c>
      <c r="C27" s="88" t="s">
        <v>806</v>
      </c>
      <c r="D27" s="88" t="s">
        <v>123</v>
      </c>
      <c r="E27" s="89">
        <v>26464</v>
      </c>
      <c r="F27" s="90">
        <v>157.57988800000001</v>
      </c>
      <c r="G27" s="91">
        <v>1.071428E-2</v>
      </c>
      <c r="H27" s="82" t="s">
        <v>140</v>
      </c>
    </row>
    <row r="28" spans="1:8" x14ac:dyDescent="0.2">
      <c r="A28" s="87">
        <v>22</v>
      </c>
      <c r="B28" s="88" t="s">
        <v>807</v>
      </c>
      <c r="C28" s="88" t="s">
        <v>808</v>
      </c>
      <c r="D28" s="88" t="s">
        <v>282</v>
      </c>
      <c r="E28" s="89">
        <v>10554</v>
      </c>
      <c r="F28" s="90">
        <v>157.25460000000001</v>
      </c>
      <c r="G28" s="91">
        <v>1.0692159999999999E-2</v>
      </c>
      <c r="H28" s="82" t="s">
        <v>140</v>
      </c>
    </row>
    <row r="29" spans="1:8" x14ac:dyDescent="0.2">
      <c r="A29" s="87">
        <v>23</v>
      </c>
      <c r="B29" s="88" t="s">
        <v>809</v>
      </c>
      <c r="C29" s="88" t="s">
        <v>810</v>
      </c>
      <c r="D29" s="88" t="s">
        <v>183</v>
      </c>
      <c r="E29" s="89">
        <v>1348</v>
      </c>
      <c r="F29" s="90">
        <v>156.96111999999999</v>
      </c>
      <c r="G29" s="91">
        <v>1.067221E-2</v>
      </c>
      <c r="H29" s="82" t="s">
        <v>140</v>
      </c>
    </row>
    <row r="30" spans="1:8" x14ac:dyDescent="0.2">
      <c r="A30" s="87">
        <v>24</v>
      </c>
      <c r="B30" s="88" t="s">
        <v>127</v>
      </c>
      <c r="C30" s="88" t="s">
        <v>128</v>
      </c>
      <c r="D30" s="88" t="s">
        <v>129</v>
      </c>
      <c r="E30" s="89">
        <v>13155</v>
      </c>
      <c r="F30" s="90">
        <v>156.925995</v>
      </c>
      <c r="G30" s="91">
        <v>1.066982E-2</v>
      </c>
      <c r="H30" s="82" t="s">
        <v>140</v>
      </c>
    </row>
    <row r="31" spans="1:8" x14ac:dyDescent="0.2">
      <c r="A31" s="87">
        <v>25</v>
      </c>
      <c r="B31" s="88" t="s">
        <v>89</v>
      </c>
      <c r="C31" s="88" t="s">
        <v>90</v>
      </c>
      <c r="D31" s="88" t="s">
        <v>37</v>
      </c>
      <c r="E31" s="89">
        <v>2051</v>
      </c>
      <c r="F31" s="90">
        <v>156.66563500000001</v>
      </c>
      <c r="G31" s="91">
        <v>1.0652119999999999E-2</v>
      </c>
      <c r="H31" s="82" t="s">
        <v>140</v>
      </c>
    </row>
    <row r="32" spans="1:8" x14ac:dyDescent="0.2">
      <c r="A32" s="87">
        <v>26</v>
      </c>
      <c r="B32" s="88" t="s">
        <v>315</v>
      </c>
      <c r="C32" s="88" t="s">
        <v>316</v>
      </c>
      <c r="D32" s="88" t="s">
        <v>183</v>
      </c>
      <c r="E32" s="89">
        <v>14076</v>
      </c>
      <c r="F32" s="90">
        <v>156.229524</v>
      </c>
      <c r="G32" s="91">
        <v>1.062246E-2</v>
      </c>
      <c r="H32" s="82" t="s">
        <v>140</v>
      </c>
    </row>
    <row r="33" spans="1:8" x14ac:dyDescent="0.2">
      <c r="A33" s="87">
        <v>27</v>
      </c>
      <c r="B33" s="88" t="s">
        <v>406</v>
      </c>
      <c r="C33" s="88" t="s">
        <v>407</v>
      </c>
      <c r="D33" s="88" t="s">
        <v>44</v>
      </c>
      <c r="E33" s="89">
        <v>82071</v>
      </c>
      <c r="F33" s="90">
        <v>154.81052729999999</v>
      </c>
      <c r="G33" s="91">
        <v>1.0525980000000001E-2</v>
      </c>
      <c r="H33" s="82" t="s">
        <v>140</v>
      </c>
    </row>
    <row r="34" spans="1:8" x14ac:dyDescent="0.2">
      <c r="A34" s="87">
        <v>28</v>
      </c>
      <c r="B34" s="88" t="s">
        <v>811</v>
      </c>
      <c r="C34" s="88" t="s">
        <v>812</v>
      </c>
      <c r="D34" s="88" t="s">
        <v>379</v>
      </c>
      <c r="E34" s="89">
        <v>10329</v>
      </c>
      <c r="F34" s="90">
        <v>154.57348500000001</v>
      </c>
      <c r="G34" s="91">
        <v>1.0509859999999999E-2</v>
      </c>
      <c r="H34" s="82" t="s">
        <v>140</v>
      </c>
    </row>
    <row r="35" spans="1:8" ht="25.5" x14ac:dyDescent="0.2">
      <c r="A35" s="87">
        <v>29</v>
      </c>
      <c r="B35" s="88" t="s">
        <v>813</v>
      </c>
      <c r="C35" s="88" t="s">
        <v>814</v>
      </c>
      <c r="D35" s="88" t="s">
        <v>25</v>
      </c>
      <c r="E35" s="89">
        <v>4581</v>
      </c>
      <c r="F35" s="90">
        <v>154.42551</v>
      </c>
      <c r="G35" s="91">
        <v>1.04998E-2</v>
      </c>
      <c r="H35" s="82" t="s">
        <v>140</v>
      </c>
    </row>
    <row r="36" spans="1:8" x14ac:dyDescent="0.2">
      <c r="A36" s="87">
        <v>30</v>
      </c>
      <c r="B36" s="88" t="s">
        <v>684</v>
      </c>
      <c r="C36" s="88" t="s">
        <v>685</v>
      </c>
      <c r="D36" s="88" t="s">
        <v>190</v>
      </c>
      <c r="E36" s="89">
        <v>13585</v>
      </c>
      <c r="F36" s="90">
        <v>154.02672999999999</v>
      </c>
      <c r="G36" s="91">
        <v>1.047269E-2</v>
      </c>
      <c r="H36" s="82" t="s">
        <v>140</v>
      </c>
    </row>
    <row r="37" spans="1:8" x14ac:dyDescent="0.2">
      <c r="A37" s="87">
        <v>31</v>
      </c>
      <c r="B37" s="88" t="s">
        <v>333</v>
      </c>
      <c r="C37" s="88" t="s">
        <v>334</v>
      </c>
      <c r="D37" s="88" t="s">
        <v>232</v>
      </c>
      <c r="E37" s="89">
        <v>4685</v>
      </c>
      <c r="F37" s="90">
        <v>153.76169999999999</v>
      </c>
      <c r="G37" s="91">
        <v>1.0454669999999999E-2</v>
      </c>
      <c r="H37" s="82" t="s">
        <v>140</v>
      </c>
    </row>
    <row r="38" spans="1:8" x14ac:dyDescent="0.2">
      <c r="A38" s="87">
        <v>32</v>
      </c>
      <c r="B38" s="88" t="s">
        <v>626</v>
      </c>
      <c r="C38" s="88" t="s">
        <v>627</v>
      </c>
      <c r="D38" s="88" t="s">
        <v>183</v>
      </c>
      <c r="E38" s="89">
        <v>14525</v>
      </c>
      <c r="F38" s="90">
        <v>153.52924999999999</v>
      </c>
      <c r="G38" s="91">
        <v>1.0438859999999999E-2</v>
      </c>
      <c r="H38" s="82" t="s">
        <v>140</v>
      </c>
    </row>
    <row r="39" spans="1:8" ht="25.5" x14ac:dyDescent="0.2">
      <c r="A39" s="87">
        <v>33</v>
      </c>
      <c r="B39" s="88" t="s">
        <v>815</v>
      </c>
      <c r="C39" s="88" t="s">
        <v>816</v>
      </c>
      <c r="D39" s="88" t="s">
        <v>285</v>
      </c>
      <c r="E39" s="89">
        <v>9078</v>
      </c>
      <c r="F39" s="90">
        <v>153.209406</v>
      </c>
      <c r="G39" s="91">
        <v>1.041712E-2</v>
      </c>
      <c r="H39" s="82" t="s">
        <v>140</v>
      </c>
    </row>
    <row r="40" spans="1:8" x14ac:dyDescent="0.2">
      <c r="A40" s="87">
        <v>34</v>
      </c>
      <c r="B40" s="88" t="s">
        <v>731</v>
      </c>
      <c r="C40" s="88" t="s">
        <v>732</v>
      </c>
      <c r="D40" s="88" t="s">
        <v>129</v>
      </c>
      <c r="E40" s="89">
        <v>11674</v>
      </c>
      <c r="F40" s="90">
        <v>152.660898</v>
      </c>
      <c r="G40" s="91">
        <v>1.037982E-2</v>
      </c>
      <c r="H40" s="82" t="s">
        <v>140</v>
      </c>
    </row>
    <row r="41" spans="1:8" x14ac:dyDescent="0.2">
      <c r="A41" s="87">
        <v>35</v>
      </c>
      <c r="B41" s="88" t="s">
        <v>817</v>
      </c>
      <c r="C41" s="88" t="s">
        <v>818</v>
      </c>
      <c r="D41" s="88" t="s">
        <v>44</v>
      </c>
      <c r="E41" s="89">
        <v>133468</v>
      </c>
      <c r="F41" s="90">
        <v>152.46049640000001</v>
      </c>
      <c r="G41" s="91">
        <v>1.0366200000000001E-2</v>
      </c>
      <c r="H41" s="82" t="s">
        <v>140</v>
      </c>
    </row>
    <row r="42" spans="1:8" ht="25.5" x14ac:dyDescent="0.2">
      <c r="A42" s="87">
        <v>36</v>
      </c>
      <c r="B42" s="88" t="s">
        <v>474</v>
      </c>
      <c r="C42" s="88" t="s">
        <v>475</v>
      </c>
      <c r="D42" s="88" t="s">
        <v>215</v>
      </c>
      <c r="E42" s="89">
        <v>7631</v>
      </c>
      <c r="F42" s="90">
        <v>151.46008800000001</v>
      </c>
      <c r="G42" s="91">
        <v>1.0298180000000001E-2</v>
      </c>
      <c r="H42" s="82" t="s">
        <v>140</v>
      </c>
    </row>
    <row r="43" spans="1:8" ht="25.5" x14ac:dyDescent="0.2">
      <c r="A43" s="87">
        <v>37</v>
      </c>
      <c r="B43" s="88" t="s">
        <v>769</v>
      </c>
      <c r="C43" s="88" t="s">
        <v>770</v>
      </c>
      <c r="D43" s="88" t="s">
        <v>215</v>
      </c>
      <c r="E43" s="89">
        <v>13030</v>
      </c>
      <c r="F43" s="90">
        <v>151.31738999999999</v>
      </c>
      <c r="G43" s="91">
        <v>1.0288469999999999E-2</v>
      </c>
      <c r="H43" s="82" t="s">
        <v>140</v>
      </c>
    </row>
    <row r="44" spans="1:8" x14ac:dyDescent="0.2">
      <c r="A44" s="87">
        <v>38</v>
      </c>
      <c r="B44" s="88" t="s">
        <v>47</v>
      </c>
      <c r="C44" s="88" t="s">
        <v>48</v>
      </c>
      <c r="D44" s="88" t="s">
        <v>44</v>
      </c>
      <c r="E44" s="89">
        <v>10406</v>
      </c>
      <c r="F44" s="90">
        <v>151.30323999999999</v>
      </c>
      <c r="G44" s="91">
        <v>1.028751E-2</v>
      </c>
      <c r="H44" s="82" t="s">
        <v>140</v>
      </c>
    </row>
    <row r="45" spans="1:8" x14ac:dyDescent="0.2">
      <c r="A45" s="87">
        <v>39</v>
      </c>
      <c r="B45" s="88" t="s">
        <v>819</v>
      </c>
      <c r="C45" s="88" t="s">
        <v>820</v>
      </c>
      <c r="D45" s="88" t="s">
        <v>190</v>
      </c>
      <c r="E45" s="89">
        <v>81926</v>
      </c>
      <c r="F45" s="90">
        <v>151.15347</v>
      </c>
      <c r="G45" s="91">
        <v>1.0277329999999999E-2</v>
      </c>
      <c r="H45" s="82" t="s">
        <v>140</v>
      </c>
    </row>
    <row r="46" spans="1:8" x14ac:dyDescent="0.2">
      <c r="A46" s="87">
        <v>40</v>
      </c>
      <c r="B46" s="88" t="s">
        <v>821</v>
      </c>
      <c r="C46" s="88" t="s">
        <v>822</v>
      </c>
      <c r="D46" s="88" t="s">
        <v>232</v>
      </c>
      <c r="E46" s="89">
        <v>1895</v>
      </c>
      <c r="F46" s="90">
        <v>150.71882500000001</v>
      </c>
      <c r="G46" s="91">
        <v>1.024778E-2</v>
      </c>
      <c r="H46" s="82" t="s">
        <v>140</v>
      </c>
    </row>
    <row r="47" spans="1:8" x14ac:dyDescent="0.2">
      <c r="A47" s="87">
        <v>41</v>
      </c>
      <c r="B47" s="88" t="s">
        <v>241</v>
      </c>
      <c r="C47" s="88" t="s">
        <v>242</v>
      </c>
      <c r="D47" s="88" t="s">
        <v>183</v>
      </c>
      <c r="E47" s="89">
        <v>40551</v>
      </c>
      <c r="F47" s="90">
        <v>149.187129</v>
      </c>
      <c r="G47" s="91">
        <v>1.0143630000000001E-2</v>
      </c>
      <c r="H47" s="82" t="s">
        <v>140</v>
      </c>
    </row>
    <row r="48" spans="1:8" x14ac:dyDescent="0.2">
      <c r="A48" s="87">
        <v>42</v>
      </c>
      <c r="B48" s="88" t="s">
        <v>466</v>
      </c>
      <c r="C48" s="88" t="s">
        <v>467</v>
      </c>
      <c r="D48" s="88" t="s">
        <v>123</v>
      </c>
      <c r="E48" s="89">
        <v>14659</v>
      </c>
      <c r="F48" s="90">
        <v>148.8548155</v>
      </c>
      <c r="G48" s="91">
        <v>1.012104E-2</v>
      </c>
      <c r="H48" s="82" t="s">
        <v>140</v>
      </c>
    </row>
    <row r="49" spans="1:8" x14ac:dyDescent="0.2">
      <c r="A49" s="87">
        <v>43</v>
      </c>
      <c r="B49" s="88" t="s">
        <v>49</v>
      </c>
      <c r="C49" s="88" t="s">
        <v>50</v>
      </c>
      <c r="D49" s="88" t="s">
        <v>51</v>
      </c>
      <c r="E49" s="89">
        <v>1672</v>
      </c>
      <c r="F49" s="90">
        <v>148.78291999999999</v>
      </c>
      <c r="G49" s="91">
        <v>1.0116150000000001E-2</v>
      </c>
      <c r="H49" s="82" t="s">
        <v>140</v>
      </c>
    </row>
    <row r="50" spans="1:8" x14ac:dyDescent="0.2">
      <c r="A50" s="87">
        <v>44</v>
      </c>
      <c r="B50" s="88" t="s">
        <v>464</v>
      </c>
      <c r="C50" s="88" t="s">
        <v>465</v>
      </c>
      <c r="D50" s="88" t="s">
        <v>44</v>
      </c>
      <c r="E50" s="89">
        <v>35359</v>
      </c>
      <c r="F50" s="90">
        <v>148.295646</v>
      </c>
      <c r="G50" s="91">
        <v>1.008302E-2</v>
      </c>
      <c r="H50" s="82" t="s">
        <v>140</v>
      </c>
    </row>
    <row r="51" spans="1:8" ht="25.5" x14ac:dyDescent="0.2">
      <c r="A51" s="87">
        <v>45</v>
      </c>
      <c r="B51" s="88" t="s">
        <v>325</v>
      </c>
      <c r="C51" s="88" t="s">
        <v>326</v>
      </c>
      <c r="D51" s="88" t="s">
        <v>183</v>
      </c>
      <c r="E51" s="89">
        <v>7977</v>
      </c>
      <c r="F51" s="90">
        <v>148.16479799999999</v>
      </c>
      <c r="G51" s="91">
        <v>1.0074120000000001E-2</v>
      </c>
      <c r="H51" s="82" t="s">
        <v>140</v>
      </c>
    </row>
    <row r="52" spans="1:8" x14ac:dyDescent="0.2">
      <c r="A52" s="87">
        <v>46</v>
      </c>
      <c r="B52" s="88" t="s">
        <v>52</v>
      </c>
      <c r="C52" s="88" t="s">
        <v>53</v>
      </c>
      <c r="D52" s="88" t="s">
        <v>19</v>
      </c>
      <c r="E52" s="89">
        <v>45373</v>
      </c>
      <c r="F52" s="90">
        <v>147.0312065</v>
      </c>
      <c r="G52" s="91">
        <v>9.9970400000000004E-3</v>
      </c>
      <c r="H52" s="82" t="s">
        <v>140</v>
      </c>
    </row>
    <row r="53" spans="1:8" x14ac:dyDescent="0.2">
      <c r="A53" s="87">
        <v>47</v>
      </c>
      <c r="B53" s="88" t="s">
        <v>42</v>
      </c>
      <c r="C53" s="88" t="s">
        <v>43</v>
      </c>
      <c r="D53" s="88" t="s">
        <v>44</v>
      </c>
      <c r="E53" s="89">
        <v>13801</v>
      </c>
      <c r="F53" s="90">
        <v>146.29060000000001</v>
      </c>
      <c r="G53" s="91">
        <v>9.9466899999999994E-3</v>
      </c>
      <c r="H53" s="82" t="s">
        <v>140</v>
      </c>
    </row>
    <row r="54" spans="1:8" x14ac:dyDescent="0.2">
      <c r="A54" s="87">
        <v>48</v>
      </c>
      <c r="B54" s="88" t="s">
        <v>95</v>
      </c>
      <c r="C54" s="88" t="s">
        <v>96</v>
      </c>
      <c r="D54" s="88" t="s">
        <v>97</v>
      </c>
      <c r="E54" s="89">
        <v>82053</v>
      </c>
      <c r="F54" s="90">
        <v>145.64407499999999</v>
      </c>
      <c r="G54" s="91">
        <v>9.9027300000000002E-3</v>
      </c>
      <c r="H54" s="82" t="s">
        <v>140</v>
      </c>
    </row>
    <row r="55" spans="1:8" x14ac:dyDescent="0.2">
      <c r="A55" s="87">
        <v>49</v>
      </c>
      <c r="B55" s="88" t="s">
        <v>654</v>
      </c>
      <c r="C55" s="88" t="s">
        <v>655</v>
      </c>
      <c r="D55" s="88" t="s">
        <v>232</v>
      </c>
      <c r="E55" s="89">
        <v>1074</v>
      </c>
      <c r="F55" s="90">
        <v>145.49477999999999</v>
      </c>
      <c r="G55" s="91">
        <v>9.8925799999999998E-3</v>
      </c>
      <c r="H55" s="82" t="s">
        <v>140</v>
      </c>
    </row>
    <row r="56" spans="1:8" x14ac:dyDescent="0.2">
      <c r="A56" s="87">
        <v>50</v>
      </c>
      <c r="B56" s="88" t="s">
        <v>116</v>
      </c>
      <c r="C56" s="88" t="s">
        <v>117</v>
      </c>
      <c r="D56" s="88" t="s">
        <v>118</v>
      </c>
      <c r="E56" s="89">
        <v>19692</v>
      </c>
      <c r="F56" s="90">
        <v>145.30726799999999</v>
      </c>
      <c r="G56" s="91">
        <v>9.8798299999999992E-3</v>
      </c>
      <c r="H56" s="82" t="s">
        <v>140</v>
      </c>
    </row>
    <row r="57" spans="1:8" x14ac:dyDescent="0.2">
      <c r="A57" s="87">
        <v>51</v>
      </c>
      <c r="B57" s="88" t="s">
        <v>640</v>
      </c>
      <c r="C57" s="88" t="s">
        <v>641</v>
      </c>
      <c r="D57" s="88" t="s">
        <v>183</v>
      </c>
      <c r="E57" s="89">
        <v>59722</v>
      </c>
      <c r="F57" s="90">
        <v>144.13904700000001</v>
      </c>
      <c r="G57" s="91">
        <v>9.8004000000000008E-3</v>
      </c>
      <c r="H57" s="82" t="s">
        <v>140</v>
      </c>
    </row>
    <row r="58" spans="1:8" x14ac:dyDescent="0.2">
      <c r="A58" s="87">
        <v>52</v>
      </c>
      <c r="B58" s="88" t="s">
        <v>26</v>
      </c>
      <c r="C58" s="88" t="s">
        <v>27</v>
      </c>
      <c r="D58" s="88" t="s">
        <v>28</v>
      </c>
      <c r="E58" s="89">
        <v>34709</v>
      </c>
      <c r="F58" s="90">
        <v>143.8514505</v>
      </c>
      <c r="G58" s="91">
        <v>9.7808400000000007E-3</v>
      </c>
      <c r="H58" s="82" t="s">
        <v>140</v>
      </c>
    </row>
    <row r="59" spans="1:8" x14ac:dyDescent="0.2">
      <c r="A59" s="87">
        <v>53</v>
      </c>
      <c r="B59" s="88" t="s">
        <v>75</v>
      </c>
      <c r="C59" s="88" t="s">
        <v>76</v>
      </c>
      <c r="D59" s="88" t="s">
        <v>77</v>
      </c>
      <c r="E59" s="89">
        <v>2748</v>
      </c>
      <c r="F59" s="90">
        <v>143.83032</v>
      </c>
      <c r="G59" s="91">
        <v>9.7794100000000005E-3</v>
      </c>
      <c r="H59" s="82" t="s">
        <v>140</v>
      </c>
    </row>
    <row r="60" spans="1:8" ht="25.5" x14ac:dyDescent="0.2">
      <c r="A60" s="87">
        <v>54</v>
      </c>
      <c r="B60" s="88" t="s">
        <v>23</v>
      </c>
      <c r="C60" s="88" t="s">
        <v>24</v>
      </c>
      <c r="D60" s="88" t="s">
        <v>25</v>
      </c>
      <c r="E60" s="89">
        <v>1251</v>
      </c>
      <c r="F60" s="90">
        <v>143.23949999999999</v>
      </c>
      <c r="G60" s="91">
        <v>9.7392399999999997E-3</v>
      </c>
      <c r="H60" s="82" t="s">
        <v>140</v>
      </c>
    </row>
    <row r="61" spans="1:8" x14ac:dyDescent="0.2">
      <c r="A61" s="87">
        <v>55</v>
      </c>
      <c r="B61" s="88" t="s">
        <v>823</v>
      </c>
      <c r="C61" s="88" t="s">
        <v>824</v>
      </c>
      <c r="D61" s="88" t="s">
        <v>203</v>
      </c>
      <c r="E61" s="89">
        <v>5437</v>
      </c>
      <c r="F61" s="90">
        <v>142.56357700000001</v>
      </c>
      <c r="G61" s="91">
        <v>9.6932800000000003E-3</v>
      </c>
      <c r="H61" s="82" t="s">
        <v>140</v>
      </c>
    </row>
    <row r="62" spans="1:8" ht="25.5" x14ac:dyDescent="0.2">
      <c r="A62" s="87">
        <v>56</v>
      </c>
      <c r="B62" s="88" t="s">
        <v>825</v>
      </c>
      <c r="C62" s="88" t="s">
        <v>826</v>
      </c>
      <c r="D62" s="88" t="s">
        <v>496</v>
      </c>
      <c r="E62" s="89">
        <v>5745</v>
      </c>
      <c r="F62" s="90">
        <v>142.476</v>
      </c>
      <c r="G62" s="91">
        <v>9.6873199999999993E-3</v>
      </c>
      <c r="H62" s="82" t="s">
        <v>140</v>
      </c>
    </row>
    <row r="63" spans="1:8" x14ac:dyDescent="0.2">
      <c r="A63" s="87">
        <v>57</v>
      </c>
      <c r="B63" s="88" t="s">
        <v>716</v>
      </c>
      <c r="C63" s="88" t="s">
        <v>717</v>
      </c>
      <c r="D63" s="88" t="s">
        <v>115</v>
      </c>
      <c r="E63" s="89">
        <v>5360</v>
      </c>
      <c r="F63" s="90">
        <v>142.23295999999999</v>
      </c>
      <c r="G63" s="91">
        <v>9.6708000000000002E-3</v>
      </c>
      <c r="H63" s="82" t="s">
        <v>140</v>
      </c>
    </row>
    <row r="64" spans="1:8" x14ac:dyDescent="0.2">
      <c r="A64" s="87">
        <v>58</v>
      </c>
      <c r="B64" s="88" t="s">
        <v>827</v>
      </c>
      <c r="C64" s="88" t="s">
        <v>828</v>
      </c>
      <c r="D64" s="88" t="s">
        <v>829</v>
      </c>
      <c r="E64" s="89">
        <v>51120</v>
      </c>
      <c r="F64" s="90">
        <v>142.21583999999999</v>
      </c>
      <c r="G64" s="91">
        <v>9.6696400000000002E-3</v>
      </c>
      <c r="H64" s="82" t="s">
        <v>140</v>
      </c>
    </row>
    <row r="65" spans="1:8" x14ac:dyDescent="0.2">
      <c r="A65" s="87">
        <v>59</v>
      </c>
      <c r="B65" s="88" t="s">
        <v>830</v>
      </c>
      <c r="C65" s="88" t="s">
        <v>831</v>
      </c>
      <c r="D65" s="88" t="s">
        <v>37</v>
      </c>
      <c r="E65" s="89">
        <v>15500</v>
      </c>
      <c r="F65" s="90">
        <v>141.97999999999999</v>
      </c>
      <c r="G65" s="91">
        <v>9.6536E-3</v>
      </c>
      <c r="H65" s="82" t="s">
        <v>140</v>
      </c>
    </row>
    <row r="66" spans="1:8" x14ac:dyDescent="0.2">
      <c r="A66" s="87">
        <v>60</v>
      </c>
      <c r="B66" s="88" t="s">
        <v>696</v>
      </c>
      <c r="C66" s="88" t="s">
        <v>697</v>
      </c>
      <c r="D66" s="88" t="s">
        <v>379</v>
      </c>
      <c r="E66" s="89">
        <v>2699</v>
      </c>
      <c r="F66" s="90">
        <v>141.69749999999999</v>
      </c>
      <c r="G66" s="91">
        <v>9.6343899999999996E-3</v>
      </c>
      <c r="H66" s="82" t="s">
        <v>140</v>
      </c>
    </row>
    <row r="67" spans="1:8" x14ac:dyDescent="0.2">
      <c r="A67" s="87">
        <v>61</v>
      </c>
      <c r="B67" s="88" t="s">
        <v>752</v>
      </c>
      <c r="C67" s="88" t="s">
        <v>753</v>
      </c>
      <c r="D67" s="88" t="s">
        <v>198</v>
      </c>
      <c r="E67" s="89">
        <v>8094</v>
      </c>
      <c r="F67" s="90">
        <v>140.87607</v>
      </c>
      <c r="G67" s="91">
        <v>9.57854E-3</v>
      </c>
      <c r="H67" s="82" t="s">
        <v>140</v>
      </c>
    </row>
    <row r="68" spans="1:8" ht="25.5" x14ac:dyDescent="0.2">
      <c r="A68" s="87">
        <v>62</v>
      </c>
      <c r="B68" s="88" t="s">
        <v>646</v>
      </c>
      <c r="C68" s="88" t="s">
        <v>647</v>
      </c>
      <c r="D68" s="88" t="s">
        <v>215</v>
      </c>
      <c r="E68" s="89">
        <v>9928</v>
      </c>
      <c r="F68" s="90">
        <v>139.90537599999999</v>
      </c>
      <c r="G68" s="91">
        <v>9.5125399999999999E-3</v>
      </c>
      <c r="H68" s="82" t="s">
        <v>140</v>
      </c>
    </row>
    <row r="69" spans="1:8" x14ac:dyDescent="0.2">
      <c r="A69" s="87">
        <v>63</v>
      </c>
      <c r="B69" s="88" t="s">
        <v>832</v>
      </c>
      <c r="C69" s="88" t="s">
        <v>833</v>
      </c>
      <c r="D69" s="88" t="s">
        <v>44</v>
      </c>
      <c r="E69" s="89">
        <v>110068</v>
      </c>
      <c r="F69" s="90">
        <v>139.67629199999999</v>
      </c>
      <c r="G69" s="91">
        <v>9.4969600000000005E-3</v>
      </c>
      <c r="H69" s="82" t="s">
        <v>140</v>
      </c>
    </row>
    <row r="70" spans="1:8" x14ac:dyDescent="0.2">
      <c r="A70" s="87">
        <v>64</v>
      </c>
      <c r="B70" s="88" t="s">
        <v>134</v>
      </c>
      <c r="C70" s="88" t="s">
        <v>135</v>
      </c>
      <c r="D70" s="88" t="s">
        <v>129</v>
      </c>
      <c r="E70" s="89">
        <v>75610</v>
      </c>
      <c r="F70" s="90">
        <v>139.387035</v>
      </c>
      <c r="G70" s="91">
        <v>9.4772999999999993E-3</v>
      </c>
      <c r="H70" s="82" t="s">
        <v>140</v>
      </c>
    </row>
    <row r="71" spans="1:8" x14ac:dyDescent="0.2">
      <c r="A71" s="87">
        <v>65</v>
      </c>
      <c r="B71" s="88" t="s">
        <v>17</v>
      </c>
      <c r="C71" s="88" t="s">
        <v>18</v>
      </c>
      <c r="D71" s="88" t="s">
        <v>19</v>
      </c>
      <c r="E71" s="89">
        <v>10903</v>
      </c>
      <c r="F71" s="90">
        <v>139.23131000000001</v>
      </c>
      <c r="G71" s="91">
        <v>9.4667099999999997E-3</v>
      </c>
      <c r="H71" s="82" t="s">
        <v>140</v>
      </c>
    </row>
    <row r="72" spans="1:8" x14ac:dyDescent="0.2">
      <c r="A72" s="87">
        <v>66</v>
      </c>
      <c r="B72" s="88" t="s">
        <v>80</v>
      </c>
      <c r="C72" s="88" t="s">
        <v>81</v>
      </c>
      <c r="D72" s="88" t="s">
        <v>82</v>
      </c>
      <c r="E72" s="89">
        <v>60050</v>
      </c>
      <c r="F72" s="90">
        <v>139.19589999999999</v>
      </c>
      <c r="G72" s="91">
        <v>9.4643000000000001E-3</v>
      </c>
      <c r="H72" s="82" t="s">
        <v>140</v>
      </c>
    </row>
    <row r="73" spans="1:8" x14ac:dyDescent="0.2">
      <c r="A73" s="87">
        <v>67</v>
      </c>
      <c r="B73" s="88" t="s">
        <v>11</v>
      </c>
      <c r="C73" s="88" t="s">
        <v>12</v>
      </c>
      <c r="D73" s="88" t="s">
        <v>13</v>
      </c>
      <c r="E73" s="89">
        <v>3425</v>
      </c>
      <c r="F73" s="90">
        <v>138.537825</v>
      </c>
      <c r="G73" s="91">
        <v>9.4195600000000004E-3</v>
      </c>
      <c r="H73" s="82" t="s">
        <v>140</v>
      </c>
    </row>
    <row r="74" spans="1:8" x14ac:dyDescent="0.2">
      <c r="A74" s="87">
        <v>68</v>
      </c>
      <c r="B74" s="88" t="s">
        <v>14</v>
      </c>
      <c r="C74" s="88" t="s">
        <v>15</v>
      </c>
      <c r="D74" s="88" t="s">
        <v>16</v>
      </c>
      <c r="E74" s="89">
        <v>7624</v>
      </c>
      <c r="F74" s="90">
        <v>138.13925599999999</v>
      </c>
      <c r="G74" s="91">
        <v>9.39246E-3</v>
      </c>
      <c r="H74" s="82" t="s">
        <v>140</v>
      </c>
    </row>
    <row r="75" spans="1:8" x14ac:dyDescent="0.2">
      <c r="A75" s="87">
        <v>69</v>
      </c>
      <c r="B75" s="88" t="s">
        <v>834</v>
      </c>
      <c r="C75" s="88" t="s">
        <v>835</v>
      </c>
      <c r="D75" s="88" t="s">
        <v>51</v>
      </c>
      <c r="E75" s="89">
        <v>13238</v>
      </c>
      <c r="F75" s="90">
        <v>137.95319799999999</v>
      </c>
      <c r="G75" s="91">
        <v>9.3798100000000006E-3</v>
      </c>
      <c r="H75" s="82" t="s">
        <v>140</v>
      </c>
    </row>
    <row r="76" spans="1:8" x14ac:dyDescent="0.2">
      <c r="A76" s="87">
        <v>70</v>
      </c>
      <c r="B76" s="88" t="s">
        <v>836</v>
      </c>
      <c r="C76" s="88" t="s">
        <v>837</v>
      </c>
      <c r="D76" s="88" t="s">
        <v>183</v>
      </c>
      <c r="E76" s="89">
        <v>4630</v>
      </c>
      <c r="F76" s="90">
        <v>137.88603000000001</v>
      </c>
      <c r="G76" s="91">
        <v>9.37524E-3</v>
      </c>
      <c r="H76" s="82" t="s">
        <v>140</v>
      </c>
    </row>
    <row r="77" spans="1:8" x14ac:dyDescent="0.2">
      <c r="A77" s="87">
        <v>71</v>
      </c>
      <c r="B77" s="88" t="s">
        <v>708</v>
      </c>
      <c r="C77" s="88" t="s">
        <v>709</v>
      </c>
      <c r="D77" s="88" t="s">
        <v>19</v>
      </c>
      <c r="E77" s="89">
        <v>98061</v>
      </c>
      <c r="F77" s="90">
        <v>136.4322693</v>
      </c>
      <c r="G77" s="91">
        <v>9.2763900000000007E-3</v>
      </c>
      <c r="H77" s="82" t="s">
        <v>140</v>
      </c>
    </row>
    <row r="78" spans="1:8" x14ac:dyDescent="0.2">
      <c r="A78" s="87">
        <v>72</v>
      </c>
      <c r="B78" s="88" t="s">
        <v>838</v>
      </c>
      <c r="C78" s="88" t="s">
        <v>839</v>
      </c>
      <c r="D78" s="88" t="s">
        <v>22</v>
      </c>
      <c r="E78" s="89">
        <v>9592</v>
      </c>
      <c r="F78" s="90">
        <v>135.957008</v>
      </c>
      <c r="G78" s="91">
        <v>9.24408E-3</v>
      </c>
      <c r="H78" s="82" t="s">
        <v>140</v>
      </c>
    </row>
    <row r="79" spans="1:8" ht="25.5" x14ac:dyDescent="0.2">
      <c r="A79" s="87">
        <v>73</v>
      </c>
      <c r="B79" s="88" t="s">
        <v>754</v>
      </c>
      <c r="C79" s="88" t="s">
        <v>755</v>
      </c>
      <c r="D79" s="88" t="s">
        <v>208</v>
      </c>
      <c r="E79" s="89">
        <v>13016</v>
      </c>
      <c r="F79" s="90">
        <v>135.041</v>
      </c>
      <c r="G79" s="91">
        <v>9.1818000000000004E-3</v>
      </c>
      <c r="H79" s="82" t="s">
        <v>140</v>
      </c>
    </row>
    <row r="80" spans="1:8" x14ac:dyDescent="0.2">
      <c r="A80" s="87">
        <v>74</v>
      </c>
      <c r="B80" s="88" t="s">
        <v>411</v>
      </c>
      <c r="C80" s="88" t="s">
        <v>412</v>
      </c>
      <c r="D80" s="88" t="s">
        <v>44</v>
      </c>
      <c r="E80" s="89">
        <v>10340</v>
      </c>
      <c r="F80" s="90">
        <v>134.41999999999999</v>
      </c>
      <c r="G80" s="91">
        <v>9.1395799999999996E-3</v>
      </c>
      <c r="H80" s="82" t="s">
        <v>140</v>
      </c>
    </row>
    <row r="81" spans="1:8" ht="25.5" x14ac:dyDescent="0.2">
      <c r="A81" s="87">
        <v>75</v>
      </c>
      <c r="B81" s="88" t="s">
        <v>663</v>
      </c>
      <c r="C81" s="88" t="s">
        <v>664</v>
      </c>
      <c r="D81" s="88" t="s">
        <v>25</v>
      </c>
      <c r="E81" s="89">
        <v>33479</v>
      </c>
      <c r="F81" s="90">
        <v>134.30100849999999</v>
      </c>
      <c r="G81" s="91">
        <v>9.1314800000000008E-3</v>
      </c>
      <c r="H81" s="82" t="s">
        <v>140</v>
      </c>
    </row>
    <row r="82" spans="1:8" ht="25.5" x14ac:dyDescent="0.2">
      <c r="A82" s="87">
        <v>76</v>
      </c>
      <c r="B82" s="88" t="s">
        <v>840</v>
      </c>
      <c r="C82" s="88" t="s">
        <v>841</v>
      </c>
      <c r="D82" s="88" t="s">
        <v>842</v>
      </c>
      <c r="E82" s="89">
        <v>4638</v>
      </c>
      <c r="F82" s="90">
        <v>132.60505800000001</v>
      </c>
      <c r="G82" s="91">
        <v>9.0161700000000004E-3</v>
      </c>
      <c r="H82" s="82" t="s">
        <v>140</v>
      </c>
    </row>
    <row r="83" spans="1:8" x14ac:dyDescent="0.2">
      <c r="A83" s="87">
        <v>77</v>
      </c>
      <c r="B83" s="88" t="s">
        <v>843</v>
      </c>
      <c r="C83" s="88" t="s">
        <v>844</v>
      </c>
      <c r="D83" s="88" t="s">
        <v>198</v>
      </c>
      <c r="E83" s="89">
        <v>24282</v>
      </c>
      <c r="F83" s="90">
        <v>131.93624700000001</v>
      </c>
      <c r="G83" s="91">
        <v>8.9706999999999999E-3</v>
      </c>
      <c r="H83" s="82" t="s">
        <v>140</v>
      </c>
    </row>
    <row r="84" spans="1:8" x14ac:dyDescent="0.2">
      <c r="A84" s="87">
        <v>78</v>
      </c>
      <c r="B84" s="88" t="s">
        <v>87</v>
      </c>
      <c r="C84" s="88" t="s">
        <v>88</v>
      </c>
      <c r="D84" s="88" t="s">
        <v>31</v>
      </c>
      <c r="E84" s="89">
        <v>2578</v>
      </c>
      <c r="F84" s="90">
        <v>131.6069</v>
      </c>
      <c r="G84" s="91">
        <v>8.9482999999999993E-3</v>
      </c>
      <c r="H84" s="82" t="s">
        <v>140</v>
      </c>
    </row>
    <row r="85" spans="1:8" x14ac:dyDescent="0.2">
      <c r="A85" s="87">
        <v>79</v>
      </c>
      <c r="B85" s="88" t="s">
        <v>20</v>
      </c>
      <c r="C85" s="88" t="s">
        <v>21</v>
      </c>
      <c r="D85" s="88" t="s">
        <v>22</v>
      </c>
      <c r="E85" s="89">
        <v>40010</v>
      </c>
      <c r="F85" s="90">
        <v>130.99274</v>
      </c>
      <c r="G85" s="91">
        <v>8.9065499999999992E-3</v>
      </c>
      <c r="H85" s="82" t="s">
        <v>140</v>
      </c>
    </row>
    <row r="86" spans="1:8" x14ac:dyDescent="0.2">
      <c r="A86" s="87">
        <v>80</v>
      </c>
      <c r="B86" s="88" t="s">
        <v>658</v>
      </c>
      <c r="C86" s="88" t="s">
        <v>659</v>
      </c>
      <c r="D86" s="88" t="s">
        <v>660</v>
      </c>
      <c r="E86" s="89">
        <v>32519</v>
      </c>
      <c r="F86" s="90">
        <v>130.6450825</v>
      </c>
      <c r="G86" s="91">
        <v>8.8829100000000008E-3</v>
      </c>
      <c r="H86" s="82" t="s">
        <v>140</v>
      </c>
    </row>
    <row r="87" spans="1:8" x14ac:dyDescent="0.2">
      <c r="A87" s="87">
        <v>81</v>
      </c>
      <c r="B87" s="88" t="s">
        <v>45</v>
      </c>
      <c r="C87" s="88" t="s">
        <v>46</v>
      </c>
      <c r="D87" s="88" t="s">
        <v>22</v>
      </c>
      <c r="E87" s="89">
        <v>49483</v>
      </c>
      <c r="F87" s="90">
        <v>130.41244649999999</v>
      </c>
      <c r="G87" s="91">
        <v>8.8670899999999993E-3</v>
      </c>
      <c r="H87" s="82" t="s">
        <v>140</v>
      </c>
    </row>
    <row r="88" spans="1:8" x14ac:dyDescent="0.2">
      <c r="A88" s="87">
        <v>82</v>
      </c>
      <c r="B88" s="88" t="s">
        <v>694</v>
      </c>
      <c r="C88" s="88" t="s">
        <v>695</v>
      </c>
      <c r="D88" s="88" t="s">
        <v>635</v>
      </c>
      <c r="E88" s="89">
        <v>6608</v>
      </c>
      <c r="F88" s="90">
        <v>130.00579200000001</v>
      </c>
      <c r="G88" s="91">
        <v>8.8394400000000005E-3</v>
      </c>
      <c r="H88" s="82" t="s">
        <v>140</v>
      </c>
    </row>
    <row r="89" spans="1:8" x14ac:dyDescent="0.2">
      <c r="A89" s="87">
        <v>83</v>
      </c>
      <c r="B89" s="88" t="s">
        <v>845</v>
      </c>
      <c r="C89" s="88" t="s">
        <v>846</v>
      </c>
      <c r="D89" s="88" t="s">
        <v>183</v>
      </c>
      <c r="E89" s="89">
        <v>155231</v>
      </c>
      <c r="F89" s="90">
        <v>129.36951540000001</v>
      </c>
      <c r="G89" s="91">
        <v>8.7961800000000007E-3</v>
      </c>
      <c r="H89" s="82" t="s">
        <v>140</v>
      </c>
    </row>
    <row r="90" spans="1:8" x14ac:dyDescent="0.2">
      <c r="A90" s="87">
        <v>84</v>
      </c>
      <c r="B90" s="88" t="s">
        <v>462</v>
      </c>
      <c r="C90" s="88" t="s">
        <v>463</v>
      </c>
      <c r="D90" s="88" t="s">
        <v>44</v>
      </c>
      <c r="E90" s="89">
        <v>18053</v>
      </c>
      <c r="F90" s="90">
        <v>127.99576999999999</v>
      </c>
      <c r="G90" s="91">
        <v>8.7027700000000003E-3</v>
      </c>
      <c r="H90" s="82" t="s">
        <v>140</v>
      </c>
    </row>
    <row r="91" spans="1:8" x14ac:dyDescent="0.2">
      <c r="A91" s="87">
        <v>85</v>
      </c>
      <c r="B91" s="88" t="s">
        <v>748</v>
      </c>
      <c r="C91" s="88" t="s">
        <v>749</v>
      </c>
      <c r="D91" s="88" t="s">
        <v>227</v>
      </c>
      <c r="E91" s="89">
        <v>3281</v>
      </c>
      <c r="F91" s="90">
        <v>127.959</v>
      </c>
      <c r="G91" s="91">
        <v>8.7002699999999995E-3</v>
      </c>
      <c r="H91" s="82" t="s">
        <v>140</v>
      </c>
    </row>
    <row r="92" spans="1:8" x14ac:dyDescent="0.2">
      <c r="A92" s="87">
        <v>86</v>
      </c>
      <c r="B92" s="88" t="s">
        <v>720</v>
      </c>
      <c r="C92" s="88" t="s">
        <v>721</v>
      </c>
      <c r="D92" s="88" t="s">
        <v>183</v>
      </c>
      <c r="E92" s="89">
        <v>39330</v>
      </c>
      <c r="F92" s="90">
        <v>127.15389</v>
      </c>
      <c r="G92" s="91">
        <v>8.6455300000000002E-3</v>
      </c>
      <c r="H92" s="82" t="s">
        <v>140</v>
      </c>
    </row>
    <row r="93" spans="1:8" ht="25.5" x14ac:dyDescent="0.2">
      <c r="A93" s="87">
        <v>87</v>
      </c>
      <c r="B93" s="88" t="s">
        <v>847</v>
      </c>
      <c r="C93" s="88" t="s">
        <v>848</v>
      </c>
      <c r="D93" s="88" t="s">
        <v>25</v>
      </c>
      <c r="E93" s="89">
        <v>548</v>
      </c>
      <c r="F93" s="90">
        <v>127.136</v>
      </c>
      <c r="G93" s="91">
        <v>8.6443200000000005E-3</v>
      </c>
      <c r="H93" s="82" t="s">
        <v>140</v>
      </c>
    </row>
    <row r="94" spans="1:8" x14ac:dyDescent="0.2">
      <c r="A94" s="87">
        <v>88</v>
      </c>
      <c r="B94" s="88" t="s">
        <v>758</v>
      </c>
      <c r="C94" s="88" t="s">
        <v>759</v>
      </c>
      <c r="D94" s="88" t="s">
        <v>227</v>
      </c>
      <c r="E94" s="89">
        <v>4410</v>
      </c>
      <c r="F94" s="90">
        <v>127.00359</v>
      </c>
      <c r="G94" s="91">
        <v>8.6353100000000002E-3</v>
      </c>
      <c r="H94" s="82" t="s">
        <v>140</v>
      </c>
    </row>
    <row r="95" spans="1:8" x14ac:dyDescent="0.2">
      <c r="A95" s="87">
        <v>89</v>
      </c>
      <c r="B95" s="88" t="s">
        <v>849</v>
      </c>
      <c r="C95" s="88" t="s">
        <v>850</v>
      </c>
      <c r="D95" s="88" t="s">
        <v>232</v>
      </c>
      <c r="E95" s="89">
        <v>41054</v>
      </c>
      <c r="F95" s="90">
        <v>126.79527899999999</v>
      </c>
      <c r="G95" s="91">
        <v>8.6211499999999993E-3</v>
      </c>
      <c r="H95" s="82" t="s">
        <v>140</v>
      </c>
    </row>
    <row r="96" spans="1:8" x14ac:dyDescent="0.2">
      <c r="A96" s="87">
        <v>90</v>
      </c>
      <c r="B96" s="88" t="s">
        <v>69</v>
      </c>
      <c r="C96" s="88" t="s">
        <v>70</v>
      </c>
      <c r="D96" s="88" t="s">
        <v>22</v>
      </c>
      <c r="E96" s="89">
        <v>36485</v>
      </c>
      <c r="F96" s="90">
        <v>126.60295000000001</v>
      </c>
      <c r="G96" s="91">
        <v>8.6080700000000007E-3</v>
      </c>
      <c r="H96" s="82" t="s">
        <v>140</v>
      </c>
    </row>
    <row r="97" spans="1:8" x14ac:dyDescent="0.2">
      <c r="A97" s="87">
        <v>91</v>
      </c>
      <c r="B97" s="88" t="s">
        <v>714</v>
      </c>
      <c r="C97" s="88" t="s">
        <v>715</v>
      </c>
      <c r="D97" s="88" t="s">
        <v>290</v>
      </c>
      <c r="E97" s="89">
        <v>14019</v>
      </c>
      <c r="F97" s="90">
        <v>126.353247</v>
      </c>
      <c r="G97" s="91">
        <v>8.5910899999999991E-3</v>
      </c>
      <c r="H97" s="82" t="s">
        <v>140</v>
      </c>
    </row>
    <row r="98" spans="1:8" x14ac:dyDescent="0.2">
      <c r="A98" s="87">
        <v>92</v>
      </c>
      <c r="B98" s="88" t="s">
        <v>633</v>
      </c>
      <c r="C98" s="88" t="s">
        <v>634</v>
      </c>
      <c r="D98" s="88" t="s">
        <v>635</v>
      </c>
      <c r="E98" s="89">
        <v>49284</v>
      </c>
      <c r="F98" s="90">
        <v>125.92062</v>
      </c>
      <c r="G98" s="91">
        <v>8.5616800000000003E-3</v>
      </c>
      <c r="H98" s="82" t="s">
        <v>140</v>
      </c>
    </row>
    <row r="99" spans="1:8" ht="25.5" x14ac:dyDescent="0.2">
      <c r="A99" s="87">
        <v>93</v>
      </c>
      <c r="B99" s="88" t="s">
        <v>58</v>
      </c>
      <c r="C99" s="88" t="s">
        <v>59</v>
      </c>
      <c r="D99" s="88" t="s">
        <v>60</v>
      </c>
      <c r="E99" s="89">
        <v>7879</v>
      </c>
      <c r="F99" s="90">
        <v>125.520349</v>
      </c>
      <c r="G99" s="91">
        <v>8.5344600000000007E-3</v>
      </c>
      <c r="H99" s="82" t="s">
        <v>140</v>
      </c>
    </row>
    <row r="100" spans="1:8" x14ac:dyDescent="0.2">
      <c r="A100" s="87">
        <v>94</v>
      </c>
      <c r="B100" s="88" t="s">
        <v>130</v>
      </c>
      <c r="C100" s="88" t="s">
        <v>131</v>
      </c>
      <c r="D100" s="88" t="s">
        <v>37</v>
      </c>
      <c r="E100" s="89">
        <v>3849</v>
      </c>
      <c r="F100" s="90">
        <v>124.307304</v>
      </c>
      <c r="G100" s="91">
        <v>8.4519899999999995E-3</v>
      </c>
      <c r="H100" s="82" t="s">
        <v>140</v>
      </c>
    </row>
    <row r="101" spans="1:8" ht="25.5" x14ac:dyDescent="0.2">
      <c r="A101" s="87">
        <v>95</v>
      </c>
      <c r="B101" s="88" t="s">
        <v>851</v>
      </c>
      <c r="C101" s="88" t="s">
        <v>852</v>
      </c>
      <c r="D101" s="88" t="s">
        <v>215</v>
      </c>
      <c r="E101" s="89">
        <v>10743</v>
      </c>
      <c r="F101" s="90">
        <v>124.01719199999999</v>
      </c>
      <c r="G101" s="91">
        <v>8.4322600000000004E-3</v>
      </c>
      <c r="H101" s="82" t="s">
        <v>140</v>
      </c>
    </row>
    <row r="102" spans="1:8" x14ac:dyDescent="0.2">
      <c r="A102" s="87">
        <v>96</v>
      </c>
      <c r="B102" s="88" t="s">
        <v>853</v>
      </c>
      <c r="C102" s="88" t="s">
        <v>854</v>
      </c>
      <c r="D102" s="88" t="s">
        <v>22</v>
      </c>
      <c r="E102" s="89">
        <v>62205</v>
      </c>
      <c r="F102" s="90">
        <v>123.16589999999999</v>
      </c>
      <c r="G102" s="91">
        <v>8.3743800000000007E-3</v>
      </c>
      <c r="H102" s="82" t="s">
        <v>140</v>
      </c>
    </row>
    <row r="103" spans="1:8" x14ac:dyDescent="0.2">
      <c r="A103" s="87">
        <v>97</v>
      </c>
      <c r="B103" s="88" t="s">
        <v>644</v>
      </c>
      <c r="C103" s="88" t="s">
        <v>645</v>
      </c>
      <c r="D103" s="88" t="s">
        <v>44</v>
      </c>
      <c r="E103" s="89">
        <v>51273</v>
      </c>
      <c r="F103" s="90">
        <v>122.337378</v>
      </c>
      <c r="G103" s="91">
        <v>8.3180500000000004E-3</v>
      </c>
      <c r="H103" s="82" t="s">
        <v>140</v>
      </c>
    </row>
    <row r="104" spans="1:8" x14ac:dyDescent="0.2">
      <c r="A104" s="87">
        <v>98</v>
      </c>
      <c r="B104" s="88" t="s">
        <v>656</v>
      </c>
      <c r="C104" s="88" t="s">
        <v>657</v>
      </c>
      <c r="D104" s="88" t="s">
        <v>22</v>
      </c>
      <c r="E104" s="89">
        <v>9399</v>
      </c>
      <c r="F104" s="90">
        <v>114.188451</v>
      </c>
      <c r="G104" s="91">
        <v>7.7639800000000002E-3</v>
      </c>
      <c r="H104" s="82" t="s">
        <v>140</v>
      </c>
    </row>
    <row r="105" spans="1:8" x14ac:dyDescent="0.2">
      <c r="A105" s="87">
        <v>99</v>
      </c>
      <c r="B105" s="88" t="s">
        <v>855</v>
      </c>
      <c r="C105" s="88" t="s">
        <v>856</v>
      </c>
      <c r="D105" s="88" t="s">
        <v>282</v>
      </c>
      <c r="E105" s="89">
        <v>28362</v>
      </c>
      <c r="F105" s="90">
        <v>113.57562900000001</v>
      </c>
      <c r="G105" s="91">
        <v>7.7223099999999996E-3</v>
      </c>
      <c r="H105" s="82" t="s">
        <v>140</v>
      </c>
    </row>
    <row r="106" spans="1:8" x14ac:dyDescent="0.2">
      <c r="A106" s="87">
        <v>100</v>
      </c>
      <c r="B106" s="88" t="s">
        <v>638</v>
      </c>
      <c r="C106" s="88" t="s">
        <v>639</v>
      </c>
      <c r="D106" s="88" t="s">
        <v>183</v>
      </c>
      <c r="E106" s="89">
        <v>32848</v>
      </c>
      <c r="F106" s="90">
        <v>110.46782399999999</v>
      </c>
      <c r="G106" s="91">
        <v>7.5110000000000003E-3</v>
      </c>
      <c r="H106" s="82" t="s">
        <v>140</v>
      </c>
    </row>
    <row r="107" spans="1:8" x14ac:dyDescent="0.2">
      <c r="A107" s="92"/>
      <c r="B107" s="92"/>
      <c r="C107" s="93" t="s">
        <v>139</v>
      </c>
      <c r="D107" s="92"/>
      <c r="E107" s="92" t="s">
        <v>140</v>
      </c>
      <c r="F107" s="94">
        <v>14589.3140702</v>
      </c>
      <c r="G107" s="95">
        <v>0.99196645999999999</v>
      </c>
      <c r="H107" s="82" t="s">
        <v>140</v>
      </c>
    </row>
    <row r="108" spans="1:8" x14ac:dyDescent="0.2">
      <c r="A108" s="92"/>
      <c r="B108" s="92"/>
      <c r="C108" s="96"/>
      <c r="D108" s="92"/>
      <c r="E108" s="92"/>
      <c r="F108" s="97"/>
      <c r="G108" s="97"/>
      <c r="H108" s="82" t="s">
        <v>140</v>
      </c>
    </row>
    <row r="109" spans="1:8" x14ac:dyDescent="0.2">
      <c r="A109" s="92"/>
      <c r="B109" s="92"/>
      <c r="C109" s="93" t="s">
        <v>141</v>
      </c>
      <c r="D109" s="92"/>
      <c r="E109" s="92"/>
      <c r="F109" s="92"/>
      <c r="G109" s="92"/>
      <c r="H109" s="82" t="s">
        <v>140</v>
      </c>
    </row>
    <row r="110" spans="1:8" x14ac:dyDescent="0.2">
      <c r="A110" s="92"/>
      <c r="B110" s="92"/>
      <c r="C110" s="93" t="s">
        <v>139</v>
      </c>
      <c r="D110" s="92"/>
      <c r="E110" s="92" t="s">
        <v>140</v>
      </c>
      <c r="F110" s="98" t="s">
        <v>142</v>
      </c>
      <c r="G110" s="95">
        <v>0</v>
      </c>
      <c r="H110" s="82" t="s">
        <v>140</v>
      </c>
    </row>
    <row r="111" spans="1:8" x14ac:dyDescent="0.2">
      <c r="A111" s="92"/>
      <c r="B111" s="92"/>
      <c r="C111" s="96"/>
      <c r="D111" s="92"/>
      <c r="E111" s="92"/>
      <c r="F111" s="97"/>
      <c r="G111" s="97"/>
      <c r="H111" s="82" t="s">
        <v>140</v>
      </c>
    </row>
    <row r="112" spans="1:8" x14ac:dyDescent="0.2">
      <c r="A112" s="92"/>
      <c r="B112" s="92"/>
      <c r="C112" s="93" t="s">
        <v>143</v>
      </c>
      <c r="D112" s="92"/>
      <c r="E112" s="92"/>
      <c r="F112" s="92"/>
      <c r="G112" s="92"/>
      <c r="H112" s="82" t="s">
        <v>140</v>
      </c>
    </row>
    <row r="113" spans="1:8" x14ac:dyDescent="0.2">
      <c r="A113" s="92"/>
      <c r="B113" s="92"/>
      <c r="C113" s="93" t="s">
        <v>139</v>
      </c>
      <c r="D113" s="92"/>
      <c r="E113" s="92" t="s">
        <v>140</v>
      </c>
      <c r="F113" s="98" t="s">
        <v>142</v>
      </c>
      <c r="G113" s="95">
        <v>0</v>
      </c>
      <c r="H113" s="82" t="s">
        <v>140</v>
      </c>
    </row>
    <row r="114" spans="1:8" x14ac:dyDescent="0.2">
      <c r="A114" s="92"/>
      <c r="B114" s="92"/>
      <c r="C114" s="96"/>
      <c r="D114" s="92"/>
      <c r="E114" s="92"/>
      <c r="F114" s="97"/>
      <c r="G114" s="97"/>
      <c r="H114" s="82" t="s">
        <v>140</v>
      </c>
    </row>
    <row r="115" spans="1:8" x14ac:dyDescent="0.2">
      <c r="A115" s="92"/>
      <c r="B115" s="92"/>
      <c r="C115" s="93" t="s">
        <v>144</v>
      </c>
      <c r="D115" s="92"/>
      <c r="E115" s="92"/>
      <c r="F115" s="92"/>
      <c r="G115" s="92"/>
      <c r="H115" s="82" t="s">
        <v>140</v>
      </c>
    </row>
    <row r="116" spans="1:8" x14ac:dyDescent="0.2">
      <c r="A116" s="92"/>
      <c r="B116" s="92"/>
      <c r="C116" s="93" t="s">
        <v>139</v>
      </c>
      <c r="D116" s="92"/>
      <c r="E116" s="92" t="s">
        <v>140</v>
      </c>
      <c r="F116" s="98" t="s">
        <v>142</v>
      </c>
      <c r="G116" s="95">
        <v>0</v>
      </c>
      <c r="H116" s="82" t="s">
        <v>140</v>
      </c>
    </row>
    <row r="117" spans="1:8" x14ac:dyDescent="0.2">
      <c r="A117" s="92"/>
      <c r="B117" s="92"/>
      <c r="C117" s="96"/>
      <c r="D117" s="92"/>
      <c r="E117" s="92"/>
      <c r="F117" s="97"/>
      <c r="G117" s="97"/>
      <c r="H117" s="82" t="s">
        <v>140</v>
      </c>
    </row>
    <row r="118" spans="1:8" x14ac:dyDescent="0.2">
      <c r="A118" s="92"/>
      <c r="B118" s="92"/>
      <c r="C118" s="93" t="s">
        <v>145</v>
      </c>
      <c r="D118" s="92"/>
      <c r="E118" s="92"/>
      <c r="F118" s="97"/>
      <c r="G118" s="97"/>
      <c r="H118" s="82" t="s">
        <v>140</v>
      </c>
    </row>
    <row r="119" spans="1:8" x14ac:dyDescent="0.2">
      <c r="A119" s="92"/>
      <c r="B119" s="92"/>
      <c r="C119" s="93" t="s">
        <v>139</v>
      </c>
      <c r="D119" s="92"/>
      <c r="E119" s="92" t="s">
        <v>140</v>
      </c>
      <c r="F119" s="98" t="s">
        <v>142</v>
      </c>
      <c r="G119" s="95">
        <v>0</v>
      </c>
      <c r="H119" s="82" t="s">
        <v>140</v>
      </c>
    </row>
    <row r="120" spans="1:8" x14ac:dyDescent="0.2">
      <c r="A120" s="92"/>
      <c r="B120" s="92"/>
      <c r="C120" s="96"/>
      <c r="D120" s="92"/>
      <c r="E120" s="92"/>
      <c r="F120" s="97"/>
      <c r="G120" s="97"/>
      <c r="H120" s="82" t="s">
        <v>140</v>
      </c>
    </row>
    <row r="121" spans="1:8" x14ac:dyDescent="0.2">
      <c r="A121" s="92"/>
      <c r="B121" s="92"/>
      <c r="C121" s="93" t="s">
        <v>146</v>
      </c>
      <c r="D121" s="92"/>
      <c r="E121" s="92"/>
      <c r="F121" s="97"/>
      <c r="G121" s="97"/>
      <c r="H121" s="82" t="s">
        <v>140</v>
      </c>
    </row>
    <row r="122" spans="1:8" x14ac:dyDescent="0.2">
      <c r="A122" s="92"/>
      <c r="B122" s="92"/>
      <c r="C122" s="93" t="s">
        <v>139</v>
      </c>
      <c r="D122" s="92"/>
      <c r="E122" s="92" t="s">
        <v>140</v>
      </c>
      <c r="F122" s="98" t="s">
        <v>142</v>
      </c>
      <c r="G122" s="95">
        <v>0</v>
      </c>
      <c r="H122" s="82" t="s">
        <v>140</v>
      </c>
    </row>
    <row r="123" spans="1:8" x14ac:dyDescent="0.2">
      <c r="A123" s="92"/>
      <c r="B123" s="92"/>
      <c r="C123" s="96"/>
      <c r="D123" s="92"/>
      <c r="E123" s="92"/>
      <c r="F123" s="97"/>
      <c r="G123" s="97"/>
      <c r="H123" s="82" t="s">
        <v>140</v>
      </c>
    </row>
    <row r="124" spans="1:8" x14ac:dyDescent="0.2">
      <c r="A124" s="92"/>
      <c r="B124" s="92"/>
      <c r="C124" s="93" t="s">
        <v>147</v>
      </c>
      <c r="D124" s="92"/>
      <c r="E124" s="92"/>
      <c r="F124" s="94">
        <v>14589.3140702</v>
      </c>
      <c r="G124" s="95">
        <v>0.99196645999999999</v>
      </c>
      <c r="H124" s="82" t="s">
        <v>140</v>
      </c>
    </row>
    <row r="125" spans="1:8" x14ac:dyDescent="0.2">
      <c r="A125" s="92"/>
      <c r="B125" s="92"/>
      <c r="C125" s="96"/>
      <c r="D125" s="92"/>
      <c r="E125" s="92"/>
      <c r="F125" s="97"/>
      <c r="G125" s="97"/>
      <c r="H125" s="82" t="s">
        <v>140</v>
      </c>
    </row>
    <row r="126" spans="1:8" x14ac:dyDescent="0.2">
      <c r="A126" s="92"/>
      <c r="B126" s="92"/>
      <c r="C126" s="93" t="s">
        <v>148</v>
      </c>
      <c r="D126" s="92"/>
      <c r="E126" s="92"/>
      <c r="F126" s="97"/>
      <c r="G126" s="97"/>
      <c r="H126" s="82" t="s">
        <v>140</v>
      </c>
    </row>
    <row r="127" spans="1:8" x14ac:dyDescent="0.2">
      <c r="A127" s="92"/>
      <c r="B127" s="92"/>
      <c r="C127" s="93" t="s">
        <v>10</v>
      </c>
      <c r="D127" s="92"/>
      <c r="E127" s="92"/>
      <c r="F127" s="97"/>
      <c r="G127" s="97"/>
      <c r="H127" s="82" t="s">
        <v>140</v>
      </c>
    </row>
    <row r="128" spans="1:8" x14ac:dyDescent="0.2">
      <c r="A128" s="92"/>
      <c r="B128" s="92"/>
      <c r="C128" s="93" t="s">
        <v>139</v>
      </c>
      <c r="D128" s="92"/>
      <c r="E128" s="92" t="s">
        <v>140</v>
      </c>
      <c r="F128" s="98" t="s">
        <v>142</v>
      </c>
      <c r="G128" s="95">
        <v>0</v>
      </c>
      <c r="H128" s="82" t="s">
        <v>140</v>
      </c>
    </row>
    <row r="129" spans="1:8" x14ac:dyDescent="0.2">
      <c r="A129" s="92"/>
      <c r="B129" s="92"/>
      <c r="C129" s="96"/>
      <c r="D129" s="92"/>
      <c r="E129" s="92"/>
      <c r="F129" s="97"/>
      <c r="G129" s="97"/>
      <c r="H129" s="82" t="s">
        <v>140</v>
      </c>
    </row>
    <row r="130" spans="1:8" x14ac:dyDescent="0.2">
      <c r="A130" s="92"/>
      <c r="B130" s="92"/>
      <c r="C130" s="93" t="s">
        <v>149</v>
      </c>
      <c r="D130" s="92"/>
      <c r="E130" s="92"/>
      <c r="F130" s="92"/>
      <c r="G130" s="92"/>
      <c r="H130" s="82" t="s">
        <v>140</v>
      </c>
    </row>
    <row r="131" spans="1:8" x14ac:dyDescent="0.2">
      <c r="A131" s="92"/>
      <c r="B131" s="92"/>
      <c r="C131" s="93" t="s">
        <v>139</v>
      </c>
      <c r="D131" s="92"/>
      <c r="E131" s="92" t="s">
        <v>140</v>
      </c>
      <c r="F131" s="98" t="s">
        <v>142</v>
      </c>
      <c r="G131" s="95">
        <v>0</v>
      </c>
      <c r="H131" s="82" t="s">
        <v>140</v>
      </c>
    </row>
    <row r="132" spans="1:8" x14ac:dyDescent="0.2">
      <c r="A132" s="92"/>
      <c r="B132" s="92"/>
      <c r="C132" s="96"/>
      <c r="D132" s="92"/>
      <c r="E132" s="92"/>
      <c r="F132" s="97"/>
      <c r="G132" s="97"/>
      <c r="H132" s="82" t="s">
        <v>140</v>
      </c>
    </row>
    <row r="133" spans="1:8" x14ac:dyDescent="0.2">
      <c r="A133" s="92"/>
      <c r="B133" s="92"/>
      <c r="C133" s="93" t="s">
        <v>150</v>
      </c>
      <c r="D133" s="92"/>
      <c r="E133" s="92"/>
      <c r="F133" s="92"/>
      <c r="G133" s="92"/>
      <c r="H133" s="82" t="s">
        <v>140</v>
      </c>
    </row>
    <row r="134" spans="1:8" x14ac:dyDescent="0.2">
      <c r="A134" s="92"/>
      <c r="B134" s="92"/>
      <c r="C134" s="93" t="s">
        <v>139</v>
      </c>
      <c r="D134" s="92"/>
      <c r="E134" s="92" t="s">
        <v>140</v>
      </c>
      <c r="F134" s="98" t="s">
        <v>142</v>
      </c>
      <c r="G134" s="95">
        <v>0</v>
      </c>
      <c r="H134" s="82" t="s">
        <v>140</v>
      </c>
    </row>
    <row r="135" spans="1:8" x14ac:dyDescent="0.2">
      <c r="A135" s="92"/>
      <c r="B135" s="92"/>
      <c r="C135" s="96"/>
      <c r="D135" s="92"/>
      <c r="E135" s="92"/>
      <c r="F135" s="97"/>
      <c r="G135" s="97"/>
      <c r="H135" s="82" t="s">
        <v>140</v>
      </c>
    </row>
    <row r="136" spans="1:8" x14ac:dyDescent="0.2">
      <c r="A136" s="92"/>
      <c r="B136" s="92"/>
      <c r="C136" s="93" t="s">
        <v>151</v>
      </c>
      <c r="D136" s="92"/>
      <c r="E136" s="92"/>
      <c r="F136" s="97"/>
      <c r="G136" s="97"/>
      <c r="H136" s="82" t="s">
        <v>140</v>
      </c>
    </row>
    <row r="137" spans="1:8" x14ac:dyDescent="0.2">
      <c r="A137" s="92"/>
      <c r="B137" s="92"/>
      <c r="C137" s="93" t="s">
        <v>139</v>
      </c>
      <c r="D137" s="92"/>
      <c r="E137" s="92" t="s">
        <v>140</v>
      </c>
      <c r="F137" s="98" t="s">
        <v>142</v>
      </c>
      <c r="G137" s="95">
        <v>0</v>
      </c>
      <c r="H137" s="82" t="s">
        <v>140</v>
      </c>
    </row>
    <row r="138" spans="1:8" x14ac:dyDescent="0.2">
      <c r="A138" s="92"/>
      <c r="B138" s="92"/>
      <c r="C138" s="96"/>
      <c r="D138" s="92"/>
      <c r="E138" s="92"/>
      <c r="F138" s="97"/>
      <c r="G138" s="97"/>
      <c r="H138" s="82" t="s">
        <v>140</v>
      </c>
    </row>
    <row r="139" spans="1:8" x14ac:dyDescent="0.2">
      <c r="A139" s="92"/>
      <c r="B139" s="92"/>
      <c r="C139" s="93" t="s">
        <v>152</v>
      </c>
      <c r="D139" s="92"/>
      <c r="E139" s="92"/>
      <c r="F139" s="94">
        <v>0</v>
      </c>
      <c r="G139" s="95">
        <v>0</v>
      </c>
      <c r="H139" s="82" t="s">
        <v>140</v>
      </c>
    </row>
    <row r="140" spans="1:8" x14ac:dyDescent="0.2">
      <c r="A140" s="92"/>
      <c r="B140" s="92"/>
      <c r="C140" s="96"/>
      <c r="D140" s="92"/>
      <c r="E140" s="92"/>
      <c r="F140" s="97"/>
      <c r="G140" s="97"/>
      <c r="H140" s="82" t="s">
        <v>140</v>
      </c>
    </row>
    <row r="141" spans="1:8" x14ac:dyDescent="0.2">
      <c r="A141" s="92"/>
      <c r="B141" s="92"/>
      <c r="C141" s="93" t="s">
        <v>153</v>
      </c>
      <c r="D141" s="92"/>
      <c r="E141" s="92"/>
      <c r="F141" s="97"/>
      <c r="G141" s="97"/>
      <c r="H141" s="82" t="s">
        <v>140</v>
      </c>
    </row>
    <row r="142" spans="1:8" x14ac:dyDescent="0.2">
      <c r="A142" s="92"/>
      <c r="B142" s="92"/>
      <c r="C142" s="93" t="s">
        <v>154</v>
      </c>
      <c r="D142" s="92"/>
      <c r="E142" s="92"/>
      <c r="F142" s="97"/>
      <c r="G142" s="97"/>
      <c r="H142" s="82" t="s">
        <v>140</v>
      </c>
    </row>
    <row r="143" spans="1:8" x14ac:dyDescent="0.2">
      <c r="A143" s="92"/>
      <c r="B143" s="92"/>
      <c r="C143" s="93" t="s">
        <v>139</v>
      </c>
      <c r="D143" s="92"/>
      <c r="E143" s="92" t="s">
        <v>140</v>
      </c>
      <c r="F143" s="98" t="s">
        <v>142</v>
      </c>
      <c r="G143" s="95">
        <v>0</v>
      </c>
      <c r="H143" s="82" t="s">
        <v>140</v>
      </c>
    </row>
    <row r="144" spans="1:8" x14ac:dyDescent="0.2">
      <c r="A144" s="92"/>
      <c r="B144" s="92"/>
      <c r="C144" s="96"/>
      <c r="D144" s="92"/>
      <c r="E144" s="92"/>
      <c r="F144" s="97"/>
      <c r="G144" s="97"/>
      <c r="H144" s="82" t="s">
        <v>140</v>
      </c>
    </row>
    <row r="145" spans="1:8" x14ac:dyDescent="0.2">
      <c r="A145" s="92"/>
      <c r="B145" s="92"/>
      <c r="C145" s="93" t="s">
        <v>155</v>
      </c>
      <c r="D145" s="92"/>
      <c r="E145" s="92"/>
      <c r="F145" s="97"/>
      <c r="G145" s="97"/>
      <c r="H145" s="82" t="s">
        <v>140</v>
      </c>
    </row>
    <row r="146" spans="1:8" x14ac:dyDescent="0.2">
      <c r="A146" s="92"/>
      <c r="B146" s="92"/>
      <c r="C146" s="93" t="s">
        <v>139</v>
      </c>
      <c r="D146" s="92"/>
      <c r="E146" s="92" t="s">
        <v>140</v>
      </c>
      <c r="F146" s="98" t="s">
        <v>142</v>
      </c>
      <c r="G146" s="95">
        <v>0</v>
      </c>
      <c r="H146" s="82" t="s">
        <v>140</v>
      </c>
    </row>
    <row r="147" spans="1:8" x14ac:dyDescent="0.2">
      <c r="A147" s="92"/>
      <c r="B147" s="92"/>
      <c r="C147" s="96"/>
      <c r="D147" s="92"/>
      <c r="E147" s="92"/>
      <c r="F147" s="97"/>
      <c r="G147" s="97"/>
      <c r="H147" s="82" t="s">
        <v>140</v>
      </c>
    </row>
    <row r="148" spans="1:8" x14ac:dyDescent="0.2">
      <c r="A148" s="92"/>
      <c r="B148" s="92"/>
      <c r="C148" s="93" t="s">
        <v>156</v>
      </c>
      <c r="D148" s="92"/>
      <c r="E148" s="92"/>
      <c r="F148" s="97"/>
      <c r="G148" s="97"/>
      <c r="H148" s="82" t="s">
        <v>140</v>
      </c>
    </row>
    <row r="149" spans="1:8" x14ac:dyDescent="0.2">
      <c r="A149" s="92"/>
      <c r="B149" s="92"/>
      <c r="C149" s="93" t="s">
        <v>139</v>
      </c>
      <c r="D149" s="92"/>
      <c r="E149" s="92" t="s">
        <v>140</v>
      </c>
      <c r="F149" s="98" t="s">
        <v>142</v>
      </c>
      <c r="G149" s="95">
        <v>0</v>
      </c>
      <c r="H149" s="82" t="s">
        <v>140</v>
      </c>
    </row>
    <row r="150" spans="1:8" x14ac:dyDescent="0.2">
      <c r="A150" s="92"/>
      <c r="B150" s="92"/>
      <c r="C150" s="96"/>
      <c r="D150" s="92"/>
      <c r="E150" s="92"/>
      <c r="F150" s="97"/>
      <c r="G150" s="97"/>
      <c r="H150" s="82" t="s">
        <v>140</v>
      </c>
    </row>
    <row r="151" spans="1:8" x14ac:dyDescent="0.2">
      <c r="A151" s="92"/>
      <c r="B151" s="92"/>
      <c r="C151" s="93" t="s">
        <v>157</v>
      </c>
      <c r="D151" s="92"/>
      <c r="E151" s="92"/>
      <c r="F151" s="97"/>
      <c r="G151" s="97"/>
      <c r="H151" s="82" t="s">
        <v>140</v>
      </c>
    </row>
    <row r="152" spans="1:8" x14ac:dyDescent="0.2">
      <c r="A152" s="87">
        <v>1</v>
      </c>
      <c r="B152" s="88"/>
      <c r="C152" s="88" t="s">
        <v>158</v>
      </c>
      <c r="D152" s="88"/>
      <c r="E152" s="99"/>
      <c r="F152" s="90">
        <v>221.61883299900001</v>
      </c>
      <c r="G152" s="91">
        <v>1.5068460000000001E-2</v>
      </c>
      <c r="H152" s="82">
        <v>5.01</v>
      </c>
    </row>
    <row r="153" spans="1:8" x14ac:dyDescent="0.2">
      <c r="A153" s="92"/>
      <c r="B153" s="92"/>
      <c r="C153" s="93" t="s">
        <v>139</v>
      </c>
      <c r="D153" s="92"/>
      <c r="E153" s="92" t="s">
        <v>140</v>
      </c>
      <c r="F153" s="94">
        <v>221.61883299900001</v>
      </c>
      <c r="G153" s="95">
        <v>1.5068460000000001E-2</v>
      </c>
      <c r="H153" s="82" t="s">
        <v>140</v>
      </c>
    </row>
    <row r="154" spans="1:8" x14ac:dyDescent="0.2">
      <c r="A154" s="92"/>
      <c r="B154" s="92"/>
      <c r="C154" s="96"/>
      <c r="D154" s="92"/>
      <c r="E154" s="92"/>
      <c r="F154" s="97"/>
      <c r="G154" s="97"/>
      <c r="H154" s="82" t="s">
        <v>140</v>
      </c>
    </row>
    <row r="155" spans="1:8" x14ac:dyDescent="0.2">
      <c r="A155" s="92"/>
      <c r="B155" s="92"/>
      <c r="C155" s="93" t="s">
        <v>159</v>
      </c>
      <c r="D155" s="92"/>
      <c r="E155" s="92"/>
      <c r="F155" s="94">
        <v>221.61883299900001</v>
      </c>
      <c r="G155" s="95">
        <v>1.5068460000000001E-2</v>
      </c>
      <c r="H155" s="82" t="s">
        <v>140</v>
      </c>
    </row>
    <row r="156" spans="1:8" x14ac:dyDescent="0.2">
      <c r="A156" s="92"/>
      <c r="B156" s="92"/>
      <c r="C156" s="97"/>
      <c r="D156" s="92"/>
      <c r="E156" s="92"/>
      <c r="F156" s="92"/>
      <c r="G156" s="92"/>
      <c r="H156" s="82" t="s">
        <v>140</v>
      </c>
    </row>
    <row r="157" spans="1:8" x14ac:dyDescent="0.2">
      <c r="A157" s="92"/>
      <c r="B157" s="92"/>
      <c r="C157" s="93" t="s">
        <v>160</v>
      </c>
      <c r="D157" s="92"/>
      <c r="E157" s="92"/>
      <c r="F157" s="92"/>
      <c r="G157" s="92"/>
      <c r="H157" s="82" t="s">
        <v>140</v>
      </c>
    </row>
    <row r="158" spans="1:8" x14ac:dyDescent="0.2">
      <c r="A158" s="92"/>
      <c r="B158" s="92"/>
      <c r="C158" s="93" t="s">
        <v>161</v>
      </c>
      <c r="D158" s="92"/>
      <c r="E158" s="92"/>
      <c r="F158" s="92"/>
      <c r="G158" s="92"/>
      <c r="H158" s="82" t="s">
        <v>140</v>
      </c>
    </row>
    <row r="159" spans="1:8" x14ac:dyDescent="0.2">
      <c r="A159" s="92"/>
      <c r="B159" s="92"/>
      <c r="C159" s="93" t="s">
        <v>139</v>
      </c>
      <c r="D159" s="92"/>
      <c r="E159" s="92" t="s">
        <v>140</v>
      </c>
      <c r="F159" s="98" t="s">
        <v>142</v>
      </c>
      <c r="G159" s="95">
        <v>0</v>
      </c>
      <c r="H159" s="82" t="s">
        <v>140</v>
      </c>
    </row>
    <row r="160" spans="1:8" x14ac:dyDescent="0.2">
      <c r="A160" s="92"/>
      <c r="B160" s="92"/>
      <c r="C160" s="96"/>
      <c r="D160" s="92"/>
      <c r="E160" s="92"/>
      <c r="F160" s="97"/>
      <c r="G160" s="97"/>
      <c r="H160" s="82" t="s">
        <v>140</v>
      </c>
    </row>
    <row r="161" spans="1:17" x14ac:dyDescent="0.2">
      <c r="A161" s="92"/>
      <c r="B161" s="92"/>
      <c r="C161" s="93" t="s">
        <v>162</v>
      </c>
      <c r="D161" s="92"/>
      <c r="E161" s="92"/>
      <c r="F161" s="92"/>
      <c r="G161" s="92"/>
      <c r="H161" s="82" t="s">
        <v>140</v>
      </c>
    </row>
    <row r="162" spans="1:17" x14ac:dyDescent="0.2">
      <c r="A162" s="92"/>
      <c r="B162" s="92"/>
      <c r="C162" s="93" t="s">
        <v>163</v>
      </c>
      <c r="D162" s="92"/>
      <c r="E162" s="92"/>
      <c r="F162" s="92"/>
      <c r="G162" s="92"/>
      <c r="H162" s="82" t="s">
        <v>140</v>
      </c>
    </row>
    <row r="163" spans="1:17" x14ac:dyDescent="0.2">
      <c r="A163" s="92"/>
      <c r="B163" s="92"/>
      <c r="C163" s="93" t="s">
        <v>139</v>
      </c>
      <c r="D163" s="92"/>
      <c r="E163" s="92" t="s">
        <v>140</v>
      </c>
      <c r="F163" s="98" t="s">
        <v>142</v>
      </c>
      <c r="G163" s="95">
        <v>0</v>
      </c>
      <c r="H163" s="82" t="s">
        <v>140</v>
      </c>
    </row>
    <row r="164" spans="1:17" x14ac:dyDescent="0.2">
      <c r="A164" s="92"/>
      <c r="B164" s="92"/>
      <c r="C164" s="96"/>
      <c r="D164" s="92"/>
      <c r="E164" s="92"/>
      <c r="F164" s="97"/>
      <c r="G164" s="97"/>
      <c r="H164" s="82" t="s">
        <v>140</v>
      </c>
    </row>
    <row r="165" spans="1:17" x14ac:dyDescent="0.2">
      <c r="A165" s="92"/>
      <c r="B165" s="92"/>
      <c r="C165" s="93" t="s">
        <v>164</v>
      </c>
      <c r="D165" s="92"/>
      <c r="E165" s="92"/>
      <c r="F165" s="97"/>
      <c r="G165" s="97"/>
      <c r="H165" s="82" t="s">
        <v>140</v>
      </c>
    </row>
    <row r="166" spans="1:17" x14ac:dyDescent="0.2">
      <c r="A166" s="92"/>
      <c r="B166" s="92"/>
      <c r="C166" s="93" t="s">
        <v>139</v>
      </c>
      <c r="D166" s="92"/>
      <c r="E166" s="92" t="s">
        <v>140</v>
      </c>
      <c r="F166" s="98" t="s">
        <v>142</v>
      </c>
      <c r="G166" s="95">
        <v>0</v>
      </c>
      <c r="H166" s="82" t="s">
        <v>140</v>
      </c>
    </row>
    <row r="167" spans="1:17" x14ac:dyDescent="0.2">
      <c r="A167" s="92"/>
      <c r="B167" s="92"/>
      <c r="C167" s="96"/>
      <c r="D167" s="92"/>
      <c r="E167" s="92"/>
      <c r="F167" s="97"/>
      <c r="G167" s="97"/>
      <c r="H167" s="82" t="s">
        <v>140</v>
      </c>
    </row>
    <row r="168" spans="1:17" x14ac:dyDescent="0.2">
      <c r="A168" s="99"/>
      <c r="B168" s="88"/>
      <c r="C168" s="88" t="s">
        <v>165</v>
      </c>
      <c r="D168" s="88"/>
      <c r="E168" s="99"/>
      <c r="F168" s="90">
        <v>-103.46495241</v>
      </c>
      <c r="G168" s="91">
        <v>-7.0348600000000004E-3</v>
      </c>
      <c r="H168" s="82" t="s">
        <v>140</v>
      </c>
    </row>
    <row r="169" spans="1:17" x14ac:dyDescent="0.2">
      <c r="A169" s="96"/>
      <c r="B169" s="96"/>
      <c r="C169" s="93" t="s">
        <v>166</v>
      </c>
      <c r="D169" s="97"/>
      <c r="E169" s="97"/>
      <c r="F169" s="94">
        <v>14707.467950789</v>
      </c>
      <c r="G169" s="100">
        <v>1.0000000600000001</v>
      </c>
      <c r="H169" s="82" t="s">
        <v>140</v>
      </c>
    </row>
    <row r="170" spans="1:17" x14ac:dyDescent="0.2">
      <c r="A170" s="101"/>
      <c r="B170" s="101"/>
      <c r="C170" s="102"/>
      <c r="D170" s="103"/>
      <c r="E170" s="103"/>
      <c r="F170" s="104"/>
      <c r="G170" s="105"/>
      <c r="H170" s="106"/>
    </row>
    <row r="171" spans="1:17" x14ac:dyDescent="0.2">
      <c r="A171" s="101"/>
      <c r="B171" s="192" t="s">
        <v>933</v>
      </c>
      <c r="C171" s="192"/>
      <c r="D171" s="192"/>
      <c r="E171" s="192"/>
      <c r="F171" s="192"/>
      <c r="G171" s="192"/>
      <c r="H171" s="192"/>
      <c r="J171" s="12"/>
    </row>
    <row r="172" spans="1:17" x14ac:dyDescent="0.2">
      <c r="A172" s="101"/>
      <c r="B172" s="192" t="s">
        <v>934</v>
      </c>
      <c r="C172" s="192"/>
      <c r="D172" s="192"/>
      <c r="E172" s="192"/>
      <c r="F172" s="192"/>
      <c r="G172" s="192"/>
      <c r="H172" s="192"/>
      <c r="J172" s="12"/>
    </row>
    <row r="173" spans="1:17" x14ac:dyDescent="0.2">
      <c r="A173" s="101"/>
      <c r="B173" s="192" t="s">
        <v>935</v>
      </c>
      <c r="C173" s="192"/>
      <c r="D173" s="192"/>
      <c r="E173" s="192"/>
      <c r="F173" s="192"/>
      <c r="G173" s="192"/>
      <c r="H173" s="192"/>
      <c r="J173" s="12"/>
    </row>
    <row r="174" spans="1:17" s="109" customFormat="1" ht="52.5" customHeight="1" x14ac:dyDescent="0.25">
      <c r="A174" s="108"/>
      <c r="B174" s="193" t="s">
        <v>936</v>
      </c>
      <c r="C174" s="193"/>
      <c r="D174" s="193"/>
      <c r="E174" s="193"/>
      <c r="F174" s="193"/>
      <c r="G174" s="193"/>
      <c r="H174" s="193"/>
      <c r="I174"/>
      <c r="J174" s="12"/>
      <c r="K174"/>
      <c r="L174"/>
      <c r="M174"/>
      <c r="N174"/>
      <c r="O174"/>
      <c r="P174"/>
      <c r="Q174"/>
    </row>
    <row r="175" spans="1:17" x14ac:dyDescent="0.2">
      <c r="A175" s="101"/>
      <c r="B175" s="192" t="s">
        <v>937</v>
      </c>
      <c r="C175" s="192"/>
      <c r="D175" s="192"/>
      <c r="E175" s="192"/>
      <c r="F175" s="192"/>
      <c r="G175" s="192"/>
      <c r="H175" s="192"/>
      <c r="J175" s="12"/>
    </row>
    <row r="176" spans="1:17" x14ac:dyDescent="0.2">
      <c r="A176" s="101"/>
      <c r="B176" s="101"/>
      <c r="C176" s="101"/>
      <c r="D176" s="103"/>
      <c r="E176" s="103"/>
      <c r="F176" s="103"/>
      <c r="G176" s="103"/>
    </row>
    <row r="177" spans="1:10" x14ac:dyDescent="0.2">
      <c r="A177" s="101"/>
      <c r="B177" s="195" t="s">
        <v>167</v>
      </c>
      <c r="C177" s="196"/>
      <c r="D177" s="197"/>
      <c r="E177" s="110"/>
      <c r="F177" s="103"/>
      <c r="G177" s="103"/>
    </row>
    <row r="178" spans="1:10" ht="27.75" customHeight="1" x14ac:dyDescent="0.2">
      <c r="A178" s="101"/>
      <c r="B178" s="189" t="s">
        <v>168</v>
      </c>
      <c r="C178" s="190"/>
      <c r="D178" s="81" t="s">
        <v>169</v>
      </c>
      <c r="E178" s="110"/>
      <c r="F178" s="103"/>
      <c r="G178" s="103"/>
    </row>
    <row r="179" spans="1:10" x14ac:dyDescent="0.2">
      <c r="A179" s="101"/>
      <c r="B179" s="189" t="s">
        <v>939</v>
      </c>
      <c r="C179" s="190"/>
      <c r="D179" s="81" t="s">
        <v>169</v>
      </c>
      <c r="E179" s="110"/>
      <c r="F179" s="103"/>
      <c r="G179" s="103"/>
    </row>
    <row r="180" spans="1:10" x14ac:dyDescent="0.2">
      <c r="A180" s="101"/>
      <c r="B180" s="189" t="s">
        <v>170</v>
      </c>
      <c r="C180" s="190"/>
      <c r="D180" s="111" t="s">
        <v>140</v>
      </c>
      <c r="E180" s="110"/>
      <c r="F180" s="103"/>
      <c r="G180" s="103"/>
    </row>
    <row r="181" spans="1:10" x14ac:dyDescent="0.2">
      <c r="A181" s="112"/>
      <c r="B181" s="113" t="s">
        <v>140</v>
      </c>
      <c r="C181" s="113" t="s">
        <v>940</v>
      </c>
      <c r="D181" s="113" t="s">
        <v>171</v>
      </c>
      <c r="E181" s="112"/>
      <c r="F181" s="112"/>
      <c r="G181" s="112"/>
      <c r="H181" s="112"/>
      <c r="J181" s="12"/>
    </row>
    <row r="182" spans="1:10" x14ac:dyDescent="0.2">
      <c r="A182" s="112"/>
      <c r="B182" s="114" t="s">
        <v>172</v>
      </c>
      <c r="C182" s="115">
        <v>46234</v>
      </c>
      <c r="D182" s="115">
        <v>46265</v>
      </c>
      <c r="E182" s="112"/>
      <c r="F182" s="112"/>
      <c r="G182" s="112"/>
      <c r="J182" s="12"/>
    </row>
    <row r="183" spans="1:10" x14ac:dyDescent="0.2">
      <c r="A183" s="112"/>
      <c r="B183" s="84" t="s">
        <v>173</v>
      </c>
      <c r="C183" s="116">
        <v>197.95580000000001</v>
      </c>
      <c r="D183" s="116">
        <v>197.0635</v>
      </c>
      <c r="E183" s="112"/>
      <c r="F183" s="107"/>
      <c r="G183" s="117"/>
    </row>
    <row r="184" spans="1:10" x14ac:dyDescent="0.2">
      <c r="A184" s="112"/>
      <c r="B184" s="84" t="s">
        <v>941</v>
      </c>
      <c r="C184" s="116">
        <v>80.829800000000006</v>
      </c>
      <c r="D184" s="116">
        <v>80.465500000000006</v>
      </c>
      <c r="E184" s="112"/>
      <c r="F184" s="107"/>
      <c r="G184" s="117"/>
    </row>
    <row r="185" spans="1:10" x14ac:dyDescent="0.2">
      <c r="A185" s="112"/>
      <c r="B185" s="84" t="s">
        <v>174</v>
      </c>
      <c r="C185" s="116">
        <v>186.9718</v>
      </c>
      <c r="D185" s="116">
        <v>186.0532</v>
      </c>
      <c r="E185" s="112"/>
      <c r="F185" s="107"/>
      <c r="G185" s="117"/>
    </row>
    <row r="186" spans="1:10" x14ac:dyDescent="0.2">
      <c r="A186" s="112"/>
      <c r="B186" s="84" t="s">
        <v>942</v>
      </c>
      <c r="C186" s="116">
        <v>76.322299999999998</v>
      </c>
      <c r="D186" s="116">
        <v>75.947299999999998</v>
      </c>
      <c r="E186" s="112"/>
      <c r="F186" s="107"/>
      <c r="G186" s="117"/>
    </row>
    <row r="187" spans="1:10" x14ac:dyDescent="0.2">
      <c r="A187" s="112"/>
      <c r="B187" s="112"/>
      <c r="C187" s="112"/>
      <c r="D187" s="112"/>
      <c r="E187" s="112"/>
      <c r="F187" s="112"/>
      <c r="G187" s="112"/>
    </row>
    <row r="188" spans="1:10" x14ac:dyDescent="0.2">
      <c r="A188" s="112"/>
      <c r="B188" s="189" t="s">
        <v>175</v>
      </c>
      <c r="C188" s="190"/>
      <c r="D188" s="81" t="s">
        <v>169</v>
      </c>
      <c r="E188" s="112"/>
      <c r="F188" s="112"/>
      <c r="G188" s="112"/>
    </row>
    <row r="189" spans="1:10" x14ac:dyDescent="0.2">
      <c r="A189" s="112"/>
      <c r="B189" s="130"/>
      <c r="C189" s="130"/>
      <c r="D189" s="131"/>
      <c r="E189" s="112"/>
      <c r="F189" s="107"/>
      <c r="G189" s="117"/>
    </row>
    <row r="190" spans="1:10" x14ac:dyDescent="0.2">
      <c r="A190" s="112"/>
      <c r="B190" s="189" t="s">
        <v>176</v>
      </c>
      <c r="C190" s="190"/>
      <c r="D190" s="81" t="s">
        <v>169</v>
      </c>
      <c r="E190" s="120"/>
      <c r="F190" s="112"/>
      <c r="G190" s="112"/>
    </row>
    <row r="191" spans="1:10" x14ac:dyDescent="0.2">
      <c r="A191" s="112"/>
      <c r="B191" s="189" t="s">
        <v>177</v>
      </c>
      <c r="C191" s="190"/>
      <c r="D191" s="81" t="s">
        <v>169</v>
      </c>
      <c r="E191" s="120"/>
      <c r="F191" s="112"/>
      <c r="G191" s="112"/>
    </row>
    <row r="192" spans="1:10" x14ac:dyDescent="0.2">
      <c r="A192" s="112"/>
      <c r="B192" s="189" t="s">
        <v>178</v>
      </c>
      <c r="C192" s="190"/>
      <c r="D192" s="81" t="s">
        <v>169</v>
      </c>
      <c r="E192" s="120"/>
      <c r="F192" s="112"/>
      <c r="G192" s="112"/>
    </row>
    <row r="193" spans="1:7" x14ac:dyDescent="0.2">
      <c r="A193" s="112"/>
      <c r="B193" s="189" t="s">
        <v>179</v>
      </c>
      <c r="C193" s="190"/>
      <c r="D193" s="121">
        <v>0.2606184903297839</v>
      </c>
      <c r="E193" s="112"/>
      <c r="F193" s="107"/>
      <c r="G193" s="117"/>
    </row>
    <row r="195" spans="1:7" x14ac:dyDescent="0.2">
      <c r="B195" s="191" t="s">
        <v>944</v>
      </c>
      <c r="C195" s="191"/>
    </row>
    <row r="197" spans="1:7" ht="153.75" customHeight="1" x14ac:dyDescent="0.2"/>
    <row r="199" spans="1:7" x14ac:dyDescent="0.2">
      <c r="B199" s="13" t="s">
        <v>945</v>
      </c>
      <c r="C199" s="122"/>
      <c r="D199" s="13"/>
    </row>
    <row r="200" spans="1:7" x14ac:dyDescent="0.2">
      <c r="B200" s="13" t="s">
        <v>1158</v>
      </c>
      <c r="D200" s="13"/>
    </row>
    <row r="201" spans="1:7" ht="165" customHeight="1" x14ac:dyDescent="0.2"/>
  </sheetData>
  <mergeCells count="18">
    <mergeCell ref="B179:C179"/>
    <mergeCell ref="B180:C180"/>
    <mergeCell ref="B188:C188"/>
    <mergeCell ref="B173:H173"/>
    <mergeCell ref="B174:H174"/>
    <mergeCell ref="B175:H175"/>
    <mergeCell ref="B177:D177"/>
    <mergeCell ref="B178:C178"/>
    <mergeCell ref="A1:H1"/>
    <mergeCell ref="A2:H2"/>
    <mergeCell ref="A3:H3"/>
    <mergeCell ref="B171:H171"/>
    <mergeCell ref="B172:H172"/>
    <mergeCell ref="B190:C190"/>
    <mergeCell ref="B191:C191"/>
    <mergeCell ref="B192:C192"/>
    <mergeCell ref="B193:C193"/>
    <mergeCell ref="B195:C195"/>
  </mergeCells>
  <hyperlinks>
    <hyperlink ref="I1" location="Index!B2" display="Index" xr:uid="{477A5836-0D47-4EE4-AB7E-9333449D99FE}"/>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04414-526F-42A9-AABC-34082B91754E}">
  <sheetPr>
    <outlinePr summaryBelow="0" summaryRight="0"/>
  </sheetPr>
  <dimension ref="A1:Q162"/>
  <sheetViews>
    <sheetView showGridLines="0" workbookViewId="0">
      <selection sqref="A1:H1"/>
    </sheetView>
  </sheetViews>
  <sheetFormatPr defaultRowHeight="12.75" x14ac:dyDescent="0.2"/>
  <cols>
    <col min="1" max="1" width="5.85546875" bestFit="1" customWidth="1"/>
    <col min="2" max="2" width="19.5703125" bestFit="1" customWidth="1"/>
    <col min="3" max="3" width="39.140625" bestFit="1" customWidth="1"/>
    <col min="4" max="4" width="17.710937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857</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47</v>
      </c>
      <c r="C7" s="88" t="s">
        <v>48</v>
      </c>
      <c r="D7" s="88" t="s">
        <v>44</v>
      </c>
      <c r="E7" s="89">
        <v>590500</v>
      </c>
      <c r="F7" s="90">
        <v>8585.8700000000008</v>
      </c>
      <c r="G7" s="91">
        <v>6.6818340000000004E-2</v>
      </c>
      <c r="H7" s="82" t="s">
        <v>140</v>
      </c>
    </row>
    <row r="8" spans="1:9" x14ac:dyDescent="0.2">
      <c r="A8" s="87">
        <v>2</v>
      </c>
      <c r="B8" s="88" t="s">
        <v>462</v>
      </c>
      <c r="C8" s="88" t="s">
        <v>463</v>
      </c>
      <c r="D8" s="88" t="s">
        <v>44</v>
      </c>
      <c r="E8" s="89">
        <v>988500</v>
      </c>
      <c r="F8" s="90">
        <v>7008.4650000000001</v>
      </c>
      <c r="G8" s="91">
        <v>5.454241E-2</v>
      </c>
      <c r="H8" s="82" t="s">
        <v>140</v>
      </c>
    </row>
    <row r="9" spans="1:9" x14ac:dyDescent="0.2">
      <c r="A9" s="87">
        <v>3</v>
      </c>
      <c r="B9" s="88" t="s">
        <v>411</v>
      </c>
      <c r="C9" s="88" t="s">
        <v>412</v>
      </c>
      <c r="D9" s="88" t="s">
        <v>44</v>
      </c>
      <c r="E9" s="89">
        <v>437000</v>
      </c>
      <c r="F9" s="90">
        <v>5681</v>
      </c>
      <c r="G9" s="91">
        <v>4.4211599999999997E-2</v>
      </c>
      <c r="H9" s="82" t="s">
        <v>140</v>
      </c>
    </row>
    <row r="10" spans="1:9" x14ac:dyDescent="0.2">
      <c r="A10" s="87">
        <v>4</v>
      </c>
      <c r="B10" s="88" t="s">
        <v>42</v>
      </c>
      <c r="C10" s="88" t="s">
        <v>43</v>
      </c>
      <c r="D10" s="88" t="s">
        <v>44</v>
      </c>
      <c r="E10" s="89">
        <v>452000</v>
      </c>
      <c r="F10" s="90">
        <v>4791.2</v>
      </c>
      <c r="G10" s="91">
        <v>3.7286850000000003E-2</v>
      </c>
      <c r="H10" s="82" t="s">
        <v>140</v>
      </c>
    </row>
    <row r="11" spans="1:9" x14ac:dyDescent="0.2">
      <c r="A11" s="87">
        <v>5</v>
      </c>
      <c r="B11" s="88" t="s">
        <v>14</v>
      </c>
      <c r="C11" s="88" t="s">
        <v>15</v>
      </c>
      <c r="D11" s="88" t="s">
        <v>16</v>
      </c>
      <c r="E11" s="89">
        <v>257000</v>
      </c>
      <c r="F11" s="90">
        <v>4656.5829999999996</v>
      </c>
      <c r="G11" s="91">
        <v>3.6239210000000001E-2</v>
      </c>
      <c r="H11" s="82" t="s">
        <v>140</v>
      </c>
    </row>
    <row r="12" spans="1:9" x14ac:dyDescent="0.2">
      <c r="A12" s="87">
        <v>6</v>
      </c>
      <c r="B12" s="88" t="s">
        <v>11</v>
      </c>
      <c r="C12" s="88" t="s">
        <v>12</v>
      </c>
      <c r="D12" s="88" t="s">
        <v>13</v>
      </c>
      <c r="E12" s="89">
        <v>111828</v>
      </c>
      <c r="F12" s="90">
        <v>4523.3307720000003</v>
      </c>
      <c r="G12" s="91">
        <v>3.5202200000000003E-2</v>
      </c>
      <c r="H12" s="82" t="s">
        <v>140</v>
      </c>
    </row>
    <row r="13" spans="1:9" x14ac:dyDescent="0.2">
      <c r="A13" s="87">
        <v>7</v>
      </c>
      <c r="B13" s="88" t="s">
        <v>17</v>
      </c>
      <c r="C13" s="88" t="s">
        <v>18</v>
      </c>
      <c r="D13" s="88" t="s">
        <v>19</v>
      </c>
      <c r="E13" s="89">
        <v>346500</v>
      </c>
      <c r="F13" s="90">
        <v>4424.8050000000003</v>
      </c>
      <c r="G13" s="91">
        <v>3.4435430000000003E-2</v>
      </c>
      <c r="H13" s="82" t="s">
        <v>140</v>
      </c>
    </row>
    <row r="14" spans="1:9" x14ac:dyDescent="0.2">
      <c r="A14" s="87">
        <v>8</v>
      </c>
      <c r="B14" s="88" t="s">
        <v>684</v>
      </c>
      <c r="C14" s="88" t="s">
        <v>685</v>
      </c>
      <c r="D14" s="88" t="s">
        <v>190</v>
      </c>
      <c r="E14" s="89">
        <v>373828</v>
      </c>
      <c r="F14" s="90">
        <v>4238.4618639999999</v>
      </c>
      <c r="G14" s="91">
        <v>3.2985239999999999E-2</v>
      </c>
      <c r="H14" s="82" t="s">
        <v>140</v>
      </c>
    </row>
    <row r="15" spans="1:9" x14ac:dyDescent="0.2">
      <c r="A15" s="87">
        <v>9</v>
      </c>
      <c r="B15" s="88" t="s">
        <v>29</v>
      </c>
      <c r="C15" s="88" t="s">
        <v>30</v>
      </c>
      <c r="D15" s="88" t="s">
        <v>31</v>
      </c>
      <c r="E15" s="89">
        <v>196140</v>
      </c>
      <c r="F15" s="90">
        <v>4117.7631600000004</v>
      </c>
      <c r="G15" s="91">
        <v>3.2045919999999999E-2</v>
      </c>
      <c r="H15" s="82" t="s">
        <v>140</v>
      </c>
    </row>
    <row r="16" spans="1:9" x14ac:dyDescent="0.2">
      <c r="A16" s="87">
        <v>10</v>
      </c>
      <c r="B16" s="88" t="s">
        <v>464</v>
      </c>
      <c r="C16" s="88" t="s">
        <v>465</v>
      </c>
      <c r="D16" s="88" t="s">
        <v>44</v>
      </c>
      <c r="E16" s="89">
        <v>950000</v>
      </c>
      <c r="F16" s="90">
        <v>3984.3</v>
      </c>
      <c r="G16" s="91">
        <v>3.1007259999999998E-2</v>
      </c>
      <c r="H16" s="82" t="s">
        <v>140</v>
      </c>
    </row>
    <row r="17" spans="1:8" x14ac:dyDescent="0.2">
      <c r="A17" s="87">
        <v>11</v>
      </c>
      <c r="B17" s="88" t="s">
        <v>333</v>
      </c>
      <c r="C17" s="88" t="s">
        <v>334</v>
      </c>
      <c r="D17" s="88" t="s">
        <v>232</v>
      </c>
      <c r="E17" s="89">
        <v>91418</v>
      </c>
      <c r="F17" s="90">
        <v>3000.3387600000001</v>
      </c>
      <c r="G17" s="91">
        <v>2.3349720000000001E-2</v>
      </c>
      <c r="H17" s="82" t="s">
        <v>140</v>
      </c>
    </row>
    <row r="18" spans="1:8" ht="25.5" x14ac:dyDescent="0.2">
      <c r="A18" s="87">
        <v>12</v>
      </c>
      <c r="B18" s="88" t="s">
        <v>23</v>
      </c>
      <c r="C18" s="88" t="s">
        <v>24</v>
      </c>
      <c r="D18" s="88" t="s">
        <v>25</v>
      </c>
      <c r="E18" s="89">
        <v>26000</v>
      </c>
      <c r="F18" s="90">
        <v>2977</v>
      </c>
      <c r="G18" s="91">
        <v>2.3168089999999999E-2</v>
      </c>
      <c r="H18" s="82" t="s">
        <v>140</v>
      </c>
    </row>
    <row r="19" spans="1:8" x14ac:dyDescent="0.2">
      <c r="A19" s="87">
        <v>13</v>
      </c>
      <c r="B19" s="88" t="s">
        <v>317</v>
      </c>
      <c r="C19" s="88" t="s">
        <v>318</v>
      </c>
      <c r="D19" s="88" t="s">
        <v>227</v>
      </c>
      <c r="E19" s="89">
        <v>822500</v>
      </c>
      <c r="F19" s="90">
        <v>2698.6224999999999</v>
      </c>
      <c r="G19" s="91">
        <v>2.1001659999999998E-2</v>
      </c>
      <c r="H19" s="82" t="s">
        <v>140</v>
      </c>
    </row>
    <row r="20" spans="1:8" x14ac:dyDescent="0.2">
      <c r="A20" s="87">
        <v>14</v>
      </c>
      <c r="B20" s="88" t="s">
        <v>199</v>
      </c>
      <c r="C20" s="88" t="s">
        <v>200</v>
      </c>
      <c r="D20" s="88" t="s">
        <v>44</v>
      </c>
      <c r="E20" s="89">
        <v>244500</v>
      </c>
      <c r="F20" s="90">
        <v>2485.587</v>
      </c>
      <c r="G20" s="91">
        <v>1.9343740000000002E-2</v>
      </c>
      <c r="H20" s="82" t="s">
        <v>140</v>
      </c>
    </row>
    <row r="21" spans="1:8" x14ac:dyDescent="0.2">
      <c r="A21" s="87">
        <v>15</v>
      </c>
      <c r="B21" s="88" t="s">
        <v>482</v>
      </c>
      <c r="C21" s="88" t="s">
        <v>483</v>
      </c>
      <c r="D21" s="88" t="s">
        <v>232</v>
      </c>
      <c r="E21" s="89">
        <v>14000</v>
      </c>
      <c r="F21" s="90">
        <v>2453.64</v>
      </c>
      <c r="G21" s="91">
        <v>1.9095109999999998E-2</v>
      </c>
      <c r="H21" s="82" t="s">
        <v>140</v>
      </c>
    </row>
    <row r="22" spans="1:8" x14ac:dyDescent="0.2">
      <c r="A22" s="87">
        <v>16</v>
      </c>
      <c r="B22" s="88" t="s">
        <v>61</v>
      </c>
      <c r="C22" s="88" t="s">
        <v>62</v>
      </c>
      <c r="D22" s="88" t="s">
        <v>37</v>
      </c>
      <c r="E22" s="89">
        <v>57352</v>
      </c>
      <c r="F22" s="90">
        <v>2237.6456320000002</v>
      </c>
      <c r="G22" s="91">
        <v>1.741417E-2</v>
      </c>
      <c r="H22" s="82" t="s">
        <v>140</v>
      </c>
    </row>
    <row r="23" spans="1:8" ht="51" x14ac:dyDescent="0.2">
      <c r="A23" s="87">
        <v>17</v>
      </c>
      <c r="B23" s="88" t="s">
        <v>404</v>
      </c>
      <c r="C23" s="88" t="s">
        <v>405</v>
      </c>
      <c r="D23" s="88" t="s">
        <v>126</v>
      </c>
      <c r="E23" s="89">
        <v>439000</v>
      </c>
      <c r="F23" s="90">
        <v>2068.1289999999999</v>
      </c>
      <c r="G23" s="91">
        <v>1.609493E-2</v>
      </c>
      <c r="H23" s="82" t="s">
        <v>140</v>
      </c>
    </row>
    <row r="24" spans="1:8" x14ac:dyDescent="0.2">
      <c r="A24" s="87">
        <v>18</v>
      </c>
      <c r="B24" s="88" t="s">
        <v>20</v>
      </c>
      <c r="C24" s="88" t="s">
        <v>21</v>
      </c>
      <c r="D24" s="88" t="s">
        <v>22</v>
      </c>
      <c r="E24" s="89">
        <v>628000</v>
      </c>
      <c r="F24" s="90">
        <v>2056.0720000000001</v>
      </c>
      <c r="G24" s="91">
        <v>1.6001100000000001E-2</v>
      </c>
      <c r="H24" s="82" t="s">
        <v>140</v>
      </c>
    </row>
    <row r="25" spans="1:8" x14ac:dyDescent="0.2">
      <c r="A25" s="87">
        <v>19</v>
      </c>
      <c r="B25" s="88" t="s">
        <v>87</v>
      </c>
      <c r="C25" s="88" t="s">
        <v>88</v>
      </c>
      <c r="D25" s="88" t="s">
        <v>31</v>
      </c>
      <c r="E25" s="89">
        <v>37300</v>
      </c>
      <c r="F25" s="90">
        <v>1904.165</v>
      </c>
      <c r="G25" s="91">
        <v>1.4818899999999999E-2</v>
      </c>
      <c r="H25" s="82" t="s">
        <v>140</v>
      </c>
    </row>
    <row r="26" spans="1:8" ht="25.5" x14ac:dyDescent="0.2">
      <c r="A26" s="87">
        <v>20</v>
      </c>
      <c r="B26" s="88" t="s">
        <v>769</v>
      </c>
      <c r="C26" s="88" t="s">
        <v>770</v>
      </c>
      <c r="D26" s="88" t="s">
        <v>215</v>
      </c>
      <c r="E26" s="89">
        <v>163000</v>
      </c>
      <c r="F26" s="90">
        <v>1892.9190000000001</v>
      </c>
      <c r="G26" s="91">
        <v>1.4731380000000001E-2</v>
      </c>
      <c r="H26" s="82" t="s">
        <v>140</v>
      </c>
    </row>
    <row r="27" spans="1:8" x14ac:dyDescent="0.2">
      <c r="A27" s="87">
        <v>21</v>
      </c>
      <c r="B27" s="88" t="s">
        <v>807</v>
      </c>
      <c r="C27" s="88" t="s">
        <v>808</v>
      </c>
      <c r="D27" s="88" t="s">
        <v>282</v>
      </c>
      <c r="E27" s="89">
        <v>127000</v>
      </c>
      <c r="F27" s="90">
        <v>1892.3</v>
      </c>
      <c r="G27" s="91">
        <v>1.472656E-2</v>
      </c>
      <c r="H27" s="82" t="s">
        <v>140</v>
      </c>
    </row>
    <row r="28" spans="1:8" x14ac:dyDescent="0.2">
      <c r="A28" s="87">
        <v>22</v>
      </c>
      <c r="B28" s="88" t="s">
        <v>230</v>
      </c>
      <c r="C28" s="88" t="s">
        <v>231</v>
      </c>
      <c r="D28" s="88" t="s">
        <v>232</v>
      </c>
      <c r="E28" s="89">
        <v>43000</v>
      </c>
      <c r="F28" s="90">
        <v>1866.759</v>
      </c>
      <c r="G28" s="91">
        <v>1.452779E-2</v>
      </c>
      <c r="H28" s="82" t="s">
        <v>140</v>
      </c>
    </row>
    <row r="29" spans="1:8" ht="25.5" x14ac:dyDescent="0.2">
      <c r="A29" s="87">
        <v>23</v>
      </c>
      <c r="B29" s="88" t="s">
        <v>254</v>
      </c>
      <c r="C29" s="88" t="s">
        <v>255</v>
      </c>
      <c r="D29" s="88" t="s">
        <v>215</v>
      </c>
      <c r="E29" s="89">
        <v>34000</v>
      </c>
      <c r="F29" s="90">
        <v>1812.03</v>
      </c>
      <c r="G29" s="91">
        <v>1.4101870000000001E-2</v>
      </c>
      <c r="H29" s="82" t="s">
        <v>140</v>
      </c>
    </row>
    <row r="30" spans="1:8" x14ac:dyDescent="0.2">
      <c r="A30" s="87">
        <v>24</v>
      </c>
      <c r="B30" s="88" t="s">
        <v>327</v>
      </c>
      <c r="C30" s="88" t="s">
        <v>328</v>
      </c>
      <c r="D30" s="88" t="s">
        <v>245</v>
      </c>
      <c r="E30" s="89">
        <v>112757</v>
      </c>
      <c r="F30" s="90">
        <v>1801.744103</v>
      </c>
      <c r="G30" s="91">
        <v>1.4021820000000001E-2</v>
      </c>
      <c r="H30" s="82" t="s">
        <v>140</v>
      </c>
    </row>
    <row r="31" spans="1:8" x14ac:dyDescent="0.2">
      <c r="A31" s="87">
        <v>25</v>
      </c>
      <c r="B31" s="88" t="s">
        <v>75</v>
      </c>
      <c r="C31" s="88" t="s">
        <v>76</v>
      </c>
      <c r="D31" s="88" t="s">
        <v>77</v>
      </c>
      <c r="E31" s="89">
        <v>34000</v>
      </c>
      <c r="F31" s="90">
        <v>1779.56</v>
      </c>
      <c r="G31" s="91">
        <v>1.3849180000000001E-2</v>
      </c>
      <c r="H31" s="82" t="s">
        <v>140</v>
      </c>
    </row>
    <row r="32" spans="1:8" x14ac:dyDescent="0.2">
      <c r="A32" s="87">
        <v>26</v>
      </c>
      <c r="B32" s="88" t="s">
        <v>276</v>
      </c>
      <c r="C32" s="88" t="s">
        <v>277</v>
      </c>
      <c r="D32" s="88" t="s">
        <v>118</v>
      </c>
      <c r="E32" s="89">
        <v>1278000</v>
      </c>
      <c r="F32" s="90">
        <v>1773.4806000000001</v>
      </c>
      <c r="G32" s="91">
        <v>1.3801870000000001E-2</v>
      </c>
      <c r="H32" s="82" t="s">
        <v>140</v>
      </c>
    </row>
    <row r="33" spans="1:8" x14ac:dyDescent="0.2">
      <c r="A33" s="87">
        <v>27</v>
      </c>
      <c r="B33" s="88" t="s">
        <v>95</v>
      </c>
      <c r="C33" s="88" t="s">
        <v>96</v>
      </c>
      <c r="D33" s="88" t="s">
        <v>97</v>
      </c>
      <c r="E33" s="89">
        <v>979500</v>
      </c>
      <c r="F33" s="90">
        <v>1738.6125</v>
      </c>
      <c r="G33" s="91">
        <v>1.3530510000000001E-2</v>
      </c>
      <c r="H33" s="82" t="s">
        <v>140</v>
      </c>
    </row>
    <row r="34" spans="1:8" x14ac:dyDescent="0.2">
      <c r="A34" s="87">
        <v>28</v>
      </c>
      <c r="B34" s="88" t="s">
        <v>692</v>
      </c>
      <c r="C34" s="88" t="s">
        <v>693</v>
      </c>
      <c r="D34" s="88" t="s">
        <v>190</v>
      </c>
      <c r="E34" s="89">
        <v>132000</v>
      </c>
      <c r="F34" s="90">
        <v>1732.104</v>
      </c>
      <c r="G34" s="91">
        <v>1.347986E-2</v>
      </c>
      <c r="H34" s="82" t="s">
        <v>140</v>
      </c>
    </row>
    <row r="35" spans="1:8" ht="25.5" x14ac:dyDescent="0.2">
      <c r="A35" s="87">
        <v>29</v>
      </c>
      <c r="B35" s="88" t="s">
        <v>228</v>
      </c>
      <c r="C35" s="88" t="s">
        <v>229</v>
      </c>
      <c r="D35" s="88" t="s">
        <v>203</v>
      </c>
      <c r="E35" s="89">
        <v>140778</v>
      </c>
      <c r="F35" s="90">
        <v>1654.1415</v>
      </c>
      <c r="G35" s="91">
        <v>1.287313E-2</v>
      </c>
      <c r="H35" s="82" t="s">
        <v>140</v>
      </c>
    </row>
    <row r="36" spans="1:8" x14ac:dyDescent="0.2">
      <c r="A36" s="87">
        <v>30</v>
      </c>
      <c r="B36" s="88" t="s">
        <v>295</v>
      </c>
      <c r="C36" s="88" t="s">
        <v>296</v>
      </c>
      <c r="D36" s="88" t="s">
        <v>51</v>
      </c>
      <c r="E36" s="89">
        <v>268333</v>
      </c>
      <c r="F36" s="90">
        <v>1641.2587945</v>
      </c>
      <c r="G36" s="91">
        <v>1.277287E-2</v>
      </c>
      <c r="H36" s="82" t="s">
        <v>140</v>
      </c>
    </row>
    <row r="37" spans="1:8" x14ac:dyDescent="0.2">
      <c r="A37" s="87">
        <v>31</v>
      </c>
      <c r="B37" s="88" t="s">
        <v>675</v>
      </c>
      <c r="C37" s="88" t="s">
        <v>676</v>
      </c>
      <c r="D37" s="88" t="s">
        <v>28</v>
      </c>
      <c r="E37" s="89">
        <v>34150</v>
      </c>
      <c r="F37" s="90">
        <v>1639.7464</v>
      </c>
      <c r="G37" s="91">
        <v>1.2761099999999999E-2</v>
      </c>
      <c r="H37" s="82" t="s">
        <v>140</v>
      </c>
    </row>
    <row r="38" spans="1:8" x14ac:dyDescent="0.2">
      <c r="A38" s="87">
        <v>32</v>
      </c>
      <c r="B38" s="88" t="s">
        <v>241</v>
      </c>
      <c r="C38" s="88" t="s">
        <v>242</v>
      </c>
      <c r="D38" s="88" t="s">
        <v>183</v>
      </c>
      <c r="E38" s="89">
        <v>441568</v>
      </c>
      <c r="F38" s="90">
        <v>1624.5286719999999</v>
      </c>
      <c r="G38" s="91">
        <v>1.264267E-2</v>
      </c>
      <c r="H38" s="82" t="s">
        <v>140</v>
      </c>
    </row>
    <row r="39" spans="1:8" x14ac:dyDescent="0.2">
      <c r="A39" s="87">
        <v>33</v>
      </c>
      <c r="B39" s="88" t="s">
        <v>211</v>
      </c>
      <c r="C39" s="88" t="s">
        <v>212</v>
      </c>
      <c r="D39" s="88" t="s">
        <v>112</v>
      </c>
      <c r="E39" s="89">
        <v>85500</v>
      </c>
      <c r="F39" s="90">
        <v>1624.5</v>
      </c>
      <c r="G39" s="91">
        <v>1.264245E-2</v>
      </c>
      <c r="H39" s="82" t="s">
        <v>140</v>
      </c>
    </row>
    <row r="40" spans="1:8" x14ac:dyDescent="0.2">
      <c r="A40" s="87">
        <v>34</v>
      </c>
      <c r="B40" s="88" t="s">
        <v>633</v>
      </c>
      <c r="C40" s="88" t="s">
        <v>634</v>
      </c>
      <c r="D40" s="88" t="s">
        <v>635</v>
      </c>
      <c r="E40" s="89">
        <v>631000</v>
      </c>
      <c r="F40" s="90">
        <v>1612.2049999999999</v>
      </c>
      <c r="G40" s="91">
        <v>1.2546760000000001E-2</v>
      </c>
      <c r="H40" s="82" t="s">
        <v>140</v>
      </c>
    </row>
    <row r="41" spans="1:8" x14ac:dyDescent="0.2">
      <c r="A41" s="87">
        <v>35</v>
      </c>
      <c r="B41" s="88" t="s">
        <v>119</v>
      </c>
      <c r="C41" s="88" t="s">
        <v>120</v>
      </c>
      <c r="D41" s="88" t="s">
        <v>37</v>
      </c>
      <c r="E41" s="89">
        <v>377526</v>
      </c>
      <c r="F41" s="90">
        <v>1554.840831</v>
      </c>
      <c r="G41" s="91">
        <v>1.2100329999999999E-2</v>
      </c>
      <c r="H41" s="82" t="s">
        <v>140</v>
      </c>
    </row>
    <row r="42" spans="1:8" x14ac:dyDescent="0.2">
      <c r="A42" s="87">
        <v>36</v>
      </c>
      <c r="B42" s="88" t="s">
        <v>93</v>
      </c>
      <c r="C42" s="88" t="s">
        <v>94</v>
      </c>
      <c r="D42" s="88" t="s">
        <v>77</v>
      </c>
      <c r="E42" s="89">
        <v>340500</v>
      </c>
      <c r="F42" s="90">
        <v>1553.3610000000001</v>
      </c>
      <c r="G42" s="91">
        <v>1.208882E-2</v>
      </c>
      <c r="H42" s="82" t="s">
        <v>140</v>
      </c>
    </row>
    <row r="43" spans="1:8" x14ac:dyDescent="0.2">
      <c r="A43" s="87">
        <v>37</v>
      </c>
      <c r="B43" s="88" t="s">
        <v>268</v>
      </c>
      <c r="C43" s="88" t="s">
        <v>269</v>
      </c>
      <c r="D43" s="88" t="s">
        <v>227</v>
      </c>
      <c r="E43" s="89">
        <v>545000</v>
      </c>
      <c r="F43" s="90">
        <v>1536.355</v>
      </c>
      <c r="G43" s="91">
        <v>1.195647E-2</v>
      </c>
      <c r="H43" s="82" t="s">
        <v>140</v>
      </c>
    </row>
    <row r="44" spans="1:8" x14ac:dyDescent="0.2">
      <c r="A44" s="87">
        <v>38</v>
      </c>
      <c r="B44" s="88" t="s">
        <v>444</v>
      </c>
      <c r="C44" s="88" t="s">
        <v>445</v>
      </c>
      <c r="D44" s="88" t="s">
        <v>34</v>
      </c>
      <c r="E44" s="89">
        <v>44300</v>
      </c>
      <c r="F44" s="90">
        <v>1514.9271000000001</v>
      </c>
      <c r="G44" s="91">
        <v>1.178971E-2</v>
      </c>
      <c r="H44" s="82" t="s">
        <v>140</v>
      </c>
    </row>
    <row r="45" spans="1:8" x14ac:dyDescent="0.2">
      <c r="A45" s="87">
        <v>39</v>
      </c>
      <c r="B45" s="88" t="s">
        <v>181</v>
      </c>
      <c r="C45" s="88" t="s">
        <v>182</v>
      </c>
      <c r="D45" s="88" t="s">
        <v>183</v>
      </c>
      <c r="E45" s="89">
        <v>405000</v>
      </c>
      <c r="F45" s="90">
        <v>1510.65</v>
      </c>
      <c r="G45" s="91">
        <v>1.175642E-2</v>
      </c>
      <c r="H45" s="82" t="s">
        <v>140</v>
      </c>
    </row>
    <row r="46" spans="1:8" x14ac:dyDescent="0.2">
      <c r="A46" s="87">
        <v>40</v>
      </c>
      <c r="B46" s="88" t="s">
        <v>235</v>
      </c>
      <c r="C46" s="88" t="s">
        <v>236</v>
      </c>
      <c r="D46" s="88" t="s">
        <v>118</v>
      </c>
      <c r="E46" s="89">
        <v>293500</v>
      </c>
      <c r="F46" s="90">
        <v>1455.76</v>
      </c>
      <c r="G46" s="91">
        <v>1.1329250000000001E-2</v>
      </c>
      <c r="H46" s="82" t="s">
        <v>140</v>
      </c>
    </row>
    <row r="47" spans="1:8" x14ac:dyDescent="0.2">
      <c r="A47" s="87">
        <v>41</v>
      </c>
      <c r="B47" s="88" t="s">
        <v>406</v>
      </c>
      <c r="C47" s="88" t="s">
        <v>407</v>
      </c>
      <c r="D47" s="88" t="s">
        <v>44</v>
      </c>
      <c r="E47" s="89">
        <v>769572</v>
      </c>
      <c r="F47" s="90">
        <v>1451.6436636000001</v>
      </c>
      <c r="G47" s="91">
        <v>1.129722E-2</v>
      </c>
      <c r="H47" s="82" t="s">
        <v>140</v>
      </c>
    </row>
    <row r="48" spans="1:8" x14ac:dyDescent="0.2">
      <c r="A48" s="87">
        <v>42</v>
      </c>
      <c r="B48" s="88" t="s">
        <v>194</v>
      </c>
      <c r="C48" s="88" t="s">
        <v>195</v>
      </c>
      <c r="D48" s="88" t="s">
        <v>44</v>
      </c>
      <c r="E48" s="89">
        <v>1575000</v>
      </c>
      <c r="F48" s="90">
        <v>1354.0274999999999</v>
      </c>
      <c r="G48" s="91">
        <v>1.053753E-2</v>
      </c>
      <c r="H48" s="82" t="s">
        <v>140</v>
      </c>
    </row>
    <row r="49" spans="1:8" x14ac:dyDescent="0.2">
      <c r="A49" s="87">
        <v>43</v>
      </c>
      <c r="B49" s="88" t="s">
        <v>113</v>
      </c>
      <c r="C49" s="88" t="s">
        <v>114</v>
      </c>
      <c r="D49" s="88" t="s">
        <v>115</v>
      </c>
      <c r="E49" s="89">
        <v>17450</v>
      </c>
      <c r="F49" s="90">
        <v>1329.69</v>
      </c>
      <c r="G49" s="91">
        <v>1.0348130000000001E-2</v>
      </c>
      <c r="H49" s="82" t="s">
        <v>140</v>
      </c>
    </row>
    <row r="50" spans="1:8" ht="25.5" x14ac:dyDescent="0.2">
      <c r="A50" s="87">
        <v>44</v>
      </c>
      <c r="B50" s="88" t="s">
        <v>858</v>
      </c>
      <c r="C50" s="88" t="s">
        <v>859</v>
      </c>
      <c r="D50" s="88" t="s">
        <v>25</v>
      </c>
      <c r="E50" s="89">
        <v>247000</v>
      </c>
      <c r="F50" s="90">
        <v>1311.3230000000001</v>
      </c>
      <c r="G50" s="91">
        <v>1.0205189999999999E-2</v>
      </c>
      <c r="H50" s="82" t="s">
        <v>140</v>
      </c>
    </row>
    <row r="51" spans="1:8" x14ac:dyDescent="0.2">
      <c r="A51" s="87">
        <v>45</v>
      </c>
      <c r="B51" s="88" t="s">
        <v>40</v>
      </c>
      <c r="C51" s="88" t="s">
        <v>41</v>
      </c>
      <c r="D51" s="88" t="s">
        <v>13</v>
      </c>
      <c r="E51" s="89">
        <v>93000</v>
      </c>
      <c r="F51" s="90">
        <v>1302.837</v>
      </c>
      <c r="G51" s="91">
        <v>1.013915E-2</v>
      </c>
      <c r="H51" s="82" t="s">
        <v>140</v>
      </c>
    </row>
    <row r="52" spans="1:8" x14ac:dyDescent="0.2">
      <c r="A52" s="87">
        <v>46</v>
      </c>
      <c r="B52" s="88" t="s">
        <v>196</v>
      </c>
      <c r="C52" s="88" t="s">
        <v>197</v>
      </c>
      <c r="D52" s="88" t="s">
        <v>198</v>
      </c>
      <c r="E52" s="89">
        <v>81500</v>
      </c>
      <c r="F52" s="90">
        <v>1282.0764999999999</v>
      </c>
      <c r="G52" s="91">
        <v>9.9775799999999998E-3</v>
      </c>
      <c r="H52" s="82" t="s">
        <v>140</v>
      </c>
    </row>
    <row r="53" spans="1:8" x14ac:dyDescent="0.2">
      <c r="A53" s="87">
        <v>47</v>
      </c>
      <c r="B53" s="88" t="s">
        <v>134</v>
      </c>
      <c r="C53" s="88" t="s">
        <v>135</v>
      </c>
      <c r="D53" s="88" t="s">
        <v>129</v>
      </c>
      <c r="E53" s="89">
        <v>691000</v>
      </c>
      <c r="F53" s="90">
        <v>1273.8585</v>
      </c>
      <c r="G53" s="91">
        <v>9.9136299999999997E-3</v>
      </c>
      <c r="H53" s="82" t="s">
        <v>140</v>
      </c>
    </row>
    <row r="54" spans="1:8" x14ac:dyDescent="0.2">
      <c r="A54" s="87">
        <v>48</v>
      </c>
      <c r="B54" s="88" t="s">
        <v>860</v>
      </c>
      <c r="C54" s="88" t="s">
        <v>861</v>
      </c>
      <c r="D54" s="88" t="s">
        <v>115</v>
      </c>
      <c r="E54" s="89">
        <v>153000</v>
      </c>
      <c r="F54" s="90">
        <v>1228.8195000000001</v>
      </c>
      <c r="G54" s="91">
        <v>9.5631199999999996E-3</v>
      </c>
      <c r="H54" s="82" t="s">
        <v>140</v>
      </c>
    </row>
    <row r="55" spans="1:8" x14ac:dyDescent="0.2">
      <c r="A55" s="87">
        <v>49</v>
      </c>
      <c r="B55" s="88" t="s">
        <v>288</v>
      </c>
      <c r="C55" s="88" t="s">
        <v>289</v>
      </c>
      <c r="D55" s="88" t="s">
        <v>290</v>
      </c>
      <c r="E55" s="89">
        <v>336928</v>
      </c>
      <c r="F55" s="90">
        <v>1226.4179200000001</v>
      </c>
      <c r="G55" s="91">
        <v>9.5444299999999996E-3</v>
      </c>
      <c r="H55" s="82" t="s">
        <v>140</v>
      </c>
    </row>
    <row r="56" spans="1:8" x14ac:dyDescent="0.2">
      <c r="A56" s="87">
        <v>50</v>
      </c>
      <c r="B56" s="88" t="s">
        <v>278</v>
      </c>
      <c r="C56" s="88" t="s">
        <v>279</v>
      </c>
      <c r="D56" s="88" t="s">
        <v>203</v>
      </c>
      <c r="E56" s="89">
        <v>568000</v>
      </c>
      <c r="F56" s="90">
        <v>1090.9007999999999</v>
      </c>
      <c r="G56" s="91">
        <v>8.4897800000000006E-3</v>
      </c>
      <c r="H56" s="82" t="s">
        <v>140</v>
      </c>
    </row>
    <row r="57" spans="1:8" x14ac:dyDescent="0.2">
      <c r="A57" s="87">
        <v>51</v>
      </c>
      <c r="B57" s="88" t="s">
        <v>791</v>
      </c>
      <c r="C57" s="88" t="s">
        <v>792</v>
      </c>
      <c r="D57" s="88" t="s">
        <v>190</v>
      </c>
      <c r="E57" s="89">
        <v>23600</v>
      </c>
      <c r="F57" s="90">
        <v>1071.44</v>
      </c>
      <c r="G57" s="91">
        <v>8.3383299999999997E-3</v>
      </c>
      <c r="H57" s="82" t="s">
        <v>140</v>
      </c>
    </row>
    <row r="58" spans="1:8" x14ac:dyDescent="0.2">
      <c r="A58" s="87">
        <v>52</v>
      </c>
      <c r="B58" s="88" t="s">
        <v>480</v>
      </c>
      <c r="C58" s="88" t="s">
        <v>481</v>
      </c>
      <c r="D58" s="88" t="s">
        <v>34</v>
      </c>
      <c r="E58" s="89">
        <v>111000</v>
      </c>
      <c r="F58" s="90">
        <v>990.8415</v>
      </c>
      <c r="G58" s="91">
        <v>7.7110900000000003E-3</v>
      </c>
      <c r="H58" s="82" t="s">
        <v>140</v>
      </c>
    </row>
    <row r="59" spans="1:8" ht="25.5" x14ac:dyDescent="0.2">
      <c r="A59" s="87">
        <v>53</v>
      </c>
      <c r="B59" s="88" t="s">
        <v>646</v>
      </c>
      <c r="C59" s="88" t="s">
        <v>647</v>
      </c>
      <c r="D59" s="88" t="s">
        <v>215</v>
      </c>
      <c r="E59" s="89">
        <v>67800</v>
      </c>
      <c r="F59" s="90">
        <v>955.43759999999997</v>
      </c>
      <c r="G59" s="91">
        <v>7.4355599999999999E-3</v>
      </c>
      <c r="H59" s="82" t="s">
        <v>140</v>
      </c>
    </row>
    <row r="60" spans="1:8" x14ac:dyDescent="0.2">
      <c r="A60" s="87">
        <v>54</v>
      </c>
      <c r="B60" s="88" t="s">
        <v>98</v>
      </c>
      <c r="C60" s="88" t="s">
        <v>99</v>
      </c>
      <c r="D60" s="88" t="s">
        <v>22</v>
      </c>
      <c r="E60" s="89">
        <v>77000</v>
      </c>
      <c r="F60" s="90">
        <v>935.62699999999995</v>
      </c>
      <c r="G60" s="91">
        <v>7.2813900000000004E-3</v>
      </c>
      <c r="H60" s="82" t="s">
        <v>140</v>
      </c>
    </row>
    <row r="61" spans="1:8" x14ac:dyDescent="0.2">
      <c r="A61" s="92"/>
      <c r="B61" s="92"/>
      <c r="C61" s="93" t="s">
        <v>139</v>
      </c>
      <c r="D61" s="92"/>
      <c r="E61" s="92" t="s">
        <v>140</v>
      </c>
      <c r="F61" s="94">
        <f>SUM(F7:F60)</f>
        <v>125909.70267209999</v>
      </c>
      <c r="G61" s="95">
        <f>SUM(G7:G60)</f>
        <v>0.97987482999999997</v>
      </c>
      <c r="H61" s="82" t="s">
        <v>140</v>
      </c>
    </row>
    <row r="62" spans="1:8" x14ac:dyDescent="0.2">
      <c r="A62" s="92"/>
      <c r="B62" s="92"/>
      <c r="C62" s="96"/>
      <c r="D62" s="92"/>
      <c r="E62" s="92"/>
      <c r="F62" s="97"/>
      <c r="G62" s="97"/>
      <c r="H62" s="82" t="s">
        <v>140</v>
      </c>
    </row>
    <row r="63" spans="1:8" x14ac:dyDescent="0.2">
      <c r="A63" s="92"/>
      <c r="B63" s="92"/>
      <c r="C63" s="93" t="s">
        <v>141</v>
      </c>
      <c r="D63" s="92"/>
      <c r="E63" s="92"/>
      <c r="F63" s="92"/>
      <c r="G63" s="92"/>
      <c r="H63" s="82" t="s">
        <v>140</v>
      </c>
    </row>
    <row r="64" spans="1:8" x14ac:dyDescent="0.2">
      <c r="A64" s="92"/>
      <c r="B64" s="92"/>
      <c r="C64" s="93" t="s">
        <v>139</v>
      </c>
      <c r="D64" s="92"/>
      <c r="E64" s="92" t="s">
        <v>140</v>
      </c>
      <c r="F64" s="98" t="s">
        <v>142</v>
      </c>
      <c r="G64" s="95">
        <v>0</v>
      </c>
      <c r="H64" s="82" t="s">
        <v>140</v>
      </c>
    </row>
    <row r="65" spans="1:8" x14ac:dyDescent="0.2">
      <c r="A65" s="92"/>
      <c r="B65" s="92"/>
      <c r="C65" s="96"/>
      <c r="D65" s="92"/>
      <c r="E65" s="92"/>
      <c r="F65" s="97"/>
      <c r="G65" s="97"/>
      <c r="H65" s="82" t="s">
        <v>140</v>
      </c>
    </row>
    <row r="66" spans="1:8" x14ac:dyDescent="0.2">
      <c r="A66" s="92"/>
      <c r="B66" s="92"/>
      <c r="C66" s="93" t="s">
        <v>143</v>
      </c>
      <c r="D66" s="92"/>
      <c r="E66" s="92"/>
      <c r="F66" s="92"/>
      <c r="G66" s="92"/>
      <c r="H66" s="82" t="s">
        <v>140</v>
      </c>
    </row>
    <row r="67" spans="1:8" x14ac:dyDescent="0.2">
      <c r="A67" s="83">
        <v>1</v>
      </c>
      <c r="B67" s="84" t="s">
        <v>497</v>
      </c>
      <c r="C67" s="84" t="s">
        <v>969</v>
      </c>
      <c r="D67" s="84" t="s">
        <v>118</v>
      </c>
      <c r="E67" s="85">
        <v>374002</v>
      </c>
      <c r="F67" s="86">
        <v>60.700524600000001</v>
      </c>
      <c r="G67" s="54">
        <v>4.7395E-4</v>
      </c>
      <c r="H67" s="82" t="s">
        <v>140</v>
      </c>
    </row>
    <row r="68" spans="1:8" x14ac:dyDescent="0.2">
      <c r="A68" s="83">
        <v>2</v>
      </c>
      <c r="B68" s="84" t="s">
        <v>785</v>
      </c>
      <c r="C68" s="84" t="s">
        <v>1149</v>
      </c>
      <c r="D68" s="84"/>
      <c r="E68" s="85">
        <v>200000</v>
      </c>
      <c r="F68" s="86">
        <v>1.9999999999999999E-6</v>
      </c>
      <c r="G68" s="132" t="s">
        <v>138</v>
      </c>
      <c r="H68" s="82" t="s">
        <v>140</v>
      </c>
    </row>
    <row r="69" spans="1:8" x14ac:dyDescent="0.2">
      <c r="A69" s="80"/>
      <c r="B69" s="80"/>
      <c r="C69" s="81" t="s">
        <v>139</v>
      </c>
      <c r="D69" s="80"/>
      <c r="E69" s="80" t="s">
        <v>140</v>
      </c>
      <c r="F69" s="126">
        <f>SUM(F67:F68)</f>
        <v>60.700526600000003</v>
      </c>
      <c r="G69" s="125">
        <f>SUM(G67:G68)</f>
        <v>4.7395E-4</v>
      </c>
      <c r="H69" s="82" t="s">
        <v>140</v>
      </c>
    </row>
    <row r="70" spans="1:8" x14ac:dyDescent="0.2">
      <c r="A70" s="92"/>
      <c r="B70" s="92"/>
      <c r="C70" s="96"/>
      <c r="D70" s="92"/>
      <c r="E70" s="92"/>
      <c r="F70" s="97"/>
      <c r="G70" s="97"/>
      <c r="H70" s="82" t="s">
        <v>140</v>
      </c>
    </row>
    <row r="71" spans="1:8" x14ac:dyDescent="0.2">
      <c r="A71" s="92"/>
      <c r="B71" s="92"/>
      <c r="C71" s="93" t="s">
        <v>144</v>
      </c>
      <c r="D71" s="92"/>
      <c r="E71" s="92"/>
      <c r="F71" s="92"/>
      <c r="G71" s="92"/>
      <c r="H71" s="82" t="s">
        <v>140</v>
      </c>
    </row>
    <row r="72" spans="1:8" x14ac:dyDescent="0.2">
      <c r="A72" s="92"/>
      <c r="B72" s="92"/>
      <c r="C72" s="93" t="s">
        <v>139</v>
      </c>
      <c r="D72" s="92"/>
      <c r="E72" s="92" t="s">
        <v>140</v>
      </c>
      <c r="F72" s="98" t="s">
        <v>142</v>
      </c>
      <c r="G72" s="95">
        <v>0</v>
      </c>
      <c r="H72" s="82" t="s">
        <v>140</v>
      </c>
    </row>
    <row r="73" spans="1:8" x14ac:dyDescent="0.2">
      <c r="A73" s="92"/>
      <c r="B73" s="92"/>
      <c r="C73" s="96"/>
      <c r="D73" s="92"/>
      <c r="E73" s="92"/>
      <c r="F73" s="97"/>
      <c r="G73" s="97"/>
      <c r="H73" s="82" t="s">
        <v>140</v>
      </c>
    </row>
    <row r="74" spans="1:8" x14ac:dyDescent="0.2">
      <c r="A74" s="92"/>
      <c r="B74" s="92"/>
      <c r="C74" s="93" t="s">
        <v>145</v>
      </c>
      <c r="D74" s="92"/>
      <c r="E74" s="92"/>
      <c r="F74" s="97"/>
      <c r="G74" s="97"/>
      <c r="H74" s="82" t="s">
        <v>140</v>
      </c>
    </row>
    <row r="75" spans="1:8" x14ac:dyDescent="0.2">
      <c r="A75" s="92"/>
      <c r="B75" s="92"/>
      <c r="C75" s="93" t="s">
        <v>139</v>
      </c>
      <c r="D75" s="92"/>
      <c r="E75" s="92" t="s">
        <v>140</v>
      </c>
      <c r="F75" s="98" t="s">
        <v>142</v>
      </c>
      <c r="G75" s="95">
        <v>0</v>
      </c>
      <c r="H75" s="82" t="s">
        <v>140</v>
      </c>
    </row>
    <row r="76" spans="1:8" x14ac:dyDescent="0.2">
      <c r="A76" s="92"/>
      <c r="B76" s="92"/>
      <c r="C76" s="96"/>
      <c r="D76" s="92"/>
      <c r="E76" s="92"/>
      <c r="F76" s="97"/>
      <c r="G76" s="97"/>
      <c r="H76" s="82" t="s">
        <v>140</v>
      </c>
    </row>
    <row r="77" spans="1:8" x14ac:dyDescent="0.2">
      <c r="A77" s="92"/>
      <c r="B77" s="92"/>
      <c r="C77" s="93" t="s">
        <v>146</v>
      </c>
      <c r="D77" s="92"/>
      <c r="E77" s="92"/>
      <c r="F77" s="97"/>
      <c r="G77" s="97"/>
      <c r="H77" s="82" t="s">
        <v>140</v>
      </c>
    </row>
    <row r="78" spans="1:8" x14ac:dyDescent="0.2">
      <c r="A78" s="92"/>
      <c r="B78" s="92"/>
      <c r="C78" s="93" t="s">
        <v>139</v>
      </c>
      <c r="D78" s="92"/>
      <c r="E78" s="92" t="s">
        <v>140</v>
      </c>
      <c r="F78" s="98" t="s">
        <v>142</v>
      </c>
      <c r="G78" s="95">
        <v>0</v>
      </c>
      <c r="H78" s="82" t="s">
        <v>140</v>
      </c>
    </row>
    <row r="79" spans="1:8" x14ac:dyDescent="0.2">
      <c r="A79" s="92"/>
      <c r="B79" s="92"/>
      <c r="C79" s="96"/>
      <c r="D79" s="92"/>
      <c r="E79" s="92"/>
      <c r="F79" s="97"/>
      <c r="G79" s="97"/>
      <c r="H79" s="82" t="s">
        <v>140</v>
      </c>
    </row>
    <row r="80" spans="1:8" x14ac:dyDescent="0.2">
      <c r="A80" s="92"/>
      <c r="B80" s="92"/>
      <c r="C80" s="93" t="s">
        <v>147</v>
      </c>
      <c r="D80" s="92"/>
      <c r="E80" s="92"/>
      <c r="F80" s="94">
        <v>125970.40319870001</v>
      </c>
      <c r="G80" s="95">
        <v>0.98034721999999996</v>
      </c>
      <c r="H80" s="82" t="s">
        <v>140</v>
      </c>
    </row>
    <row r="81" spans="1:8" x14ac:dyDescent="0.2">
      <c r="A81" s="92"/>
      <c r="B81" s="92"/>
      <c r="C81" s="96"/>
      <c r="D81" s="92"/>
      <c r="E81" s="92"/>
      <c r="F81" s="97"/>
      <c r="G81" s="97"/>
      <c r="H81" s="82" t="s">
        <v>140</v>
      </c>
    </row>
    <row r="82" spans="1:8" x14ac:dyDescent="0.2">
      <c r="A82" s="92"/>
      <c r="B82" s="92"/>
      <c r="C82" s="93" t="s">
        <v>148</v>
      </c>
      <c r="D82" s="92"/>
      <c r="E82" s="92"/>
      <c r="F82" s="97"/>
      <c r="G82" s="97"/>
      <c r="H82" s="82" t="s">
        <v>140</v>
      </c>
    </row>
    <row r="83" spans="1:8" x14ac:dyDescent="0.2">
      <c r="A83" s="92"/>
      <c r="B83" s="92"/>
      <c r="C83" s="93" t="s">
        <v>10</v>
      </c>
      <c r="D83" s="92"/>
      <c r="E83" s="92"/>
      <c r="F83" s="97"/>
      <c r="G83" s="97"/>
      <c r="H83" s="82" t="s">
        <v>140</v>
      </c>
    </row>
    <row r="84" spans="1:8" x14ac:dyDescent="0.2">
      <c r="A84" s="92"/>
      <c r="B84" s="92"/>
      <c r="C84" s="93" t="s">
        <v>139</v>
      </c>
      <c r="D84" s="92"/>
      <c r="E84" s="92" t="s">
        <v>140</v>
      </c>
      <c r="F84" s="98" t="s">
        <v>142</v>
      </c>
      <c r="G84" s="95">
        <v>0</v>
      </c>
      <c r="H84" s="82" t="s">
        <v>140</v>
      </c>
    </row>
    <row r="85" spans="1:8" x14ac:dyDescent="0.2">
      <c r="A85" s="92"/>
      <c r="B85" s="92"/>
      <c r="C85" s="96"/>
      <c r="D85" s="92"/>
      <c r="E85" s="92"/>
      <c r="F85" s="97"/>
      <c r="G85" s="97"/>
      <c r="H85" s="82" t="s">
        <v>140</v>
      </c>
    </row>
    <row r="86" spans="1:8" x14ac:dyDescent="0.2">
      <c r="A86" s="92"/>
      <c r="B86" s="92"/>
      <c r="C86" s="93" t="s">
        <v>149</v>
      </c>
      <c r="D86" s="92"/>
      <c r="E86" s="92"/>
      <c r="F86" s="92"/>
      <c r="G86" s="92"/>
      <c r="H86" s="82" t="s">
        <v>140</v>
      </c>
    </row>
    <row r="87" spans="1:8" x14ac:dyDescent="0.2">
      <c r="A87" s="92"/>
      <c r="B87" s="92"/>
      <c r="C87" s="93" t="s">
        <v>139</v>
      </c>
      <c r="D87" s="92"/>
      <c r="E87" s="92" t="s">
        <v>140</v>
      </c>
      <c r="F87" s="98" t="s">
        <v>142</v>
      </c>
      <c r="G87" s="95">
        <v>0</v>
      </c>
      <c r="H87" s="82" t="s">
        <v>140</v>
      </c>
    </row>
    <row r="88" spans="1:8" x14ac:dyDescent="0.2">
      <c r="A88" s="92"/>
      <c r="B88" s="92"/>
      <c r="C88" s="96"/>
      <c r="D88" s="92"/>
      <c r="E88" s="92"/>
      <c r="F88" s="97"/>
      <c r="G88" s="97"/>
      <c r="H88" s="82" t="s">
        <v>140</v>
      </c>
    </row>
    <row r="89" spans="1:8" x14ac:dyDescent="0.2">
      <c r="A89" s="92"/>
      <c r="B89" s="92"/>
      <c r="C89" s="93" t="s">
        <v>150</v>
      </c>
      <c r="D89" s="92"/>
      <c r="E89" s="92"/>
      <c r="F89" s="92"/>
      <c r="G89" s="92"/>
      <c r="H89" s="82" t="s">
        <v>140</v>
      </c>
    </row>
    <row r="90" spans="1:8" x14ac:dyDescent="0.2">
      <c r="A90" s="92"/>
      <c r="B90" s="92"/>
      <c r="C90" s="93" t="s">
        <v>139</v>
      </c>
      <c r="D90" s="92"/>
      <c r="E90" s="92" t="s">
        <v>140</v>
      </c>
      <c r="F90" s="98" t="s">
        <v>142</v>
      </c>
      <c r="G90" s="95">
        <v>0</v>
      </c>
      <c r="H90" s="82" t="s">
        <v>140</v>
      </c>
    </row>
    <row r="91" spans="1:8" x14ac:dyDescent="0.2">
      <c r="A91" s="92"/>
      <c r="B91" s="92"/>
      <c r="C91" s="96"/>
      <c r="D91" s="92"/>
      <c r="E91" s="92"/>
      <c r="F91" s="97"/>
      <c r="G91" s="97"/>
      <c r="H91" s="82" t="s">
        <v>140</v>
      </c>
    </row>
    <row r="92" spans="1:8" x14ac:dyDescent="0.2">
      <c r="A92" s="92"/>
      <c r="B92" s="92"/>
      <c r="C92" s="93" t="s">
        <v>151</v>
      </c>
      <c r="D92" s="92"/>
      <c r="E92" s="92"/>
      <c r="F92" s="97"/>
      <c r="G92" s="97"/>
      <c r="H92" s="82" t="s">
        <v>140</v>
      </c>
    </row>
    <row r="93" spans="1:8" x14ac:dyDescent="0.2">
      <c r="A93" s="92"/>
      <c r="B93" s="92"/>
      <c r="C93" s="93" t="s">
        <v>139</v>
      </c>
      <c r="D93" s="92"/>
      <c r="E93" s="92" t="s">
        <v>140</v>
      </c>
      <c r="F93" s="98" t="s">
        <v>142</v>
      </c>
      <c r="G93" s="95">
        <v>0</v>
      </c>
      <c r="H93" s="82" t="s">
        <v>140</v>
      </c>
    </row>
    <row r="94" spans="1:8" x14ac:dyDescent="0.2">
      <c r="A94" s="92"/>
      <c r="B94" s="92"/>
      <c r="C94" s="96"/>
      <c r="D94" s="92"/>
      <c r="E94" s="92"/>
      <c r="F94" s="97"/>
      <c r="G94" s="97"/>
      <c r="H94" s="82" t="s">
        <v>140</v>
      </c>
    </row>
    <row r="95" spans="1:8" x14ac:dyDescent="0.2">
      <c r="A95" s="92"/>
      <c r="B95" s="92"/>
      <c r="C95" s="93" t="s">
        <v>152</v>
      </c>
      <c r="D95" s="92"/>
      <c r="E95" s="92"/>
      <c r="F95" s="94">
        <v>0</v>
      </c>
      <c r="G95" s="95">
        <v>0</v>
      </c>
      <c r="H95" s="82" t="s">
        <v>140</v>
      </c>
    </row>
    <row r="96" spans="1:8" x14ac:dyDescent="0.2">
      <c r="A96" s="92"/>
      <c r="B96" s="92"/>
      <c r="C96" s="96"/>
      <c r="D96" s="92"/>
      <c r="E96" s="92"/>
      <c r="F96" s="97"/>
      <c r="G96" s="97"/>
      <c r="H96" s="82" t="s">
        <v>140</v>
      </c>
    </row>
    <row r="97" spans="1:8" x14ac:dyDescent="0.2">
      <c r="A97" s="92"/>
      <c r="B97" s="92"/>
      <c r="C97" s="93" t="s">
        <v>153</v>
      </c>
      <c r="D97" s="92"/>
      <c r="E97" s="92"/>
      <c r="F97" s="97"/>
      <c r="G97" s="97"/>
      <c r="H97" s="82" t="s">
        <v>140</v>
      </c>
    </row>
    <row r="98" spans="1:8" x14ac:dyDescent="0.2">
      <c r="A98" s="92"/>
      <c r="B98" s="92"/>
      <c r="C98" s="93" t="s">
        <v>154</v>
      </c>
      <c r="D98" s="92"/>
      <c r="E98" s="92"/>
      <c r="F98" s="97"/>
      <c r="G98" s="97"/>
      <c r="H98" s="82" t="s">
        <v>140</v>
      </c>
    </row>
    <row r="99" spans="1:8" x14ac:dyDescent="0.2">
      <c r="A99" s="92"/>
      <c r="B99" s="92"/>
      <c r="C99" s="93" t="s">
        <v>139</v>
      </c>
      <c r="D99" s="92"/>
      <c r="E99" s="92" t="s">
        <v>140</v>
      </c>
      <c r="F99" s="98" t="s">
        <v>142</v>
      </c>
      <c r="G99" s="95">
        <v>0</v>
      </c>
      <c r="H99" s="82" t="s">
        <v>140</v>
      </c>
    </row>
    <row r="100" spans="1:8" x14ac:dyDescent="0.2">
      <c r="A100" s="92"/>
      <c r="B100" s="92"/>
      <c r="C100" s="96"/>
      <c r="D100" s="92"/>
      <c r="E100" s="92"/>
      <c r="F100" s="97"/>
      <c r="G100" s="97"/>
      <c r="H100" s="82" t="s">
        <v>140</v>
      </c>
    </row>
    <row r="101" spans="1:8" x14ac:dyDescent="0.2">
      <c r="A101" s="92"/>
      <c r="B101" s="92"/>
      <c r="C101" s="93" t="s">
        <v>155</v>
      </c>
      <c r="D101" s="92"/>
      <c r="E101" s="92"/>
      <c r="F101" s="97"/>
      <c r="G101" s="97"/>
      <c r="H101" s="82" t="s">
        <v>140</v>
      </c>
    </row>
    <row r="102" spans="1:8" x14ac:dyDescent="0.2">
      <c r="A102" s="92"/>
      <c r="B102" s="92"/>
      <c r="C102" s="93" t="s">
        <v>139</v>
      </c>
      <c r="D102" s="92"/>
      <c r="E102" s="92" t="s">
        <v>140</v>
      </c>
      <c r="F102" s="98" t="s">
        <v>142</v>
      </c>
      <c r="G102" s="95">
        <v>0</v>
      </c>
      <c r="H102" s="82" t="s">
        <v>140</v>
      </c>
    </row>
    <row r="103" spans="1:8" x14ac:dyDescent="0.2">
      <c r="A103" s="92"/>
      <c r="B103" s="92"/>
      <c r="C103" s="96"/>
      <c r="D103" s="92"/>
      <c r="E103" s="92"/>
      <c r="F103" s="97"/>
      <c r="G103" s="97"/>
      <c r="H103" s="82" t="s">
        <v>140</v>
      </c>
    </row>
    <row r="104" spans="1:8" x14ac:dyDescent="0.2">
      <c r="A104" s="92"/>
      <c r="B104" s="92"/>
      <c r="C104" s="93" t="s">
        <v>156</v>
      </c>
      <c r="D104" s="92"/>
      <c r="E104" s="92"/>
      <c r="F104" s="97"/>
      <c r="G104" s="97"/>
      <c r="H104" s="82" t="s">
        <v>140</v>
      </c>
    </row>
    <row r="105" spans="1:8" x14ac:dyDescent="0.2">
      <c r="A105" s="92"/>
      <c r="B105" s="92"/>
      <c r="C105" s="93" t="s">
        <v>139</v>
      </c>
      <c r="D105" s="92"/>
      <c r="E105" s="92" t="s">
        <v>140</v>
      </c>
      <c r="F105" s="98" t="s">
        <v>142</v>
      </c>
      <c r="G105" s="95">
        <v>0</v>
      </c>
      <c r="H105" s="82" t="s">
        <v>140</v>
      </c>
    </row>
    <row r="106" spans="1:8" x14ac:dyDescent="0.2">
      <c r="A106" s="92"/>
      <c r="B106" s="92"/>
      <c r="C106" s="96"/>
      <c r="D106" s="92"/>
      <c r="E106" s="92"/>
      <c r="F106" s="97"/>
      <c r="G106" s="97"/>
      <c r="H106" s="82" t="s">
        <v>140</v>
      </c>
    </row>
    <row r="107" spans="1:8" x14ac:dyDescent="0.2">
      <c r="A107" s="92"/>
      <c r="B107" s="92"/>
      <c r="C107" s="93" t="s">
        <v>157</v>
      </c>
      <c r="D107" s="92"/>
      <c r="E107" s="92"/>
      <c r="F107" s="97"/>
      <c r="G107" s="97"/>
      <c r="H107" s="82" t="s">
        <v>140</v>
      </c>
    </row>
    <row r="108" spans="1:8" x14ac:dyDescent="0.2">
      <c r="A108" s="87">
        <v>1</v>
      </c>
      <c r="B108" s="88"/>
      <c r="C108" s="88" t="s">
        <v>158</v>
      </c>
      <c r="D108" s="88"/>
      <c r="E108" s="99"/>
      <c r="F108" s="90">
        <v>2769.5686199960001</v>
      </c>
      <c r="G108" s="91">
        <v>2.1553780000000002E-2</v>
      </c>
      <c r="H108" s="82">
        <v>5.01</v>
      </c>
    </row>
    <row r="109" spans="1:8" x14ac:dyDescent="0.2">
      <c r="A109" s="92"/>
      <c r="B109" s="92"/>
      <c r="C109" s="93" t="s">
        <v>139</v>
      </c>
      <c r="D109" s="92"/>
      <c r="E109" s="92" t="s">
        <v>140</v>
      </c>
      <c r="F109" s="94">
        <v>2769.5686199960001</v>
      </c>
      <c r="G109" s="95">
        <v>2.1553780000000002E-2</v>
      </c>
      <c r="H109" s="82" t="s">
        <v>140</v>
      </c>
    </row>
    <row r="110" spans="1:8" x14ac:dyDescent="0.2">
      <c r="A110" s="92"/>
      <c r="B110" s="92"/>
      <c r="C110" s="96"/>
      <c r="D110" s="92"/>
      <c r="E110" s="92"/>
      <c r="F110" s="97"/>
      <c r="G110" s="97"/>
      <c r="H110" s="82" t="s">
        <v>140</v>
      </c>
    </row>
    <row r="111" spans="1:8" x14ac:dyDescent="0.2">
      <c r="A111" s="92"/>
      <c r="B111" s="92"/>
      <c r="C111" s="93" t="s">
        <v>159</v>
      </c>
      <c r="D111" s="92"/>
      <c r="E111" s="92"/>
      <c r="F111" s="94">
        <v>2769.5686199960001</v>
      </c>
      <c r="G111" s="95">
        <v>2.1553780000000002E-2</v>
      </c>
      <c r="H111" s="82" t="s">
        <v>140</v>
      </c>
    </row>
    <row r="112" spans="1:8" x14ac:dyDescent="0.2">
      <c r="A112" s="92"/>
      <c r="B112" s="92"/>
      <c r="C112" s="97"/>
      <c r="D112" s="92"/>
      <c r="E112" s="92"/>
      <c r="F112" s="92"/>
      <c r="G112" s="92"/>
      <c r="H112" s="82" t="s">
        <v>140</v>
      </c>
    </row>
    <row r="113" spans="1:10" x14ac:dyDescent="0.2">
      <c r="A113" s="92"/>
      <c r="B113" s="92"/>
      <c r="C113" s="93" t="s">
        <v>160</v>
      </c>
      <c r="D113" s="92"/>
      <c r="E113" s="92"/>
      <c r="F113" s="92"/>
      <c r="G113" s="92"/>
      <c r="H113" s="82" t="s">
        <v>140</v>
      </c>
    </row>
    <row r="114" spans="1:10" x14ac:dyDescent="0.2">
      <c r="A114" s="92"/>
      <c r="B114" s="92"/>
      <c r="C114" s="93" t="s">
        <v>161</v>
      </c>
      <c r="D114" s="92"/>
      <c r="E114" s="92"/>
      <c r="F114" s="92"/>
      <c r="G114" s="92"/>
      <c r="H114" s="82" t="s">
        <v>140</v>
      </c>
    </row>
    <row r="115" spans="1:10" x14ac:dyDescent="0.2">
      <c r="A115" s="92"/>
      <c r="B115" s="92"/>
      <c r="C115" s="93" t="s">
        <v>139</v>
      </c>
      <c r="D115" s="92"/>
      <c r="E115" s="92" t="s">
        <v>140</v>
      </c>
      <c r="F115" s="98" t="s">
        <v>142</v>
      </c>
      <c r="G115" s="95">
        <v>0</v>
      </c>
      <c r="H115" s="82" t="s">
        <v>140</v>
      </c>
    </row>
    <row r="116" spans="1:10" x14ac:dyDescent="0.2">
      <c r="A116" s="92"/>
      <c r="B116" s="92"/>
      <c r="C116" s="96"/>
      <c r="D116" s="92"/>
      <c r="E116" s="92"/>
      <c r="F116" s="97"/>
      <c r="G116" s="97"/>
      <c r="H116" s="82" t="s">
        <v>140</v>
      </c>
    </row>
    <row r="117" spans="1:10" x14ac:dyDescent="0.2">
      <c r="A117" s="92"/>
      <c r="B117" s="92"/>
      <c r="C117" s="93" t="s">
        <v>162</v>
      </c>
      <c r="D117" s="92"/>
      <c r="E117" s="92"/>
      <c r="F117" s="92"/>
      <c r="G117" s="92"/>
      <c r="H117" s="82" t="s">
        <v>140</v>
      </c>
    </row>
    <row r="118" spans="1:10" x14ac:dyDescent="0.2">
      <c r="A118" s="92"/>
      <c r="B118" s="92"/>
      <c r="C118" s="93" t="s">
        <v>163</v>
      </c>
      <c r="D118" s="92"/>
      <c r="E118" s="92"/>
      <c r="F118" s="92"/>
      <c r="G118" s="92"/>
      <c r="H118" s="82" t="s">
        <v>140</v>
      </c>
    </row>
    <row r="119" spans="1:10" x14ac:dyDescent="0.2">
      <c r="A119" s="92"/>
      <c r="B119" s="92"/>
      <c r="C119" s="93" t="s">
        <v>139</v>
      </c>
      <c r="D119" s="92"/>
      <c r="E119" s="92" t="s">
        <v>140</v>
      </c>
      <c r="F119" s="98" t="s">
        <v>142</v>
      </c>
      <c r="G119" s="95">
        <v>0</v>
      </c>
      <c r="H119" s="82" t="s">
        <v>140</v>
      </c>
    </row>
    <row r="120" spans="1:10" x14ac:dyDescent="0.2">
      <c r="A120" s="92"/>
      <c r="B120" s="92"/>
      <c r="C120" s="96"/>
      <c r="D120" s="92"/>
      <c r="E120" s="92"/>
      <c r="F120" s="97"/>
      <c r="G120" s="97"/>
      <c r="H120" s="82" t="s">
        <v>140</v>
      </c>
    </row>
    <row r="121" spans="1:10" x14ac:dyDescent="0.2">
      <c r="A121" s="92"/>
      <c r="B121" s="92"/>
      <c r="C121" s="93" t="s">
        <v>164</v>
      </c>
      <c r="D121" s="92"/>
      <c r="E121" s="92"/>
      <c r="F121" s="97"/>
      <c r="G121" s="97"/>
      <c r="H121" s="82" t="s">
        <v>140</v>
      </c>
    </row>
    <row r="122" spans="1:10" x14ac:dyDescent="0.2">
      <c r="A122" s="92"/>
      <c r="B122" s="92"/>
      <c r="C122" s="93" t="s">
        <v>139</v>
      </c>
      <c r="D122" s="92"/>
      <c r="E122" s="92" t="s">
        <v>140</v>
      </c>
      <c r="F122" s="98" t="s">
        <v>142</v>
      </c>
      <c r="G122" s="95">
        <v>0</v>
      </c>
      <c r="H122" s="82" t="s">
        <v>140</v>
      </c>
    </row>
    <row r="123" spans="1:10" x14ac:dyDescent="0.2">
      <c r="A123" s="92"/>
      <c r="B123" s="92"/>
      <c r="C123" s="96"/>
      <c r="D123" s="92"/>
      <c r="E123" s="92"/>
      <c r="F123" s="97"/>
      <c r="G123" s="97"/>
      <c r="H123" s="82" t="s">
        <v>140</v>
      </c>
    </row>
    <row r="124" spans="1:10" x14ac:dyDescent="0.2">
      <c r="A124" s="99"/>
      <c r="B124" s="88"/>
      <c r="C124" s="88" t="s">
        <v>165</v>
      </c>
      <c r="D124" s="88"/>
      <c r="E124" s="99"/>
      <c r="F124" s="90">
        <v>-244.26833771</v>
      </c>
      <c r="G124" s="91">
        <v>-1.90098E-3</v>
      </c>
      <c r="H124" s="82" t="s">
        <v>140</v>
      </c>
    </row>
    <row r="125" spans="1:10" x14ac:dyDescent="0.2">
      <c r="A125" s="96"/>
      <c r="B125" s="96"/>
      <c r="C125" s="93" t="s">
        <v>166</v>
      </c>
      <c r="D125" s="97"/>
      <c r="E125" s="97"/>
      <c r="F125" s="94">
        <v>128495.70348098601</v>
      </c>
      <c r="G125" s="100">
        <v>1.0000000200000001</v>
      </c>
      <c r="H125" s="82" t="s">
        <v>140</v>
      </c>
    </row>
    <row r="126" spans="1:10" x14ac:dyDescent="0.2">
      <c r="A126" s="101"/>
      <c r="B126" s="101"/>
      <c r="C126" s="102"/>
      <c r="D126" s="103"/>
      <c r="E126" s="103"/>
      <c r="F126" s="104"/>
      <c r="G126" s="105"/>
      <c r="H126" s="106"/>
    </row>
    <row r="127" spans="1:10" x14ac:dyDescent="0.2">
      <c r="A127" s="101"/>
      <c r="B127" s="192" t="s">
        <v>933</v>
      </c>
      <c r="C127" s="192"/>
      <c r="D127" s="192"/>
      <c r="E127" s="192"/>
      <c r="F127" s="192"/>
      <c r="G127" s="192"/>
      <c r="H127" s="192"/>
      <c r="J127" s="12"/>
    </row>
    <row r="128" spans="1:10" x14ac:dyDescent="0.2">
      <c r="A128" s="101"/>
      <c r="B128" s="192" t="s">
        <v>934</v>
      </c>
      <c r="C128" s="192"/>
      <c r="D128" s="192"/>
      <c r="E128" s="192"/>
      <c r="F128" s="192"/>
      <c r="G128" s="192"/>
      <c r="H128" s="192"/>
      <c r="J128" s="12"/>
    </row>
    <row r="129" spans="1:17" x14ac:dyDescent="0.2">
      <c r="A129" s="101"/>
      <c r="B129" s="192" t="s">
        <v>935</v>
      </c>
      <c r="C129" s="192"/>
      <c r="D129" s="192"/>
      <c r="E129" s="192"/>
      <c r="F129" s="192"/>
      <c r="G129" s="192"/>
      <c r="H129" s="192"/>
      <c r="J129" s="12"/>
    </row>
    <row r="130" spans="1:17" s="109" customFormat="1" ht="52.5" customHeight="1" x14ac:dyDescent="0.25">
      <c r="A130" s="108"/>
      <c r="B130" s="193" t="s">
        <v>936</v>
      </c>
      <c r="C130" s="193"/>
      <c r="D130" s="193"/>
      <c r="E130" s="193"/>
      <c r="F130" s="193"/>
      <c r="G130" s="193"/>
      <c r="H130" s="193"/>
      <c r="I130"/>
      <c r="J130" s="12"/>
      <c r="K130"/>
      <c r="L130"/>
      <c r="M130"/>
      <c r="N130"/>
      <c r="O130"/>
      <c r="P130"/>
      <c r="Q130"/>
    </row>
    <row r="131" spans="1:17" x14ac:dyDescent="0.2">
      <c r="A131" s="101"/>
      <c r="B131" s="192" t="s">
        <v>937</v>
      </c>
      <c r="C131" s="192"/>
      <c r="D131" s="192"/>
      <c r="E131" s="192"/>
      <c r="F131" s="192"/>
      <c r="G131" s="192"/>
      <c r="H131" s="192"/>
      <c r="J131" s="12"/>
    </row>
    <row r="132" spans="1:17" x14ac:dyDescent="0.2">
      <c r="A132" s="101"/>
      <c r="B132" s="101"/>
      <c r="C132" s="101"/>
      <c r="D132" s="103"/>
      <c r="E132" s="103"/>
      <c r="F132" s="103"/>
      <c r="G132" s="103"/>
    </row>
    <row r="133" spans="1:17" x14ac:dyDescent="0.2">
      <c r="A133" s="101"/>
      <c r="B133" s="195" t="s">
        <v>167</v>
      </c>
      <c r="C133" s="196"/>
      <c r="D133" s="197"/>
      <c r="E133" s="110"/>
      <c r="F133" s="103"/>
      <c r="G133" s="103"/>
    </row>
    <row r="134" spans="1:17" ht="27.75" customHeight="1" x14ac:dyDescent="0.2">
      <c r="A134" s="101"/>
      <c r="B134" s="189" t="s">
        <v>168</v>
      </c>
      <c r="C134" s="190"/>
      <c r="D134" s="81" t="s">
        <v>977</v>
      </c>
      <c r="E134" s="110"/>
      <c r="F134" s="103"/>
      <c r="G134" s="103"/>
    </row>
    <row r="135" spans="1:17" x14ac:dyDescent="0.2">
      <c r="A135" s="101"/>
      <c r="B135" s="189" t="s">
        <v>939</v>
      </c>
      <c r="C135" s="190"/>
      <c r="D135" s="81" t="str">
        <f>"Rs. "&amp;TEXT(F69,"0.00")&amp;" lacs/ "&amp;IF(ROUND((G69*100),2) = 0,"#",(TEXT((G69*100),"0.00")&amp;"%"))</f>
        <v>Rs. 60.70 lacs/ 0.05%</v>
      </c>
      <c r="E135" s="110"/>
      <c r="F135" s="103"/>
      <c r="G135" s="103"/>
    </row>
    <row r="136" spans="1:17" x14ac:dyDescent="0.2">
      <c r="A136" s="101"/>
      <c r="B136" s="189" t="s">
        <v>170</v>
      </c>
      <c r="C136" s="190"/>
      <c r="D136" s="111" t="s">
        <v>140</v>
      </c>
      <c r="E136" s="110"/>
      <c r="F136" s="103"/>
      <c r="G136" s="103"/>
    </row>
    <row r="137" spans="1:17" x14ac:dyDescent="0.2">
      <c r="A137" s="112"/>
      <c r="B137" s="113" t="s">
        <v>140</v>
      </c>
      <c r="C137" s="113" t="s">
        <v>940</v>
      </c>
      <c r="D137" s="113" t="s">
        <v>171</v>
      </c>
      <c r="E137" s="112"/>
      <c r="F137" s="112"/>
      <c r="G137" s="112"/>
      <c r="H137" s="112"/>
      <c r="J137" s="12"/>
    </row>
    <row r="138" spans="1:17" x14ac:dyDescent="0.2">
      <c r="A138" s="112"/>
      <c r="B138" s="114" t="s">
        <v>172</v>
      </c>
      <c r="C138" s="115">
        <v>46234</v>
      </c>
      <c r="D138" s="115">
        <v>46265</v>
      </c>
      <c r="E138" s="112"/>
      <c r="F138" s="112"/>
      <c r="G138" s="112"/>
      <c r="J138" s="12"/>
    </row>
    <row r="139" spans="1:17" x14ac:dyDescent="0.2">
      <c r="A139" s="112"/>
      <c r="B139" s="84" t="s">
        <v>173</v>
      </c>
      <c r="C139" s="116">
        <v>537.74720000000002</v>
      </c>
      <c r="D139" s="116">
        <v>535.60469999999998</v>
      </c>
      <c r="E139" s="112"/>
      <c r="F139" s="107"/>
      <c r="G139" s="117"/>
    </row>
    <row r="140" spans="1:17" x14ac:dyDescent="0.2">
      <c r="A140" s="112"/>
      <c r="B140" s="84" t="s">
        <v>941</v>
      </c>
      <c r="C140" s="116">
        <v>514.96379999999999</v>
      </c>
      <c r="D140" s="116">
        <v>512.91200000000003</v>
      </c>
      <c r="E140" s="112"/>
      <c r="F140" s="107"/>
      <c r="G140" s="117"/>
    </row>
    <row r="141" spans="1:17" x14ac:dyDescent="0.2">
      <c r="A141" s="112"/>
      <c r="B141" s="84" t="s">
        <v>174</v>
      </c>
      <c r="C141" s="116">
        <v>500.12939999999998</v>
      </c>
      <c r="D141" s="116">
        <v>497.91379999999998</v>
      </c>
      <c r="E141" s="112"/>
      <c r="F141" s="107"/>
      <c r="G141" s="117"/>
    </row>
    <row r="142" spans="1:17" x14ac:dyDescent="0.2">
      <c r="A142" s="112"/>
      <c r="B142" s="84" t="s">
        <v>942</v>
      </c>
      <c r="C142" s="116">
        <v>384.45530000000002</v>
      </c>
      <c r="D142" s="116">
        <v>382.75209999999998</v>
      </c>
      <c r="E142" s="112"/>
      <c r="F142" s="107"/>
      <c r="G142" s="117"/>
    </row>
    <row r="143" spans="1:17" x14ac:dyDescent="0.2">
      <c r="A143" s="112"/>
      <c r="B143" s="112"/>
      <c r="C143" s="112"/>
      <c r="D143" s="112"/>
      <c r="E143" s="112"/>
      <c r="F143" s="112"/>
      <c r="G143" s="112"/>
    </row>
    <row r="144" spans="1:17" x14ac:dyDescent="0.2">
      <c r="A144" s="112"/>
      <c r="B144" s="189" t="s">
        <v>175</v>
      </c>
      <c r="C144" s="190"/>
      <c r="D144" s="81" t="s">
        <v>169</v>
      </c>
      <c r="E144" s="112"/>
      <c r="F144" s="112"/>
      <c r="G144" s="112"/>
    </row>
    <row r="145" spans="1:7" x14ac:dyDescent="0.2">
      <c r="A145" s="112"/>
      <c r="B145" s="118"/>
      <c r="C145" s="118"/>
      <c r="D145" s="118"/>
      <c r="E145" s="112"/>
      <c r="F145" s="112"/>
      <c r="G145" s="112"/>
    </row>
    <row r="146" spans="1:7" x14ac:dyDescent="0.2">
      <c r="A146" s="112"/>
      <c r="B146" s="189" t="s">
        <v>176</v>
      </c>
      <c r="C146" s="190"/>
      <c r="D146" s="81" t="s">
        <v>169</v>
      </c>
      <c r="E146" s="120"/>
      <c r="F146" s="112"/>
      <c r="G146" s="112"/>
    </row>
    <row r="147" spans="1:7" x14ac:dyDescent="0.2">
      <c r="A147" s="112"/>
      <c r="B147" s="189" t="s">
        <v>177</v>
      </c>
      <c r="C147" s="190"/>
      <c r="D147" s="81" t="s">
        <v>169</v>
      </c>
      <c r="E147" s="120"/>
      <c r="F147" s="112"/>
      <c r="G147" s="112"/>
    </row>
    <row r="148" spans="1:7" x14ac:dyDescent="0.2">
      <c r="A148" s="112"/>
      <c r="B148" s="189" t="s">
        <v>178</v>
      </c>
      <c r="C148" s="190"/>
      <c r="D148" s="81" t="s">
        <v>169</v>
      </c>
      <c r="E148" s="120"/>
      <c r="F148" s="112"/>
      <c r="G148" s="112"/>
    </row>
    <row r="149" spans="1:7" x14ac:dyDescent="0.2">
      <c r="A149" s="112"/>
      <c r="B149" s="189" t="s">
        <v>179</v>
      </c>
      <c r="C149" s="190"/>
      <c r="D149" s="121">
        <v>0.39927185232192941</v>
      </c>
      <c r="E149" s="112"/>
      <c r="F149" s="107"/>
      <c r="G149" s="117"/>
    </row>
    <row r="151" spans="1:7" ht="13.5" x14ac:dyDescent="0.25">
      <c r="B151" s="47" t="s">
        <v>1195</v>
      </c>
      <c r="C151" s="15"/>
      <c r="D151" s="15"/>
      <c r="E151" s="133"/>
      <c r="F151" s="40"/>
    </row>
    <row r="152" spans="1:7" ht="67.5" x14ac:dyDescent="0.25">
      <c r="B152" s="134" t="s">
        <v>1129</v>
      </c>
      <c r="C152" s="134" t="s">
        <v>1130</v>
      </c>
      <c r="D152" s="134" t="s">
        <v>1131</v>
      </c>
      <c r="E152" s="134" t="s">
        <v>1132</v>
      </c>
      <c r="F152" s="134" t="s">
        <v>1133</v>
      </c>
    </row>
    <row r="153" spans="1:7" ht="13.5" x14ac:dyDescent="0.2">
      <c r="B153" s="48" t="s">
        <v>1159</v>
      </c>
      <c r="C153" s="49" t="s">
        <v>1135</v>
      </c>
      <c r="D153" s="5">
        <v>0</v>
      </c>
      <c r="E153" s="6">
        <v>0</v>
      </c>
      <c r="F153" s="50">
        <v>0.54925000000000002</v>
      </c>
    </row>
    <row r="155" spans="1:7" x14ac:dyDescent="0.2">
      <c r="B155" s="191" t="s">
        <v>944</v>
      </c>
      <c r="C155" s="191"/>
    </row>
    <row r="157" spans="1:7" ht="153.75" customHeight="1" x14ac:dyDescent="0.2"/>
    <row r="160" spans="1:7" x14ac:dyDescent="0.2">
      <c r="B160" s="13" t="s">
        <v>945</v>
      </c>
      <c r="C160" s="122"/>
      <c r="D160" s="13"/>
    </row>
    <row r="161" spans="2:4" x14ac:dyDescent="0.2">
      <c r="B161" s="13" t="s">
        <v>1160</v>
      </c>
      <c r="D161" s="13"/>
    </row>
    <row r="162" spans="2:4" ht="165" customHeight="1" x14ac:dyDescent="0.2"/>
  </sheetData>
  <mergeCells count="18">
    <mergeCell ref="B135:C135"/>
    <mergeCell ref="B136:C136"/>
    <mergeCell ref="B144:C144"/>
    <mergeCell ref="B129:H129"/>
    <mergeCell ref="B130:H130"/>
    <mergeCell ref="B131:H131"/>
    <mergeCell ref="B133:D133"/>
    <mergeCell ref="B134:C134"/>
    <mergeCell ref="A1:H1"/>
    <mergeCell ref="A2:H2"/>
    <mergeCell ref="A3:H3"/>
    <mergeCell ref="B127:H127"/>
    <mergeCell ref="B128:H128"/>
    <mergeCell ref="B146:C146"/>
    <mergeCell ref="B147:C147"/>
    <mergeCell ref="B148:C148"/>
    <mergeCell ref="B149:C149"/>
    <mergeCell ref="B155:C155"/>
  </mergeCells>
  <hyperlinks>
    <hyperlink ref="I1" location="Index!B2" display="Index" xr:uid="{A3457627-24A2-4110-8483-9FB052799009}"/>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829F4-99C3-4160-9C2D-F51E2B6A24B5}">
  <sheetPr>
    <outlinePr summaryBelow="0" summaryRight="0"/>
  </sheetPr>
  <dimension ref="A1:Q199"/>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4257812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862</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317</v>
      </c>
      <c r="C7" s="88" t="s">
        <v>318</v>
      </c>
      <c r="D7" s="88" t="s">
        <v>227</v>
      </c>
      <c r="E7" s="89">
        <v>4263545</v>
      </c>
      <c r="F7" s="90">
        <v>13988.691145000001</v>
      </c>
      <c r="G7" s="91">
        <v>9.2251929999999996E-2</v>
      </c>
      <c r="H7" s="82" t="s">
        <v>140</v>
      </c>
    </row>
    <row r="8" spans="1:9" x14ac:dyDescent="0.2">
      <c r="A8" s="87">
        <v>2</v>
      </c>
      <c r="B8" s="88" t="s">
        <v>14</v>
      </c>
      <c r="C8" s="88" t="s">
        <v>15</v>
      </c>
      <c r="D8" s="88" t="s">
        <v>16</v>
      </c>
      <c r="E8" s="89">
        <v>664101</v>
      </c>
      <c r="F8" s="90">
        <v>12032.846019000001</v>
      </c>
      <c r="G8" s="91">
        <v>7.935362E-2</v>
      </c>
      <c r="H8" s="82" t="s">
        <v>140</v>
      </c>
    </row>
    <row r="9" spans="1:9" x14ac:dyDescent="0.2">
      <c r="A9" s="87">
        <v>3</v>
      </c>
      <c r="B9" s="88" t="s">
        <v>333</v>
      </c>
      <c r="C9" s="88" t="s">
        <v>334</v>
      </c>
      <c r="D9" s="88" t="s">
        <v>232</v>
      </c>
      <c r="E9" s="89">
        <v>336803</v>
      </c>
      <c r="F9" s="90">
        <v>11053.874460000001</v>
      </c>
      <c r="G9" s="91">
        <v>7.2897550000000005E-2</v>
      </c>
      <c r="H9" s="82" t="s">
        <v>140</v>
      </c>
    </row>
    <row r="10" spans="1:9" x14ac:dyDescent="0.2">
      <c r="A10" s="87">
        <v>4</v>
      </c>
      <c r="B10" s="88" t="s">
        <v>49</v>
      </c>
      <c r="C10" s="88" t="s">
        <v>50</v>
      </c>
      <c r="D10" s="88" t="s">
        <v>51</v>
      </c>
      <c r="E10" s="89">
        <v>85724</v>
      </c>
      <c r="F10" s="90">
        <v>7628.1501399999997</v>
      </c>
      <c r="G10" s="91">
        <v>5.0305750000000003E-2</v>
      </c>
      <c r="H10" s="82" t="s">
        <v>140</v>
      </c>
    </row>
    <row r="11" spans="1:9" x14ac:dyDescent="0.2">
      <c r="A11" s="87">
        <v>5</v>
      </c>
      <c r="B11" s="88" t="s">
        <v>795</v>
      </c>
      <c r="C11" s="88" t="s">
        <v>796</v>
      </c>
      <c r="D11" s="88" t="s">
        <v>115</v>
      </c>
      <c r="E11" s="89">
        <v>146585</v>
      </c>
      <c r="F11" s="90">
        <v>7479.35304</v>
      </c>
      <c r="G11" s="91">
        <v>4.9324470000000002E-2</v>
      </c>
      <c r="H11" s="82" t="s">
        <v>140</v>
      </c>
    </row>
    <row r="12" spans="1:9" x14ac:dyDescent="0.2">
      <c r="A12" s="87">
        <v>6</v>
      </c>
      <c r="B12" s="88" t="s">
        <v>230</v>
      </c>
      <c r="C12" s="88" t="s">
        <v>231</v>
      </c>
      <c r="D12" s="88" t="s">
        <v>232</v>
      </c>
      <c r="E12" s="89">
        <v>157981</v>
      </c>
      <c r="F12" s="90">
        <v>6858.429153</v>
      </c>
      <c r="G12" s="91">
        <v>4.522963E-2</v>
      </c>
      <c r="H12" s="82" t="s">
        <v>140</v>
      </c>
    </row>
    <row r="13" spans="1:9" x14ac:dyDescent="0.2">
      <c r="A13" s="87">
        <v>7</v>
      </c>
      <c r="B13" s="88" t="s">
        <v>811</v>
      </c>
      <c r="C13" s="88" t="s">
        <v>812</v>
      </c>
      <c r="D13" s="88" t="s">
        <v>379</v>
      </c>
      <c r="E13" s="89">
        <v>431406</v>
      </c>
      <c r="F13" s="90">
        <v>6455.9907899999998</v>
      </c>
      <c r="G13" s="91">
        <v>4.257565E-2</v>
      </c>
      <c r="H13" s="82" t="s">
        <v>140</v>
      </c>
    </row>
    <row r="14" spans="1:9" x14ac:dyDescent="0.2">
      <c r="A14" s="87">
        <v>8</v>
      </c>
      <c r="B14" s="88" t="s">
        <v>75</v>
      </c>
      <c r="C14" s="88" t="s">
        <v>76</v>
      </c>
      <c r="D14" s="88" t="s">
        <v>77</v>
      </c>
      <c r="E14" s="89">
        <v>113060</v>
      </c>
      <c r="F14" s="90">
        <v>5917.5604000000003</v>
      </c>
      <c r="G14" s="91">
        <v>3.9024839999999998E-2</v>
      </c>
      <c r="H14" s="82" t="s">
        <v>140</v>
      </c>
    </row>
    <row r="15" spans="1:9" x14ac:dyDescent="0.2">
      <c r="A15" s="87">
        <v>9</v>
      </c>
      <c r="B15" s="88" t="s">
        <v>32</v>
      </c>
      <c r="C15" s="88" t="s">
        <v>33</v>
      </c>
      <c r="D15" s="88" t="s">
        <v>34</v>
      </c>
      <c r="E15" s="89">
        <v>206726</v>
      </c>
      <c r="F15" s="90">
        <v>5144.5832360000004</v>
      </c>
      <c r="G15" s="91">
        <v>3.3927239999999997E-2</v>
      </c>
      <c r="H15" s="82" t="s">
        <v>140</v>
      </c>
    </row>
    <row r="16" spans="1:9" x14ac:dyDescent="0.2">
      <c r="A16" s="87">
        <v>10</v>
      </c>
      <c r="B16" s="88" t="s">
        <v>855</v>
      </c>
      <c r="C16" s="88" t="s">
        <v>856</v>
      </c>
      <c r="D16" s="88" t="s">
        <v>282</v>
      </c>
      <c r="E16" s="89">
        <v>1146148</v>
      </c>
      <c r="F16" s="90">
        <v>4589.7496659999997</v>
      </c>
      <c r="G16" s="91">
        <v>3.026825E-2</v>
      </c>
      <c r="H16" s="82" t="s">
        <v>140</v>
      </c>
    </row>
    <row r="17" spans="1:8" ht="25.5" x14ac:dyDescent="0.2">
      <c r="A17" s="87">
        <v>11</v>
      </c>
      <c r="B17" s="88" t="s">
        <v>237</v>
      </c>
      <c r="C17" s="88" t="s">
        <v>238</v>
      </c>
      <c r="D17" s="88" t="s">
        <v>220</v>
      </c>
      <c r="E17" s="89">
        <v>247522</v>
      </c>
      <c r="F17" s="90">
        <v>4250.2002620000003</v>
      </c>
      <c r="G17" s="91">
        <v>2.802901E-2</v>
      </c>
      <c r="H17" s="82" t="s">
        <v>140</v>
      </c>
    </row>
    <row r="18" spans="1:8" x14ac:dyDescent="0.2">
      <c r="A18" s="87">
        <v>12</v>
      </c>
      <c r="B18" s="88" t="s">
        <v>484</v>
      </c>
      <c r="C18" s="88" t="s">
        <v>485</v>
      </c>
      <c r="D18" s="88" t="s">
        <v>232</v>
      </c>
      <c r="E18" s="89">
        <v>34303</v>
      </c>
      <c r="F18" s="90">
        <v>4160.9539000000004</v>
      </c>
      <c r="G18" s="91">
        <v>2.7440450000000002E-2</v>
      </c>
      <c r="H18" s="82" t="s">
        <v>140</v>
      </c>
    </row>
    <row r="19" spans="1:8" x14ac:dyDescent="0.2">
      <c r="A19" s="87">
        <v>13</v>
      </c>
      <c r="B19" s="88" t="s">
        <v>633</v>
      </c>
      <c r="C19" s="88" t="s">
        <v>634</v>
      </c>
      <c r="D19" s="88" t="s">
        <v>635</v>
      </c>
      <c r="E19" s="89">
        <v>1554670</v>
      </c>
      <c r="F19" s="90">
        <v>3972.1818499999999</v>
      </c>
      <c r="G19" s="91">
        <v>2.6195550000000001E-2</v>
      </c>
      <c r="H19" s="82" t="s">
        <v>140</v>
      </c>
    </row>
    <row r="20" spans="1:8" x14ac:dyDescent="0.2">
      <c r="A20" s="87">
        <v>14</v>
      </c>
      <c r="B20" s="88" t="s">
        <v>758</v>
      </c>
      <c r="C20" s="88" t="s">
        <v>759</v>
      </c>
      <c r="D20" s="88" t="s">
        <v>227</v>
      </c>
      <c r="E20" s="89">
        <v>134985</v>
      </c>
      <c r="F20" s="90">
        <v>3887.4330150000001</v>
      </c>
      <c r="G20" s="91">
        <v>2.563665E-2</v>
      </c>
      <c r="H20" s="82" t="s">
        <v>140</v>
      </c>
    </row>
    <row r="21" spans="1:8" x14ac:dyDescent="0.2">
      <c r="A21" s="87">
        <v>15</v>
      </c>
      <c r="B21" s="88" t="s">
        <v>47</v>
      </c>
      <c r="C21" s="88" t="s">
        <v>48</v>
      </c>
      <c r="D21" s="88" t="s">
        <v>44</v>
      </c>
      <c r="E21" s="89">
        <v>240711</v>
      </c>
      <c r="F21" s="90">
        <v>3499.9379399999998</v>
      </c>
      <c r="G21" s="91">
        <v>2.308122E-2</v>
      </c>
      <c r="H21" s="82" t="s">
        <v>140</v>
      </c>
    </row>
    <row r="22" spans="1:8" x14ac:dyDescent="0.2">
      <c r="A22" s="87">
        <v>16</v>
      </c>
      <c r="B22" s="88" t="s">
        <v>348</v>
      </c>
      <c r="C22" s="88" t="s">
        <v>349</v>
      </c>
      <c r="D22" s="88" t="s">
        <v>118</v>
      </c>
      <c r="E22" s="89">
        <v>1403115</v>
      </c>
      <c r="F22" s="90">
        <v>3289.0418715000001</v>
      </c>
      <c r="G22" s="91">
        <v>2.169041E-2</v>
      </c>
      <c r="H22" s="82" t="s">
        <v>140</v>
      </c>
    </row>
    <row r="23" spans="1:8" ht="25.5" x14ac:dyDescent="0.2">
      <c r="A23" s="87">
        <v>17</v>
      </c>
      <c r="B23" s="88" t="s">
        <v>218</v>
      </c>
      <c r="C23" s="88" t="s">
        <v>219</v>
      </c>
      <c r="D23" s="88" t="s">
        <v>220</v>
      </c>
      <c r="E23" s="89">
        <v>163766</v>
      </c>
      <c r="F23" s="90">
        <v>3070.6125000000002</v>
      </c>
      <c r="G23" s="91">
        <v>2.0249920000000001E-2</v>
      </c>
      <c r="H23" s="82" t="s">
        <v>140</v>
      </c>
    </row>
    <row r="24" spans="1:8" x14ac:dyDescent="0.2">
      <c r="A24" s="87">
        <v>18</v>
      </c>
      <c r="B24" s="88" t="s">
        <v>807</v>
      </c>
      <c r="C24" s="88" t="s">
        <v>808</v>
      </c>
      <c r="D24" s="88" t="s">
        <v>282</v>
      </c>
      <c r="E24" s="89">
        <v>202634</v>
      </c>
      <c r="F24" s="90">
        <v>3019.2465999999999</v>
      </c>
      <c r="G24" s="91">
        <v>1.9911180000000001E-2</v>
      </c>
      <c r="H24" s="82" t="s">
        <v>140</v>
      </c>
    </row>
    <row r="25" spans="1:8" x14ac:dyDescent="0.2">
      <c r="A25" s="87">
        <v>19</v>
      </c>
      <c r="B25" s="88" t="s">
        <v>860</v>
      </c>
      <c r="C25" s="88" t="s">
        <v>861</v>
      </c>
      <c r="D25" s="88" t="s">
        <v>115</v>
      </c>
      <c r="E25" s="89">
        <v>366881</v>
      </c>
      <c r="F25" s="90">
        <v>2946.6047515</v>
      </c>
      <c r="G25" s="91">
        <v>1.9432120000000001E-2</v>
      </c>
      <c r="H25" s="82" t="s">
        <v>140</v>
      </c>
    </row>
    <row r="26" spans="1:8" x14ac:dyDescent="0.2">
      <c r="A26" s="87">
        <v>20</v>
      </c>
      <c r="B26" s="88" t="s">
        <v>863</v>
      </c>
      <c r="C26" s="88" t="s">
        <v>864</v>
      </c>
      <c r="D26" s="88" t="s">
        <v>379</v>
      </c>
      <c r="E26" s="89">
        <v>430517</v>
      </c>
      <c r="F26" s="90">
        <v>2693.7448690000001</v>
      </c>
      <c r="G26" s="91">
        <v>1.7764579999999999E-2</v>
      </c>
      <c r="H26" s="82" t="s">
        <v>140</v>
      </c>
    </row>
    <row r="27" spans="1:8" x14ac:dyDescent="0.2">
      <c r="A27" s="87">
        <v>21</v>
      </c>
      <c r="B27" s="88" t="s">
        <v>221</v>
      </c>
      <c r="C27" s="88" t="s">
        <v>222</v>
      </c>
      <c r="D27" s="88" t="s">
        <v>51</v>
      </c>
      <c r="E27" s="89">
        <v>289041</v>
      </c>
      <c r="F27" s="90">
        <v>2621.312829</v>
      </c>
      <c r="G27" s="91">
        <v>1.7286900000000001E-2</v>
      </c>
      <c r="H27" s="82" t="s">
        <v>140</v>
      </c>
    </row>
    <row r="28" spans="1:8" x14ac:dyDescent="0.2">
      <c r="A28" s="87">
        <v>22</v>
      </c>
      <c r="B28" s="88" t="s">
        <v>716</v>
      </c>
      <c r="C28" s="88" t="s">
        <v>717</v>
      </c>
      <c r="D28" s="88" t="s">
        <v>115</v>
      </c>
      <c r="E28" s="89">
        <v>96237</v>
      </c>
      <c r="F28" s="90">
        <v>2553.7450319999998</v>
      </c>
      <c r="G28" s="91">
        <v>1.6841310000000002E-2</v>
      </c>
      <c r="H28" s="82" t="s">
        <v>140</v>
      </c>
    </row>
    <row r="29" spans="1:8" ht="51" x14ac:dyDescent="0.2">
      <c r="A29" s="87">
        <v>23</v>
      </c>
      <c r="B29" s="88" t="s">
        <v>404</v>
      </c>
      <c r="C29" s="88" t="s">
        <v>405</v>
      </c>
      <c r="D29" s="88" t="s">
        <v>126</v>
      </c>
      <c r="E29" s="89">
        <v>540587</v>
      </c>
      <c r="F29" s="90">
        <v>2546.7053569999998</v>
      </c>
      <c r="G29" s="91">
        <v>1.679489E-2</v>
      </c>
      <c r="H29" s="82" t="s">
        <v>140</v>
      </c>
    </row>
    <row r="30" spans="1:8" x14ac:dyDescent="0.2">
      <c r="A30" s="87">
        <v>24</v>
      </c>
      <c r="B30" s="88" t="s">
        <v>799</v>
      </c>
      <c r="C30" s="88" t="s">
        <v>800</v>
      </c>
      <c r="D30" s="88" t="s">
        <v>232</v>
      </c>
      <c r="E30" s="89">
        <v>112192</v>
      </c>
      <c r="F30" s="90">
        <v>2473.8335999999999</v>
      </c>
      <c r="G30" s="91">
        <v>1.631432E-2</v>
      </c>
      <c r="H30" s="82" t="s">
        <v>140</v>
      </c>
    </row>
    <row r="31" spans="1:8" x14ac:dyDescent="0.2">
      <c r="A31" s="87">
        <v>25</v>
      </c>
      <c r="B31" s="88" t="s">
        <v>327</v>
      </c>
      <c r="C31" s="88" t="s">
        <v>328</v>
      </c>
      <c r="D31" s="88" t="s">
        <v>245</v>
      </c>
      <c r="E31" s="89">
        <v>152068</v>
      </c>
      <c r="F31" s="90">
        <v>2429.8945720000002</v>
      </c>
      <c r="G31" s="91">
        <v>1.6024549999999999E-2</v>
      </c>
      <c r="H31" s="82" t="s">
        <v>140</v>
      </c>
    </row>
    <row r="32" spans="1:8" x14ac:dyDescent="0.2">
      <c r="A32" s="87">
        <v>26</v>
      </c>
      <c r="B32" s="88" t="s">
        <v>865</v>
      </c>
      <c r="C32" s="88" t="s">
        <v>866</v>
      </c>
      <c r="D32" s="88" t="s">
        <v>392</v>
      </c>
      <c r="E32" s="89">
        <v>6087</v>
      </c>
      <c r="F32" s="90">
        <v>2179.1460000000002</v>
      </c>
      <c r="G32" s="91">
        <v>1.4370920000000001E-2</v>
      </c>
      <c r="H32" s="82" t="s">
        <v>140</v>
      </c>
    </row>
    <row r="33" spans="1:8" x14ac:dyDescent="0.2">
      <c r="A33" s="87">
        <v>27</v>
      </c>
      <c r="B33" s="88" t="s">
        <v>305</v>
      </c>
      <c r="C33" s="88" t="s">
        <v>306</v>
      </c>
      <c r="D33" s="88" t="s">
        <v>115</v>
      </c>
      <c r="E33" s="89">
        <v>425073</v>
      </c>
      <c r="F33" s="90">
        <v>2115.8008574999999</v>
      </c>
      <c r="G33" s="91">
        <v>1.3953180000000001E-2</v>
      </c>
      <c r="H33" s="82" t="s">
        <v>140</v>
      </c>
    </row>
    <row r="34" spans="1:8" x14ac:dyDescent="0.2">
      <c r="A34" s="87">
        <v>28</v>
      </c>
      <c r="B34" s="88" t="s">
        <v>356</v>
      </c>
      <c r="C34" s="88" t="s">
        <v>357</v>
      </c>
      <c r="D34" s="88" t="s">
        <v>115</v>
      </c>
      <c r="E34" s="89">
        <v>133862</v>
      </c>
      <c r="F34" s="90">
        <v>2022.65482</v>
      </c>
      <c r="G34" s="91">
        <v>1.3338900000000001E-2</v>
      </c>
      <c r="H34" s="82" t="s">
        <v>140</v>
      </c>
    </row>
    <row r="35" spans="1:8" x14ac:dyDescent="0.2">
      <c r="A35" s="87">
        <v>29</v>
      </c>
      <c r="B35" s="88" t="s">
        <v>337</v>
      </c>
      <c r="C35" s="88" t="s">
        <v>338</v>
      </c>
      <c r="D35" s="88" t="s">
        <v>34</v>
      </c>
      <c r="E35" s="89">
        <v>131247</v>
      </c>
      <c r="F35" s="90">
        <v>1935.368262</v>
      </c>
      <c r="G35" s="91">
        <v>1.276327E-2</v>
      </c>
      <c r="H35" s="82" t="s">
        <v>140</v>
      </c>
    </row>
    <row r="36" spans="1:8" x14ac:dyDescent="0.2">
      <c r="A36" s="87">
        <v>30</v>
      </c>
      <c r="B36" s="88" t="s">
        <v>235</v>
      </c>
      <c r="C36" s="88" t="s">
        <v>236</v>
      </c>
      <c r="D36" s="88" t="s">
        <v>118</v>
      </c>
      <c r="E36" s="89">
        <v>384532</v>
      </c>
      <c r="F36" s="90">
        <v>1907.27872</v>
      </c>
      <c r="G36" s="91">
        <v>1.257803E-2</v>
      </c>
      <c r="H36" s="82" t="s">
        <v>140</v>
      </c>
    </row>
    <row r="37" spans="1:8" x14ac:dyDescent="0.2">
      <c r="A37" s="87">
        <v>31</v>
      </c>
      <c r="B37" s="88" t="s">
        <v>246</v>
      </c>
      <c r="C37" s="88" t="s">
        <v>247</v>
      </c>
      <c r="D37" s="88" t="s">
        <v>115</v>
      </c>
      <c r="E37" s="89">
        <v>91687</v>
      </c>
      <c r="F37" s="90">
        <v>1556.6618860000001</v>
      </c>
      <c r="G37" s="91">
        <v>1.02658E-2</v>
      </c>
      <c r="H37" s="82" t="s">
        <v>140</v>
      </c>
    </row>
    <row r="38" spans="1:8" ht="25.5" x14ac:dyDescent="0.2">
      <c r="A38" s="87">
        <v>32</v>
      </c>
      <c r="B38" s="88" t="s">
        <v>228</v>
      </c>
      <c r="C38" s="88" t="s">
        <v>229</v>
      </c>
      <c r="D38" s="88" t="s">
        <v>203</v>
      </c>
      <c r="E38" s="89">
        <v>129575</v>
      </c>
      <c r="F38" s="90">
        <v>1522.5062499999999</v>
      </c>
      <c r="G38" s="91">
        <v>1.0040550000000001E-2</v>
      </c>
      <c r="H38" s="82" t="s">
        <v>140</v>
      </c>
    </row>
    <row r="39" spans="1:8" x14ac:dyDescent="0.2">
      <c r="A39" s="87">
        <v>33</v>
      </c>
      <c r="B39" s="88" t="s">
        <v>472</v>
      </c>
      <c r="C39" s="88" t="s">
        <v>473</v>
      </c>
      <c r="D39" s="88" t="s">
        <v>183</v>
      </c>
      <c r="E39" s="89">
        <v>327000</v>
      </c>
      <c r="F39" s="90">
        <v>1516.626</v>
      </c>
      <c r="G39" s="91">
        <v>1.000177E-2</v>
      </c>
      <c r="H39" s="82" t="s">
        <v>140</v>
      </c>
    </row>
    <row r="40" spans="1:8" x14ac:dyDescent="0.2">
      <c r="A40" s="87">
        <v>34</v>
      </c>
      <c r="B40" s="88" t="s">
        <v>301</v>
      </c>
      <c r="C40" s="88" t="s">
        <v>302</v>
      </c>
      <c r="D40" s="88" t="s">
        <v>51</v>
      </c>
      <c r="E40" s="89">
        <v>194442</v>
      </c>
      <c r="F40" s="90">
        <v>1483.2035760000001</v>
      </c>
      <c r="G40" s="91">
        <v>9.7813599999999994E-3</v>
      </c>
      <c r="H40" s="82" t="s">
        <v>140</v>
      </c>
    </row>
    <row r="41" spans="1:8" x14ac:dyDescent="0.2">
      <c r="A41" s="87">
        <v>35</v>
      </c>
      <c r="B41" s="88" t="s">
        <v>775</v>
      </c>
      <c r="C41" s="88" t="s">
        <v>776</v>
      </c>
      <c r="D41" s="88" t="s">
        <v>290</v>
      </c>
      <c r="E41" s="89">
        <v>17791</v>
      </c>
      <c r="F41" s="90">
        <v>1303.90239</v>
      </c>
      <c r="G41" s="91">
        <v>8.5989099999999995E-3</v>
      </c>
      <c r="H41" s="82" t="s">
        <v>140</v>
      </c>
    </row>
    <row r="42" spans="1:8" x14ac:dyDescent="0.2">
      <c r="A42" s="87">
        <v>36</v>
      </c>
      <c r="B42" s="88" t="s">
        <v>448</v>
      </c>
      <c r="C42" s="88" t="s">
        <v>449</v>
      </c>
      <c r="D42" s="88" t="s">
        <v>392</v>
      </c>
      <c r="E42" s="89">
        <v>61416</v>
      </c>
      <c r="F42" s="90">
        <v>723.23481600000002</v>
      </c>
      <c r="G42" s="91">
        <v>4.76955E-3</v>
      </c>
      <c r="H42" s="82" t="s">
        <v>140</v>
      </c>
    </row>
    <row r="43" spans="1:8" x14ac:dyDescent="0.2">
      <c r="A43" s="92"/>
      <c r="B43" s="92"/>
      <c r="C43" s="93" t="s">
        <v>139</v>
      </c>
      <c r="D43" s="92"/>
      <c r="E43" s="92" t="s">
        <v>140</v>
      </c>
      <c r="F43" s="94">
        <v>146831.06057550001</v>
      </c>
      <c r="G43" s="95">
        <v>0.96831423000000005</v>
      </c>
      <c r="H43" s="82" t="s">
        <v>140</v>
      </c>
    </row>
    <row r="44" spans="1:8" x14ac:dyDescent="0.2">
      <c r="A44" s="92"/>
      <c r="B44" s="92"/>
      <c r="C44" s="96"/>
      <c r="D44" s="92"/>
      <c r="E44" s="92"/>
      <c r="F44" s="97"/>
      <c r="G44" s="97"/>
      <c r="H44" s="82" t="s">
        <v>140</v>
      </c>
    </row>
    <row r="45" spans="1:8" x14ac:dyDescent="0.2">
      <c r="A45" s="92"/>
      <c r="B45" s="92"/>
      <c r="C45" s="93" t="s">
        <v>141</v>
      </c>
      <c r="D45" s="92"/>
      <c r="E45" s="92"/>
      <c r="F45" s="92"/>
      <c r="G45" s="92"/>
      <c r="H45" s="82" t="s">
        <v>140</v>
      </c>
    </row>
    <row r="46" spans="1:8" x14ac:dyDescent="0.2">
      <c r="A46" s="92"/>
      <c r="B46" s="92"/>
      <c r="C46" s="93" t="s">
        <v>139</v>
      </c>
      <c r="D46" s="92"/>
      <c r="E46" s="92" t="s">
        <v>140</v>
      </c>
      <c r="F46" s="98" t="s">
        <v>142</v>
      </c>
      <c r="G46" s="95">
        <v>0</v>
      </c>
      <c r="H46" s="82" t="s">
        <v>140</v>
      </c>
    </row>
    <row r="47" spans="1:8" x14ac:dyDescent="0.2">
      <c r="A47" s="92"/>
      <c r="B47" s="92"/>
      <c r="C47" s="96"/>
      <c r="D47" s="92"/>
      <c r="E47" s="92"/>
      <c r="F47" s="97"/>
      <c r="G47" s="97"/>
      <c r="H47" s="82" t="s">
        <v>140</v>
      </c>
    </row>
    <row r="48" spans="1:8" x14ac:dyDescent="0.2">
      <c r="A48" s="92"/>
      <c r="B48" s="92"/>
      <c r="C48" s="93" t="s">
        <v>143</v>
      </c>
      <c r="D48" s="92"/>
      <c r="E48" s="92"/>
      <c r="F48" s="92"/>
      <c r="G48" s="92"/>
      <c r="H48" s="82" t="s">
        <v>140</v>
      </c>
    </row>
    <row r="49" spans="1:8" x14ac:dyDescent="0.2">
      <c r="A49" s="92"/>
      <c r="B49" s="92"/>
      <c r="C49" s="93" t="s">
        <v>139</v>
      </c>
      <c r="D49" s="92"/>
      <c r="E49" s="92" t="s">
        <v>140</v>
      </c>
      <c r="F49" s="98" t="s">
        <v>142</v>
      </c>
      <c r="G49" s="95">
        <v>0</v>
      </c>
      <c r="H49" s="82" t="s">
        <v>140</v>
      </c>
    </row>
    <row r="50" spans="1:8" x14ac:dyDescent="0.2">
      <c r="A50" s="92"/>
      <c r="B50" s="92"/>
      <c r="C50" s="96"/>
      <c r="D50" s="92"/>
      <c r="E50" s="92"/>
      <c r="F50" s="97"/>
      <c r="G50" s="97"/>
      <c r="H50" s="82" t="s">
        <v>140</v>
      </c>
    </row>
    <row r="51" spans="1:8" x14ac:dyDescent="0.2">
      <c r="A51" s="92"/>
      <c r="B51" s="92"/>
      <c r="C51" s="93" t="s">
        <v>144</v>
      </c>
      <c r="D51" s="92"/>
      <c r="E51" s="92"/>
      <c r="F51" s="92"/>
      <c r="G51" s="92"/>
      <c r="H51" s="82" t="s">
        <v>140</v>
      </c>
    </row>
    <row r="52" spans="1:8" x14ac:dyDescent="0.2">
      <c r="A52" s="92"/>
      <c r="B52" s="92"/>
      <c r="C52" s="93" t="s">
        <v>139</v>
      </c>
      <c r="D52" s="92"/>
      <c r="E52" s="92" t="s">
        <v>140</v>
      </c>
      <c r="F52" s="98" t="s">
        <v>142</v>
      </c>
      <c r="G52" s="95">
        <v>0</v>
      </c>
      <c r="H52" s="82" t="s">
        <v>140</v>
      </c>
    </row>
    <row r="53" spans="1:8" x14ac:dyDescent="0.2">
      <c r="A53" s="92"/>
      <c r="B53" s="92"/>
      <c r="C53" s="96"/>
      <c r="D53" s="92"/>
      <c r="E53" s="92"/>
      <c r="F53" s="97"/>
      <c r="G53" s="97"/>
      <c r="H53" s="82" t="s">
        <v>140</v>
      </c>
    </row>
    <row r="54" spans="1:8" x14ac:dyDescent="0.2">
      <c r="A54" s="92"/>
      <c r="B54" s="92"/>
      <c r="C54" s="93" t="s">
        <v>145</v>
      </c>
      <c r="D54" s="92"/>
      <c r="E54" s="92"/>
      <c r="F54" s="97"/>
      <c r="G54" s="97"/>
      <c r="H54" s="82" t="s">
        <v>140</v>
      </c>
    </row>
    <row r="55" spans="1:8" x14ac:dyDescent="0.2">
      <c r="A55" s="92"/>
      <c r="B55" s="92"/>
      <c r="C55" s="93" t="s">
        <v>139</v>
      </c>
      <c r="D55" s="92"/>
      <c r="E55" s="92" t="s">
        <v>140</v>
      </c>
      <c r="F55" s="98" t="s">
        <v>142</v>
      </c>
      <c r="G55" s="95">
        <v>0</v>
      </c>
      <c r="H55" s="82" t="s">
        <v>140</v>
      </c>
    </row>
    <row r="56" spans="1:8" x14ac:dyDescent="0.2">
      <c r="A56" s="92"/>
      <c r="B56" s="92"/>
      <c r="C56" s="96"/>
      <c r="D56" s="92"/>
      <c r="E56" s="92"/>
      <c r="F56" s="97"/>
      <c r="G56" s="97"/>
      <c r="H56" s="82" t="s">
        <v>140</v>
      </c>
    </row>
    <row r="57" spans="1:8" x14ac:dyDescent="0.2">
      <c r="A57" s="92"/>
      <c r="B57" s="92"/>
      <c r="C57" s="93" t="s">
        <v>146</v>
      </c>
      <c r="D57" s="92"/>
      <c r="E57" s="92"/>
      <c r="F57" s="97"/>
      <c r="G57" s="97"/>
      <c r="H57" s="82" t="s">
        <v>140</v>
      </c>
    </row>
    <row r="58" spans="1:8" x14ac:dyDescent="0.2">
      <c r="A58" s="87">
        <v>1</v>
      </c>
      <c r="B58" s="88"/>
      <c r="C58" s="88" t="s">
        <v>1155</v>
      </c>
      <c r="D58" s="88" t="s">
        <v>498</v>
      </c>
      <c r="E58" s="89">
        <v>346250</v>
      </c>
      <c r="F58" s="90">
        <v>1683.81375</v>
      </c>
      <c r="G58" s="91">
        <v>1.1104330000000001E-2</v>
      </c>
      <c r="H58" s="82" t="s">
        <v>140</v>
      </c>
    </row>
    <row r="59" spans="1:8" x14ac:dyDescent="0.2">
      <c r="A59" s="87">
        <v>2</v>
      </c>
      <c r="B59" s="88"/>
      <c r="C59" s="88" t="s">
        <v>1161</v>
      </c>
      <c r="D59" s="88" t="s">
        <v>498</v>
      </c>
      <c r="E59" s="89">
        <v>275</v>
      </c>
      <c r="F59" s="90">
        <v>6.1792499999999997</v>
      </c>
      <c r="G59" s="91" t="s">
        <v>138</v>
      </c>
      <c r="H59" s="82" t="s">
        <v>140</v>
      </c>
    </row>
    <row r="60" spans="1:8" x14ac:dyDescent="0.2">
      <c r="A60" s="92"/>
      <c r="B60" s="92"/>
      <c r="C60" s="93" t="s">
        <v>139</v>
      </c>
      <c r="D60" s="92"/>
      <c r="E60" s="92" t="s">
        <v>140</v>
      </c>
      <c r="F60" s="94">
        <v>1689.9929999999999</v>
      </c>
      <c r="G60" s="95">
        <v>1.114508E-2</v>
      </c>
      <c r="H60" s="82" t="s">
        <v>140</v>
      </c>
    </row>
    <row r="61" spans="1:8" x14ac:dyDescent="0.2">
      <c r="A61" s="92"/>
      <c r="B61" s="92"/>
      <c r="C61" s="96"/>
      <c r="D61" s="92"/>
      <c r="E61" s="92"/>
      <c r="F61" s="97"/>
      <c r="G61" s="97"/>
      <c r="H61" s="82" t="s">
        <v>140</v>
      </c>
    </row>
    <row r="62" spans="1:8" x14ac:dyDescent="0.2">
      <c r="A62" s="92"/>
      <c r="B62" s="92"/>
      <c r="C62" s="93" t="s">
        <v>147</v>
      </c>
      <c r="D62" s="92"/>
      <c r="E62" s="92"/>
      <c r="F62" s="94">
        <v>148521.0535755</v>
      </c>
      <c r="G62" s="95">
        <v>0.97945930999999997</v>
      </c>
      <c r="H62" s="82" t="s">
        <v>140</v>
      </c>
    </row>
    <row r="63" spans="1:8" x14ac:dyDescent="0.2">
      <c r="A63" s="92"/>
      <c r="B63" s="92"/>
      <c r="C63" s="96"/>
      <c r="D63" s="92"/>
      <c r="E63" s="92"/>
      <c r="F63" s="97"/>
      <c r="G63" s="97"/>
      <c r="H63" s="82" t="s">
        <v>140</v>
      </c>
    </row>
    <row r="64" spans="1:8" x14ac:dyDescent="0.2">
      <c r="A64" s="92"/>
      <c r="B64" s="92"/>
      <c r="C64" s="93" t="s">
        <v>148</v>
      </c>
      <c r="D64" s="92"/>
      <c r="E64" s="92"/>
      <c r="F64" s="97"/>
      <c r="G64" s="97"/>
      <c r="H64" s="82" t="s">
        <v>140</v>
      </c>
    </row>
    <row r="65" spans="1:8" x14ac:dyDescent="0.2">
      <c r="A65" s="92"/>
      <c r="B65" s="92"/>
      <c r="C65" s="93" t="s">
        <v>10</v>
      </c>
      <c r="D65" s="92"/>
      <c r="E65" s="92"/>
      <c r="F65" s="97"/>
      <c r="G65" s="97"/>
      <c r="H65" s="82" t="s">
        <v>140</v>
      </c>
    </row>
    <row r="66" spans="1:8" x14ac:dyDescent="0.2">
      <c r="A66" s="92"/>
      <c r="B66" s="92"/>
      <c r="C66" s="93" t="s">
        <v>139</v>
      </c>
      <c r="D66" s="92"/>
      <c r="E66" s="92" t="s">
        <v>140</v>
      </c>
      <c r="F66" s="98" t="s">
        <v>142</v>
      </c>
      <c r="G66" s="95">
        <v>0</v>
      </c>
      <c r="H66" s="82" t="s">
        <v>140</v>
      </c>
    </row>
    <row r="67" spans="1:8" x14ac:dyDescent="0.2">
      <c r="A67" s="92"/>
      <c r="B67" s="92"/>
      <c r="C67" s="96"/>
      <c r="D67" s="92"/>
      <c r="E67" s="92"/>
      <c r="F67" s="97"/>
      <c r="G67" s="97"/>
      <c r="H67" s="82" t="s">
        <v>140</v>
      </c>
    </row>
    <row r="68" spans="1:8" x14ac:dyDescent="0.2">
      <c r="A68" s="92"/>
      <c r="B68" s="92"/>
      <c r="C68" s="93" t="s">
        <v>149</v>
      </c>
      <c r="D68" s="92"/>
      <c r="E68" s="92"/>
      <c r="F68" s="92"/>
      <c r="G68" s="92"/>
      <c r="H68" s="82" t="s">
        <v>140</v>
      </c>
    </row>
    <row r="69" spans="1:8" x14ac:dyDescent="0.2">
      <c r="A69" s="92"/>
      <c r="B69" s="92"/>
      <c r="C69" s="93" t="s">
        <v>139</v>
      </c>
      <c r="D69" s="92"/>
      <c r="E69" s="92" t="s">
        <v>140</v>
      </c>
      <c r="F69" s="98" t="s">
        <v>142</v>
      </c>
      <c r="G69" s="95">
        <v>0</v>
      </c>
      <c r="H69" s="82" t="s">
        <v>140</v>
      </c>
    </row>
    <row r="70" spans="1:8" x14ac:dyDescent="0.2">
      <c r="A70" s="92"/>
      <c r="B70" s="92"/>
      <c r="C70" s="96"/>
      <c r="D70" s="92"/>
      <c r="E70" s="92"/>
      <c r="F70" s="97"/>
      <c r="G70" s="97"/>
      <c r="H70" s="82" t="s">
        <v>140</v>
      </c>
    </row>
    <row r="71" spans="1:8" x14ac:dyDescent="0.2">
      <c r="A71" s="92"/>
      <c r="B71" s="92"/>
      <c r="C71" s="93" t="s">
        <v>150</v>
      </c>
      <c r="D71" s="92"/>
      <c r="E71" s="92"/>
      <c r="F71" s="92"/>
      <c r="G71" s="92"/>
      <c r="H71" s="82" t="s">
        <v>140</v>
      </c>
    </row>
    <row r="72" spans="1:8" x14ac:dyDescent="0.2">
      <c r="A72" s="92"/>
      <c r="B72" s="92"/>
      <c r="C72" s="93" t="s">
        <v>139</v>
      </c>
      <c r="D72" s="92"/>
      <c r="E72" s="92" t="s">
        <v>140</v>
      </c>
      <c r="F72" s="98" t="s">
        <v>142</v>
      </c>
      <c r="G72" s="95">
        <v>0</v>
      </c>
      <c r="H72" s="82" t="s">
        <v>140</v>
      </c>
    </row>
    <row r="73" spans="1:8" x14ac:dyDescent="0.2">
      <c r="A73" s="92"/>
      <c r="B73" s="92"/>
      <c r="C73" s="96"/>
      <c r="D73" s="92"/>
      <c r="E73" s="92"/>
      <c r="F73" s="97"/>
      <c r="G73" s="97"/>
      <c r="H73" s="82" t="s">
        <v>140</v>
      </c>
    </row>
    <row r="74" spans="1:8" x14ac:dyDescent="0.2">
      <c r="A74" s="92"/>
      <c r="B74" s="92"/>
      <c r="C74" s="93" t="s">
        <v>151</v>
      </c>
      <c r="D74" s="92"/>
      <c r="E74" s="92"/>
      <c r="F74" s="97"/>
      <c r="G74" s="97"/>
      <c r="H74" s="82" t="s">
        <v>140</v>
      </c>
    </row>
    <row r="75" spans="1:8" x14ac:dyDescent="0.2">
      <c r="A75" s="92"/>
      <c r="B75" s="92"/>
      <c r="C75" s="93" t="s">
        <v>139</v>
      </c>
      <c r="D75" s="92"/>
      <c r="E75" s="92" t="s">
        <v>140</v>
      </c>
      <c r="F75" s="98" t="s">
        <v>142</v>
      </c>
      <c r="G75" s="95">
        <v>0</v>
      </c>
      <c r="H75" s="82" t="s">
        <v>140</v>
      </c>
    </row>
    <row r="76" spans="1:8" x14ac:dyDescent="0.2">
      <c r="A76" s="92"/>
      <c r="B76" s="92"/>
      <c r="C76" s="96"/>
      <c r="D76" s="92"/>
      <c r="E76" s="92"/>
      <c r="F76" s="97"/>
      <c r="G76" s="97"/>
      <c r="H76" s="82" t="s">
        <v>140</v>
      </c>
    </row>
    <row r="77" spans="1:8" x14ac:dyDescent="0.2">
      <c r="A77" s="92"/>
      <c r="B77" s="92"/>
      <c r="C77" s="93" t="s">
        <v>152</v>
      </c>
      <c r="D77" s="92"/>
      <c r="E77" s="92"/>
      <c r="F77" s="94">
        <v>0</v>
      </c>
      <c r="G77" s="95">
        <v>0</v>
      </c>
      <c r="H77" s="82" t="s">
        <v>140</v>
      </c>
    </row>
    <row r="78" spans="1:8" x14ac:dyDescent="0.2">
      <c r="A78" s="92"/>
      <c r="B78" s="92"/>
      <c r="C78" s="96"/>
      <c r="D78" s="92"/>
      <c r="E78" s="92"/>
      <c r="F78" s="97"/>
      <c r="G78" s="97"/>
      <c r="H78" s="82" t="s">
        <v>140</v>
      </c>
    </row>
    <row r="79" spans="1:8" x14ac:dyDescent="0.2">
      <c r="A79" s="92"/>
      <c r="B79" s="92"/>
      <c r="C79" s="93" t="s">
        <v>153</v>
      </c>
      <c r="D79" s="92"/>
      <c r="E79" s="92"/>
      <c r="F79" s="97"/>
      <c r="G79" s="97"/>
      <c r="H79" s="82" t="s">
        <v>140</v>
      </c>
    </row>
    <row r="80" spans="1:8" x14ac:dyDescent="0.2">
      <c r="A80" s="92"/>
      <c r="B80" s="92"/>
      <c r="C80" s="93" t="s">
        <v>154</v>
      </c>
      <c r="D80" s="92"/>
      <c r="E80" s="92"/>
      <c r="F80" s="97"/>
      <c r="G80" s="97"/>
      <c r="H80" s="82" t="s">
        <v>140</v>
      </c>
    </row>
    <row r="81" spans="1:8" x14ac:dyDescent="0.2">
      <c r="A81" s="92"/>
      <c r="B81" s="92"/>
      <c r="C81" s="93" t="s">
        <v>139</v>
      </c>
      <c r="D81" s="92"/>
      <c r="E81" s="92" t="s">
        <v>140</v>
      </c>
      <c r="F81" s="98" t="s">
        <v>142</v>
      </c>
      <c r="G81" s="95">
        <v>0</v>
      </c>
      <c r="H81" s="82" t="s">
        <v>140</v>
      </c>
    </row>
    <row r="82" spans="1:8" x14ac:dyDescent="0.2">
      <c r="A82" s="92"/>
      <c r="B82" s="92"/>
      <c r="C82" s="96"/>
      <c r="D82" s="92"/>
      <c r="E82" s="92"/>
      <c r="F82" s="97"/>
      <c r="G82" s="97"/>
      <c r="H82" s="82" t="s">
        <v>140</v>
      </c>
    </row>
    <row r="83" spans="1:8" x14ac:dyDescent="0.2">
      <c r="A83" s="92"/>
      <c r="B83" s="92"/>
      <c r="C83" s="93" t="s">
        <v>155</v>
      </c>
      <c r="D83" s="92"/>
      <c r="E83" s="92"/>
      <c r="F83" s="97"/>
      <c r="G83" s="97"/>
      <c r="H83" s="82" t="s">
        <v>140</v>
      </c>
    </row>
    <row r="84" spans="1:8" x14ac:dyDescent="0.2">
      <c r="A84" s="92"/>
      <c r="B84" s="92"/>
      <c r="C84" s="93" t="s">
        <v>139</v>
      </c>
      <c r="D84" s="92"/>
      <c r="E84" s="92" t="s">
        <v>140</v>
      </c>
      <c r="F84" s="98" t="s">
        <v>142</v>
      </c>
      <c r="G84" s="95">
        <v>0</v>
      </c>
      <c r="H84" s="82" t="s">
        <v>140</v>
      </c>
    </row>
    <row r="85" spans="1:8" x14ac:dyDescent="0.2">
      <c r="A85" s="92"/>
      <c r="B85" s="92"/>
      <c r="C85" s="96"/>
      <c r="D85" s="92"/>
      <c r="E85" s="92"/>
      <c r="F85" s="97"/>
      <c r="G85" s="97"/>
      <c r="H85" s="82" t="s">
        <v>140</v>
      </c>
    </row>
    <row r="86" spans="1:8" x14ac:dyDescent="0.2">
      <c r="A86" s="92"/>
      <c r="B86" s="92"/>
      <c r="C86" s="93" t="s">
        <v>156</v>
      </c>
      <c r="D86" s="92"/>
      <c r="E86" s="92"/>
      <c r="F86" s="97"/>
      <c r="G86" s="97"/>
      <c r="H86" s="82" t="s">
        <v>140</v>
      </c>
    </row>
    <row r="87" spans="1:8" x14ac:dyDescent="0.2">
      <c r="A87" s="92"/>
      <c r="B87" s="92"/>
      <c r="C87" s="93" t="s">
        <v>139</v>
      </c>
      <c r="D87" s="92"/>
      <c r="E87" s="92" t="s">
        <v>140</v>
      </c>
      <c r="F87" s="98" t="s">
        <v>142</v>
      </c>
      <c r="G87" s="95">
        <v>0</v>
      </c>
      <c r="H87" s="82" t="s">
        <v>140</v>
      </c>
    </row>
    <row r="88" spans="1:8" x14ac:dyDescent="0.2">
      <c r="A88" s="92"/>
      <c r="B88" s="92"/>
      <c r="C88" s="96"/>
      <c r="D88" s="92"/>
      <c r="E88" s="92"/>
      <c r="F88" s="97"/>
      <c r="G88" s="97"/>
      <c r="H88" s="82" t="s">
        <v>140</v>
      </c>
    </row>
    <row r="89" spans="1:8" x14ac:dyDescent="0.2">
      <c r="A89" s="92"/>
      <c r="B89" s="92"/>
      <c r="C89" s="93" t="s">
        <v>157</v>
      </c>
      <c r="D89" s="92"/>
      <c r="E89" s="92"/>
      <c r="F89" s="97"/>
      <c r="G89" s="97"/>
      <c r="H89" s="82" t="s">
        <v>140</v>
      </c>
    </row>
    <row r="90" spans="1:8" x14ac:dyDescent="0.2">
      <c r="A90" s="87">
        <v>1</v>
      </c>
      <c r="B90" s="88"/>
      <c r="C90" s="88" t="s">
        <v>158</v>
      </c>
      <c r="D90" s="88"/>
      <c r="E90" s="99"/>
      <c r="F90" s="90">
        <v>3477.7271629970001</v>
      </c>
      <c r="G90" s="91">
        <v>2.2934739999999999E-2</v>
      </c>
      <c r="H90" s="82">
        <v>5.01</v>
      </c>
    </row>
    <row r="91" spans="1:8" x14ac:dyDescent="0.2">
      <c r="A91" s="92"/>
      <c r="B91" s="92"/>
      <c r="C91" s="93" t="s">
        <v>139</v>
      </c>
      <c r="D91" s="92"/>
      <c r="E91" s="92" t="s">
        <v>140</v>
      </c>
      <c r="F91" s="94">
        <v>3477.7271629970001</v>
      </c>
      <c r="G91" s="95">
        <v>2.2934739999999999E-2</v>
      </c>
      <c r="H91" s="82" t="s">
        <v>140</v>
      </c>
    </row>
    <row r="92" spans="1:8" x14ac:dyDescent="0.2">
      <c r="A92" s="92"/>
      <c r="B92" s="92"/>
      <c r="C92" s="96"/>
      <c r="D92" s="92"/>
      <c r="E92" s="92"/>
      <c r="F92" s="97"/>
      <c r="G92" s="97"/>
      <c r="H92" s="82" t="s">
        <v>140</v>
      </c>
    </row>
    <row r="93" spans="1:8" x14ac:dyDescent="0.2">
      <c r="A93" s="92"/>
      <c r="B93" s="92"/>
      <c r="C93" s="93" t="s">
        <v>159</v>
      </c>
      <c r="D93" s="92"/>
      <c r="E93" s="92"/>
      <c r="F93" s="94">
        <v>3477.7271629970001</v>
      </c>
      <c r="G93" s="95">
        <v>2.2934739999999999E-2</v>
      </c>
      <c r="H93" s="82" t="s">
        <v>140</v>
      </c>
    </row>
    <row r="94" spans="1:8" x14ac:dyDescent="0.2">
      <c r="A94" s="92"/>
      <c r="B94" s="92"/>
      <c r="C94" s="97"/>
      <c r="D94" s="92"/>
      <c r="E94" s="92"/>
      <c r="F94" s="92"/>
      <c r="G94" s="92"/>
      <c r="H94" s="82" t="s">
        <v>140</v>
      </c>
    </row>
    <row r="95" spans="1:8" x14ac:dyDescent="0.2">
      <c r="A95" s="92"/>
      <c r="B95" s="92"/>
      <c r="C95" s="93" t="s">
        <v>160</v>
      </c>
      <c r="D95" s="92"/>
      <c r="E95" s="92"/>
      <c r="F95" s="92"/>
      <c r="G95" s="92"/>
      <c r="H95" s="82" t="s">
        <v>140</v>
      </c>
    </row>
    <row r="96" spans="1:8" x14ac:dyDescent="0.2">
      <c r="A96" s="92"/>
      <c r="B96" s="92"/>
      <c r="C96" s="93" t="s">
        <v>161</v>
      </c>
      <c r="D96" s="92"/>
      <c r="E96" s="92"/>
      <c r="F96" s="92"/>
      <c r="G96" s="92"/>
      <c r="H96" s="82" t="s">
        <v>140</v>
      </c>
    </row>
    <row r="97" spans="1:10" x14ac:dyDescent="0.2">
      <c r="A97" s="92"/>
      <c r="B97" s="92"/>
      <c r="C97" s="93" t="s">
        <v>139</v>
      </c>
      <c r="D97" s="92"/>
      <c r="E97" s="92" t="s">
        <v>140</v>
      </c>
      <c r="F97" s="98" t="s">
        <v>142</v>
      </c>
      <c r="G97" s="95">
        <v>0</v>
      </c>
      <c r="H97" s="82" t="s">
        <v>140</v>
      </c>
    </row>
    <row r="98" spans="1:10" x14ac:dyDescent="0.2">
      <c r="A98" s="92"/>
      <c r="B98" s="92"/>
      <c r="C98" s="96"/>
      <c r="D98" s="92"/>
      <c r="E98" s="92"/>
      <c r="F98" s="97"/>
      <c r="G98" s="97"/>
      <c r="H98" s="82" t="s">
        <v>140</v>
      </c>
    </row>
    <row r="99" spans="1:10" x14ac:dyDescent="0.2">
      <c r="A99" s="92"/>
      <c r="B99" s="92"/>
      <c r="C99" s="93" t="s">
        <v>162</v>
      </c>
      <c r="D99" s="92"/>
      <c r="E99" s="92"/>
      <c r="F99" s="92"/>
      <c r="G99" s="92"/>
      <c r="H99" s="82" t="s">
        <v>140</v>
      </c>
    </row>
    <row r="100" spans="1:10" x14ac:dyDescent="0.2">
      <c r="A100" s="92"/>
      <c r="B100" s="92"/>
      <c r="C100" s="93" t="s">
        <v>163</v>
      </c>
      <c r="D100" s="92"/>
      <c r="E100" s="92"/>
      <c r="F100" s="92"/>
      <c r="G100" s="92"/>
      <c r="H100" s="82" t="s">
        <v>140</v>
      </c>
    </row>
    <row r="101" spans="1:10" x14ac:dyDescent="0.2">
      <c r="A101" s="92"/>
      <c r="B101" s="92"/>
      <c r="C101" s="93" t="s">
        <v>139</v>
      </c>
      <c r="D101" s="92"/>
      <c r="E101" s="92" t="s">
        <v>140</v>
      </c>
      <c r="F101" s="98" t="s">
        <v>142</v>
      </c>
      <c r="G101" s="95">
        <v>0</v>
      </c>
      <c r="H101" s="82" t="s">
        <v>140</v>
      </c>
    </row>
    <row r="102" spans="1:10" x14ac:dyDescent="0.2">
      <c r="A102" s="92"/>
      <c r="B102" s="92"/>
      <c r="C102" s="96"/>
      <c r="D102" s="92"/>
      <c r="E102" s="92"/>
      <c r="F102" s="97"/>
      <c r="G102" s="97"/>
      <c r="H102" s="82" t="s">
        <v>140</v>
      </c>
    </row>
    <row r="103" spans="1:10" x14ac:dyDescent="0.2">
      <c r="A103" s="92"/>
      <c r="B103" s="92"/>
      <c r="C103" s="93" t="s">
        <v>164</v>
      </c>
      <c r="D103" s="92"/>
      <c r="E103" s="92"/>
      <c r="F103" s="97"/>
      <c r="G103" s="97"/>
      <c r="H103" s="82" t="s">
        <v>140</v>
      </c>
    </row>
    <row r="104" spans="1:10" x14ac:dyDescent="0.2">
      <c r="A104" s="92"/>
      <c r="B104" s="92"/>
      <c r="C104" s="93" t="s">
        <v>139</v>
      </c>
      <c r="D104" s="92"/>
      <c r="E104" s="92" t="s">
        <v>140</v>
      </c>
      <c r="F104" s="98" t="s">
        <v>142</v>
      </c>
      <c r="G104" s="95">
        <v>0</v>
      </c>
      <c r="H104" s="82" t="s">
        <v>140</v>
      </c>
    </row>
    <row r="105" spans="1:10" x14ac:dyDescent="0.2">
      <c r="A105" s="92"/>
      <c r="B105" s="92"/>
      <c r="C105" s="96"/>
      <c r="D105" s="92"/>
      <c r="E105" s="92"/>
      <c r="F105" s="97"/>
      <c r="G105" s="97"/>
      <c r="H105" s="82" t="s">
        <v>140</v>
      </c>
    </row>
    <row r="106" spans="1:10" x14ac:dyDescent="0.2">
      <c r="A106" s="99"/>
      <c r="B106" s="88"/>
      <c r="C106" s="88" t="s">
        <v>311</v>
      </c>
      <c r="D106" s="88"/>
      <c r="E106" s="99"/>
      <c r="F106" s="90">
        <v>1499.9994878</v>
      </c>
      <c r="G106" s="91">
        <v>9.8921200000000008E-3</v>
      </c>
      <c r="H106" s="82" t="s">
        <v>140</v>
      </c>
    </row>
    <row r="107" spans="1:10" x14ac:dyDescent="0.2">
      <c r="A107" s="99"/>
      <c r="B107" s="88"/>
      <c r="C107" s="88" t="s">
        <v>165</v>
      </c>
      <c r="D107" s="88"/>
      <c r="E107" s="99"/>
      <c r="F107" s="90">
        <v>-1863.0238002999999</v>
      </c>
      <c r="G107" s="91">
        <v>-1.2286180000000001E-2</v>
      </c>
      <c r="H107" s="82" t="s">
        <v>140</v>
      </c>
    </row>
    <row r="108" spans="1:10" x14ac:dyDescent="0.2">
      <c r="A108" s="96"/>
      <c r="B108" s="96"/>
      <c r="C108" s="93" t="s">
        <v>166</v>
      </c>
      <c r="D108" s="97"/>
      <c r="E108" s="97"/>
      <c r="F108" s="94">
        <v>151635.75642599701</v>
      </c>
      <c r="G108" s="100">
        <v>0.99999998999999995</v>
      </c>
      <c r="H108" s="82" t="s">
        <v>140</v>
      </c>
    </row>
    <row r="109" spans="1:10" x14ac:dyDescent="0.2">
      <c r="A109" s="101"/>
      <c r="B109" s="101"/>
      <c r="C109" s="102"/>
      <c r="D109" s="103"/>
      <c r="E109" s="103"/>
      <c r="F109" s="104"/>
      <c r="G109" s="105"/>
      <c r="H109" s="106"/>
    </row>
    <row r="110" spans="1:10" x14ac:dyDescent="0.2">
      <c r="A110" s="101"/>
      <c r="B110" s="192" t="s">
        <v>933</v>
      </c>
      <c r="C110" s="192"/>
      <c r="D110" s="192"/>
      <c r="E110" s="192"/>
      <c r="F110" s="192"/>
      <c r="G110" s="192"/>
      <c r="H110" s="192"/>
      <c r="J110" s="12"/>
    </row>
    <row r="111" spans="1:10" x14ac:dyDescent="0.2">
      <c r="A111" s="101"/>
      <c r="B111" s="192" t="s">
        <v>934</v>
      </c>
      <c r="C111" s="192"/>
      <c r="D111" s="192"/>
      <c r="E111" s="192"/>
      <c r="F111" s="192"/>
      <c r="G111" s="192"/>
      <c r="H111" s="192"/>
      <c r="J111" s="12"/>
    </row>
    <row r="112" spans="1:10" x14ac:dyDescent="0.2">
      <c r="A112" s="101"/>
      <c r="B112" s="192" t="s">
        <v>935</v>
      </c>
      <c r="C112" s="192"/>
      <c r="D112" s="192"/>
      <c r="E112" s="192"/>
      <c r="F112" s="192"/>
      <c r="G112" s="192"/>
      <c r="H112" s="192"/>
      <c r="J112" s="12"/>
    </row>
    <row r="113" spans="1:17" s="109" customFormat="1" ht="52.5" customHeight="1" x14ac:dyDescent="0.25">
      <c r="A113" s="108"/>
      <c r="B113" s="193" t="s">
        <v>936</v>
      </c>
      <c r="C113" s="193"/>
      <c r="D113" s="193"/>
      <c r="E113" s="193"/>
      <c r="F113" s="193"/>
      <c r="G113" s="193"/>
      <c r="H113" s="193"/>
      <c r="I113"/>
      <c r="J113" s="12"/>
      <c r="K113"/>
      <c r="L113"/>
      <c r="M113"/>
      <c r="N113"/>
      <c r="O113"/>
      <c r="P113"/>
      <c r="Q113"/>
    </row>
    <row r="114" spans="1:17" x14ac:dyDescent="0.2">
      <c r="A114" s="101"/>
      <c r="B114" s="192" t="s">
        <v>937</v>
      </c>
      <c r="C114" s="192"/>
      <c r="D114" s="192"/>
      <c r="E114" s="192"/>
      <c r="F114" s="192"/>
      <c r="G114" s="192"/>
      <c r="H114" s="192"/>
      <c r="J114" s="12"/>
    </row>
    <row r="115" spans="1:17" x14ac:dyDescent="0.2">
      <c r="A115" s="101"/>
      <c r="B115" s="101"/>
      <c r="C115" s="101"/>
      <c r="D115" s="103"/>
      <c r="E115" s="103"/>
      <c r="F115" s="103"/>
      <c r="G115" s="103"/>
    </row>
    <row r="116" spans="1:17" x14ac:dyDescent="0.2">
      <c r="A116" s="101"/>
      <c r="B116" s="195" t="s">
        <v>167</v>
      </c>
      <c r="C116" s="196"/>
      <c r="D116" s="197"/>
      <c r="E116" s="110"/>
      <c r="F116" s="103"/>
      <c r="G116" s="103"/>
    </row>
    <row r="117" spans="1:17" ht="27.75" customHeight="1" x14ac:dyDescent="0.2">
      <c r="A117" s="101"/>
      <c r="B117" s="189" t="s">
        <v>168</v>
      </c>
      <c r="C117" s="190"/>
      <c r="D117" s="81" t="s">
        <v>169</v>
      </c>
      <c r="E117" s="110"/>
      <c r="F117" s="103"/>
      <c r="G117" s="103"/>
    </row>
    <row r="118" spans="1:17" x14ac:dyDescent="0.2">
      <c r="A118" s="101"/>
      <c r="B118" s="189" t="s">
        <v>939</v>
      </c>
      <c r="C118" s="190"/>
      <c r="D118" s="81" t="s">
        <v>169</v>
      </c>
      <c r="E118" s="110"/>
      <c r="F118" s="103"/>
      <c r="G118" s="103"/>
    </row>
    <row r="119" spans="1:17" x14ac:dyDescent="0.2">
      <c r="A119" s="101"/>
      <c r="B119" s="189" t="s">
        <v>170</v>
      </c>
      <c r="C119" s="190"/>
      <c r="D119" s="111" t="s">
        <v>140</v>
      </c>
      <c r="E119" s="110"/>
      <c r="F119" s="103"/>
      <c r="G119" s="103"/>
    </row>
    <row r="120" spans="1:17" x14ac:dyDescent="0.2">
      <c r="A120" s="112"/>
      <c r="B120" s="113" t="s">
        <v>140</v>
      </c>
      <c r="C120" s="113" t="s">
        <v>940</v>
      </c>
      <c r="D120" s="113" t="s">
        <v>171</v>
      </c>
      <c r="E120" s="112"/>
      <c r="F120" s="112"/>
      <c r="G120" s="112"/>
      <c r="H120" s="112"/>
      <c r="J120" s="12"/>
    </row>
    <row r="121" spans="1:17" x14ac:dyDescent="0.2">
      <c r="A121" s="112"/>
      <c r="B121" s="114" t="s">
        <v>172</v>
      </c>
      <c r="C121" s="115">
        <v>46234</v>
      </c>
      <c r="D121" s="115">
        <v>46265</v>
      </c>
      <c r="E121" s="112"/>
      <c r="F121" s="112"/>
      <c r="G121" s="112"/>
      <c r="J121" s="12"/>
    </row>
    <row r="122" spans="1:17" x14ac:dyDescent="0.2">
      <c r="A122" s="112"/>
      <c r="B122" s="84" t="s">
        <v>173</v>
      </c>
      <c r="C122" s="116">
        <v>105.2497</v>
      </c>
      <c r="D122" s="116">
        <v>107.4055</v>
      </c>
      <c r="E122" s="112"/>
      <c r="F122" s="107"/>
      <c r="G122" s="117"/>
    </row>
    <row r="123" spans="1:17" x14ac:dyDescent="0.2">
      <c r="A123" s="112"/>
      <c r="B123" s="84" t="s">
        <v>941</v>
      </c>
      <c r="C123" s="116">
        <v>27.988800000000001</v>
      </c>
      <c r="D123" s="116">
        <v>28.562200000000001</v>
      </c>
      <c r="E123" s="112"/>
      <c r="F123" s="107"/>
      <c r="G123" s="117"/>
    </row>
    <row r="124" spans="1:17" x14ac:dyDescent="0.2">
      <c r="A124" s="112"/>
      <c r="B124" s="84" t="s">
        <v>174</v>
      </c>
      <c r="C124" s="116">
        <v>95.126300000000001</v>
      </c>
      <c r="D124" s="116">
        <v>97.004499999999993</v>
      </c>
      <c r="E124" s="112"/>
      <c r="F124" s="107"/>
      <c r="G124" s="117"/>
    </row>
    <row r="125" spans="1:17" x14ac:dyDescent="0.2">
      <c r="A125" s="112"/>
      <c r="B125" s="84" t="s">
        <v>942</v>
      </c>
      <c r="C125" s="116">
        <v>24.861999999999998</v>
      </c>
      <c r="D125" s="116">
        <v>25.352900000000002</v>
      </c>
      <c r="E125" s="112"/>
      <c r="F125" s="107"/>
      <c r="G125" s="117"/>
    </row>
    <row r="126" spans="1:17" x14ac:dyDescent="0.2">
      <c r="A126" s="112"/>
      <c r="B126" s="112"/>
      <c r="C126" s="112"/>
      <c r="D126" s="112"/>
      <c r="E126" s="112"/>
      <c r="F126" s="112"/>
      <c r="G126" s="112"/>
    </row>
    <row r="127" spans="1:17" x14ac:dyDescent="0.2">
      <c r="A127" s="112"/>
      <c r="B127" s="189" t="s">
        <v>175</v>
      </c>
      <c r="C127" s="190"/>
      <c r="D127" s="81" t="s">
        <v>169</v>
      </c>
      <c r="E127" s="112"/>
      <c r="F127" s="112"/>
      <c r="G127" s="112"/>
    </row>
    <row r="128" spans="1:17" x14ac:dyDescent="0.2">
      <c r="A128" s="112"/>
      <c r="B128" s="118"/>
      <c r="C128" s="118"/>
      <c r="D128" s="118"/>
      <c r="E128" s="112"/>
      <c r="F128" s="112"/>
      <c r="G128" s="112"/>
    </row>
    <row r="129" spans="1:7" x14ac:dyDescent="0.2">
      <c r="A129" s="112"/>
      <c r="B129" s="189" t="s">
        <v>176</v>
      </c>
      <c r="C129" s="190"/>
      <c r="D129" s="81" t="s">
        <v>169</v>
      </c>
      <c r="E129" s="120"/>
      <c r="F129" s="112"/>
      <c r="G129" s="112"/>
    </row>
    <row r="130" spans="1:7" x14ac:dyDescent="0.2">
      <c r="A130" s="112"/>
      <c r="B130" s="189" t="s">
        <v>177</v>
      </c>
      <c r="C130" s="190"/>
      <c r="D130" s="81" t="s">
        <v>169</v>
      </c>
      <c r="E130" s="120"/>
      <c r="F130" s="112"/>
      <c r="G130" s="112"/>
    </row>
    <row r="131" spans="1:7" ht="17.100000000000001" customHeight="1" x14ac:dyDescent="0.2">
      <c r="A131" s="112"/>
      <c r="B131" s="189" t="s">
        <v>178</v>
      </c>
      <c r="C131" s="190"/>
      <c r="D131" s="81" t="s">
        <v>169</v>
      </c>
      <c r="E131" s="120"/>
      <c r="F131" s="112"/>
      <c r="G131" s="112"/>
    </row>
    <row r="132" spans="1:7" ht="17.100000000000001" customHeight="1" x14ac:dyDescent="0.2">
      <c r="A132" s="112"/>
      <c r="B132" s="189" t="s">
        <v>179</v>
      </c>
      <c r="C132" s="190"/>
      <c r="D132" s="121">
        <v>0.77923770273637116</v>
      </c>
      <c r="E132" s="112"/>
      <c r="F132" s="107"/>
      <c r="G132" s="117"/>
    </row>
    <row r="134" spans="1:7" x14ac:dyDescent="0.2">
      <c r="B134" s="191" t="s">
        <v>944</v>
      </c>
      <c r="C134" s="191"/>
    </row>
    <row r="136" spans="1:7" ht="153.75" customHeight="1" x14ac:dyDescent="0.2"/>
    <row r="139" spans="1:7" x14ac:dyDescent="0.2">
      <c r="B139" s="13" t="s">
        <v>945</v>
      </c>
      <c r="C139" s="122"/>
      <c r="D139" s="13"/>
    </row>
    <row r="140" spans="1:7" x14ac:dyDescent="0.2">
      <c r="B140" s="13" t="s">
        <v>1162</v>
      </c>
      <c r="D140" s="13"/>
    </row>
    <row r="141" spans="1:7" ht="165" customHeight="1" x14ac:dyDescent="0.2"/>
    <row r="143" spans="1:7" ht="13.5" x14ac:dyDescent="0.25">
      <c r="B143" s="15"/>
      <c r="C143" s="15"/>
      <c r="D143" s="15"/>
      <c r="E143" s="15"/>
      <c r="F143" s="15"/>
      <c r="G143" s="16" t="s">
        <v>1069</v>
      </c>
    </row>
    <row r="144" spans="1:7" ht="13.5" x14ac:dyDescent="0.25">
      <c r="B144" s="199" t="s">
        <v>1198</v>
      </c>
      <c r="C144" s="199"/>
      <c r="D144" s="199"/>
      <c r="E144" s="199"/>
      <c r="F144" s="199"/>
      <c r="G144" s="199"/>
    </row>
    <row r="145" spans="2:7" ht="13.5" x14ac:dyDescent="0.25">
      <c r="B145" s="199" t="s">
        <v>1199</v>
      </c>
      <c r="C145" s="199"/>
      <c r="D145" s="199"/>
      <c r="E145" s="199"/>
      <c r="F145" s="199"/>
      <c r="G145" s="199"/>
    </row>
    <row r="146" spans="2:7" ht="13.5" x14ac:dyDescent="0.25">
      <c r="B146" s="16"/>
      <c r="C146" s="16"/>
      <c r="D146" s="16"/>
      <c r="E146" s="16"/>
      <c r="F146" s="16"/>
      <c r="G146" s="16"/>
    </row>
    <row r="147" spans="2:7" ht="13.5" x14ac:dyDescent="0.25">
      <c r="B147" s="199" t="s">
        <v>1200</v>
      </c>
      <c r="C147" s="199"/>
      <c r="D147" s="199"/>
      <c r="E147" s="199"/>
      <c r="F147" s="199"/>
      <c r="G147" s="199"/>
    </row>
    <row r="148" spans="2:7" ht="13.5" x14ac:dyDescent="0.25">
      <c r="B148" s="16" t="s">
        <v>1238</v>
      </c>
      <c r="C148" s="15"/>
      <c r="D148" s="15"/>
      <c r="E148" s="15"/>
      <c r="F148" s="15"/>
      <c r="G148" s="15"/>
    </row>
    <row r="149" spans="2:7" ht="13.5" x14ac:dyDescent="0.25">
      <c r="B149" s="15"/>
      <c r="C149" s="15"/>
      <c r="D149" s="15"/>
      <c r="E149" s="15"/>
      <c r="F149" s="15"/>
      <c r="G149" s="17"/>
    </row>
    <row r="150" spans="2:7" ht="13.5" x14ac:dyDescent="0.25">
      <c r="B150" s="16" t="s">
        <v>1239</v>
      </c>
      <c r="C150" s="15"/>
      <c r="D150" s="15"/>
      <c r="E150" s="18"/>
      <c r="F150" s="18"/>
      <c r="G150" s="18"/>
    </row>
    <row r="151" spans="2:7" ht="13.5" x14ac:dyDescent="0.25">
      <c r="B151" s="15"/>
      <c r="C151" s="15"/>
      <c r="D151" s="15"/>
      <c r="E151" s="15"/>
      <c r="F151" s="15"/>
      <c r="G151" s="15"/>
    </row>
    <row r="152" spans="2:7" ht="13.5" x14ac:dyDescent="0.25">
      <c r="B152" s="16" t="s">
        <v>1211</v>
      </c>
      <c r="C152" s="15"/>
      <c r="D152" s="15"/>
      <c r="E152" s="15"/>
      <c r="F152" s="15"/>
      <c r="G152" s="15"/>
    </row>
    <row r="153" spans="2:7" ht="13.5" x14ac:dyDescent="0.25">
      <c r="B153" s="16"/>
      <c r="C153" s="15"/>
      <c r="D153" s="15"/>
      <c r="E153" s="15"/>
      <c r="F153" s="15"/>
      <c r="G153" s="15"/>
    </row>
    <row r="154" spans="2:7" ht="135" x14ac:dyDescent="0.2">
      <c r="B154" s="21" t="s">
        <v>1202</v>
      </c>
      <c r="C154" s="22" t="s">
        <v>1212</v>
      </c>
      <c r="D154" s="22" t="s">
        <v>1213</v>
      </c>
      <c r="E154" s="22" t="s">
        <v>1214</v>
      </c>
      <c r="F154" s="22" t="s">
        <v>1215</v>
      </c>
      <c r="G154" s="22" t="s">
        <v>1216</v>
      </c>
    </row>
    <row r="155" spans="2:7" ht="13.5" x14ac:dyDescent="0.25">
      <c r="B155" s="23" t="s">
        <v>862</v>
      </c>
      <c r="C155" s="7">
        <v>93</v>
      </c>
      <c r="D155" s="7">
        <v>93</v>
      </c>
      <c r="E155" s="8">
        <v>450.92</v>
      </c>
      <c r="F155" s="8">
        <v>482.93</v>
      </c>
      <c r="G155" s="8">
        <v>32.009999999999991</v>
      </c>
    </row>
    <row r="156" spans="2:7" ht="13.5" x14ac:dyDescent="0.25">
      <c r="B156" s="19"/>
      <c r="C156" s="123"/>
      <c r="D156" s="123"/>
      <c r="E156" s="15"/>
      <c r="F156" s="15"/>
      <c r="G156" s="20"/>
    </row>
    <row r="157" spans="2:7" ht="13.5" x14ac:dyDescent="0.25">
      <c r="B157" s="16" t="s">
        <v>1217</v>
      </c>
      <c r="C157" s="123"/>
      <c r="D157" s="15"/>
      <c r="E157" s="15"/>
      <c r="F157" s="15"/>
      <c r="G157" s="15"/>
    </row>
    <row r="158" spans="2:7" ht="13.5" x14ac:dyDescent="0.25">
      <c r="B158" s="19"/>
      <c r="C158" s="123"/>
      <c r="D158" s="15"/>
      <c r="E158" s="15"/>
      <c r="F158" s="15"/>
      <c r="G158" s="15"/>
    </row>
    <row r="159" spans="2:7" ht="67.5" x14ac:dyDescent="0.2">
      <c r="B159" s="21" t="s">
        <v>1202</v>
      </c>
      <c r="C159" s="21" t="s">
        <v>1203</v>
      </c>
      <c r="D159" s="21" t="s">
        <v>1204</v>
      </c>
      <c r="E159" s="22" t="s">
        <v>1205</v>
      </c>
      <c r="F159" s="22" t="s">
        <v>1206</v>
      </c>
      <c r="G159" s="22" t="s">
        <v>1207</v>
      </c>
    </row>
    <row r="160" spans="2:7" ht="13.5" x14ac:dyDescent="0.2">
      <c r="B160" s="23" t="s">
        <v>862</v>
      </c>
      <c r="C160" s="23" t="s">
        <v>1161</v>
      </c>
      <c r="D160" s="24" t="s">
        <v>1218</v>
      </c>
      <c r="E160" s="25">
        <v>2234</v>
      </c>
      <c r="F160" s="25">
        <v>2247</v>
      </c>
      <c r="G160" s="25">
        <v>1.1617774000000001</v>
      </c>
    </row>
    <row r="161" spans="2:7" ht="13.5" x14ac:dyDescent="0.2">
      <c r="B161" s="23" t="s">
        <v>862</v>
      </c>
      <c r="C161" s="23" t="s">
        <v>1155</v>
      </c>
      <c r="D161" s="24" t="s">
        <v>1218</v>
      </c>
      <c r="E161" s="25">
        <v>490.35</v>
      </c>
      <c r="F161" s="25">
        <v>486.3</v>
      </c>
      <c r="G161" s="25">
        <v>358.41290380000004</v>
      </c>
    </row>
    <row r="162" spans="2:7" ht="13.5" x14ac:dyDescent="0.25">
      <c r="B162" s="19"/>
      <c r="C162" s="123"/>
      <c r="D162" s="15"/>
      <c r="E162" s="15"/>
      <c r="F162" s="15"/>
      <c r="G162" s="15"/>
    </row>
    <row r="163" spans="2:7" ht="13.5" x14ac:dyDescent="0.25">
      <c r="B163" s="16" t="s">
        <v>1220</v>
      </c>
      <c r="C163" s="15"/>
      <c r="D163" s="15"/>
      <c r="E163" s="15"/>
      <c r="F163" s="15"/>
      <c r="G163" s="15"/>
    </row>
    <row r="164" spans="2:7" ht="13.5" x14ac:dyDescent="0.25">
      <c r="B164" s="15"/>
      <c r="C164" s="15"/>
      <c r="D164" s="15"/>
      <c r="E164" s="15"/>
      <c r="F164" s="15"/>
      <c r="G164" s="15"/>
    </row>
    <row r="165" spans="2:7" ht="13.5" x14ac:dyDescent="0.25">
      <c r="B165" s="26" t="s">
        <v>1202</v>
      </c>
      <c r="C165" s="26" t="s">
        <v>1210</v>
      </c>
      <c r="D165" s="15"/>
      <c r="E165" s="15"/>
      <c r="F165" s="15"/>
      <c r="G165" s="15"/>
    </row>
    <row r="166" spans="2:7" ht="13.5" x14ac:dyDescent="0.25">
      <c r="B166" s="27" t="s">
        <v>862</v>
      </c>
      <c r="C166" s="28">
        <v>1.1145080000000001</v>
      </c>
      <c r="D166" s="15"/>
      <c r="E166" s="15"/>
      <c r="F166" s="15"/>
      <c r="G166" s="15"/>
    </row>
    <row r="167" spans="2:7" ht="13.5" x14ac:dyDescent="0.25">
      <c r="B167" s="19"/>
      <c r="C167" s="123"/>
      <c r="D167" s="15"/>
      <c r="E167" s="15"/>
      <c r="F167" s="15"/>
      <c r="G167" s="15"/>
    </row>
    <row r="168" spans="2:7" ht="13.5" x14ac:dyDescent="0.25">
      <c r="B168" s="16" t="s">
        <v>1221</v>
      </c>
      <c r="C168" s="15"/>
      <c r="D168" s="15"/>
      <c r="E168" s="15"/>
      <c r="F168" s="15"/>
      <c r="G168" s="15"/>
    </row>
    <row r="169" spans="2:7" ht="13.5" x14ac:dyDescent="0.25">
      <c r="B169" s="16"/>
      <c r="C169" s="15"/>
      <c r="D169" s="15"/>
      <c r="E169" s="15"/>
      <c r="F169" s="15"/>
      <c r="G169" s="15"/>
    </row>
    <row r="170" spans="2:7" ht="135" x14ac:dyDescent="0.2">
      <c r="B170" s="21" t="s">
        <v>1202</v>
      </c>
      <c r="C170" s="22" t="s">
        <v>1212</v>
      </c>
      <c r="D170" s="22" t="s">
        <v>1213</v>
      </c>
      <c r="E170" s="22" t="s">
        <v>1214</v>
      </c>
      <c r="F170" s="22" t="s">
        <v>1222</v>
      </c>
      <c r="G170" s="22" t="s">
        <v>1223</v>
      </c>
    </row>
    <row r="171" spans="2:7" ht="13.5" x14ac:dyDescent="0.25">
      <c r="B171" s="9" t="s">
        <v>862</v>
      </c>
      <c r="C171" s="29">
        <v>2970</v>
      </c>
      <c r="D171" s="29">
        <v>2970</v>
      </c>
      <c r="E171" s="8">
        <v>17033.63</v>
      </c>
      <c r="F171" s="8">
        <v>17564.27</v>
      </c>
      <c r="G171" s="8">
        <v>530.63999999999942</v>
      </c>
    </row>
    <row r="172" spans="2:7" ht="13.5" x14ac:dyDescent="0.25">
      <c r="B172" s="30"/>
      <c r="C172" s="31"/>
      <c r="D172" s="31"/>
      <c r="E172" s="32"/>
      <c r="F172" s="32"/>
      <c r="G172" s="32"/>
    </row>
    <row r="173" spans="2:7" ht="13.5" x14ac:dyDescent="0.25">
      <c r="B173" s="16" t="s">
        <v>1225</v>
      </c>
      <c r="C173" s="15"/>
      <c r="D173" s="33"/>
      <c r="E173" s="15"/>
      <c r="F173" s="15"/>
      <c r="G173" s="15"/>
    </row>
    <row r="174" spans="2:7" ht="13.5" x14ac:dyDescent="0.25">
      <c r="B174" s="15"/>
      <c r="C174" s="15"/>
      <c r="D174" s="33"/>
      <c r="E174" s="33"/>
      <c r="F174" s="34"/>
      <c r="G174" s="34"/>
    </row>
    <row r="175" spans="2:7" ht="13.5" x14ac:dyDescent="0.25">
      <c r="B175" s="16" t="s">
        <v>1226</v>
      </c>
      <c r="C175" s="15"/>
      <c r="D175" s="15"/>
      <c r="E175" s="15"/>
      <c r="F175" s="15"/>
      <c r="G175" s="15" t="s">
        <v>1227</v>
      </c>
    </row>
    <row r="176" spans="2:7" ht="13.5" x14ac:dyDescent="0.25">
      <c r="B176" s="15"/>
      <c r="C176" s="35"/>
      <c r="D176" s="36"/>
      <c r="E176" s="15"/>
      <c r="F176" s="15"/>
      <c r="G176" s="15"/>
    </row>
    <row r="177" spans="2:7" ht="13.5" x14ac:dyDescent="0.25">
      <c r="B177" s="16" t="s">
        <v>1228</v>
      </c>
      <c r="C177" s="15"/>
      <c r="D177" s="15"/>
      <c r="E177" s="15"/>
      <c r="F177" s="15"/>
      <c r="G177" s="15"/>
    </row>
    <row r="178" spans="2:7" ht="13.5" x14ac:dyDescent="0.25">
      <c r="B178" s="15"/>
      <c r="C178" s="15"/>
      <c r="D178" s="15"/>
      <c r="E178" s="15"/>
      <c r="F178" s="15"/>
      <c r="G178" s="15"/>
    </row>
    <row r="179" spans="2:7" ht="13.5" x14ac:dyDescent="0.25">
      <c r="B179" s="16" t="s">
        <v>1229</v>
      </c>
      <c r="C179" s="15"/>
      <c r="D179" s="15"/>
      <c r="E179" s="15"/>
      <c r="F179" s="15"/>
      <c r="G179" s="15"/>
    </row>
    <row r="180" spans="2:7" ht="13.5" x14ac:dyDescent="0.25">
      <c r="B180" s="15"/>
      <c r="C180" s="37"/>
      <c r="D180" s="38"/>
      <c r="E180" s="10"/>
      <c r="F180" s="34"/>
      <c r="G180" s="34"/>
    </row>
    <row r="181" spans="2:7" ht="13.5" x14ac:dyDescent="0.25">
      <c r="B181" s="16" t="s">
        <v>1230</v>
      </c>
      <c r="C181" s="15"/>
      <c r="D181" s="15"/>
      <c r="E181" s="15"/>
      <c r="F181" s="15"/>
      <c r="G181" s="15"/>
    </row>
    <row r="182" spans="2:7" ht="13.5" x14ac:dyDescent="0.25">
      <c r="B182" s="19"/>
      <c r="C182" s="36"/>
      <c r="D182" s="15"/>
      <c r="E182" s="15"/>
      <c r="F182" s="15"/>
      <c r="G182" s="15"/>
    </row>
    <row r="183" spans="2:7" ht="13.5" x14ac:dyDescent="0.25">
      <c r="B183" s="16" t="s">
        <v>1231</v>
      </c>
      <c r="C183" s="15"/>
      <c r="D183" s="15"/>
      <c r="E183" s="15"/>
      <c r="F183" s="15"/>
      <c r="G183" s="15"/>
    </row>
    <row r="184" spans="2:7" ht="13.5" x14ac:dyDescent="0.25">
      <c r="B184" s="15"/>
      <c r="C184" s="15"/>
      <c r="D184" s="15"/>
      <c r="E184" s="15"/>
      <c r="F184" s="11"/>
      <c r="G184" s="39"/>
    </row>
    <row r="185" spans="2:7" ht="13.5" x14ac:dyDescent="0.25">
      <c r="B185" s="16" t="s">
        <v>1232</v>
      </c>
      <c r="C185" s="15"/>
      <c r="D185" s="15"/>
      <c r="E185" s="15"/>
      <c r="F185" s="15"/>
      <c r="G185" s="15"/>
    </row>
    <row r="186" spans="2:7" ht="13.5" x14ac:dyDescent="0.25">
      <c r="B186" s="15"/>
      <c r="C186" s="15"/>
      <c r="D186" s="15"/>
      <c r="E186" s="39"/>
      <c r="F186" s="15"/>
      <c r="G186" s="15"/>
    </row>
    <row r="187" spans="2:7" ht="13.5" x14ac:dyDescent="0.25">
      <c r="B187" s="16" t="s">
        <v>1233</v>
      </c>
      <c r="C187" s="15"/>
      <c r="D187" s="15"/>
      <c r="E187" s="39"/>
      <c r="F187" s="15"/>
      <c r="G187" s="40"/>
    </row>
    <row r="188" spans="2:7" ht="13.5" x14ac:dyDescent="0.25">
      <c r="B188" s="15"/>
      <c r="C188" s="15"/>
      <c r="D188" s="15"/>
      <c r="E188" s="39"/>
      <c r="F188" s="15"/>
      <c r="G188" s="15"/>
    </row>
    <row r="189" spans="2:7" ht="13.5" x14ac:dyDescent="0.25">
      <c r="B189" s="16" t="s">
        <v>1234</v>
      </c>
      <c r="C189" s="15"/>
      <c r="D189" s="15"/>
      <c r="E189" s="39"/>
      <c r="F189" s="15"/>
      <c r="G189" s="15"/>
    </row>
    <row r="190" spans="2:7" ht="13.5" x14ac:dyDescent="0.25">
      <c r="B190" s="15"/>
      <c r="C190" s="15"/>
      <c r="D190" s="15"/>
      <c r="E190" s="39"/>
      <c r="F190" s="15"/>
      <c r="G190" s="15"/>
    </row>
    <row r="191" spans="2:7" ht="13.5" x14ac:dyDescent="0.25">
      <c r="B191" s="16" t="s">
        <v>1235</v>
      </c>
      <c r="C191" s="15"/>
      <c r="D191" s="15"/>
      <c r="E191" s="39"/>
      <c r="F191" s="15"/>
      <c r="G191" s="15"/>
    </row>
    <row r="192" spans="2:7" ht="13.5" x14ac:dyDescent="0.25">
      <c r="B192" s="15"/>
      <c r="C192" s="15"/>
      <c r="D192" s="15"/>
      <c r="E192" s="39"/>
      <c r="F192" s="15"/>
      <c r="G192" s="15"/>
    </row>
    <row r="193" spans="2:7" ht="13.5" x14ac:dyDescent="0.25">
      <c r="B193" s="16" t="s">
        <v>1236</v>
      </c>
      <c r="C193" s="15"/>
      <c r="D193" s="15"/>
      <c r="E193" s="39"/>
      <c r="F193" s="15"/>
      <c r="G193" s="15"/>
    </row>
    <row r="194" spans="2:7" ht="13.5" x14ac:dyDescent="0.25">
      <c r="B194" s="15" t="s">
        <v>1237</v>
      </c>
      <c r="C194" s="15"/>
      <c r="D194" s="15"/>
      <c r="E194" s="15"/>
      <c r="F194" s="15"/>
      <c r="G194" s="15"/>
    </row>
    <row r="195" spans="2:7" ht="13.5" x14ac:dyDescent="0.25">
      <c r="B195" s="15"/>
      <c r="C195" s="15"/>
      <c r="D195" s="15"/>
      <c r="E195" s="15"/>
      <c r="F195" s="15"/>
      <c r="G195" s="15"/>
    </row>
    <row r="196" spans="2:7" ht="13.5" x14ac:dyDescent="0.25">
      <c r="B196" s="15"/>
      <c r="C196" s="15"/>
      <c r="D196" s="15"/>
      <c r="E196" s="15"/>
      <c r="F196" s="15"/>
      <c r="G196" s="15"/>
    </row>
    <row r="197" spans="2:7" ht="13.5" x14ac:dyDescent="0.25">
      <c r="B197" s="15"/>
      <c r="C197" s="15"/>
      <c r="D197" s="15"/>
      <c r="E197" s="15"/>
      <c r="F197" s="15"/>
      <c r="G197" s="15"/>
    </row>
    <row r="198" spans="2:7" ht="13.5" x14ac:dyDescent="0.25">
      <c r="B198" s="15"/>
      <c r="C198" s="15"/>
      <c r="D198" s="15"/>
      <c r="E198" s="15"/>
      <c r="F198" s="15"/>
      <c r="G198" s="15"/>
    </row>
    <row r="199" spans="2:7" ht="13.5" x14ac:dyDescent="0.25">
      <c r="B199" s="15"/>
      <c r="C199" s="15"/>
      <c r="D199" s="15"/>
      <c r="E199" s="15"/>
      <c r="F199" s="15"/>
      <c r="G199" s="15"/>
    </row>
  </sheetData>
  <mergeCells count="21">
    <mergeCell ref="B118:C118"/>
    <mergeCell ref="B119:C119"/>
    <mergeCell ref="B127:C127"/>
    <mergeCell ref="B112:H112"/>
    <mergeCell ref="B113:H113"/>
    <mergeCell ref="B114:H114"/>
    <mergeCell ref="B116:D116"/>
    <mergeCell ref="B117:C117"/>
    <mergeCell ref="A1:H1"/>
    <mergeCell ref="A2:H2"/>
    <mergeCell ref="A3:H3"/>
    <mergeCell ref="B110:H110"/>
    <mergeCell ref="B111:H111"/>
    <mergeCell ref="B144:G144"/>
    <mergeCell ref="B145:G145"/>
    <mergeCell ref="B147:G147"/>
    <mergeCell ref="B129:C129"/>
    <mergeCell ref="B130:C130"/>
    <mergeCell ref="B131:C131"/>
    <mergeCell ref="B132:C132"/>
    <mergeCell ref="B134:C134"/>
  </mergeCells>
  <hyperlinks>
    <hyperlink ref="I1" location="Index!B2" display="Index" xr:uid="{086D6B82-347A-4F47-975D-4F285211DF1A}"/>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B9AAD-C9F2-4792-9FD8-4D451C13E1BA}">
  <sheetPr>
    <outlinePr summaryBelow="0" summaryRight="0"/>
  </sheetPr>
  <dimension ref="A1:Q159"/>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4257812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867</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317</v>
      </c>
      <c r="C7" s="88" t="s">
        <v>318</v>
      </c>
      <c r="D7" s="88" t="s">
        <v>227</v>
      </c>
      <c r="E7" s="89">
        <v>9532898</v>
      </c>
      <c r="F7" s="90">
        <v>31277.438338</v>
      </c>
      <c r="G7" s="91">
        <v>5.9437789999999997E-2</v>
      </c>
      <c r="H7" s="82" t="s">
        <v>140</v>
      </c>
    </row>
    <row r="8" spans="1:9" x14ac:dyDescent="0.2">
      <c r="A8" s="87">
        <v>2</v>
      </c>
      <c r="B8" s="88" t="s">
        <v>14</v>
      </c>
      <c r="C8" s="88" t="s">
        <v>15</v>
      </c>
      <c r="D8" s="88" t="s">
        <v>16</v>
      </c>
      <c r="E8" s="89">
        <v>1438780</v>
      </c>
      <c r="F8" s="90">
        <v>26069.254819999998</v>
      </c>
      <c r="G8" s="91">
        <v>4.9540470000000003E-2</v>
      </c>
      <c r="H8" s="82" t="s">
        <v>140</v>
      </c>
    </row>
    <row r="9" spans="1:9" x14ac:dyDescent="0.2">
      <c r="A9" s="87">
        <v>3</v>
      </c>
      <c r="B9" s="88" t="s">
        <v>411</v>
      </c>
      <c r="C9" s="88" t="s">
        <v>412</v>
      </c>
      <c r="D9" s="88" t="s">
        <v>44</v>
      </c>
      <c r="E9" s="89">
        <v>1866837</v>
      </c>
      <c r="F9" s="90">
        <v>24268.881000000001</v>
      </c>
      <c r="G9" s="91">
        <v>4.6119140000000003E-2</v>
      </c>
      <c r="H9" s="82" t="s">
        <v>140</v>
      </c>
    </row>
    <row r="10" spans="1:9" x14ac:dyDescent="0.2">
      <c r="A10" s="87">
        <v>4</v>
      </c>
      <c r="B10" s="88" t="s">
        <v>17</v>
      </c>
      <c r="C10" s="88" t="s">
        <v>18</v>
      </c>
      <c r="D10" s="88" t="s">
        <v>19</v>
      </c>
      <c r="E10" s="89">
        <v>1616287</v>
      </c>
      <c r="F10" s="90">
        <v>20639.984990000001</v>
      </c>
      <c r="G10" s="91">
        <v>3.9223000000000001E-2</v>
      </c>
      <c r="H10" s="82" t="s">
        <v>140</v>
      </c>
    </row>
    <row r="11" spans="1:9" x14ac:dyDescent="0.2">
      <c r="A11" s="87">
        <v>5</v>
      </c>
      <c r="B11" s="88" t="s">
        <v>75</v>
      </c>
      <c r="C11" s="88" t="s">
        <v>76</v>
      </c>
      <c r="D11" s="88" t="s">
        <v>77</v>
      </c>
      <c r="E11" s="89">
        <v>381529</v>
      </c>
      <c r="F11" s="90">
        <v>19969.227859999999</v>
      </c>
      <c r="G11" s="91">
        <v>3.7948339999999997E-2</v>
      </c>
      <c r="H11" s="82" t="s">
        <v>140</v>
      </c>
    </row>
    <row r="12" spans="1:9" ht="25.5" x14ac:dyDescent="0.2">
      <c r="A12" s="87">
        <v>6</v>
      </c>
      <c r="B12" s="88" t="s">
        <v>58</v>
      </c>
      <c r="C12" s="88" t="s">
        <v>59</v>
      </c>
      <c r="D12" s="88" t="s">
        <v>60</v>
      </c>
      <c r="E12" s="89">
        <v>1090073</v>
      </c>
      <c r="F12" s="90">
        <v>17365.952963</v>
      </c>
      <c r="G12" s="91">
        <v>3.3001229999999999E-2</v>
      </c>
      <c r="H12" s="82" t="s">
        <v>140</v>
      </c>
    </row>
    <row r="13" spans="1:9" x14ac:dyDescent="0.2">
      <c r="A13" s="87">
        <v>7</v>
      </c>
      <c r="B13" s="88" t="s">
        <v>331</v>
      </c>
      <c r="C13" s="88" t="s">
        <v>332</v>
      </c>
      <c r="D13" s="88" t="s">
        <v>190</v>
      </c>
      <c r="E13" s="89">
        <v>1702927</v>
      </c>
      <c r="F13" s="90">
        <v>15968.346479</v>
      </c>
      <c r="G13" s="91">
        <v>3.0345299999999999E-2</v>
      </c>
      <c r="H13" s="82" t="s">
        <v>140</v>
      </c>
    </row>
    <row r="14" spans="1:9" x14ac:dyDescent="0.2">
      <c r="A14" s="87">
        <v>8</v>
      </c>
      <c r="B14" s="88" t="s">
        <v>464</v>
      </c>
      <c r="C14" s="88" t="s">
        <v>465</v>
      </c>
      <c r="D14" s="88" t="s">
        <v>44</v>
      </c>
      <c r="E14" s="89">
        <v>3562384</v>
      </c>
      <c r="F14" s="90">
        <v>14940.638496</v>
      </c>
      <c r="G14" s="91">
        <v>2.8392299999999999E-2</v>
      </c>
      <c r="H14" s="82" t="s">
        <v>140</v>
      </c>
    </row>
    <row r="15" spans="1:9" x14ac:dyDescent="0.2">
      <c r="A15" s="87">
        <v>9</v>
      </c>
      <c r="B15" s="88" t="s">
        <v>49</v>
      </c>
      <c r="C15" s="88" t="s">
        <v>50</v>
      </c>
      <c r="D15" s="88" t="s">
        <v>51</v>
      </c>
      <c r="E15" s="89">
        <v>164533</v>
      </c>
      <c r="F15" s="90">
        <v>14640.969005000001</v>
      </c>
      <c r="G15" s="91">
        <v>2.782283E-2</v>
      </c>
      <c r="H15" s="82" t="s">
        <v>140</v>
      </c>
    </row>
    <row r="16" spans="1:9" x14ac:dyDescent="0.2">
      <c r="A16" s="87">
        <v>10</v>
      </c>
      <c r="B16" s="88" t="s">
        <v>47</v>
      </c>
      <c r="C16" s="88" t="s">
        <v>48</v>
      </c>
      <c r="D16" s="88" t="s">
        <v>44</v>
      </c>
      <c r="E16" s="89">
        <v>982972</v>
      </c>
      <c r="F16" s="90">
        <v>14292.41288</v>
      </c>
      <c r="G16" s="91">
        <v>2.7160449999999999E-2</v>
      </c>
      <c r="H16" s="82" t="s">
        <v>140</v>
      </c>
    </row>
    <row r="17" spans="1:8" x14ac:dyDescent="0.2">
      <c r="A17" s="87">
        <v>11</v>
      </c>
      <c r="B17" s="88" t="s">
        <v>315</v>
      </c>
      <c r="C17" s="88" t="s">
        <v>316</v>
      </c>
      <c r="D17" s="88" t="s">
        <v>183</v>
      </c>
      <c r="E17" s="89">
        <v>1286643</v>
      </c>
      <c r="F17" s="90">
        <v>14280.450656999999</v>
      </c>
      <c r="G17" s="91">
        <v>2.7137720000000001E-2</v>
      </c>
      <c r="H17" s="82" t="s">
        <v>140</v>
      </c>
    </row>
    <row r="18" spans="1:8" x14ac:dyDescent="0.2">
      <c r="A18" s="87">
        <v>12</v>
      </c>
      <c r="B18" s="88" t="s">
        <v>470</v>
      </c>
      <c r="C18" s="88" t="s">
        <v>471</v>
      </c>
      <c r="D18" s="88" t="s">
        <v>183</v>
      </c>
      <c r="E18" s="89">
        <v>706256</v>
      </c>
      <c r="F18" s="90">
        <v>14273.43376</v>
      </c>
      <c r="G18" s="91">
        <v>2.7124390000000002E-2</v>
      </c>
      <c r="H18" s="82" t="s">
        <v>140</v>
      </c>
    </row>
    <row r="19" spans="1:8" x14ac:dyDescent="0.2">
      <c r="A19" s="87">
        <v>13</v>
      </c>
      <c r="B19" s="88" t="s">
        <v>286</v>
      </c>
      <c r="C19" s="88" t="s">
        <v>287</v>
      </c>
      <c r="D19" s="88" t="s">
        <v>227</v>
      </c>
      <c r="E19" s="89">
        <v>1082313</v>
      </c>
      <c r="F19" s="90">
        <v>14210.769689999999</v>
      </c>
      <c r="G19" s="91">
        <v>2.7005299999999999E-2</v>
      </c>
      <c r="H19" s="82" t="s">
        <v>140</v>
      </c>
    </row>
    <row r="20" spans="1:8" x14ac:dyDescent="0.2">
      <c r="A20" s="87">
        <v>14</v>
      </c>
      <c r="B20" s="88" t="s">
        <v>795</v>
      </c>
      <c r="C20" s="88" t="s">
        <v>796</v>
      </c>
      <c r="D20" s="88" t="s">
        <v>115</v>
      </c>
      <c r="E20" s="89">
        <v>275874</v>
      </c>
      <c r="F20" s="90">
        <v>14076.194976000001</v>
      </c>
      <c r="G20" s="91">
        <v>2.674957E-2</v>
      </c>
      <c r="H20" s="82" t="s">
        <v>140</v>
      </c>
    </row>
    <row r="21" spans="1:8" ht="25.5" x14ac:dyDescent="0.2">
      <c r="A21" s="87">
        <v>15</v>
      </c>
      <c r="B21" s="88" t="s">
        <v>237</v>
      </c>
      <c r="C21" s="88" t="s">
        <v>238</v>
      </c>
      <c r="D21" s="88" t="s">
        <v>220</v>
      </c>
      <c r="E21" s="89">
        <v>799324</v>
      </c>
      <c r="F21" s="90">
        <v>13725.192403999999</v>
      </c>
      <c r="G21" s="91">
        <v>2.6082540000000001E-2</v>
      </c>
      <c r="H21" s="82" t="s">
        <v>140</v>
      </c>
    </row>
    <row r="22" spans="1:8" x14ac:dyDescent="0.2">
      <c r="A22" s="87">
        <v>16</v>
      </c>
      <c r="B22" s="88" t="s">
        <v>363</v>
      </c>
      <c r="C22" s="88" t="s">
        <v>364</v>
      </c>
      <c r="D22" s="88" t="s">
        <v>183</v>
      </c>
      <c r="E22" s="89">
        <v>1145939</v>
      </c>
      <c r="F22" s="90">
        <v>13163.401293000001</v>
      </c>
      <c r="G22" s="91">
        <v>2.5014950000000001E-2</v>
      </c>
      <c r="H22" s="82" t="s">
        <v>140</v>
      </c>
    </row>
    <row r="23" spans="1:8" x14ac:dyDescent="0.2">
      <c r="A23" s="87">
        <v>17</v>
      </c>
      <c r="B23" s="88" t="s">
        <v>188</v>
      </c>
      <c r="C23" s="88" t="s">
        <v>189</v>
      </c>
      <c r="D23" s="88" t="s">
        <v>190</v>
      </c>
      <c r="E23" s="89">
        <v>629453</v>
      </c>
      <c r="F23" s="90">
        <v>12496.530409000001</v>
      </c>
      <c r="G23" s="91">
        <v>2.3747669999999999E-2</v>
      </c>
      <c r="H23" s="82" t="s">
        <v>140</v>
      </c>
    </row>
    <row r="24" spans="1:8" x14ac:dyDescent="0.2">
      <c r="A24" s="87">
        <v>18</v>
      </c>
      <c r="B24" s="88" t="s">
        <v>340</v>
      </c>
      <c r="C24" s="88" t="s">
        <v>341</v>
      </c>
      <c r="D24" s="88" t="s">
        <v>51</v>
      </c>
      <c r="E24" s="89">
        <v>1622974</v>
      </c>
      <c r="F24" s="90">
        <v>12269.683440000001</v>
      </c>
      <c r="G24" s="91">
        <v>2.331658E-2</v>
      </c>
      <c r="H24" s="82" t="s">
        <v>140</v>
      </c>
    </row>
    <row r="25" spans="1:8" x14ac:dyDescent="0.2">
      <c r="A25" s="87">
        <v>19</v>
      </c>
      <c r="B25" s="88" t="s">
        <v>367</v>
      </c>
      <c r="C25" s="88" t="s">
        <v>368</v>
      </c>
      <c r="D25" s="88" t="s">
        <v>183</v>
      </c>
      <c r="E25" s="89">
        <v>825074</v>
      </c>
      <c r="F25" s="90">
        <v>12256.474270000001</v>
      </c>
      <c r="G25" s="91">
        <v>2.329148E-2</v>
      </c>
      <c r="H25" s="82" t="s">
        <v>140</v>
      </c>
    </row>
    <row r="26" spans="1:8" x14ac:dyDescent="0.2">
      <c r="A26" s="87">
        <v>20</v>
      </c>
      <c r="B26" s="88" t="s">
        <v>462</v>
      </c>
      <c r="C26" s="88" t="s">
        <v>463</v>
      </c>
      <c r="D26" s="88" t="s">
        <v>44</v>
      </c>
      <c r="E26" s="89">
        <v>1689971</v>
      </c>
      <c r="F26" s="90">
        <v>11981.894389999999</v>
      </c>
      <c r="G26" s="91">
        <v>2.276968E-2</v>
      </c>
      <c r="H26" s="82" t="s">
        <v>140</v>
      </c>
    </row>
    <row r="27" spans="1:8" x14ac:dyDescent="0.2">
      <c r="A27" s="87">
        <v>21</v>
      </c>
      <c r="B27" s="88" t="s">
        <v>327</v>
      </c>
      <c r="C27" s="88" t="s">
        <v>328</v>
      </c>
      <c r="D27" s="88" t="s">
        <v>245</v>
      </c>
      <c r="E27" s="89">
        <v>705388</v>
      </c>
      <c r="F27" s="90">
        <v>11271.394851999999</v>
      </c>
      <c r="G27" s="91">
        <v>2.1419489999999999E-2</v>
      </c>
      <c r="H27" s="82" t="s">
        <v>140</v>
      </c>
    </row>
    <row r="28" spans="1:8" x14ac:dyDescent="0.2">
      <c r="A28" s="87">
        <v>22</v>
      </c>
      <c r="B28" s="88" t="s">
        <v>83</v>
      </c>
      <c r="C28" s="88" t="s">
        <v>84</v>
      </c>
      <c r="D28" s="88" t="s">
        <v>16</v>
      </c>
      <c r="E28" s="89">
        <v>2828625</v>
      </c>
      <c r="F28" s="90">
        <v>10997.694</v>
      </c>
      <c r="G28" s="91">
        <v>2.089937E-2</v>
      </c>
      <c r="H28" s="82" t="s">
        <v>140</v>
      </c>
    </row>
    <row r="29" spans="1:8" ht="25.5" x14ac:dyDescent="0.2">
      <c r="A29" s="87">
        <v>23</v>
      </c>
      <c r="B29" s="88" t="s">
        <v>218</v>
      </c>
      <c r="C29" s="88" t="s">
        <v>219</v>
      </c>
      <c r="D29" s="88" t="s">
        <v>220</v>
      </c>
      <c r="E29" s="89">
        <v>473152</v>
      </c>
      <c r="F29" s="90">
        <v>8871.6</v>
      </c>
      <c r="G29" s="91">
        <v>1.6859059999999999E-2</v>
      </c>
      <c r="H29" s="82" t="s">
        <v>140</v>
      </c>
    </row>
    <row r="30" spans="1:8" x14ac:dyDescent="0.2">
      <c r="A30" s="87">
        <v>24</v>
      </c>
      <c r="B30" s="88" t="s">
        <v>388</v>
      </c>
      <c r="C30" s="88" t="s">
        <v>389</v>
      </c>
      <c r="D30" s="88" t="s">
        <v>183</v>
      </c>
      <c r="E30" s="89">
        <v>675213</v>
      </c>
      <c r="F30" s="90">
        <v>8515.7863560000005</v>
      </c>
      <c r="G30" s="91">
        <v>1.61829E-2</v>
      </c>
      <c r="H30" s="82" t="s">
        <v>140</v>
      </c>
    </row>
    <row r="31" spans="1:8" x14ac:dyDescent="0.2">
      <c r="A31" s="87">
        <v>25</v>
      </c>
      <c r="B31" s="88" t="s">
        <v>436</v>
      </c>
      <c r="C31" s="88" t="s">
        <v>437</v>
      </c>
      <c r="D31" s="88" t="s">
        <v>44</v>
      </c>
      <c r="E31" s="89">
        <v>4965330</v>
      </c>
      <c r="F31" s="90">
        <v>8118.3145500000001</v>
      </c>
      <c r="G31" s="91">
        <v>1.542756E-2</v>
      </c>
      <c r="H31" s="82" t="s">
        <v>140</v>
      </c>
    </row>
    <row r="32" spans="1:8" x14ac:dyDescent="0.2">
      <c r="A32" s="87">
        <v>26</v>
      </c>
      <c r="B32" s="88" t="s">
        <v>706</v>
      </c>
      <c r="C32" s="88" t="s">
        <v>707</v>
      </c>
      <c r="D32" s="88" t="s">
        <v>198</v>
      </c>
      <c r="E32" s="89">
        <v>1737920</v>
      </c>
      <c r="F32" s="90">
        <v>7264.5056000000004</v>
      </c>
      <c r="G32" s="91">
        <v>1.3805039999999999E-2</v>
      </c>
      <c r="H32" s="82" t="s">
        <v>140</v>
      </c>
    </row>
    <row r="33" spans="1:8" x14ac:dyDescent="0.2">
      <c r="A33" s="87">
        <v>27</v>
      </c>
      <c r="B33" s="88" t="s">
        <v>365</v>
      </c>
      <c r="C33" s="88" t="s">
        <v>366</v>
      </c>
      <c r="D33" s="88" t="s">
        <v>232</v>
      </c>
      <c r="E33" s="89">
        <v>1353240</v>
      </c>
      <c r="F33" s="90">
        <v>7002.3403799999996</v>
      </c>
      <c r="G33" s="91">
        <v>1.330683E-2</v>
      </c>
      <c r="H33" s="82" t="s">
        <v>140</v>
      </c>
    </row>
    <row r="34" spans="1:8" x14ac:dyDescent="0.2">
      <c r="A34" s="87">
        <v>28</v>
      </c>
      <c r="B34" s="88" t="s">
        <v>348</v>
      </c>
      <c r="C34" s="88" t="s">
        <v>349</v>
      </c>
      <c r="D34" s="88" t="s">
        <v>118</v>
      </c>
      <c r="E34" s="89">
        <v>2799984</v>
      </c>
      <c r="F34" s="90">
        <v>6563.4424944000002</v>
      </c>
      <c r="G34" s="91">
        <v>1.2472779999999999E-2</v>
      </c>
      <c r="H34" s="82" t="s">
        <v>140</v>
      </c>
    </row>
    <row r="35" spans="1:8" x14ac:dyDescent="0.2">
      <c r="A35" s="87">
        <v>29</v>
      </c>
      <c r="B35" s="88" t="s">
        <v>93</v>
      </c>
      <c r="C35" s="88" t="s">
        <v>94</v>
      </c>
      <c r="D35" s="88" t="s">
        <v>77</v>
      </c>
      <c r="E35" s="89">
        <v>1343146</v>
      </c>
      <c r="F35" s="90">
        <v>6127.4320520000001</v>
      </c>
      <c r="G35" s="91">
        <v>1.164421E-2</v>
      </c>
      <c r="H35" s="82" t="s">
        <v>140</v>
      </c>
    </row>
    <row r="36" spans="1:8" x14ac:dyDescent="0.2">
      <c r="A36" s="87">
        <v>30</v>
      </c>
      <c r="B36" s="88" t="s">
        <v>293</v>
      </c>
      <c r="C36" s="88" t="s">
        <v>294</v>
      </c>
      <c r="D36" s="88" t="s">
        <v>118</v>
      </c>
      <c r="E36" s="89">
        <v>664074</v>
      </c>
      <c r="F36" s="90">
        <v>6002.8969230000002</v>
      </c>
      <c r="G36" s="91">
        <v>1.1407550000000001E-2</v>
      </c>
      <c r="H36" s="82" t="s">
        <v>140</v>
      </c>
    </row>
    <row r="37" spans="1:8" x14ac:dyDescent="0.2">
      <c r="A37" s="87">
        <v>31</v>
      </c>
      <c r="B37" s="88" t="s">
        <v>346</v>
      </c>
      <c r="C37" s="88" t="s">
        <v>347</v>
      </c>
      <c r="D37" s="88" t="s">
        <v>203</v>
      </c>
      <c r="E37" s="89">
        <v>2047480</v>
      </c>
      <c r="F37" s="90">
        <v>5874.22012</v>
      </c>
      <c r="G37" s="91">
        <v>1.1163019999999999E-2</v>
      </c>
      <c r="H37" s="82" t="s">
        <v>140</v>
      </c>
    </row>
    <row r="38" spans="1:8" x14ac:dyDescent="0.2">
      <c r="A38" s="87">
        <v>32</v>
      </c>
      <c r="B38" s="88" t="s">
        <v>434</v>
      </c>
      <c r="C38" s="88" t="s">
        <v>435</v>
      </c>
      <c r="D38" s="88" t="s">
        <v>115</v>
      </c>
      <c r="E38" s="89">
        <v>1639084</v>
      </c>
      <c r="F38" s="90">
        <v>5713.8468240000002</v>
      </c>
      <c r="G38" s="91">
        <v>1.085826E-2</v>
      </c>
      <c r="H38" s="82" t="s">
        <v>140</v>
      </c>
    </row>
    <row r="39" spans="1:8" x14ac:dyDescent="0.2">
      <c r="A39" s="87">
        <v>33</v>
      </c>
      <c r="B39" s="88" t="s">
        <v>323</v>
      </c>
      <c r="C39" s="88" t="s">
        <v>324</v>
      </c>
      <c r="D39" s="88" t="s">
        <v>183</v>
      </c>
      <c r="E39" s="89">
        <v>1061963</v>
      </c>
      <c r="F39" s="90">
        <v>5682.0330315000001</v>
      </c>
      <c r="G39" s="91">
        <v>1.07978E-2</v>
      </c>
      <c r="H39" s="82" t="s">
        <v>140</v>
      </c>
    </row>
    <row r="40" spans="1:8" x14ac:dyDescent="0.2">
      <c r="A40" s="87">
        <v>34</v>
      </c>
      <c r="B40" s="88" t="s">
        <v>211</v>
      </c>
      <c r="C40" s="88" t="s">
        <v>212</v>
      </c>
      <c r="D40" s="88" t="s">
        <v>112</v>
      </c>
      <c r="E40" s="89">
        <v>297297</v>
      </c>
      <c r="F40" s="90">
        <v>5648.643</v>
      </c>
      <c r="G40" s="91">
        <v>1.073435E-2</v>
      </c>
      <c r="H40" s="82" t="s">
        <v>140</v>
      </c>
    </row>
    <row r="41" spans="1:8" x14ac:dyDescent="0.2">
      <c r="A41" s="87">
        <v>35</v>
      </c>
      <c r="B41" s="88" t="s">
        <v>329</v>
      </c>
      <c r="C41" s="88" t="s">
        <v>330</v>
      </c>
      <c r="D41" s="88" t="s">
        <v>44</v>
      </c>
      <c r="E41" s="89">
        <v>7541290</v>
      </c>
      <c r="F41" s="90">
        <v>5211.785519</v>
      </c>
      <c r="G41" s="91">
        <v>9.9041700000000003E-3</v>
      </c>
      <c r="H41" s="82" t="s">
        <v>140</v>
      </c>
    </row>
    <row r="42" spans="1:8" x14ac:dyDescent="0.2">
      <c r="A42" s="87">
        <v>36</v>
      </c>
      <c r="B42" s="88" t="s">
        <v>765</v>
      </c>
      <c r="C42" s="88" t="s">
        <v>766</v>
      </c>
      <c r="D42" s="88" t="s">
        <v>51</v>
      </c>
      <c r="E42" s="89">
        <v>884682</v>
      </c>
      <c r="F42" s="90">
        <v>5151.9456270000001</v>
      </c>
      <c r="G42" s="91">
        <v>9.7904499999999992E-3</v>
      </c>
      <c r="H42" s="82" t="s">
        <v>140</v>
      </c>
    </row>
    <row r="43" spans="1:8" x14ac:dyDescent="0.2">
      <c r="A43" s="87">
        <v>37</v>
      </c>
      <c r="B43" s="88" t="s">
        <v>102</v>
      </c>
      <c r="C43" s="88" t="s">
        <v>103</v>
      </c>
      <c r="D43" s="88" t="s">
        <v>16</v>
      </c>
      <c r="E43" s="89">
        <v>300424</v>
      </c>
      <c r="F43" s="90">
        <v>4643.0529200000001</v>
      </c>
      <c r="G43" s="91">
        <v>8.8233800000000005E-3</v>
      </c>
      <c r="H43" s="82" t="s">
        <v>140</v>
      </c>
    </row>
    <row r="44" spans="1:8" ht="25.5" x14ac:dyDescent="0.2">
      <c r="A44" s="87">
        <v>38</v>
      </c>
      <c r="B44" s="88" t="s">
        <v>358</v>
      </c>
      <c r="C44" s="88" t="s">
        <v>359</v>
      </c>
      <c r="D44" s="88" t="s">
        <v>360</v>
      </c>
      <c r="E44" s="89">
        <v>1066170</v>
      </c>
      <c r="F44" s="90">
        <v>4570.1377050000001</v>
      </c>
      <c r="G44" s="91">
        <v>8.6848199999999993E-3</v>
      </c>
      <c r="H44" s="82" t="s">
        <v>140</v>
      </c>
    </row>
    <row r="45" spans="1:8" x14ac:dyDescent="0.2">
      <c r="A45" s="87">
        <v>39</v>
      </c>
      <c r="B45" s="88" t="s">
        <v>417</v>
      </c>
      <c r="C45" s="88" t="s">
        <v>418</v>
      </c>
      <c r="D45" s="88" t="s">
        <v>203</v>
      </c>
      <c r="E45" s="89">
        <v>123712</v>
      </c>
      <c r="F45" s="90">
        <v>4545.6737279999998</v>
      </c>
      <c r="G45" s="91">
        <v>8.6383299999999996E-3</v>
      </c>
      <c r="H45" s="82" t="s">
        <v>140</v>
      </c>
    </row>
    <row r="46" spans="1:8" x14ac:dyDescent="0.2">
      <c r="A46" s="87">
        <v>40</v>
      </c>
      <c r="B46" s="88" t="s">
        <v>843</v>
      </c>
      <c r="C46" s="88" t="s">
        <v>844</v>
      </c>
      <c r="D46" s="88" t="s">
        <v>198</v>
      </c>
      <c r="E46" s="89">
        <v>814905</v>
      </c>
      <c r="F46" s="90">
        <v>4427.7863175000002</v>
      </c>
      <c r="G46" s="91">
        <v>8.4142999999999996E-3</v>
      </c>
      <c r="H46" s="82" t="s">
        <v>140</v>
      </c>
    </row>
    <row r="47" spans="1:8" x14ac:dyDescent="0.2">
      <c r="A47" s="87">
        <v>41</v>
      </c>
      <c r="B47" s="88" t="s">
        <v>429</v>
      </c>
      <c r="C47" s="88" t="s">
        <v>430</v>
      </c>
      <c r="D47" s="88" t="s">
        <v>198</v>
      </c>
      <c r="E47" s="89">
        <v>1316767</v>
      </c>
      <c r="F47" s="90">
        <v>4334.7969640000001</v>
      </c>
      <c r="G47" s="91">
        <v>8.2375899999999995E-3</v>
      </c>
      <c r="H47" s="82" t="s">
        <v>140</v>
      </c>
    </row>
    <row r="48" spans="1:8" x14ac:dyDescent="0.2">
      <c r="A48" s="87">
        <v>42</v>
      </c>
      <c r="B48" s="88" t="s">
        <v>221</v>
      </c>
      <c r="C48" s="88" t="s">
        <v>222</v>
      </c>
      <c r="D48" s="88" t="s">
        <v>51</v>
      </c>
      <c r="E48" s="89">
        <v>473815</v>
      </c>
      <c r="F48" s="90">
        <v>4297.0282349999998</v>
      </c>
      <c r="G48" s="91">
        <v>8.1658200000000007E-3</v>
      </c>
      <c r="H48" s="82" t="s">
        <v>140</v>
      </c>
    </row>
    <row r="49" spans="1:8" x14ac:dyDescent="0.2">
      <c r="A49" s="87">
        <v>43</v>
      </c>
      <c r="B49" s="88" t="s">
        <v>342</v>
      </c>
      <c r="C49" s="88" t="s">
        <v>343</v>
      </c>
      <c r="D49" s="88" t="s">
        <v>44</v>
      </c>
      <c r="E49" s="89">
        <v>1211462</v>
      </c>
      <c r="F49" s="90">
        <v>4161.9777009999998</v>
      </c>
      <c r="G49" s="91">
        <v>7.90918E-3</v>
      </c>
      <c r="H49" s="82" t="s">
        <v>140</v>
      </c>
    </row>
    <row r="50" spans="1:8" x14ac:dyDescent="0.2">
      <c r="A50" s="87">
        <v>44</v>
      </c>
      <c r="B50" s="88" t="s">
        <v>425</v>
      </c>
      <c r="C50" s="88" t="s">
        <v>426</v>
      </c>
      <c r="D50" s="88" t="s">
        <v>183</v>
      </c>
      <c r="E50" s="89">
        <v>1282788</v>
      </c>
      <c r="F50" s="90">
        <v>3940.0833419999999</v>
      </c>
      <c r="G50" s="91">
        <v>7.4875000000000002E-3</v>
      </c>
      <c r="H50" s="82" t="s">
        <v>140</v>
      </c>
    </row>
    <row r="51" spans="1:8" x14ac:dyDescent="0.2">
      <c r="A51" s="87">
        <v>45</v>
      </c>
      <c r="B51" s="88" t="s">
        <v>344</v>
      </c>
      <c r="C51" s="88" t="s">
        <v>345</v>
      </c>
      <c r="D51" s="88" t="s">
        <v>44</v>
      </c>
      <c r="E51" s="89">
        <v>5045419</v>
      </c>
      <c r="F51" s="90">
        <v>3732.0964343000001</v>
      </c>
      <c r="G51" s="91">
        <v>7.0922600000000004E-3</v>
      </c>
      <c r="H51" s="82" t="s">
        <v>140</v>
      </c>
    </row>
    <row r="52" spans="1:8" x14ac:dyDescent="0.2">
      <c r="A52" s="87">
        <v>46</v>
      </c>
      <c r="B52" s="88" t="s">
        <v>301</v>
      </c>
      <c r="C52" s="88" t="s">
        <v>302</v>
      </c>
      <c r="D52" s="88" t="s">
        <v>51</v>
      </c>
      <c r="E52" s="89">
        <v>419000</v>
      </c>
      <c r="F52" s="90">
        <v>3196.1320000000001</v>
      </c>
      <c r="G52" s="91">
        <v>6.0737400000000002E-3</v>
      </c>
      <c r="H52" s="82" t="s">
        <v>140</v>
      </c>
    </row>
    <row r="53" spans="1:8" x14ac:dyDescent="0.2">
      <c r="A53" s="87">
        <v>47</v>
      </c>
      <c r="B53" s="88" t="s">
        <v>393</v>
      </c>
      <c r="C53" s="88" t="s">
        <v>394</v>
      </c>
      <c r="D53" s="88" t="s">
        <v>245</v>
      </c>
      <c r="E53" s="89">
        <v>1096915</v>
      </c>
      <c r="F53" s="90">
        <v>2690.7324950000002</v>
      </c>
      <c r="G53" s="91">
        <v>5.1133100000000003E-3</v>
      </c>
      <c r="H53" s="82" t="s">
        <v>140</v>
      </c>
    </row>
    <row r="54" spans="1:8" x14ac:dyDescent="0.2">
      <c r="A54" s="87">
        <v>48</v>
      </c>
      <c r="B54" s="88" t="s">
        <v>454</v>
      </c>
      <c r="C54" s="88" t="s">
        <v>455</v>
      </c>
      <c r="D54" s="88" t="s">
        <v>203</v>
      </c>
      <c r="E54" s="89">
        <v>303085</v>
      </c>
      <c r="F54" s="90">
        <v>2638.5064674999999</v>
      </c>
      <c r="G54" s="91">
        <v>5.0140599999999999E-3</v>
      </c>
      <c r="H54" s="82" t="s">
        <v>140</v>
      </c>
    </row>
    <row r="55" spans="1:8" x14ac:dyDescent="0.2">
      <c r="A55" s="87">
        <v>49</v>
      </c>
      <c r="B55" s="88" t="s">
        <v>375</v>
      </c>
      <c r="C55" s="88" t="s">
        <v>376</v>
      </c>
      <c r="D55" s="88" t="s">
        <v>118</v>
      </c>
      <c r="E55" s="89">
        <v>445320</v>
      </c>
      <c r="F55" s="90">
        <v>2543.6678400000001</v>
      </c>
      <c r="G55" s="91">
        <v>4.8338399999999998E-3</v>
      </c>
      <c r="H55" s="82" t="s">
        <v>140</v>
      </c>
    </row>
    <row r="56" spans="1:8" x14ac:dyDescent="0.2">
      <c r="A56" s="87">
        <v>50</v>
      </c>
      <c r="B56" s="88" t="s">
        <v>791</v>
      </c>
      <c r="C56" s="88" t="s">
        <v>792</v>
      </c>
      <c r="D56" s="88" t="s">
        <v>190</v>
      </c>
      <c r="E56" s="89">
        <v>54373</v>
      </c>
      <c r="F56" s="90">
        <v>2468.5342000000001</v>
      </c>
      <c r="G56" s="91">
        <v>4.6910600000000004E-3</v>
      </c>
      <c r="H56" s="82" t="s">
        <v>140</v>
      </c>
    </row>
    <row r="57" spans="1:8" x14ac:dyDescent="0.2">
      <c r="A57" s="87">
        <v>51</v>
      </c>
      <c r="B57" s="88" t="s">
        <v>720</v>
      </c>
      <c r="C57" s="88" t="s">
        <v>721</v>
      </c>
      <c r="D57" s="88" t="s">
        <v>183</v>
      </c>
      <c r="E57" s="89">
        <v>722625</v>
      </c>
      <c r="F57" s="90">
        <v>2336.2466250000002</v>
      </c>
      <c r="G57" s="91">
        <v>4.4396699999999997E-3</v>
      </c>
      <c r="H57" s="82" t="s">
        <v>140</v>
      </c>
    </row>
    <row r="58" spans="1:8" x14ac:dyDescent="0.2">
      <c r="A58" s="87">
        <v>52</v>
      </c>
      <c r="B58" s="88" t="s">
        <v>684</v>
      </c>
      <c r="C58" s="88" t="s">
        <v>685</v>
      </c>
      <c r="D58" s="88" t="s">
        <v>190</v>
      </c>
      <c r="E58" s="89">
        <v>121357</v>
      </c>
      <c r="F58" s="90">
        <v>1375.9456660000001</v>
      </c>
      <c r="G58" s="91">
        <v>2.6147700000000002E-3</v>
      </c>
      <c r="H58" s="82" t="s">
        <v>140</v>
      </c>
    </row>
    <row r="59" spans="1:8" x14ac:dyDescent="0.2">
      <c r="A59" s="87">
        <v>53</v>
      </c>
      <c r="B59" s="88" t="s">
        <v>868</v>
      </c>
      <c r="C59" s="88" t="s">
        <v>869</v>
      </c>
      <c r="D59" s="88" t="s">
        <v>198</v>
      </c>
      <c r="E59" s="89">
        <v>181425</v>
      </c>
      <c r="F59" s="90">
        <v>938.05796250000003</v>
      </c>
      <c r="G59" s="91">
        <v>1.7826299999999999E-3</v>
      </c>
      <c r="H59" s="82" t="s">
        <v>140</v>
      </c>
    </row>
    <row r="60" spans="1:8" x14ac:dyDescent="0.2">
      <c r="A60" s="92"/>
      <c r="B60" s="92"/>
      <c r="C60" s="93" t="s">
        <v>139</v>
      </c>
      <c r="D60" s="92"/>
      <c r="E60" s="92" t="s">
        <v>140</v>
      </c>
      <c r="F60" s="94">
        <v>503025.47005170002</v>
      </c>
      <c r="G60" s="95">
        <v>0.95591983000000003</v>
      </c>
      <c r="H60" s="82" t="s">
        <v>140</v>
      </c>
    </row>
    <row r="61" spans="1:8" x14ac:dyDescent="0.2">
      <c r="A61" s="92"/>
      <c r="B61" s="92"/>
      <c r="C61" s="96"/>
      <c r="D61" s="92"/>
      <c r="E61" s="92"/>
      <c r="F61" s="97"/>
      <c r="G61" s="97"/>
      <c r="H61" s="82" t="s">
        <v>140</v>
      </c>
    </row>
    <row r="62" spans="1:8" x14ac:dyDescent="0.2">
      <c r="A62" s="92"/>
      <c r="B62" s="92"/>
      <c r="C62" s="93" t="s">
        <v>141</v>
      </c>
      <c r="D62" s="92"/>
      <c r="E62" s="92"/>
      <c r="F62" s="92"/>
      <c r="G62" s="92"/>
      <c r="H62" s="82" t="s">
        <v>140</v>
      </c>
    </row>
    <row r="63" spans="1:8" x14ac:dyDescent="0.2">
      <c r="A63" s="87">
        <v>1</v>
      </c>
      <c r="B63" s="88" t="s">
        <v>870</v>
      </c>
      <c r="C63" s="84" t="s">
        <v>1163</v>
      </c>
      <c r="D63" s="88" t="s">
        <v>118</v>
      </c>
      <c r="E63" s="89">
        <v>74187</v>
      </c>
      <c r="F63" s="90">
        <v>4125.5163940020002</v>
      </c>
      <c r="G63" s="91">
        <v>7.8398900000000004E-3</v>
      </c>
      <c r="H63" s="82" t="s">
        <v>140</v>
      </c>
    </row>
    <row r="64" spans="1:8" x14ac:dyDescent="0.2">
      <c r="A64" s="92"/>
      <c r="B64" s="92"/>
      <c r="C64" s="93" t="s">
        <v>139</v>
      </c>
      <c r="D64" s="92"/>
      <c r="E64" s="92" t="s">
        <v>140</v>
      </c>
      <c r="F64" s="94">
        <v>4125.5163940020002</v>
      </c>
      <c r="G64" s="95">
        <v>7.8398900000000004E-3</v>
      </c>
      <c r="H64" s="82" t="s">
        <v>140</v>
      </c>
    </row>
    <row r="65" spans="1:8" x14ac:dyDescent="0.2">
      <c r="A65" s="92"/>
      <c r="B65" s="92"/>
      <c r="C65" s="96"/>
      <c r="D65" s="92"/>
      <c r="E65" s="92"/>
      <c r="F65" s="97"/>
      <c r="G65" s="97"/>
      <c r="H65" s="82" t="s">
        <v>140</v>
      </c>
    </row>
    <row r="66" spans="1:8" x14ac:dyDescent="0.2">
      <c r="A66" s="92"/>
      <c r="B66" s="92"/>
      <c r="C66" s="93" t="s">
        <v>143</v>
      </c>
      <c r="D66" s="92"/>
      <c r="E66" s="92"/>
      <c r="F66" s="92"/>
      <c r="G66" s="92"/>
      <c r="H66" s="82" t="s">
        <v>140</v>
      </c>
    </row>
    <row r="67" spans="1:8" x14ac:dyDescent="0.2">
      <c r="A67" s="92"/>
      <c r="B67" s="92"/>
      <c r="C67" s="93" t="s">
        <v>139</v>
      </c>
      <c r="D67" s="92"/>
      <c r="E67" s="92" t="s">
        <v>140</v>
      </c>
      <c r="F67" s="98" t="s">
        <v>142</v>
      </c>
      <c r="G67" s="95">
        <v>0</v>
      </c>
      <c r="H67" s="82" t="s">
        <v>140</v>
      </c>
    </row>
    <row r="68" spans="1:8" x14ac:dyDescent="0.2">
      <c r="A68" s="92"/>
      <c r="B68" s="92"/>
      <c r="C68" s="96"/>
      <c r="D68" s="92"/>
      <c r="E68" s="92"/>
      <c r="F68" s="97"/>
      <c r="G68" s="97"/>
      <c r="H68" s="82" t="s">
        <v>140</v>
      </c>
    </row>
    <row r="69" spans="1:8" x14ac:dyDescent="0.2">
      <c r="A69" s="92"/>
      <c r="B69" s="92"/>
      <c r="C69" s="93" t="s">
        <v>144</v>
      </c>
      <c r="D69" s="92"/>
      <c r="E69" s="92"/>
      <c r="F69" s="92"/>
      <c r="G69" s="92"/>
      <c r="H69" s="82" t="s">
        <v>140</v>
      </c>
    </row>
    <row r="70" spans="1:8" x14ac:dyDescent="0.2">
      <c r="A70" s="92"/>
      <c r="B70" s="92"/>
      <c r="C70" s="93" t="s">
        <v>139</v>
      </c>
      <c r="D70" s="92"/>
      <c r="E70" s="92" t="s">
        <v>140</v>
      </c>
      <c r="F70" s="98" t="s">
        <v>142</v>
      </c>
      <c r="G70" s="95">
        <v>0</v>
      </c>
      <c r="H70" s="82" t="s">
        <v>140</v>
      </c>
    </row>
    <row r="71" spans="1:8" x14ac:dyDescent="0.2">
      <c r="A71" s="92"/>
      <c r="B71" s="92"/>
      <c r="C71" s="96"/>
      <c r="D71" s="92"/>
      <c r="E71" s="92"/>
      <c r="F71" s="97"/>
      <c r="G71" s="97"/>
      <c r="H71" s="82" t="s">
        <v>140</v>
      </c>
    </row>
    <row r="72" spans="1:8" x14ac:dyDescent="0.2">
      <c r="A72" s="92"/>
      <c r="B72" s="92"/>
      <c r="C72" s="93" t="s">
        <v>145</v>
      </c>
      <c r="D72" s="92"/>
      <c r="E72" s="92"/>
      <c r="F72" s="97"/>
      <c r="G72" s="97"/>
      <c r="H72" s="82" t="s">
        <v>140</v>
      </c>
    </row>
    <row r="73" spans="1:8" x14ac:dyDescent="0.2">
      <c r="A73" s="92"/>
      <c r="B73" s="92"/>
      <c r="C73" s="93" t="s">
        <v>139</v>
      </c>
      <c r="D73" s="92"/>
      <c r="E73" s="92" t="s">
        <v>140</v>
      </c>
      <c r="F73" s="98" t="s">
        <v>142</v>
      </c>
      <c r="G73" s="95">
        <v>0</v>
      </c>
      <c r="H73" s="82" t="s">
        <v>140</v>
      </c>
    </row>
    <row r="74" spans="1:8" x14ac:dyDescent="0.2">
      <c r="A74" s="92"/>
      <c r="B74" s="92"/>
      <c r="C74" s="96"/>
      <c r="D74" s="92"/>
      <c r="E74" s="92"/>
      <c r="F74" s="97"/>
      <c r="G74" s="97"/>
      <c r="H74" s="82" t="s">
        <v>140</v>
      </c>
    </row>
    <row r="75" spans="1:8" x14ac:dyDescent="0.2">
      <c r="A75" s="92"/>
      <c r="B75" s="92"/>
      <c r="C75" s="93" t="s">
        <v>146</v>
      </c>
      <c r="D75" s="92"/>
      <c r="E75" s="92"/>
      <c r="F75" s="97"/>
      <c r="G75" s="97"/>
      <c r="H75" s="82" t="s">
        <v>140</v>
      </c>
    </row>
    <row r="76" spans="1:8" x14ac:dyDescent="0.2">
      <c r="A76" s="92"/>
      <c r="B76" s="92"/>
      <c r="C76" s="93" t="s">
        <v>139</v>
      </c>
      <c r="D76" s="92"/>
      <c r="E76" s="92" t="s">
        <v>140</v>
      </c>
      <c r="F76" s="98" t="s">
        <v>142</v>
      </c>
      <c r="G76" s="95">
        <v>0</v>
      </c>
      <c r="H76" s="82" t="s">
        <v>140</v>
      </c>
    </row>
    <row r="77" spans="1:8" x14ac:dyDescent="0.2">
      <c r="A77" s="92"/>
      <c r="B77" s="92"/>
      <c r="C77" s="96"/>
      <c r="D77" s="92"/>
      <c r="E77" s="92"/>
      <c r="F77" s="97"/>
      <c r="G77" s="97"/>
      <c r="H77" s="82" t="s">
        <v>140</v>
      </c>
    </row>
    <row r="78" spans="1:8" x14ac:dyDescent="0.2">
      <c r="A78" s="92"/>
      <c r="B78" s="92"/>
      <c r="C78" s="93" t="s">
        <v>147</v>
      </c>
      <c r="D78" s="92"/>
      <c r="E78" s="92"/>
      <c r="F78" s="94">
        <v>507150.98644570197</v>
      </c>
      <c r="G78" s="95">
        <v>0.96375971999999999</v>
      </c>
      <c r="H78" s="82" t="s">
        <v>140</v>
      </c>
    </row>
    <row r="79" spans="1:8" x14ac:dyDescent="0.2">
      <c r="A79" s="92"/>
      <c r="B79" s="92"/>
      <c r="C79" s="96"/>
      <c r="D79" s="92"/>
      <c r="E79" s="92"/>
      <c r="F79" s="97"/>
      <c r="G79" s="97"/>
      <c r="H79" s="82" t="s">
        <v>140</v>
      </c>
    </row>
    <row r="80" spans="1:8" x14ac:dyDescent="0.2">
      <c r="A80" s="92"/>
      <c r="B80" s="92"/>
      <c r="C80" s="93" t="s">
        <v>148</v>
      </c>
      <c r="D80" s="92"/>
      <c r="E80" s="92"/>
      <c r="F80" s="97"/>
      <c r="G80" s="97"/>
      <c r="H80" s="82" t="s">
        <v>140</v>
      </c>
    </row>
    <row r="81" spans="1:8" x14ac:dyDescent="0.2">
      <c r="A81" s="92"/>
      <c r="B81" s="92"/>
      <c r="C81" s="93" t="s">
        <v>10</v>
      </c>
      <c r="D81" s="92"/>
      <c r="E81" s="92"/>
      <c r="F81" s="97"/>
      <c r="G81" s="97"/>
      <c r="H81" s="82" t="s">
        <v>140</v>
      </c>
    </row>
    <row r="82" spans="1:8" x14ac:dyDescent="0.2">
      <c r="A82" s="92"/>
      <c r="B82" s="92"/>
      <c r="C82" s="93" t="s">
        <v>139</v>
      </c>
      <c r="D82" s="92"/>
      <c r="E82" s="92" t="s">
        <v>140</v>
      </c>
      <c r="F82" s="98" t="s">
        <v>142</v>
      </c>
      <c r="G82" s="95">
        <v>0</v>
      </c>
      <c r="H82" s="82" t="s">
        <v>140</v>
      </c>
    </row>
    <row r="83" spans="1:8" x14ac:dyDescent="0.2">
      <c r="A83" s="92"/>
      <c r="B83" s="92"/>
      <c r="C83" s="96"/>
      <c r="D83" s="92"/>
      <c r="E83" s="92"/>
      <c r="F83" s="97"/>
      <c r="G83" s="97"/>
      <c r="H83" s="82" t="s">
        <v>140</v>
      </c>
    </row>
    <row r="84" spans="1:8" x14ac:dyDescent="0.2">
      <c r="A84" s="92"/>
      <c r="B84" s="92"/>
      <c r="C84" s="93" t="s">
        <v>149</v>
      </c>
      <c r="D84" s="92"/>
      <c r="E84" s="92"/>
      <c r="F84" s="92"/>
      <c r="G84" s="92"/>
      <c r="H84" s="82" t="s">
        <v>140</v>
      </c>
    </row>
    <row r="85" spans="1:8" x14ac:dyDescent="0.2">
      <c r="A85" s="92"/>
      <c r="B85" s="92"/>
      <c r="C85" s="93" t="s">
        <v>139</v>
      </c>
      <c r="D85" s="92"/>
      <c r="E85" s="92" t="s">
        <v>140</v>
      </c>
      <c r="F85" s="98" t="s">
        <v>142</v>
      </c>
      <c r="G85" s="95">
        <v>0</v>
      </c>
      <c r="H85" s="82" t="s">
        <v>140</v>
      </c>
    </row>
    <row r="86" spans="1:8" x14ac:dyDescent="0.2">
      <c r="A86" s="92"/>
      <c r="B86" s="92"/>
      <c r="C86" s="96"/>
      <c r="D86" s="92"/>
      <c r="E86" s="92"/>
      <c r="F86" s="97"/>
      <c r="G86" s="97"/>
      <c r="H86" s="82" t="s">
        <v>140</v>
      </c>
    </row>
    <row r="87" spans="1:8" x14ac:dyDescent="0.2">
      <c r="A87" s="92"/>
      <c r="B87" s="92"/>
      <c r="C87" s="93" t="s">
        <v>150</v>
      </c>
      <c r="D87" s="92"/>
      <c r="E87" s="92"/>
      <c r="F87" s="92"/>
      <c r="G87" s="92"/>
      <c r="H87" s="82" t="s">
        <v>140</v>
      </c>
    </row>
    <row r="88" spans="1:8" x14ac:dyDescent="0.2">
      <c r="A88" s="92"/>
      <c r="B88" s="92"/>
      <c r="C88" s="93" t="s">
        <v>139</v>
      </c>
      <c r="D88" s="92"/>
      <c r="E88" s="92" t="s">
        <v>140</v>
      </c>
      <c r="F88" s="98" t="s">
        <v>142</v>
      </c>
      <c r="G88" s="95">
        <v>0</v>
      </c>
      <c r="H88" s="82" t="s">
        <v>140</v>
      </c>
    </row>
    <row r="89" spans="1:8" x14ac:dyDescent="0.2">
      <c r="A89" s="92"/>
      <c r="B89" s="92"/>
      <c r="C89" s="96"/>
      <c r="D89" s="92"/>
      <c r="E89" s="92"/>
      <c r="F89" s="97"/>
      <c r="G89" s="97"/>
      <c r="H89" s="82" t="s">
        <v>140</v>
      </c>
    </row>
    <row r="90" spans="1:8" x14ac:dyDescent="0.2">
      <c r="A90" s="92"/>
      <c r="B90" s="92"/>
      <c r="C90" s="93" t="s">
        <v>151</v>
      </c>
      <c r="D90" s="92"/>
      <c r="E90" s="92"/>
      <c r="F90" s="97"/>
      <c r="G90" s="97"/>
      <c r="H90" s="82" t="s">
        <v>140</v>
      </c>
    </row>
    <row r="91" spans="1:8" x14ac:dyDescent="0.2">
      <c r="A91" s="92"/>
      <c r="B91" s="92"/>
      <c r="C91" s="93" t="s">
        <v>139</v>
      </c>
      <c r="D91" s="92"/>
      <c r="E91" s="92" t="s">
        <v>140</v>
      </c>
      <c r="F91" s="98" t="s">
        <v>142</v>
      </c>
      <c r="G91" s="95">
        <v>0</v>
      </c>
      <c r="H91" s="82" t="s">
        <v>140</v>
      </c>
    </row>
    <row r="92" spans="1:8" x14ac:dyDescent="0.2">
      <c r="A92" s="92"/>
      <c r="B92" s="92"/>
      <c r="C92" s="96"/>
      <c r="D92" s="92"/>
      <c r="E92" s="92"/>
      <c r="F92" s="97"/>
      <c r="G92" s="97"/>
      <c r="H92" s="82" t="s">
        <v>140</v>
      </c>
    </row>
    <row r="93" spans="1:8" x14ac:dyDescent="0.2">
      <c r="A93" s="92"/>
      <c r="B93" s="92"/>
      <c r="C93" s="93" t="s">
        <v>152</v>
      </c>
      <c r="D93" s="92"/>
      <c r="E93" s="92"/>
      <c r="F93" s="94">
        <v>0</v>
      </c>
      <c r="G93" s="95">
        <v>0</v>
      </c>
      <c r="H93" s="82" t="s">
        <v>140</v>
      </c>
    </row>
    <row r="94" spans="1:8" x14ac:dyDescent="0.2">
      <c r="A94" s="92"/>
      <c r="B94" s="92"/>
      <c r="C94" s="96"/>
      <c r="D94" s="92"/>
      <c r="E94" s="92"/>
      <c r="F94" s="97"/>
      <c r="G94" s="97"/>
      <c r="H94" s="82" t="s">
        <v>140</v>
      </c>
    </row>
    <row r="95" spans="1:8" x14ac:dyDescent="0.2">
      <c r="A95" s="92"/>
      <c r="B95" s="92"/>
      <c r="C95" s="93" t="s">
        <v>153</v>
      </c>
      <c r="D95" s="92"/>
      <c r="E95" s="92"/>
      <c r="F95" s="97"/>
      <c r="G95" s="97"/>
      <c r="H95" s="82" t="s">
        <v>140</v>
      </c>
    </row>
    <row r="96" spans="1:8" x14ac:dyDescent="0.2">
      <c r="A96" s="92"/>
      <c r="B96" s="92"/>
      <c r="C96" s="93" t="s">
        <v>154</v>
      </c>
      <c r="D96" s="92"/>
      <c r="E96" s="92"/>
      <c r="F96" s="97"/>
      <c r="G96" s="97"/>
      <c r="H96" s="82" t="s">
        <v>140</v>
      </c>
    </row>
    <row r="97" spans="1:8" x14ac:dyDescent="0.2">
      <c r="A97" s="92"/>
      <c r="B97" s="92"/>
      <c r="C97" s="93" t="s">
        <v>139</v>
      </c>
      <c r="D97" s="92"/>
      <c r="E97" s="92" t="s">
        <v>140</v>
      </c>
      <c r="F97" s="98" t="s">
        <v>142</v>
      </c>
      <c r="G97" s="95">
        <v>0</v>
      </c>
      <c r="H97" s="82" t="s">
        <v>140</v>
      </c>
    </row>
    <row r="98" spans="1:8" x14ac:dyDescent="0.2">
      <c r="A98" s="92"/>
      <c r="B98" s="92"/>
      <c r="C98" s="96"/>
      <c r="D98" s="92"/>
      <c r="E98" s="92"/>
      <c r="F98" s="97"/>
      <c r="G98" s="97"/>
      <c r="H98" s="82" t="s">
        <v>140</v>
      </c>
    </row>
    <row r="99" spans="1:8" x14ac:dyDescent="0.2">
      <c r="A99" s="92"/>
      <c r="B99" s="92"/>
      <c r="C99" s="93" t="s">
        <v>155</v>
      </c>
      <c r="D99" s="92"/>
      <c r="E99" s="92"/>
      <c r="F99" s="97"/>
      <c r="G99" s="97"/>
      <c r="H99" s="82" t="s">
        <v>140</v>
      </c>
    </row>
    <row r="100" spans="1:8" x14ac:dyDescent="0.2">
      <c r="A100" s="92"/>
      <c r="B100" s="92"/>
      <c r="C100" s="93" t="s">
        <v>139</v>
      </c>
      <c r="D100" s="92"/>
      <c r="E100" s="92" t="s">
        <v>140</v>
      </c>
      <c r="F100" s="98" t="s">
        <v>142</v>
      </c>
      <c r="G100" s="95">
        <v>0</v>
      </c>
      <c r="H100" s="82" t="s">
        <v>140</v>
      </c>
    </row>
    <row r="101" spans="1:8" x14ac:dyDescent="0.2">
      <c r="A101" s="92"/>
      <c r="B101" s="92"/>
      <c r="C101" s="96"/>
      <c r="D101" s="92"/>
      <c r="E101" s="92"/>
      <c r="F101" s="97"/>
      <c r="G101" s="97"/>
      <c r="H101" s="82" t="s">
        <v>140</v>
      </c>
    </row>
    <row r="102" spans="1:8" x14ac:dyDescent="0.2">
      <c r="A102" s="92"/>
      <c r="B102" s="92"/>
      <c r="C102" s="93" t="s">
        <v>156</v>
      </c>
      <c r="D102" s="92"/>
      <c r="E102" s="92"/>
      <c r="F102" s="97"/>
      <c r="G102" s="97"/>
      <c r="H102" s="82" t="s">
        <v>140</v>
      </c>
    </row>
    <row r="103" spans="1:8" x14ac:dyDescent="0.2">
      <c r="A103" s="87">
        <v>1</v>
      </c>
      <c r="B103" s="88" t="s">
        <v>459</v>
      </c>
      <c r="C103" s="84" t="s">
        <v>1175</v>
      </c>
      <c r="D103" s="88" t="s">
        <v>460</v>
      </c>
      <c r="E103" s="89">
        <v>5000000</v>
      </c>
      <c r="F103" s="90">
        <v>4804.74</v>
      </c>
      <c r="G103" s="91">
        <v>9.1306400000000006E-3</v>
      </c>
      <c r="H103" s="82">
        <v>5.6832000000000003</v>
      </c>
    </row>
    <row r="104" spans="1:8" x14ac:dyDescent="0.2">
      <c r="A104" s="92"/>
      <c r="B104" s="92"/>
      <c r="C104" s="93" t="s">
        <v>139</v>
      </c>
      <c r="D104" s="92"/>
      <c r="E104" s="92" t="s">
        <v>140</v>
      </c>
      <c r="F104" s="94">
        <v>4804.74</v>
      </c>
      <c r="G104" s="95">
        <v>9.1306400000000006E-3</v>
      </c>
      <c r="H104" s="82" t="s">
        <v>140</v>
      </c>
    </row>
    <row r="105" spans="1:8" x14ac:dyDescent="0.2">
      <c r="A105" s="92"/>
      <c r="B105" s="92"/>
      <c r="C105" s="96"/>
      <c r="D105" s="92"/>
      <c r="E105" s="92"/>
      <c r="F105" s="97"/>
      <c r="G105" s="97"/>
      <c r="H105" s="82" t="s">
        <v>140</v>
      </c>
    </row>
    <row r="106" spans="1:8" x14ac:dyDescent="0.2">
      <c r="A106" s="92"/>
      <c r="B106" s="92"/>
      <c r="C106" s="93" t="s">
        <v>157</v>
      </c>
      <c r="D106" s="92"/>
      <c r="E106" s="92"/>
      <c r="F106" s="97"/>
      <c r="G106" s="97"/>
      <c r="H106" s="82" t="s">
        <v>140</v>
      </c>
    </row>
    <row r="107" spans="1:8" x14ac:dyDescent="0.2">
      <c r="A107" s="87">
        <v>1</v>
      </c>
      <c r="B107" s="88"/>
      <c r="C107" s="88" t="s">
        <v>158</v>
      </c>
      <c r="D107" s="88"/>
      <c r="E107" s="99"/>
      <c r="F107" s="90">
        <v>15495.792177996</v>
      </c>
      <c r="G107" s="91">
        <v>2.9447279999999999E-2</v>
      </c>
      <c r="H107" s="82">
        <v>5.01</v>
      </c>
    </row>
    <row r="108" spans="1:8" x14ac:dyDescent="0.2">
      <c r="A108" s="92"/>
      <c r="B108" s="92"/>
      <c r="C108" s="93" t="s">
        <v>139</v>
      </c>
      <c r="D108" s="92"/>
      <c r="E108" s="92" t="s">
        <v>140</v>
      </c>
      <c r="F108" s="94">
        <v>15495.792177996</v>
      </c>
      <c r="G108" s="95">
        <v>2.9447279999999999E-2</v>
      </c>
      <c r="H108" s="82" t="s">
        <v>140</v>
      </c>
    </row>
    <row r="109" spans="1:8" x14ac:dyDescent="0.2">
      <c r="A109" s="92"/>
      <c r="B109" s="92"/>
      <c r="C109" s="96"/>
      <c r="D109" s="92"/>
      <c r="E109" s="92"/>
      <c r="F109" s="97"/>
      <c r="G109" s="97"/>
      <c r="H109" s="82" t="s">
        <v>140</v>
      </c>
    </row>
    <row r="110" spans="1:8" x14ac:dyDescent="0.2">
      <c r="A110" s="92"/>
      <c r="B110" s="92"/>
      <c r="C110" s="93" t="s">
        <v>159</v>
      </c>
      <c r="D110" s="92"/>
      <c r="E110" s="92"/>
      <c r="F110" s="94">
        <v>20300.532177996</v>
      </c>
      <c r="G110" s="95">
        <v>3.8577920000000002E-2</v>
      </c>
      <c r="H110" s="82" t="s">
        <v>140</v>
      </c>
    </row>
    <row r="111" spans="1:8" x14ac:dyDescent="0.2">
      <c r="A111" s="92"/>
      <c r="B111" s="92"/>
      <c r="C111" s="97"/>
      <c r="D111" s="92"/>
      <c r="E111" s="92"/>
      <c r="F111" s="92"/>
      <c r="G111" s="92"/>
      <c r="H111" s="82" t="s">
        <v>140</v>
      </c>
    </row>
    <row r="112" spans="1:8" x14ac:dyDescent="0.2">
      <c r="A112" s="92"/>
      <c r="B112" s="92"/>
      <c r="C112" s="93" t="s">
        <v>160</v>
      </c>
      <c r="D112" s="92"/>
      <c r="E112" s="92"/>
      <c r="F112" s="92"/>
      <c r="G112" s="92"/>
      <c r="H112" s="82" t="s">
        <v>140</v>
      </c>
    </row>
    <row r="113" spans="1:10" x14ac:dyDescent="0.2">
      <c r="A113" s="92"/>
      <c r="B113" s="92"/>
      <c r="C113" s="93" t="s">
        <v>161</v>
      </c>
      <c r="D113" s="92"/>
      <c r="E113" s="92"/>
      <c r="F113" s="92"/>
      <c r="G113" s="92"/>
      <c r="H113" s="82" t="s">
        <v>140</v>
      </c>
    </row>
    <row r="114" spans="1:10" x14ac:dyDescent="0.2">
      <c r="A114" s="92"/>
      <c r="B114" s="92"/>
      <c r="C114" s="93" t="s">
        <v>139</v>
      </c>
      <c r="D114" s="92"/>
      <c r="E114" s="92" t="s">
        <v>140</v>
      </c>
      <c r="F114" s="98" t="s">
        <v>142</v>
      </c>
      <c r="G114" s="95">
        <v>0</v>
      </c>
      <c r="H114" s="82" t="s">
        <v>140</v>
      </c>
    </row>
    <row r="115" spans="1:10" x14ac:dyDescent="0.2">
      <c r="A115" s="92"/>
      <c r="B115" s="92"/>
      <c r="C115" s="96"/>
      <c r="D115" s="92"/>
      <c r="E115" s="92"/>
      <c r="F115" s="97"/>
      <c r="G115" s="97"/>
      <c r="H115" s="82" t="s">
        <v>140</v>
      </c>
    </row>
    <row r="116" spans="1:10" x14ac:dyDescent="0.2">
      <c r="A116" s="92"/>
      <c r="B116" s="92"/>
      <c r="C116" s="93" t="s">
        <v>162</v>
      </c>
      <c r="D116" s="92"/>
      <c r="E116" s="92"/>
      <c r="F116" s="92"/>
      <c r="G116" s="92"/>
      <c r="H116" s="82" t="s">
        <v>140</v>
      </c>
    </row>
    <row r="117" spans="1:10" x14ac:dyDescent="0.2">
      <c r="A117" s="92"/>
      <c r="B117" s="92"/>
      <c r="C117" s="93" t="s">
        <v>163</v>
      </c>
      <c r="D117" s="92"/>
      <c r="E117" s="92"/>
      <c r="F117" s="92"/>
      <c r="G117" s="92"/>
      <c r="H117" s="82" t="s">
        <v>140</v>
      </c>
    </row>
    <row r="118" spans="1:10" x14ac:dyDescent="0.2">
      <c r="A118" s="92"/>
      <c r="B118" s="92"/>
      <c r="C118" s="93" t="s">
        <v>139</v>
      </c>
      <c r="D118" s="92"/>
      <c r="E118" s="92" t="s">
        <v>140</v>
      </c>
      <c r="F118" s="98" t="s">
        <v>142</v>
      </c>
      <c r="G118" s="95">
        <v>0</v>
      </c>
      <c r="H118" s="82" t="s">
        <v>140</v>
      </c>
    </row>
    <row r="119" spans="1:10" x14ac:dyDescent="0.2">
      <c r="A119" s="92"/>
      <c r="B119" s="92"/>
      <c r="C119" s="96"/>
      <c r="D119" s="92"/>
      <c r="E119" s="92"/>
      <c r="F119" s="97"/>
      <c r="G119" s="97"/>
      <c r="H119" s="82" t="s">
        <v>140</v>
      </c>
    </row>
    <row r="120" spans="1:10" x14ac:dyDescent="0.2">
      <c r="A120" s="92"/>
      <c r="B120" s="92"/>
      <c r="C120" s="93" t="s">
        <v>164</v>
      </c>
      <c r="D120" s="92"/>
      <c r="E120" s="92"/>
      <c r="F120" s="97"/>
      <c r="G120" s="97"/>
      <c r="H120" s="82" t="s">
        <v>140</v>
      </c>
    </row>
    <row r="121" spans="1:10" x14ac:dyDescent="0.2">
      <c r="A121" s="92"/>
      <c r="B121" s="92"/>
      <c r="C121" s="93" t="s">
        <v>139</v>
      </c>
      <c r="D121" s="92"/>
      <c r="E121" s="92" t="s">
        <v>140</v>
      </c>
      <c r="F121" s="98" t="s">
        <v>142</v>
      </c>
      <c r="G121" s="95">
        <v>0</v>
      </c>
      <c r="H121" s="82" t="s">
        <v>140</v>
      </c>
    </row>
    <row r="122" spans="1:10" x14ac:dyDescent="0.2">
      <c r="A122" s="92"/>
      <c r="B122" s="92"/>
      <c r="C122" s="96"/>
      <c r="D122" s="92"/>
      <c r="E122" s="92"/>
      <c r="F122" s="97"/>
      <c r="G122" s="97"/>
      <c r="H122" s="82" t="s">
        <v>140</v>
      </c>
    </row>
    <row r="123" spans="1:10" x14ac:dyDescent="0.2">
      <c r="A123" s="99"/>
      <c r="B123" s="88"/>
      <c r="C123" s="88" t="s">
        <v>311</v>
      </c>
      <c r="D123" s="88"/>
      <c r="E123" s="99"/>
      <c r="F123" s="90">
        <v>25.000636700000001</v>
      </c>
      <c r="G123" s="91">
        <v>4.7509999999999997E-5</v>
      </c>
      <c r="H123" s="82" t="s">
        <v>140</v>
      </c>
    </row>
    <row r="124" spans="1:10" x14ac:dyDescent="0.2">
      <c r="A124" s="99"/>
      <c r="B124" s="88"/>
      <c r="C124" s="84" t="s">
        <v>1066</v>
      </c>
      <c r="D124" s="88"/>
      <c r="E124" s="99"/>
      <c r="F124" s="90">
        <v>-1255.0849901199999</v>
      </c>
      <c r="G124" s="91">
        <v>-2.3850899999999999E-3</v>
      </c>
      <c r="H124" s="82" t="s">
        <v>140</v>
      </c>
    </row>
    <row r="125" spans="1:10" x14ac:dyDescent="0.2">
      <c r="A125" s="96"/>
      <c r="B125" s="96"/>
      <c r="C125" s="93" t="s">
        <v>166</v>
      </c>
      <c r="D125" s="97"/>
      <c r="E125" s="97"/>
      <c r="F125" s="94">
        <v>526221.43427027797</v>
      </c>
      <c r="G125" s="100">
        <v>1.0000000600000001</v>
      </c>
      <c r="H125" s="82" t="s">
        <v>140</v>
      </c>
    </row>
    <row r="126" spans="1:10" x14ac:dyDescent="0.2">
      <c r="A126" s="101"/>
      <c r="B126" s="101"/>
      <c r="C126" s="102"/>
      <c r="D126" s="103"/>
      <c r="E126" s="103"/>
      <c r="F126" s="104"/>
      <c r="G126" s="105"/>
      <c r="H126" s="106"/>
    </row>
    <row r="127" spans="1:10" x14ac:dyDescent="0.2">
      <c r="A127" s="101"/>
      <c r="B127" s="192" t="s">
        <v>933</v>
      </c>
      <c r="C127" s="192"/>
      <c r="D127" s="192"/>
      <c r="E127" s="192"/>
      <c r="F127" s="192"/>
      <c r="G127" s="192"/>
      <c r="H127" s="192"/>
      <c r="J127" s="12"/>
    </row>
    <row r="128" spans="1:10" x14ac:dyDescent="0.2">
      <c r="A128" s="101"/>
      <c r="B128" s="192" t="s">
        <v>934</v>
      </c>
      <c r="C128" s="192"/>
      <c r="D128" s="192"/>
      <c r="E128" s="192"/>
      <c r="F128" s="192"/>
      <c r="G128" s="192"/>
      <c r="H128" s="192"/>
      <c r="J128" s="12"/>
    </row>
    <row r="129" spans="1:17" x14ac:dyDescent="0.2">
      <c r="A129" s="101"/>
      <c r="B129" s="192" t="s">
        <v>935</v>
      </c>
      <c r="C129" s="192"/>
      <c r="D129" s="192"/>
      <c r="E129" s="192"/>
      <c r="F129" s="192"/>
      <c r="G129" s="192"/>
      <c r="H129" s="192"/>
      <c r="J129" s="12"/>
    </row>
    <row r="130" spans="1:17" s="109" customFormat="1" ht="52.5" customHeight="1" x14ac:dyDescent="0.25">
      <c r="A130" s="108"/>
      <c r="B130" s="193" t="s">
        <v>936</v>
      </c>
      <c r="C130" s="193"/>
      <c r="D130" s="193"/>
      <c r="E130" s="193"/>
      <c r="F130" s="193"/>
      <c r="G130" s="193"/>
      <c r="H130" s="193"/>
      <c r="I130"/>
      <c r="J130" s="12"/>
      <c r="K130"/>
      <c r="L130"/>
      <c r="M130"/>
      <c r="N130"/>
      <c r="O130"/>
      <c r="P130"/>
      <c r="Q130"/>
    </row>
    <row r="131" spans="1:17" x14ac:dyDescent="0.2">
      <c r="A131" s="101"/>
      <c r="B131" s="192" t="s">
        <v>937</v>
      </c>
      <c r="C131" s="192"/>
      <c r="D131" s="192"/>
      <c r="E131" s="192"/>
      <c r="F131" s="192"/>
      <c r="G131" s="192"/>
      <c r="H131" s="192"/>
      <c r="J131" s="12"/>
    </row>
    <row r="132" spans="1:17" x14ac:dyDescent="0.2">
      <c r="A132" s="101"/>
      <c r="B132" s="101"/>
      <c r="C132" s="101"/>
      <c r="D132" s="103"/>
      <c r="E132" s="103"/>
      <c r="F132" s="103"/>
      <c r="G132" s="103"/>
    </row>
    <row r="133" spans="1:17" x14ac:dyDescent="0.2">
      <c r="A133" s="101"/>
      <c r="B133" s="195" t="s">
        <v>167</v>
      </c>
      <c r="C133" s="196"/>
      <c r="D133" s="197"/>
      <c r="E133" s="110"/>
      <c r="F133" s="103"/>
      <c r="G133" s="103"/>
    </row>
    <row r="134" spans="1:17" ht="27.75" customHeight="1" x14ac:dyDescent="0.2">
      <c r="A134" s="101"/>
      <c r="B134" s="189" t="s">
        <v>168</v>
      </c>
      <c r="C134" s="190"/>
      <c r="D134" s="81" t="s">
        <v>169</v>
      </c>
      <c r="E134" s="110"/>
      <c r="F134" s="103"/>
      <c r="G134" s="103"/>
    </row>
    <row r="135" spans="1:17" x14ac:dyDescent="0.2">
      <c r="A135" s="101"/>
      <c r="B135" s="189" t="s">
        <v>939</v>
      </c>
      <c r="C135" s="190"/>
      <c r="D135" s="81" t="s">
        <v>169</v>
      </c>
      <c r="E135" s="110"/>
      <c r="F135" s="103"/>
      <c r="G135" s="103"/>
    </row>
    <row r="136" spans="1:17" x14ac:dyDescent="0.2">
      <c r="A136" s="101"/>
      <c r="B136" s="189" t="s">
        <v>170</v>
      </c>
      <c r="C136" s="190"/>
      <c r="D136" s="111" t="s">
        <v>140</v>
      </c>
      <c r="E136" s="110"/>
      <c r="F136" s="103"/>
      <c r="G136" s="103"/>
    </row>
    <row r="137" spans="1:17" x14ac:dyDescent="0.2">
      <c r="A137" s="112"/>
      <c r="B137" s="113" t="s">
        <v>140</v>
      </c>
      <c r="C137" s="113" t="s">
        <v>940</v>
      </c>
      <c r="D137" s="113" t="s">
        <v>171</v>
      </c>
      <c r="E137" s="112"/>
      <c r="F137" s="112"/>
      <c r="G137" s="112"/>
      <c r="H137" s="112"/>
      <c r="J137" s="12"/>
    </row>
    <row r="138" spans="1:17" x14ac:dyDescent="0.2">
      <c r="A138" s="112"/>
      <c r="B138" s="114" t="s">
        <v>172</v>
      </c>
      <c r="C138" s="115">
        <v>46234</v>
      </c>
      <c r="D138" s="115">
        <v>46265</v>
      </c>
      <c r="E138" s="112"/>
      <c r="F138" s="112"/>
      <c r="G138" s="112"/>
      <c r="J138" s="12"/>
    </row>
    <row r="139" spans="1:17" x14ac:dyDescent="0.2">
      <c r="A139" s="112"/>
      <c r="B139" s="84" t="s">
        <v>173</v>
      </c>
      <c r="C139" s="116">
        <v>39.897300000000001</v>
      </c>
      <c r="D139" s="116">
        <v>40.643599999999999</v>
      </c>
      <c r="E139" s="112"/>
      <c r="F139" s="107"/>
      <c r="G139" s="117"/>
    </row>
    <row r="140" spans="1:17" x14ac:dyDescent="0.2">
      <c r="A140" s="112"/>
      <c r="B140" s="84" t="s">
        <v>941</v>
      </c>
      <c r="C140" s="116">
        <v>23.762</v>
      </c>
      <c r="D140" s="116">
        <v>24.206399999999999</v>
      </c>
      <c r="E140" s="112"/>
      <c r="F140" s="107"/>
      <c r="G140" s="117"/>
    </row>
    <row r="141" spans="1:17" x14ac:dyDescent="0.2">
      <c r="A141" s="112"/>
      <c r="B141" s="84" t="s">
        <v>174</v>
      </c>
      <c r="C141" s="116">
        <v>36.424900000000001</v>
      </c>
      <c r="D141" s="116">
        <v>37.071800000000003</v>
      </c>
      <c r="E141" s="112"/>
      <c r="F141" s="107"/>
      <c r="G141" s="117"/>
    </row>
    <row r="142" spans="1:17" x14ac:dyDescent="0.2">
      <c r="A142" s="112"/>
      <c r="B142" s="84" t="s">
        <v>942</v>
      </c>
      <c r="C142" s="116">
        <v>21.652799999999999</v>
      </c>
      <c r="D142" s="116">
        <v>22.037299999999998</v>
      </c>
      <c r="E142" s="112"/>
      <c r="F142" s="107"/>
      <c r="G142" s="117"/>
    </row>
    <row r="143" spans="1:17" x14ac:dyDescent="0.2">
      <c r="A143" s="112"/>
      <c r="B143" s="112"/>
      <c r="C143" s="112"/>
      <c r="D143" s="112"/>
      <c r="E143" s="112"/>
      <c r="F143" s="112"/>
      <c r="G143" s="112"/>
    </row>
    <row r="144" spans="1:17" x14ac:dyDescent="0.2">
      <c r="A144" s="112"/>
      <c r="B144" s="189" t="s">
        <v>175</v>
      </c>
      <c r="C144" s="190"/>
      <c r="D144" s="81" t="s">
        <v>169</v>
      </c>
      <c r="E144" s="112"/>
      <c r="F144" s="112"/>
      <c r="G144" s="112"/>
    </row>
    <row r="145" spans="1:8" x14ac:dyDescent="0.2">
      <c r="A145" s="112"/>
      <c r="B145" s="118"/>
      <c r="C145" s="118"/>
      <c r="D145" s="118"/>
      <c r="E145" s="112"/>
      <c r="F145" s="112"/>
      <c r="G145" s="112"/>
    </row>
    <row r="146" spans="1:8" x14ac:dyDescent="0.2">
      <c r="A146" s="112"/>
      <c r="B146" s="189" t="s">
        <v>176</v>
      </c>
      <c r="C146" s="190"/>
      <c r="D146" s="81" t="s">
        <v>169</v>
      </c>
      <c r="E146" s="112"/>
      <c r="F146" s="112"/>
      <c r="G146" s="112"/>
      <c r="H146" s="112"/>
    </row>
    <row r="147" spans="1:8" ht="27" customHeight="1" x14ac:dyDescent="0.2">
      <c r="A147" s="112"/>
      <c r="B147" s="189" t="s">
        <v>177</v>
      </c>
      <c r="C147" s="190"/>
      <c r="D147" s="119" t="str">
        <f>"Rs. "&amp;TEXT(F64,"0.00")&amp;" Lacs"</f>
        <v>Rs. 4125.52 Lacs</v>
      </c>
      <c r="E147" s="120"/>
      <c r="F147" s="112"/>
      <c r="G147" s="112"/>
      <c r="H147" s="112"/>
    </row>
    <row r="148" spans="1:8" x14ac:dyDescent="0.2">
      <c r="A148" s="112"/>
      <c r="B148" s="189" t="s">
        <v>178</v>
      </c>
      <c r="C148" s="190"/>
      <c r="D148" s="81" t="s">
        <v>169</v>
      </c>
      <c r="E148" s="120"/>
      <c r="F148" s="112"/>
      <c r="G148" s="112"/>
      <c r="H148" s="112"/>
    </row>
    <row r="149" spans="1:8" x14ac:dyDescent="0.2">
      <c r="A149" s="112"/>
      <c r="B149" s="189" t="s">
        <v>179</v>
      </c>
      <c r="C149" s="190"/>
      <c r="D149" s="121">
        <v>0.3239364738650049</v>
      </c>
      <c r="E149" s="112"/>
      <c r="F149" s="107"/>
      <c r="G149" s="117"/>
      <c r="H149" s="117"/>
    </row>
    <row r="151" spans="1:8" x14ac:dyDescent="0.2">
      <c r="B151" s="191" t="s">
        <v>944</v>
      </c>
      <c r="C151" s="191"/>
    </row>
    <row r="153" spans="1:8" ht="153.75" customHeight="1" x14ac:dyDescent="0.2"/>
    <row r="156" spans="1:8" x14ac:dyDescent="0.2">
      <c r="B156" s="13" t="s">
        <v>945</v>
      </c>
      <c r="C156" s="122"/>
      <c r="D156" s="13" t="s">
        <v>950</v>
      </c>
    </row>
    <row r="157" spans="1:8" x14ac:dyDescent="0.2">
      <c r="B157" s="13" t="s">
        <v>1164</v>
      </c>
      <c r="D157" s="13" t="s">
        <v>1165</v>
      </c>
    </row>
    <row r="158" spans="1:8" x14ac:dyDescent="0.2">
      <c r="B158" s="14"/>
    </row>
    <row r="159" spans="1:8" ht="165" customHeight="1" x14ac:dyDescent="0.2"/>
  </sheetData>
  <mergeCells count="18">
    <mergeCell ref="B135:C135"/>
    <mergeCell ref="B136:C136"/>
    <mergeCell ref="B144:C144"/>
    <mergeCell ref="B129:H129"/>
    <mergeCell ref="B130:H130"/>
    <mergeCell ref="B131:H131"/>
    <mergeCell ref="B133:D133"/>
    <mergeCell ref="B134:C134"/>
    <mergeCell ref="A1:H1"/>
    <mergeCell ref="A2:H2"/>
    <mergeCell ref="A3:H3"/>
    <mergeCell ref="B127:H127"/>
    <mergeCell ref="B128:H128"/>
    <mergeCell ref="B146:C146"/>
    <mergeCell ref="B147:C147"/>
    <mergeCell ref="B148:C148"/>
    <mergeCell ref="B149:C149"/>
    <mergeCell ref="B151:C151"/>
  </mergeCells>
  <hyperlinks>
    <hyperlink ref="I1" location="Index!B2" display="Index" xr:uid="{9D49DB29-7454-4CE4-8B07-637CD3F210F5}"/>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C5CDF-C3ED-4203-932D-EC50B983B4B1}">
  <sheetPr>
    <outlinePr summaryBelow="0" summaryRight="0"/>
  </sheetPr>
  <dimension ref="A1:Q151"/>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871</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462</v>
      </c>
      <c r="C7" s="88" t="s">
        <v>463</v>
      </c>
      <c r="D7" s="88" t="s">
        <v>44</v>
      </c>
      <c r="E7" s="89">
        <v>1150000</v>
      </c>
      <c r="F7" s="90">
        <v>8153.5</v>
      </c>
      <c r="G7" s="91">
        <v>6.3479880000000002E-2</v>
      </c>
      <c r="H7" s="82" t="s">
        <v>140</v>
      </c>
    </row>
    <row r="8" spans="1:9" x14ac:dyDescent="0.2">
      <c r="A8" s="87">
        <v>2</v>
      </c>
      <c r="B8" s="88" t="s">
        <v>47</v>
      </c>
      <c r="C8" s="88" t="s">
        <v>48</v>
      </c>
      <c r="D8" s="88" t="s">
        <v>44</v>
      </c>
      <c r="E8" s="89">
        <v>529000</v>
      </c>
      <c r="F8" s="90">
        <v>7691.66</v>
      </c>
      <c r="G8" s="91">
        <v>5.9884180000000002E-2</v>
      </c>
      <c r="H8" s="82" t="s">
        <v>140</v>
      </c>
    </row>
    <row r="9" spans="1:9" x14ac:dyDescent="0.2">
      <c r="A9" s="87">
        <v>3</v>
      </c>
      <c r="B9" s="88" t="s">
        <v>17</v>
      </c>
      <c r="C9" s="88" t="s">
        <v>18</v>
      </c>
      <c r="D9" s="88" t="s">
        <v>19</v>
      </c>
      <c r="E9" s="89">
        <v>530000</v>
      </c>
      <c r="F9" s="90">
        <v>6768.1</v>
      </c>
      <c r="G9" s="91">
        <v>5.2693709999999998E-2</v>
      </c>
      <c r="H9" s="82" t="s">
        <v>140</v>
      </c>
    </row>
    <row r="10" spans="1:9" x14ac:dyDescent="0.2">
      <c r="A10" s="87">
        <v>4</v>
      </c>
      <c r="B10" s="88" t="s">
        <v>411</v>
      </c>
      <c r="C10" s="88" t="s">
        <v>412</v>
      </c>
      <c r="D10" s="88" t="s">
        <v>44</v>
      </c>
      <c r="E10" s="89">
        <v>500000</v>
      </c>
      <c r="F10" s="90">
        <v>6500</v>
      </c>
      <c r="G10" s="91">
        <v>5.0606390000000001E-2</v>
      </c>
      <c r="H10" s="82" t="s">
        <v>140</v>
      </c>
    </row>
    <row r="11" spans="1:9" x14ac:dyDescent="0.2">
      <c r="A11" s="87">
        <v>5</v>
      </c>
      <c r="B11" s="88" t="s">
        <v>42</v>
      </c>
      <c r="C11" s="88" t="s">
        <v>43</v>
      </c>
      <c r="D11" s="88" t="s">
        <v>44</v>
      </c>
      <c r="E11" s="89">
        <v>520000</v>
      </c>
      <c r="F11" s="90">
        <v>5512</v>
      </c>
      <c r="G11" s="91">
        <v>4.2914220000000003E-2</v>
      </c>
      <c r="H11" s="82" t="s">
        <v>140</v>
      </c>
    </row>
    <row r="12" spans="1:9" x14ac:dyDescent="0.2">
      <c r="A12" s="87">
        <v>6</v>
      </c>
      <c r="B12" s="88" t="s">
        <v>29</v>
      </c>
      <c r="C12" s="88" t="s">
        <v>30</v>
      </c>
      <c r="D12" s="88" t="s">
        <v>31</v>
      </c>
      <c r="E12" s="89">
        <v>250000</v>
      </c>
      <c r="F12" s="90">
        <v>5248.5</v>
      </c>
      <c r="G12" s="91">
        <v>4.0862719999999998E-2</v>
      </c>
      <c r="H12" s="82" t="s">
        <v>140</v>
      </c>
    </row>
    <row r="13" spans="1:9" x14ac:dyDescent="0.2">
      <c r="A13" s="87">
        <v>7</v>
      </c>
      <c r="B13" s="88" t="s">
        <v>684</v>
      </c>
      <c r="C13" s="88" t="s">
        <v>685</v>
      </c>
      <c r="D13" s="88" t="s">
        <v>190</v>
      </c>
      <c r="E13" s="89">
        <v>400000</v>
      </c>
      <c r="F13" s="90">
        <v>4535.2</v>
      </c>
      <c r="G13" s="91">
        <v>3.530925E-2</v>
      </c>
      <c r="H13" s="82" t="s">
        <v>140</v>
      </c>
    </row>
    <row r="14" spans="1:9" x14ac:dyDescent="0.2">
      <c r="A14" s="87">
        <v>8</v>
      </c>
      <c r="B14" s="88" t="s">
        <v>11</v>
      </c>
      <c r="C14" s="88" t="s">
        <v>12</v>
      </c>
      <c r="D14" s="88" t="s">
        <v>13</v>
      </c>
      <c r="E14" s="89">
        <v>100000</v>
      </c>
      <c r="F14" s="90">
        <v>4044.9</v>
      </c>
      <c r="G14" s="91">
        <v>3.1491970000000001E-2</v>
      </c>
      <c r="H14" s="82" t="s">
        <v>140</v>
      </c>
    </row>
    <row r="15" spans="1:9" x14ac:dyDescent="0.2">
      <c r="A15" s="87">
        <v>9</v>
      </c>
      <c r="B15" s="88" t="s">
        <v>20</v>
      </c>
      <c r="C15" s="88" t="s">
        <v>21</v>
      </c>
      <c r="D15" s="88" t="s">
        <v>22</v>
      </c>
      <c r="E15" s="89">
        <v>1215766</v>
      </c>
      <c r="F15" s="90">
        <v>3980.417884</v>
      </c>
      <c r="G15" s="91">
        <v>3.0989940000000001E-2</v>
      </c>
      <c r="H15" s="82" t="s">
        <v>140</v>
      </c>
    </row>
    <row r="16" spans="1:9" x14ac:dyDescent="0.2">
      <c r="A16" s="87">
        <v>10</v>
      </c>
      <c r="B16" s="88" t="s">
        <v>14</v>
      </c>
      <c r="C16" s="88" t="s">
        <v>15</v>
      </c>
      <c r="D16" s="88" t="s">
        <v>16</v>
      </c>
      <c r="E16" s="89">
        <v>200000</v>
      </c>
      <c r="F16" s="90">
        <v>3623.8</v>
      </c>
      <c r="G16" s="91">
        <v>2.8213450000000001E-2</v>
      </c>
      <c r="H16" s="82" t="s">
        <v>140</v>
      </c>
    </row>
    <row r="17" spans="1:8" x14ac:dyDescent="0.2">
      <c r="A17" s="87">
        <v>11</v>
      </c>
      <c r="B17" s="88" t="s">
        <v>482</v>
      </c>
      <c r="C17" s="88" t="s">
        <v>483</v>
      </c>
      <c r="D17" s="88" t="s">
        <v>232</v>
      </c>
      <c r="E17" s="89">
        <v>19735</v>
      </c>
      <c r="F17" s="90">
        <v>3458.7561000000001</v>
      </c>
      <c r="G17" s="91">
        <v>2.6928489999999999E-2</v>
      </c>
      <c r="H17" s="82" t="s">
        <v>140</v>
      </c>
    </row>
    <row r="18" spans="1:8" x14ac:dyDescent="0.2">
      <c r="A18" s="87">
        <v>12</v>
      </c>
      <c r="B18" s="88" t="s">
        <v>299</v>
      </c>
      <c r="C18" s="88" t="s">
        <v>300</v>
      </c>
      <c r="D18" s="88" t="s">
        <v>129</v>
      </c>
      <c r="E18" s="89">
        <v>716093</v>
      </c>
      <c r="F18" s="90">
        <v>3238.1725459999998</v>
      </c>
      <c r="G18" s="91">
        <v>2.5211109999999998E-2</v>
      </c>
      <c r="H18" s="82" t="s">
        <v>140</v>
      </c>
    </row>
    <row r="19" spans="1:8" x14ac:dyDescent="0.2">
      <c r="A19" s="87">
        <v>13</v>
      </c>
      <c r="B19" s="88" t="s">
        <v>95</v>
      </c>
      <c r="C19" s="88" t="s">
        <v>96</v>
      </c>
      <c r="D19" s="88" t="s">
        <v>97</v>
      </c>
      <c r="E19" s="89">
        <v>1800000</v>
      </c>
      <c r="F19" s="90">
        <v>3195</v>
      </c>
      <c r="G19" s="91">
        <v>2.487499E-2</v>
      </c>
      <c r="H19" s="82" t="s">
        <v>140</v>
      </c>
    </row>
    <row r="20" spans="1:8" x14ac:dyDescent="0.2">
      <c r="A20" s="87">
        <v>14</v>
      </c>
      <c r="B20" s="88" t="s">
        <v>633</v>
      </c>
      <c r="C20" s="88" t="s">
        <v>634</v>
      </c>
      <c r="D20" s="88" t="s">
        <v>635</v>
      </c>
      <c r="E20" s="89">
        <v>1210000</v>
      </c>
      <c r="F20" s="90">
        <v>3091.55</v>
      </c>
      <c r="G20" s="91">
        <v>2.4069569999999998E-2</v>
      </c>
      <c r="H20" s="82" t="s">
        <v>140</v>
      </c>
    </row>
    <row r="21" spans="1:8" ht="25.5" x14ac:dyDescent="0.2">
      <c r="A21" s="87">
        <v>15</v>
      </c>
      <c r="B21" s="88" t="s">
        <v>254</v>
      </c>
      <c r="C21" s="88" t="s">
        <v>255</v>
      </c>
      <c r="D21" s="88" t="s">
        <v>215</v>
      </c>
      <c r="E21" s="89">
        <v>54500</v>
      </c>
      <c r="F21" s="90">
        <v>2904.5774999999999</v>
      </c>
      <c r="G21" s="91">
        <v>2.2613879999999999E-2</v>
      </c>
      <c r="H21" s="82" t="s">
        <v>140</v>
      </c>
    </row>
    <row r="22" spans="1:8" x14ac:dyDescent="0.2">
      <c r="A22" s="87">
        <v>16</v>
      </c>
      <c r="B22" s="88" t="s">
        <v>406</v>
      </c>
      <c r="C22" s="88" t="s">
        <v>407</v>
      </c>
      <c r="D22" s="88" t="s">
        <v>44</v>
      </c>
      <c r="E22" s="89">
        <v>1500000</v>
      </c>
      <c r="F22" s="90">
        <v>2829.45</v>
      </c>
      <c r="G22" s="91">
        <v>2.202896E-2</v>
      </c>
      <c r="H22" s="82" t="s">
        <v>140</v>
      </c>
    </row>
    <row r="23" spans="1:8" x14ac:dyDescent="0.2">
      <c r="A23" s="87">
        <v>17</v>
      </c>
      <c r="B23" s="88" t="s">
        <v>348</v>
      </c>
      <c r="C23" s="88" t="s">
        <v>349</v>
      </c>
      <c r="D23" s="88" t="s">
        <v>118</v>
      </c>
      <c r="E23" s="89">
        <v>1176000</v>
      </c>
      <c r="F23" s="90">
        <v>2756.6615999999999</v>
      </c>
      <c r="G23" s="91">
        <v>2.146226E-2</v>
      </c>
      <c r="H23" s="82" t="s">
        <v>140</v>
      </c>
    </row>
    <row r="24" spans="1:8" x14ac:dyDescent="0.2">
      <c r="A24" s="87">
        <v>18</v>
      </c>
      <c r="B24" s="88" t="s">
        <v>199</v>
      </c>
      <c r="C24" s="88" t="s">
        <v>200</v>
      </c>
      <c r="D24" s="88" t="s">
        <v>44</v>
      </c>
      <c r="E24" s="89">
        <v>270000</v>
      </c>
      <c r="F24" s="90">
        <v>2744.82</v>
      </c>
      <c r="G24" s="91">
        <v>2.1370070000000001E-2</v>
      </c>
      <c r="H24" s="82" t="s">
        <v>140</v>
      </c>
    </row>
    <row r="25" spans="1:8" x14ac:dyDescent="0.2">
      <c r="A25" s="87">
        <v>19</v>
      </c>
      <c r="B25" s="88" t="s">
        <v>444</v>
      </c>
      <c r="C25" s="88" t="s">
        <v>445</v>
      </c>
      <c r="D25" s="88" t="s">
        <v>34</v>
      </c>
      <c r="E25" s="89">
        <v>75500</v>
      </c>
      <c r="F25" s="90">
        <v>2581.8735000000001</v>
      </c>
      <c r="G25" s="91">
        <v>2.010143E-2</v>
      </c>
      <c r="H25" s="82" t="s">
        <v>140</v>
      </c>
    </row>
    <row r="26" spans="1:8" ht="51" x14ac:dyDescent="0.2">
      <c r="A26" s="87">
        <v>20</v>
      </c>
      <c r="B26" s="88" t="s">
        <v>404</v>
      </c>
      <c r="C26" s="88" t="s">
        <v>405</v>
      </c>
      <c r="D26" s="88" t="s">
        <v>126</v>
      </c>
      <c r="E26" s="89">
        <v>516000</v>
      </c>
      <c r="F26" s="90">
        <v>2430.8760000000002</v>
      </c>
      <c r="G26" s="91">
        <v>1.8925830000000001E-2</v>
      </c>
      <c r="H26" s="82" t="s">
        <v>140</v>
      </c>
    </row>
    <row r="27" spans="1:8" ht="25.5" x14ac:dyDescent="0.2">
      <c r="A27" s="87">
        <v>21</v>
      </c>
      <c r="B27" s="88" t="s">
        <v>813</v>
      </c>
      <c r="C27" s="88" t="s">
        <v>814</v>
      </c>
      <c r="D27" s="88" t="s">
        <v>25</v>
      </c>
      <c r="E27" s="89">
        <v>65250</v>
      </c>
      <c r="F27" s="90">
        <v>2199.5774999999999</v>
      </c>
      <c r="G27" s="91">
        <v>1.7125029999999999E-2</v>
      </c>
      <c r="H27" s="82" t="s">
        <v>140</v>
      </c>
    </row>
    <row r="28" spans="1:8" x14ac:dyDescent="0.2">
      <c r="A28" s="87">
        <v>22</v>
      </c>
      <c r="B28" s="88" t="s">
        <v>288</v>
      </c>
      <c r="C28" s="88" t="s">
        <v>289</v>
      </c>
      <c r="D28" s="88" t="s">
        <v>290</v>
      </c>
      <c r="E28" s="89">
        <v>580885</v>
      </c>
      <c r="F28" s="90">
        <v>2114.4214000000002</v>
      </c>
      <c r="G28" s="91">
        <v>1.6462040000000001E-2</v>
      </c>
      <c r="H28" s="82" t="s">
        <v>140</v>
      </c>
    </row>
    <row r="29" spans="1:8" ht="51" x14ac:dyDescent="0.2">
      <c r="A29" s="87">
        <v>23</v>
      </c>
      <c r="B29" s="88" t="s">
        <v>124</v>
      </c>
      <c r="C29" s="88" t="s">
        <v>125</v>
      </c>
      <c r="D29" s="88" t="s">
        <v>126</v>
      </c>
      <c r="E29" s="89">
        <v>1200000</v>
      </c>
      <c r="F29" s="90">
        <v>2107.6799999999998</v>
      </c>
      <c r="G29" s="91">
        <v>1.6409549999999998E-2</v>
      </c>
      <c r="H29" s="82" t="s">
        <v>140</v>
      </c>
    </row>
    <row r="30" spans="1:8" x14ac:dyDescent="0.2">
      <c r="A30" s="87">
        <v>24</v>
      </c>
      <c r="B30" s="88" t="s">
        <v>45</v>
      </c>
      <c r="C30" s="88" t="s">
        <v>46</v>
      </c>
      <c r="D30" s="88" t="s">
        <v>22</v>
      </c>
      <c r="E30" s="89">
        <v>768264</v>
      </c>
      <c r="F30" s="90">
        <v>2024.7597720000001</v>
      </c>
      <c r="G30" s="91">
        <v>1.5763969999999999E-2</v>
      </c>
      <c r="H30" s="82" t="s">
        <v>140</v>
      </c>
    </row>
    <row r="31" spans="1:8" x14ac:dyDescent="0.2">
      <c r="A31" s="87">
        <v>25</v>
      </c>
      <c r="B31" s="88" t="s">
        <v>268</v>
      </c>
      <c r="C31" s="88" t="s">
        <v>269</v>
      </c>
      <c r="D31" s="88" t="s">
        <v>227</v>
      </c>
      <c r="E31" s="89">
        <v>700000</v>
      </c>
      <c r="F31" s="90">
        <v>1973.3</v>
      </c>
      <c r="G31" s="91">
        <v>1.536332E-2</v>
      </c>
      <c r="H31" s="82" t="s">
        <v>140</v>
      </c>
    </row>
    <row r="32" spans="1:8" x14ac:dyDescent="0.2">
      <c r="A32" s="87">
        <v>26</v>
      </c>
      <c r="B32" s="88" t="s">
        <v>658</v>
      </c>
      <c r="C32" s="88" t="s">
        <v>659</v>
      </c>
      <c r="D32" s="88" t="s">
        <v>660</v>
      </c>
      <c r="E32" s="89">
        <v>483000</v>
      </c>
      <c r="F32" s="90">
        <v>1940.4525000000001</v>
      </c>
      <c r="G32" s="91">
        <v>1.5107590000000001E-2</v>
      </c>
      <c r="H32" s="82" t="s">
        <v>140</v>
      </c>
    </row>
    <row r="33" spans="1:8" x14ac:dyDescent="0.2">
      <c r="A33" s="87">
        <v>27</v>
      </c>
      <c r="B33" s="88" t="s">
        <v>712</v>
      </c>
      <c r="C33" s="88" t="s">
        <v>713</v>
      </c>
      <c r="D33" s="88" t="s">
        <v>190</v>
      </c>
      <c r="E33" s="89">
        <v>74734</v>
      </c>
      <c r="F33" s="90">
        <v>1793.092862</v>
      </c>
      <c r="G33" s="91">
        <v>1.39603E-2</v>
      </c>
      <c r="H33" s="82" t="s">
        <v>140</v>
      </c>
    </row>
    <row r="34" spans="1:8" x14ac:dyDescent="0.2">
      <c r="A34" s="87">
        <v>28</v>
      </c>
      <c r="B34" s="88" t="s">
        <v>235</v>
      </c>
      <c r="C34" s="88" t="s">
        <v>236</v>
      </c>
      <c r="D34" s="88" t="s">
        <v>118</v>
      </c>
      <c r="E34" s="89">
        <v>350000</v>
      </c>
      <c r="F34" s="90">
        <v>1736</v>
      </c>
      <c r="G34" s="91">
        <v>1.35158E-2</v>
      </c>
      <c r="H34" s="82" t="s">
        <v>140</v>
      </c>
    </row>
    <row r="35" spans="1:8" x14ac:dyDescent="0.2">
      <c r="A35" s="87">
        <v>29</v>
      </c>
      <c r="B35" s="88" t="s">
        <v>692</v>
      </c>
      <c r="C35" s="88" t="s">
        <v>693</v>
      </c>
      <c r="D35" s="88" t="s">
        <v>190</v>
      </c>
      <c r="E35" s="89">
        <v>125000</v>
      </c>
      <c r="F35" s="90">
        <v>1640.25</v>
      </c>
      <c r="G35" s="91">
        <v>1.277033E-2</v>
      </c>
      <c r="H35" s="82" t="s">
        <v>140</v>
      </c>
    </row>
    <row r="36" spans="1:8" ht="25.5" x14ac:dyDescent="0.2">
      <c r="A36" s="87">
        <v>30</v>
      </c>
      <c r="B36" s="88" t="s">
        <v>646</v>
      </c>
      <c r="C36" s="88" t="s">
        <v>647</v>
      </c>
      <c r="D36" s="88" t="s">
        <v>215</v>
      </c>
      <c r="E36" s="89">
        <v>114000</v>
      </c>
      <c r="F36" s="90">
        <v>1606.4880000000001</v>
      </c>
      <c r="G36" s="91">
        <v>1.250747E-2</v>
      </c>
      <c r="H36" s="82" t="s">
        <v>140</v>
      </c>
    </row>
    <row r="37" spans="1:8" x14ac:dyDescent="0.2">
      <c r="A37" s="87">
        <v>31</v>
      </c>
      <c r="B37" s="88" t="s">
        <v>872</v>
      </c>
      <c r="C37" s="88" t="s">
        <v>873</v>
      </c>
      <c r="D37" s="88" t="s">
        <v>34</v>
      </c>
      <c r="E37" s="89">
        <v>363500</v>
      </c>
      <c r="F37" s="90">
        <v>1595.5832499999999</v>
      </c>
      <c r="G37" s="91">
        <v>1.2422570000000001E-2</v>
      </c>
      <c r="H37" s="82" t="s">
        <v>140</v>
      </c>
    </row>
    <row r="38" spans="1:8" x14ac:dyDescent="0.2">
      <c r="A38" s="87">
        <v>32</v>
      </c>
      <c r="B38" s="88" t="s">
        <v>194</v>
      </c>
      <c r="C38" s="88" t="s">
        <v>195</v>
      </c>
      <c r="D38" s="88" t="s">
        <v>44</v>
      </c>
      <c r="E38" s="89">
        <v>1800000</v>
      </c>
      <c r="F38" s="90">
        <v>1547.46</v>
      </c>
      <c r="G38" s="91">
        <v>1.20479E-2</v>
      </c>
      <c r="H38" s="82" t="s">
        <v>140</v>
      </c>
    </row>
    <row r="39" spans="1:8" x14ac:dyDescent="0.2">
      <c r="A39" s="87">
        <v>33</v>
      </c>
      <c r="B39" s="88" t="s">
        <v>860</v>
      </c>
      <c r="C39" s="88" t="s">
        <v>861</v>
      </c>
      <c r="D39" s="88" t="s">
        <v>115</v>
      </c>
      <c r="E39" s="89">
        <v>183700</v>
      </c>
      <c r="F39" s="90">
        <v>1475.3865499999999</v>
      </c>
      <c r="G39" s="91">
        <v>1.148677E-2</v>
      </c>
      <c r="H39" s="82" t="s">
        <v>140</v>
      </c>
    </row>
    <row r="40" spans="1:8" x14ac:dyDescent="0.2">
      <c r="A40" s="87">
        <v>34</v>
      </c>
      <c r="B40" s="88" t="s">
        <v>686</v>
      </c>
      <c r="C40" s="88" t="s">
        <v>687</v>
      </c>
      <c r="D40" s="88" t="s">
        <v>190</v>
      </c>
      <c r="E40" s="89">
        <v>90000</v>
      </c>
      <c r="F40" s="90">
        <v>1465.2</v>
      </c>
      <c r="G40" s="91">
        <v>1.1407459999999999E-2</v>
      </c>
      <c r="H40" s="82" t="s">
        <v>140</v>
      </c>
    </row>
    <row r="41" spans="1:8" x14ac:dyDescent="0.2">
      <c r="A41" s="87">
        <v>35</v>
      </c>
      <c r="B41" s="88" t="s">
        <v>480</v>
      </c>
      <c r="C41" s="88" t="s">
        <v>481</v>
      </c>
      <c r="D41" s="88" t="s">
        <v>34</v>
      </c>
      <c r="E41" s="89">
        <v>160700</v>
      </c>
      <c r="F41" s="90">
        <v>1434.48855</v>
      </c>
      <c r="G41" s="91">
        <v>1.116835E-2</v>
      </c>
      <c r="H41" s="82" t="s">
        <v>140</v>
      </c>
    </row>
    <row r="42" spans="1:8" x14ac:dyDescent="0.2">
      <c r="A42" s="87">
        <v>36</v>
      </c>
      <c r="B42" s="88" t="s">
        <v>874</v>
      </c>
      <c r="C42" s="88" t="s">
        <v>875</v>
      </c>
      <c r="D42" s="88" t="s">
        <v>97</v>
      </c>
      <c r="E42" s="89">
        <v>132100</v>
      </c>
      <c r="F42" s="90">
        <v>1412.5453</v>
      </c>
      <c r="G42" s="91">
        <v>1.099751E-2</v>
      </c>
      <c r="H42" s="82" t="s">
        <v>140</v>
      </c>
    </row>
    <row r="43" spans="1:8" x14ac:dyDescent="0.2">
      <c r="A43" s="87">
        <v>37</v>
      </c>
      <c r="B43" s="88" t="s">
        <v>258</v>
      </c>
      <c r="C43" s="88" t="s">
        <v>259</v>
      </c>
      <c r="D43" s="88" t="s">
        <v>19</v>
      </c>
      <c r="E43" s="89">
        <v>380000</v>
      </c>
      <c r="F43" s="90">
        <v>1389.85</v>
      </c>
      <c r="G43" s="91">
        <v>1.082082E-2</v>
      </c>
      <c r="H43" s="82" t="s">
        <v>140</v>
      </c>
    </row>
    <row r="44" spans="1:8" ht="25.5" x14ac:dyDescent="0.2">
      <c r="A44" s="87">
        <v>38</v>
      </c>
      <c r="B44" s="88" t="s">
        <v>769</v>
      </c>
      <c r="C44" s="88" t="s">
        <v>770</v>
      </c>
      <c r="D44" s="88" t="s">
        <v>215</v>
      </c>
      <c r="E44" s="89">
        <v>118000</v>
      </c>
      <c r="F44" s="90">
        <v>1370.3340000000001</v>
      </c>
      <c r="G44" s="91">
        <v>1.066887E-2</v>
      </c>
      <c r="H44" s="82" t="s">
        <v>140</v>
      </c>
    </row>
    <row r="45" spans="1:8" x14ac:dyDescent="0.2">
      <c r="A45" s="87">
        <v>39</v>
      </c>
      <c r="B45" s="88" t="s">
        <v>323</v>
      </c>
      <c r="C45" s="88" t="s">
        <v>324</v>
      </c>
      <c r="D45" s="88" t="s">
        <v>183</v>
      </c>
      <c r="E45" s="89">
        <v>250000</v>
      </c>
      <c r="F45" s="90">
        <v>1337.625</v>
      </c>
      <c r="G45" s="91">
        <v>1.041421E-2</v>
      </c>
      <c r="H45" s="82" t="s">
        <v>140</v>
      </c>
    </row>
    <row r="46" spans="1:8" x14ac:dyDescent="0.2">
      <c r="A46" s="87">
        <v>40</v>
      </c>
      <c r="B46" s="88" t="s">
        <v>700</v>
      </c>
      <c r="C46" s="88" t="s">
        <v>701</v>
      </c>
      <c r="D46" s="88" t="s">
        <v>82</v>
      </c>
      <c r="E46" s="89">
        <v>274000</v>
      </c>
      <c r="F46" s="90">
        <v>1323.8309999999999</v>
      </c>
      <c r="G46" s="91">
        <v>1.030682E-2</v>
      </c>
      <c r="H46" s="82" t="s">
        <v>140</v>
      </c>
    </row>
    <row r="47" spans="1:8" x14ac:dyDescent="0.2">
      <c r="A47" s="87">
        <v>41</v>
      </c>
      <c r="B47" s="88" t="s">
        <v>440</v>
      </c>
      <c r="C47" s="88" t="s">
        <v>441</v>
      </c>
      <c r="D47" s="88" t="s">
        <v>245</v>
      </c>
      <c r="E47" s="89">
        <v>109497</v>
      </c>
      <c r="F47" s="90">
        <v>1286.370756</v>
      </c>
      <c r="G47" s="91">
        <v>1.001517E-2</v>
      </c>
      <c r="H47" s="82" t="s">
        <v>140</v>
      </c>
    </row>
    <row r="48" spans="1:8" x14ac:dyDescent="0.2">
      <c r="A48" s="87">
        <v>42</v>
      </c>
      <c r="B48" s="88" t="s">
        <v>720</v>
      </c>
      <c r="C48" s="88" t="s">
        <v>721</v>
      </c>
      <c r="D48" s="88" t="s">
        <v>183</v>
      </c>
      <c r="E48" s="89">
        <v>385000</v>
      </c>
      <c r="F48" s="90">
        <v>1244.7049999999999</v>
      </c>
      <c r="G48" s="91">
        <v>9.6907699999999996E-3</v>
      </c>
      <c r="H48" s="82" t="s">
        <v>140</v>
      </c>
    </row>
    <row r="49" spans="1:8" ht="25.5" x14ac:dyDescent="0.2">
      <c r="A49" s="87">
        <v>43</v>
      </c>
      <c r="B49" s="88" t="s">
        <v>303</v>
      </c>
      <c r="C49" s="88" t="s">
        <v>304</v>
      </c>
      <c r="D49" s="88" t="s">
        <v>193</v>
      </c>
      <c r="E49" s="89">
        <v>46500</v>
      </c>
      <c r="F49" s="90">
        <v>1102.05</v>
      </c>
      <c r="G49" s="91">
        <v>8.5801200000000001E-3</v>
      </c>
      <c r="H49" s="82" t="s">
        <v>140</v>
      </c>
    </row>
    <row r="50" spans="1:8" ht="25.5" x14ac:dyDescent="0.2">
      <c r="A50" s="87">
        <v>44</v>
      </c>
      <c r="B50" s="88" t="s">
        <v>858</v>
      </c>
      <c r="C50" s="88" t="s">
        <v>859</v>
      </c>
      <c r="D50" s="88" t="s">
        <v>25</v>
      </c>
      <c r="E50" s="89">
        <v>206000</v>
      </c>
      <c r="F50" s="90">
        <v>1093.654</v>
      </c>
      <c r="G50" s="91">
        <v>8.5147499999999997E-3</v>
      </c>
      <c r="H50" s="82" t="s">
        <v>140</v>
      </c>
    </row>
    <row r="51" spans="1:8" x14ac:dyDescent="0.2">
      <c r="A51" s="87">
        <v>45</v>
      </c>
      <c r="B51" s="88" t="s">
        <v>706</v>
      </c>
      <c r="C51" s="88" t="s">
        <v>707</v>
      </c>
      <c r="D51" s="88" t="s">
        <v>198</v>
      </c>
      <c r="E51" s="89">
        <v>250000</v>
      </c>
      <c r="F51" s="90">
        <v>1045</v>
      </c>
      <c r="G51" s="91">
        <v>8.1359499999999994E-3</v>
      </c>
      <c r="H51" s="82" t="s">
        <v>140</v>
      </c>
    </row>
    <row r="52" spans="1:8" x14ac:dyDescent="0.2">
      <c r="A52" s="87">
        <v>46</v>
      </c>
      <c r="B52" s="88" t="s">
        <v>876</v>
      </c>
      <c r="C52" s="88" t="s">
        <v>877</v>
      </c>
      <c r="D52" s="88" t="s">
        <v>34</v>
      </c>
      <c r="E52" s="89">
        <v>35000</v>
      </c>
      <c r="F52" s="90">
        <v>543.86500000000001</v>
      </c>
      <c r="G52" s="91">
        <v>4.2343199999999998E-3</v>
      </c>
      <c r="H52" s="82" t="s">
        <v>140</v>
      </c>
    </row>
    <row r="53" spans="1:8" x14ac:dyDescent="0.2">
      <c r="A53" s="87">
        <v>47</v>
      </c>
      <c r="B53" s="88" t="s">
        <v>878</v>
      </c>
      <c r="C53" s="88" t="s">
        <v>879</v>
      </c>
      <c r="D53" s="88" t="s">
        <v>880</v>
      </c>
      <c r="E53" s="89">
        <v>265500</v>
      </c>
      <c r="F53" s="90">
        <v>540.21285</v>
      </c>
      <c r="G53" s="91">
        <v>4.2058800000000004E-3</v>
      </c>
      <c r="H53" s="82" t="s">
        <v>140</v>
      </c>
    </row>
    <row r="54" spans="1:8" x14ac:dyDescent="0.2">
      <c r="A54" s="92"/>
      <c r="B54" s="92"/>
      <c r="C54" s="93" t="s">
        <v>139</v>
      </c>
      <c r="D54" s="92"/>
      <c r="E54" s="92" t="s">
        <v>140</v>
      </c>
      <c r="F54" s="94">
        <v>125633.99842</v>
      </c>
      <c r="G54" s="95">
        <v>0.97813594000000004</v>
      </c>
      <c r="H54" s="82" t="s">
        <v>140</v>
      </c>
    </row>
    <row r="55" spans="1:8" x14ac:dyDescent="0.2">
      <c r="A55" s="92"/>
      <c r="B55" s="92"/>
      <c r="C55" s="96"/>
      <c r="D55" s="92"/>
      <c r="E55" s="92"/>
      <c r="F55" s="97"/>
      <c r="G55" s="97"/>
      <c r="H55" s="82" t="s">
        <v>140</v>
      </c>
    </row>
    <row r="56" spans="1:8" x14ac:dyDescent="0.2">
      <c r="A56" s="92"/>
      <c r="B56" s="92"/>
      <c r="C56" s="93" t="s">
        <v>141</v>
      </c>
      <c r="D56" s="92"/>
      <c r="E56" s="92"/>
      <c r="F56" s="92"/>
      <c r="G56" s="92"/>
      <c r="H56" s="82" t="s">
        <v>140</v>
      </c>
    </row>
    <row r="57" spans="1:8" x14ac:dyDescent="0.2">
      <c r="A57" s="92"/>
      <c r="B57" s="92"/>
      <c r="C57" s="93" t="s">
        <v>139</v>
      </c>
      <c r="D57" s="92"/>
      <c r="E57" s="92" t="s">
        <v>140</v>
      </c>
      <c r="F57" s="98" t="s">
        <v>142</v>
      </c>
      <c r="G57" s="95">
        <v>0</v>
      </c>
      <c r="H57" s="82" t="s">
        <v>140</v>
      </c>
    </row>
    <row r="58" spans="1:8" x14ac:dyDescent="0.2">
      <c r="A58" s="92"/>
      <c r="B58" s="92"/>
      <c r="C58" s="96"/>
      <c r="D58" s="92"/>
      <c r="E58" s="92"/>
      <c r="F58" s="97"/>
      <c r="G58" s="97"/>
      <c r="H58" s="82" t="s">
        <v>140</v>
      </c>
    </row>
    <row r="59" spans="1:8" x14ac:dyDescent="0.2">
      <c r="A59" s="92"/>
      <c r="B59" s="92"/>
      <c r="C59" s="93" t="s">
        <v>143</v>
      </c>
      <c r="D59" s="92"/>
      <c r="E59" s="92"/>
      <c r="F59" s="92"/>
      <c r="G59" s="92"/>
      <c r="H59" s="82" t="s">
        <v>140</v>
      </c>
    </row>
    <row r="60" spans="1:8" x14ac:dyDescent="0.2">
      <c r="A60" s="92"/>
      <c r="B60" s="92"/>
      <c r="C60" s="93" t="s">
        <v>139</v>
      </c>
      <c r="D60" s="92"/>
      <c r="E60" s="92" t="s">
        <v>140</v>
      </c>
      <c r="F60" s="98" t="s">
        <v>142</v>
      </c>
      <c r="G60" s="95">
        <v>0</v>
      </c>
      <c r="H60" s="82" t="s">
        <v>140</v>
      </c>
    </row>
    <row r="61" spans="1:8" x14ac:dyDescent="0.2">
      <c r="A61" s="92"/>
      <c r="B61" s="92"/>
      <c r="C61" s="96"/>
      <c r="D61" s="92"/>
      <c r="E61" s="92"/>
      <c r="F61" s="97"/>
      <c r="G61" s="97"/>
      <c r="H61" s="82" t="s">
        <v>140</v>
      </c>
    </row>
    <row r="62" spans="1:8" x14ac:dyDescent="0.2">
      <c r="A62" s="92"/>
      <c r="B62" s="92"/>
      <c r="C62" s="93" t="s">
        <v>144</v>
      </c>
      <c r="D62" s="92"/>
      <c r="E62" s="92"/>
      <c r="F62" s="92"/>
      <c r="G62" s="92"/>
      <c r="H62" s="82" t="s">
        <v>140</v>
      </c>
    </row>
    <row r="63" spans="1:8" x14ac:dyDescent="0.2">
      <c r="A63" s="92"/>
      <c r="B63" s="92"/>
      <c r="C63" s="93" t="s">
        <v>139</v>
      </c>
      <c r="D63" s="92"/>
      <c r="E63" s="92" t="s">
        <v>140</v>
      </c>
      <c r="F63" s="98" t="s">
        <v>142</v>
      </c>
      <c r="G63" s="95">
        <v>0</v>
      </c>
      <c r="H63" s="82" t="s">
        <v>140</v>
      </c>
    </row>
    <row r="64" spans="1:8" x14ac:dyDescent="0.2">
      <c r="A64" s="92"/>
      <c r="B64" s="92"/>
      <c r="C64" s="96"/>
      <c r="D64" s="92"/>
      <c r="E64" s="92"/>
      <c r="F64" s="97"/>
      <c r="G64" s="97"/>
      <c r="H64" s="82" t="s">
        <v>140</v>
      </c>
    </row>
    <row r="65" spans="1:8" x14ac:dyDescent="0.2">
      <c r="A65" s="92"/>
      <c r="B65" s="92"/>
      <c r="C65" s="93" t="s">
        <v>145</v>
      </c>
      <c r="D65" s="92"/>
      <c r="E65" s="92"/>
      <c r="F65" s="97"/>
      <c r="G65" s="97"/>
      <c r="H65" s="82" t="s">
        <v>140</v>
      </c>
    </row>
    <row r="66" spans="1:8" x14ac:dyDescent="0.2">
      <c r="A66" s="92"/>
      <c r="B66" s="92"/>
      <c r="C66" s="93" t="s">
        <v>139</v>
      </c>
      <c r="D66" s="92"/>
      <c r="E66" s="92" t="s">
        <v>140</v>
      </c>
      <c r="F66" s="98" t="s">
        <v>142</v>
      </c>
      <c r="G66" s="95">
        <v>0</v>
      </c>
      <c r="H66" s="82" t="s">
        <v>140</v>
      </c>
    </row>
    <row r="67" spans="1:8" x14ac:dyDescent="0.2">
      <c r="A67" s="92"/>
      <c r="B67" s="92"/>
      <c r="C67" s="96"/>
      <c r="D67" s="92"/>
      <c r="E67" s="92"/>
      <c r="F67" s="97"/>
      <c r="G67" s="97"/>
      <c r="H67" s="82" t="s">
        <v>140</v>
      </c>
    </row>
    <row r="68" spans="1:8" x14ac:dyDescent="0.2">
      <c r="A68" s="92"/>
      <c r="B68" s="92"/>
      <c r="C68" s="93" t="s">
        <v>146</v>
      </c>
      <c r="D68" s="92"/>
      <c r="E68" s="92"/>
      <c r="F68" s="97"/>
      <c r="G68" s="97"/>
      <c r="H68" s="82" t="s">
        <v>140</v>
      </c>
    </row>
    <row r="69" spans="1:8" x14ac:dyDescent="0.2">
      <c r="A69" s="92"/>
      <c r="B69" s="92"/>
      <c r="C69" s="93" t="s">
        <v>139</v>
      </c>
      <c r="D69" s="92"/>
      <c r="E69" s="92" t="s">
        <v>140</v>
      </c>
      <c r="F69" s="98" t="s">
        <v>142</v>
      </c>
      <c r="G69" s="95">
        <v>0</v>
      </c>
      <c r="H69" s="82" t="s">
        <v>140</v>
      </c>
    </row>
    <row r="70" spans="1:8" x14ac:dyDescent="0.2">
      <c r="A70" s="92"/>
      <c r="B70" s="92"/>
      <c r="C70" s="96"/>
      <c r="D70" s="92"/>
      <c r="E70" s="92"/>
      <c r="F70" s="97"/>
      <c r="G70" s="97"/>
      <c r="H70" s="82" t="s">
        <v>140</v>
      </c>
    </row>
    <row r="71" spans="1:8" x14ac:dyDescent="0.2">
      <c r="A71" s="92"/>
      <c r="B71" s="92"/>
      <c r="C71" s="93" t="s">
        <v>147</v>
      </c>
      <c r="D71" s="92"/>
      <c r="E71" s="92"/>
      <c r="F71" s="94">
        <v>125633.99842</v>
      </c>
      <c r="G71" s="95">
        <v>0.97813594000000004</v>
      </c>
      <c r="H71" s="82" t="s">
        <v>140</v>
      </c>
    </row>
    <row r="72" spans="1:8" x14ac:dyDescent="0.2">
      <c r="A72" s="92"/>
      <c r="B72" s="92"/>
      <c r="C72" s="96"/>
      <c r="D72" s="92"/>
      <c r="E72" s="92"/>
      <c r="F72" s="97"/>
      <c r="G72" s="97"/>
      <c r="H72" s="82" t="s">
        <v>140</v>
      </c>
    </row>
    <row r="73" spans="1:8" x14ac:dyDescent="0.2">
      <c r="A73" s="92"/>
      <c r="B73" s="92"/>
      <c r="C73" s="93" t="s">
        <v>148</v>
      </c>
      <c r="D73" s="92"/>
      <c r="E73" s="92"/>
      <c r="F73" s="97"/>
      <c r="G73" s="97"/>
      <c r="H73" s="82" t="s">
        <v>140</v>
      </c>
    </row>
    <row r="74" spans="1:8" x14ac:dyDescent="0.2">
      <c r="A74" s="92"/>
      <c r="B74" s="92"/>
      <c r="C74" s="93" t="s">
        <v>10</v>
      </c>
      <c r="D74" s="92"/>
      <c r="E74" s="92"/>
      <c r="F74" s="97"/>
      <c r="G74" s="97"/>
      <c r="H74" s="82" t="s">
        <v>140</v>
      </c>
    </row>
    <row r="75" spans="1:8" x14ac:dyDescent="0.2">
      <c r="A75" s="92"/>
      <c r="B75" s="92"/>
      <c r="C75" s="93" t="s">
        <v>139</v>
      </c>
      <c r="D75" s="92"/>
      <c r="E75" s="92" t="s">
        <v>140</v>
      </c>
      <c r="F75" s="98" t="s">
        <v>142</v>
      </c>
      <c r="G75" s="95">
        <v>0</v>
      </c>
      <c r="H75" s="82" t="s">
        <v>140</v>
      </c>
    </row>
    <row r="76" spans="1:8" x14ac:dyDescent="0.2">
      <c r="A76" s="92"/>
      <c r="B76" s="92"/>
      <c r="C76" s="96"/>
      <c r="D76" s="92"/>
      <c r="E76" s="92"/>
      <c r="F76" s="97"/>
      <c r="G76" s="97"/>
      <c r="H76" s="82" t="s">
        <v>140</v>
      </c>
    </row>
    <row r="77" spans="1:8" x14ac:dyDescent="0.2">
      <c r="A77" s="92"/>
      <c r="B77" s="92"/>
      <c r="C77" s="93" t="s">
        <v>149</v>
      </c>
      <c r="D77" s="92"/>
      <c r="E77" s="92"/>
      <c r="F77" s="92"/>
      <c r="G77" s="92"/>
      <c r="H77" s="82" t="s">
        <v>140</v>
      </c>
    </row>
    <row r="78" spans="1:8" x14ac:dyDescent="0.2">
      <c r="A78" s="92"/>
      <c r="B78" s="92"/>
      <c r="C78" s="93" t="s">
        <v>139</v>
      </c>
      <c r="D78" s="92"/>
      <c r="E78" s="92" t="s">
        <v>140</v>
      </c>
      <c r="F78" s="98" t="s">
        <v>142</v>
      </c>
      <c r="G78" s="95">
        <v>0</v>
      </c>
      <c r="H78" s="82" t="s">
        <v>140</v>
      </c>
    </row>
    <row r="79" spans="1:8" x14ac:dyDescent="0.2">
      <c r="A79" s="92"/>
      <c r="B79" s="92"/>
      <c r="C79" s="96"/>
      <c r="D79" s="92"/>
      <c r="E79" s="92"/>
      <c r="F79" s="97"/>
      <c r="G79" s="97"/>
      <c r="H79" s="82" t="s">
        <v>140</v>
      </c>
    </row>
    <row r="80" spans="1:8" x14ac:dyDescent="0.2">
      <c r="A80" s="92"/>
      <c r="B80" s="92"/>
      <c r="C80" s="93" t="s">
        <v>150</v>
      </c>
      <c r="D80" s="92"/>
      <c r="E80" s="92"/>
      <c r="F80" s="92"/>
      <c r="G80" s="92"/>
      <c r="H80" s="82" t="s">
        <v>140</v>
      </c>
    </row>
    <row r="81" spans="1:8" x14ac:dyDescent="0.2">
      <c r="A81" s="92"/>
      <c r="B81" s="92"/>
      <c r="C81" s="93" t="s">
        <v>139</v>
      </c>
      <c r="D81" s="92"/>
      <c r="E81" s="92" t="s">
        <v>140</v>
      </c>
      <c r="F81" s="98" t="s">
        <v>142</v>
      </c>
      <c r="G81" s="95">
        <v>0</v>
      </c>
      <c r="H81" s="82" t="s">
        <v>140</v>
      </c>
    </row>
    <row r="82" spans="1:8" x14ac:dyDescent="0.2">
      <c r="A82" s="92"/>
      <c r="B82" s="92"/>
      <c r="C82" s="96"/>
      <c r="D82" s="92"/>
      <c r="E82" s="92"/>
      <c r="F82" s="97"/>
      <c r="G82" s="97"/>
      <c r="H82" s="82" t="s">
        <v>140</v>
      </c>
    </row>
    <row r="83" spans="1:8" x14ac:dyDescent="0.2">
      <c r="A83" s="92"/>
      <c r="B83" s="92"/>
      <c r="C83" s="93" t="s">
        <v>151</v>
      </c>
      <c r="D83" s="92"/>
      <c r="E83" s="92"/>
      <c r="F83" s="97"/>
      <c r="G83" s="97"/>
      <c r="H83" s="82" t="s">
        <v>140</v>
      </c>
    </row>
    <row r="84" spans="1:8" x14ac:dyDescent="0.2">
      <c r="A84" s="92"/>
      <c r="B84" s="92"/>
      <c r="C84" s="93" t="s">
        <v>139</v>
      </c>
      <c r="D84" s="92"/>
      <c r="E84" s="92" t="s">
        <v>140</v>
      </c>
      <c r="F84" s="98" t="s">
        <v>142</v>
      </c>
      <c r="G84" s="95">
        <v>0</v>
      </c>
      <c r="H84" s="82" t="s">
        <v>140</v>
      </c>
    </row>
    <row r="85" spans="1:8" x14ac:dyDescent="0.2">
      <c r="A85" s="92"/>
      <c r="B85" s="92"/>
      <c r="C85" s="96"/>
      <c r="D85" s="92"/>
      <c r="E85" s="92"/>
      <c r="F85" s="97"/>
      <c r="G85" s="97"/>
      <c r="H85" s="82" t="s">
        <v>140</v>
      </c>
    </row>
    <row r="86" spans="1:8" x14ac:dyDescent="0.2">
      <c r="A86" s="92"/>
      <c r="B86" s="92"/>
      <c r="C86" s="93" t="s">
        <v>152</v>
      </c>
      <c r="D86" s="92"/>
      <c r="E86" s="92"/>
      <c r="F86" s="94">
        <v>0</v>
      </c>
      <c r="G86" s="95">
        <v>0</v>
      </c>
      <c r="H86" s="82" t="s">
        <v>140</v>
      </c>
    </row>
    <row r="87" spans="1:8" x14ac:dyDescent="0.2">
      <c r="A87" s="92"/>
      <c r="B87" s="92"/>
      <c r="C87" s="96"/>
      <c r="D87" s="92"/>
      <c r="E87" s="92"/>
      <c r="F87" s="97"/>
      <c r="G87" s="97"/>
      <c r="H87" s="82" t="s">
        <v>140</v>
      </c>
    </row>
    <row r="88" spans="1:8" x14ac:dyDescent="0.2">
      <c r="A88" s="92"/>
      <c r="B88" s="92"/>
      <c r="C88" s="93" t="s">
        <v>153</v>
      </c>
      <c r="D88" s="92"/>
      <c r="E88" s="92"/>
      <c r="F88" s="97"/>
      <c r="G88" s="97"/>
      <c r="H88" s="82" t="s">
        <v>140</v>
      </c>
    </row>
    <row r="89" spans="1:8" x14ac:dyDescent="0.2">
      <c r="A89" s="92"/>
      <c r="B89" s="92"/>
      <c r="C89" s="93" t="s">
        <v>154</v>
      </c>
      <c r="D89" s="92"/>
      <c r="E89" s="92"/>
      <c r="F89" s="97"/>
      <c r="G89" s="97"/>
      <c r="H89" s="82" t="s">
        <v>140</v>
      </c>
    </row>
    <row r="90" spans="1:8" x14ac:dyDescent="0.2">
      <c r="A90" s="92"/>
      <c r="B90" s="92"/>
      <c r="C90" s="93" t="s">
        <v>139</v>
      </c>
      <c r="D90" s="92"/>
      <c r="E90" s="92" t="s">
        <v>140</v>
      </c>
      <c r="F90" s="98" t="s">
        <v>142</v>
      </c>
      <c r="G90" s="95">
        <v>0</v>
      </c>
      <c r="H90" s="82" t="s">
        <v>140</v>
      </c>
    </row>
    <row r="91" spans="1:8" x14ac:dyDescent="0.2">
      <c r="A91" s="92"/>
      <c r="B91" s="92"/>
      <c r="C91" s="96"/>
      <c r="D91" s="92"/>
      <c r="E91" s="92"/>
      <c r="F91" s="97"/>
      <c r="G91" s="97"/>
      <c r="H91" s="82" t="s">
        <v>140</v>
      </c>
    </row>
    <row r="92" spans="1:8" x14ac:dyDescent="0.2">
      <c r="A92" s="92"/>
      <c r="B92" s="92"/>
      <c r="C92" s="93" t="s">
        <v>155</v>
      </c>
      <c r="D92" s="92"/>
      <c r="E92" s="92"/>
      <c r="F92" s="97"/>
      <c r="G92" s="97"/>
      <c r="H92" s="82" t="s">
        <v>140</v>
      </c>
    </row>
    <row r="93" spans="1:8" x14ac:dyDescent="0.2">
      <c r="A93" s="92"/>
      <c r="B93" s="92"/>
      <c r="C93" s="93" t="s">
        <v>139</v>
      </c>
      <c r="D93" s="92"/>
      <c r="E93" s="92" t="s">
        <v>140</v>
      </c>
      <c r="F93" s="98" t="s">
        <v>142</v>
      </c>
      <c r="G93" s="95">
        <v>0</v>
      </c>
      <c r="H93" s="82" t="s">
        <v>140</v>
      </c>
    </row>
    <row r="94" spans="1:8" x14ac:dyDescent="0.2">
      <c r="A94" s="92"/>
      <c r="B94" s="92"/>
      <c r="C94" s="96"/>
      <c r="D94" s="92"/>
      <c r="E94" s="92"/>
      <c r="F94" s="97"/>
      <c r="G94" s="97"/>
      <c r="H94" s="82" t="s">
        <v>140</v>
      </c>
    </row>
    <row r="95" spans="1:8" x14ac:dyDescent="0.2">
      <c r="A95" s="92"/>
      <c r="B95" s="92"/>
      <c r="C95" s="93" t="s">
        <v>156</v>
      </c>
      <c r="D95" s="92"/>
      <c r="E95" s="92"/>
      <c r="F95" s="97"/>
      <c r="G95" s="97"/>
      <c r="H95" s="82" t="s">
        <v>140</v>
      </c>
    </row>
    <row r="96" spans="1:8" x14ac:dyDescent="0.2">
      <c r="A96" s="92"/>
      <c r="B96" s="92"/>
      <c r="C96" s="93" t="s">
        <v>139</v>
      </c>
      <c r="D96" s="92"/>
      <c r="E96" s="92" t="s">
        <v>140</v>
      </c>
      <c r="F96" s="98" t="s">
        <v>142</v>
      </c>
      <c r="G96" s="95">
        <v>0</v>
      </c>
      <c r="H96" s="82" t="s">
        <v>140</v>
      </c>
    </row>
    <row r="97" spans="1:8" x14ac:dyDescent="0.2">
      <c r="A97" s="92"/>
      <c r="B97" s="92"/>
      <c r="C97" s="96"/>
      <c r="D97" s="92"/>
      <c r="E97" s="92"/>
      <c r="F97" s="97"/>
      <c r="G97" s="97"/>
      <c r="H97" s="82" t="s">
        <v>140</v>
      </c>
    </row>
    <row r="98" spans="1:8" x14ac:dyDescent="0.2">
      <c r="A98" s="92"/>
      <c r="B98" s="92"/>
      <c r="C98" s="93" t="s">
        <v>157</v>
      </c>
      <c r="D98" s="92"/>
      <c r="E98" s="92"/>
      <c r="F98" s="97"/>
      <c r="G98" s="97"/>
      <c r="H98" s="82" t="s">
        <v>140</v>
      </c>
    </row>
    <row r="99" spans="1:8" x14ac:dyDescent="0.2">
      <c r="A99" s="87">
        <v>1</v>
      </c>
      <c r="B99" s="88"/>
      <c r="C99" s="88" t="s">
        <v>158</v>
      </c>
      <c r="D99" s="88"/>
      <c r="E99" s="99"/>
      <c r="F99" s="90">
        <v>2926.4280489879998</v>
      </c>
      <c r="G99" s="91">
        <v>2.2783999999999999E-2</v>
      </c>
      <c r="H99" s="82">
        <v>5.01</v>
      </c>
    </row>
    <row r="100" spans="1:8" x14ac:dyDescent="0.2">
      <c r="A100" s="92"/>
      <c r="B100" s="92"/>
      <c r="C100" s="93" t="s">
        <v>139</v>
      </c>
      <c r="D100" s="92"/>
      <c r="E100" s="92" t="s">
        <v>140</v>
      </c>
      <c r="F100" s="94">
        <v>2926.4280489879998</v>
      </c>
      <c r="G100" s="95">
        <v>2.2783999999999999E-2</v>
      </c>
      <c r="H100" s="82" t="s">
        <v>140</v>
      </c>
    </row>
    <row r="101" spans="1:8" x14ac:dyDescent="0.2">
      <c r="A101" s="92"/>
      <c r="B101" s="92"/>
      <c r="C101" s="96"/>
      <c r="D101" s="92"/>
      <c r="E101" s="92"/>
      <c r="F101" s="97"/>
      <c r="G101" s="97"/>
      <c r="H101" s="82" t="s">
        <v>140</v>
      </c>
    </row>
    <row r="102" spans="1:8" x14ac:dyDescent="0.2">
      <c r="A102" s="92"/>
      <c r="B102" s="92"/>
      <c r="C102" s="93" t="s">
        <v>159</v>
      </c>
      <c r="D102" s="92"/>
      <c r="E102" s="92"/>
      <c r="F102" s="94">
        <v>2926.4280489879998</v>
      </c>
      <c r="G102" s="95">
        <v>2.2783999999999999E-2</v>
      </c>
      <c r="H102" s="82" t="s">
        <v>140</v>
      </c>
    </row>
    <row r="103" spans="1:8" x14ac:dyDescent="0.2">
      <c r="A103" s="92"/>
      <c r="B103" s="92"/>
      <c r="C103" s="97"/>
      <c r="D103" s="92"/>
      <c r="E103" s="92"/>
      <c r="F103" s="92"/>
      <c r="G103" s="92"/>
      <c r="H103" s="82" t="s">
        <v>140</v>
      </c>
    </row>
    <row r="104" spans="1:8" x14ac:dyDescent="0.2">
      <c r="A104" s="92"/>
      <c r="B104" s="92"/>
      <c r="C104" s="93" t="s">
        <v>160</v>
      </c>
      <c r="D104" s="92"/>
      <c r="E104" s="92"/>
      <c r="F104" s="92"/>
      <c r="G104" s="92"/>
      <c r="H104" s="82" t="s">
        <v>140</v>
      </c>
    </row>
    <row r="105" spans="1:8" x14ac:dyDescent="0.2">
      <c r="A105" s="92"/>
      <c r="B105" s="92"/>
      <c r="C105" s="93" t="s">
        <v>161</v>
      </c>
      <c r="D105" s="92"/>
      <c r="E105" s="92"/>
      <c r="F105" s="92"/>
      <c r="G105" s="92"/>
      <c r="H105" s="82" t="s">
        <v>140</v>
      </c>
    </row>
    <row r="106" spans="1:8" x14ac:dyDescent="0.2">
      <c r="A106" s="92"/>
      <c r="B106" s="92"/>
      <c r="C106" s="93" t="s">
        <v>139</v>
      </c>
      <c r="D106" s="92"/>
      <c r="E106" s="92" t="s">
        <v>140</v>
      </c>
      <c r="F106" s="98" t="s">
        <v>142</v>
      </c>
      <c r="G106" s="95">
        <v>0</v>
      </c>
      <c r="H106" s="82" t="s">
        <v>140</v>
      </c>
    </row>
    <row r="107" spans="1:8" x14ac:dyDescent="0.2">
      <c r="A107" s="92"/>
      <c r="B107" s="92"/>
      <c r="C107" s="96"/>
      <c r="D107" s="92"/>
      <c r="E107" s="92"/>
      <c r="F107" s="97"/>
      <c r="G107" s="97"/>
      <c r="H107" s="82" t="s">
        <v>140</v>
      </c>
    </row>
    <row r="108" spans="1:8" x14ac:dyDescent="0.2">
      <c r="A108" s="92"/>
      <c r="B108" s="92"/>
      <c r="C108" s="93" t="s">
        <v>162</v>
      </c>
      <c r="D108" s="92"/>
      <c r="E108" s="92"/>
      <c r="F108" s="92"/>
      <c r="G108" s="92"/>
      <c r="H108" s="82" t="s">
        <v>140</v>
      </c>
    </row>
    <row r="109" spans="1:8" x14ac:dyDescent="0.2">
      <c r="A109" s="92"/>
      <c r="B109" s="92"/>
      <c r="C109" s="93" t="s">
        <v>163</v>
      </c>
      <c r="D109" s="92"/>
      <c r="E109" s="92"/>
      <c r="F109" s="92"/>
      <c r="G109" s="92"/>
      <c r="H109" s="82" t="s">
        <v>140</v>
      </c>
    </row>
    <row r="110" spans="1:8" x14ac:dyDescent="0.2">
      <c r="A110" s="92"/>
      <c r="B110" s="92"/>
      <c r="C110" s="93" t="s">
        <v>139</v>
      </c>
      <c r="D110" s="92"/>
      <c r="E110" s="92" t="s">
        <v>140</v>
      </c>
      <c r="F110" s="98" t="s">
        <v>142</v>
      </c>
      <c r="G110" s="95">
        <v>0</v>
      </c>
      <c r="H110" s="82" t="s">
        <v>140</v>
      </c>
    </row>
    <row r="111" spans="1:8" x14ac:dyDescent="0.2">
      <c r="A111" s="92"/>
      <c r="B111" s="92"/>
      <c r="C111" s="96"/>
      <c r="D111" s="92"/>
      <c r="E111" s="92"/>
      <c r="F111" s="97"/>
      <c r="G111" s="97"/>
      <c r="H111" s="82" t="s">
        <v>140</v>
      </c>
    </row>
    <row r="112" spans="1:8" x14ac:dyDescent="0.2">
      <c r="A112" s="92"/>
      <c r="B112" s="92"/>
      <c r="C112" s="93" t="s">
        <v>164</v>
      </c>
      <c r="D112" s="92"/>
      <c r="E112" s="92"/>
      <c r="F112" s="97"/>
      <c r="G112" s="97"/>
      <c r="H112" s="82" t="s">
        <v>140</v>
      </c>
    </row>
    <row r="113" spans="1:17" x14ac:dyDescent="0.2">
      <c r="A113" s="92"/>
      <c r="B113" s="92"/>
      <c r="C113" s="93" t="s">
        <v>139</v>
      </c>
      <c r="D113" s="92"/>
      <c r="E113" s="92" t="s">
        <v>140</v>
      </c>
      <c r="F113" s="98" t="s">
        <v>142</v>
      </c>
      <c r="G113" s="95">
        <v>0</v>
      </c>
      <c r="H113" s="82" t="s">
        <v>140</v>
      </c>
    </row>
    <row r="114" spans="1:17" x14ac:dyDescent="0.2">
      <c r="A114" s="92"/>
      <c r="B114" s="92"/>
      <c r="C114" s="96"/>
      <c r="D114" s="92"/>
      <c r="E114" s="92"/>
      <c r="F114" s="97"/>
      <c r="G114" s="97"/>
      <c r="H114" s="82" t="s">
        <v>140</v>
      </c>
    </row>
    <row r="115" spans="1:17" x14ac:dyDescent="0.2">
      <c r="A115" s="99"/>
      <c r="B115" s="88"/>
      <c r="C115" s="88" t="s">
        <v>165</v>
      </c>
      <c r="D115" s="88"/>
      <c r="E115" s="99"/>
      <c r="F115" s="90">
        <v>-118.15532100999999</v>
      </c>
      <c r="G115" s="91">
        <v>-9.1991000000000002E-4</v>
      </c>
      <c r="H115" s="82" t="s">
        <v>140</v>
      </c>
    </row>
    <row r="116" spans="1:17" x14ac:dyDescent="0.2">
      <c r="A116" s="96"/>
      <c r="B116" s="96"/>
      <c r="C116" s="93" t="s">
        <v>166</v>
      </c>
      <c r="D116" s="97"/>
      <c r="E116" s="97"/>
      <c r="F116" s="94">
        <v>128442.271147978</v>
      </c>
      <c r="G116" s="100">
        <v>1.00000003</v>
      </c>
      <c r="H116" s="82" t="s">
        <v>140</v>
      </c>
    </row>
    <row r="117" spans="1:17" x14ac:dyDescent="0.2">
      <c r="A117" s="101"/>
      <c r="B117" s="101"/>
      <c r="C117" s="102"/>
      <c r="D117" s="103"/>
      <c r="E117" s="103"/>
      <c r="F117" s="104"/>
      <c r="G117" s="105"/>
      <c r="H117" s="106"/>
    </row>
    <row r="118" spans="1:17" x14ac:dyDescent="0.2">
      <c r="A118" s="101"/>
      <c r="B118" s="192" t="s">
        <v>933</v>
      </c>
      <c r="C118" s="192"/>
      <c r="D118" s="192"/>
      <c r="E118" s="192"/>
      <c r="F118" s="192"/>
      <c r="G118" s="192"/>
      <c r="H118" s="192"/>
      <c r="J118" s="12"/>
    </row>
    <row r="119" spans="1:17" x14ac:dyDescent="0.2">
      <c r="A119" s="101"/>
      <c r="B119" s="192" t="s">
        <v>934</v>
      </c>
      <c r="C119" s="192"/>
      <c r="D119" s="192"/>
      <c r="E119" s="192"/>
      <c r="F119" s="192"/>
      <c r="G119" s="192"/>
      <c r="H119" s="192"/>
      <c r="J119" s="12"/>
    </row>
    <row r="120" spans="1:17" x14ac:dyDescent="0.2">
      <c r="A120" s="101"/>
      <c r="B120" s="192" t="s">
        <v>935</v>
      </c>
      <c r="C120" s="192"/>
      <c r="D120" s="192"/>
      <c r="E120" s="192"/>
      <c r="F120" s="192"/>
      <c r="G120" s="192"/>
      <c r="H120" s="192"/>
      <c r="J120" s="12"/>
    </row>
    <row r="121" spans="1:17" s="109" customFormat="1" ht="52.5" customHeight="1" x14ac:dyDescent="0.25">
      <c r="A121" s="108"/>
      <c r="B121" s="193" t="s">
        <v>936</v>
      </c>
      <c r="C121" s="193"/>
      <c r="D121" s="193"/>
      <c r="E121" s="193"/>
      <c r="F121" s="193"/>
      <c r="G121" s="193"/>
      <c r="H121" s="193"/>
      <c r="I121"/>
      <c r="J121" s="12"/>
      <c r="K121"/>
      <c r="L121"/>
      <c r="M121"/>
      <c r="N121"/>
      <c r="O121"/>
      <c r="P121"/>
      <c r="Q121"/>
    </row>
    <row r="122" spans="1:17" x14ac:dyDescent="0.2">
      <c r="A122" s="101"/>
      <c r="B122" s="192" t="s">
        <v>937</v>
      </c>
      <c r="C122" s="192"/>
      <c r="D122" s="192"/>
      <c r="E122" s="192"/>
      <c r="F122" s="192"/>
      <c r="G122" s="192"/>
      <c r="H122" s="192"/>
      <c r="J122" s="12"/>
    </row>
    <row r="123" spans="1:17" x14ac:dyDescent="0.2">
      <c r="A123" s="101"/>
      <c r="B123" s="101"/>
      <c r="C123" s="101"/>
      <c r="D123" s="103"/>
      <c r="E123" s="103"/>
      <c r="F123" s="103"/>
      <c r="G123" s="103"/>
    </row>
    <row r="124" spans="1:17" x14ac:dyDescent="0.2">
      <c r="A124" s="101"/>
      <c r="B124" s="195" t="s">
        <v>167</v>
      </c>
      <c r="C124" s="196"/>
      <c r="D124" s="197"/>
      <c r="E124" s="110"/>
      <c r="F124" s="103"/>
      <c r="G124" s="103"/>
    </row>
    <row r="125" spans="1:17" ht="27.75" customHeight="1" x14ac:dyDescent="0.2">
      <c r="A125" s="101"/>
      <c r="B125" s="189" t="s">
        <v>168</v>
      </c>
      <c r="C125" s="190"/>
      <c r="D125" s="81" t="s">
        <v>169</v>
      </c>
      <c r="E125" s="110"/>
      <c r="F125" s="103"/>
      <c r="G125" s="103"/>
    </row>
    <row r="126" spans="1:17" x14ac:dyDescent="0.2">
      <c r="A126" s="101"/>
      <c r="B126" s="189" t="s">
        <v>939</v>
      </c>
      <c r="C126" s="190"/>
      <c r="D126" s="81" t="s">
        <v>169</v>
      </c>
      <c r="E126" s="110"/>
      <c r="F126" s="103"/>
      <c r="G126" s="103"/>
    </row>
    <row r="127" spans="1:17" x14ac:dyDescent="0.2">
      <c r="A127" s="101"/>
      <c r="B127" s="189" t="s">
        <v>170</v>
      </c>
      <c r="C127" s="190"/>
      <c r="D127" s="111" t="s">
        <v>140</v>
      </c>
      <c r="E127" s="110"/>
      <c r="F127" s="103"/>
      <c r="G127" s="103"/>
    </row>
    <row r="128" spans="1:17" x14ac:dyDescent="0.2">
      <c r="A128" s="112"/>
      <c r="B128" s="113" t="s">
        <v>140</v>
      </c>
      <c r="C128" s="113" t="s">
        <v>940</v>
      </c>
      <c r="D128" s="113" t="s">
        <v>171</v>
      </c>
      <c r="E128" s="112"/>
      <c r="F128" s="112"/>
      <c r="G128" s="112"/>
      <c r="H128" s="112"/>
      <c r="J128" s="12"/>
    </row>
    <row r="129" spans="1:10" x14ac:dyDescent="0.2">
      <c r="A129" s="112"/>
      <c r="B129" s="114" t="s">
        <v>172</v>
      </c>
      <c r="C129" s="115">
        <v>46234</v>
      </c>
      <c r="D129" s="115">
        <v>46265</v>
      </c>
      <c r="E129" s="112"/>
      <c r="F129" s="112"/>
      <c r="G129" s="112"/>
      <c r="J129" s="12"/>
    </row>
    <row r="130" spans="1:10" x14ac:dyDescent="0.2">
      <c r="A130" s="112"/>
      <c r="B130" s="84" t="s">
        <v>173</v>
      </c>
      <c r="C130" s="116">
        <v>226.79159999999999</v>
      </c>
      <c r="D130" s="116">
        <v>225.7893</v>
      </c>
      <c r="E130" s="112"/>
      <c r="F130" s="107"/>
      <c r="G130" s="117"/>
    </row>
    <row r="131" spans="1:10" x14ac:dyDescent="0.2">
      <c r="A131" s="112"/>
      <c r="B131" s="84" t="s">
        <v>941</v>
      </c>
      <c r="C131" s="116">
        <v>18.555299999999999</v>
      </c>
      <c r="D131" s="116">
        <v>18.473299999999998</v>
      </c>
      <c r="E131" s="112"/>
      <c r="F131" s="107"/>
      <c r="G131" s="117"/>
    </row>
    <row r="132" spans="1:10" x14ac:dyDescent="0.2">
      <c r="A132" s="112"/>
      <c r="B132" s="84" t="s">
        <v>174</v>
      </c>
      <c r="C132" s="116">
        <v>212.9119</v>
      </c>
      <c r="D132" s="116">
        <v>211.87729999999999</v>
      </c>
      <c r="E132" s="112"/>
      <c r="F132" s="107"/>
      <c r="G132" s="117"/>
    </row>
    <row r="133" spans="1:10" x14ac:dyDescent="0.2">
      <c r="A133" s="112"/>
      <c r="B133" s="84" t="s">
        <v>942</v>
      </c>
      <c r="C133" s="116">
        <v>15.1808</v>
      </c>
      <c r="D133" s="116">
        <v>15.106999999999999</v>
      </c>
      <c r="E133" s="112"/>
      <c r="F133" s="107"/>
      <c r="G133" s="117"/>
    </row>
    <row r="134" spans="1:10" x14ac:dyDescent="0.2">
      <c r="A134" s="112"/>
      <c r="B134" s="112"/>
      <c r="C134" s="112"/>
      <c r="D134" s="112"/>
      <c r="E134" s="112"/>
      <c r="F134" s="112"/>
      <c r="G134" s="112"/>
    </row>
    <row r="135" spans="1:10" x14ac:dyDescent="0.2">
      <c r="A135" s="112"/>
      <c r="B135" s="189" t="s">
        <v>175</v>
      </c>
      <c r="C135" s="190"/>
      <c r="D135" s="81" t="s">
        <v>169</v>
      </c>
      <c r="E135" s="112"/>
      <c r="F135" s="112"/>
      <c r="G135" s="112"/>
    </row>
    <row r="136" spans="1:10" x14ac:dyDescent="0.2">
      <c r="A136" s="112"/>
      <c r="B136" s="130"/>
      <c r="C136" s="130"/>
      <c r="D136" s="131"/>
      <c r="E136" s="112"/>
      <c r="F136" s="107"/>
      <c r="G136" s="117"/>
    </row>
    <row r="137" spans="1:10" x14ac:dyDescent="0.2">
      <c r="A137" s="112"/>
      <c r="B137" s="189" t="s">
        <v>176</v>
      </c>
      <c r="C137" s="190"/>
      <c r="D137" s="81" t="s">
        <v>169</v>
      </c>
      <c r="E137" s="120"/>
      <c r="F137" s="112"/>
      <c r="G137" s="112"/>
    </row>
    <row r="138" spans="1:10" x14ac:dyDescent="0.2">
      <c r="A138" s="112"/>
      <c r="B138" s="189" t="s">
        <v>177</v>
      </c>
      <c r="C138" s="190"/>
      <c r="D138" s="81" t="s">
        <v>169</v>
      </c>
      <c r="E138" s="120"/>
      <c r="F138" s="112"/>
      <c r="G138" s="112"/>
    </row>
    <row r="139" spans="1:10" x14ac:dyDescent="0.2">
      <c r="A139" s="112"/>
      <c r="B139" s="189" t="s">
        <v>178</v>
      </c>
      <c r="C139" s="190"/>
      <c r="D139" s="81" t="s">
        <v>169</v>
      </c>
      <c r="E139" s="120"/>
      <c r="F139" s="112"/>
      <c r="G139" s="112"/>
    </row>
    <row r="140" spans="1:10" x14ac:dyDescent="0.2">
      <c r="A140" s="112"/>
      <c r="B140" s="189" t="s">
        <v>179</v>
      </c>
      <c r="C140" s="190"/>
      <c r="D140" s="121">
        <v>0.3511817608481157</v>
      </c>
      <c r="E140" s="112"/>
      <c r="F140" s="107"/>
      <c r="G140" s="117"/>
    </row>
    <row r="142" spans="1:10" x14ac:dyDescent="0.2">
      <c r="B142" s="191" t="s">
        <v>944</v>
      </c>
      <c r="C142" s="191"/>
    </row>
    <row r="144" spans="1:10" ht="153.75" customHeight="1" x14ac:dyDescent="0.2"/>
    <row r="147" spans="2:10" x14ac:dyDescent="0.2">
      <c r="B147" s="13" t="s">
        <v>945</v>
      </c>
      <c r="C147" s="122"/>
      <c r="D147" s="13"/>
    </row>
    <row r="148" spans="2:10" x14ac:dyDescent="0.2">
      <c r="B148" s="13" t="s">
        <v>1166</v>
      </c>
      <c r="D148" s="13"/>
    </row>
    <row r="149" spans="2:10" ht="165" customHeight="1" x14ac:dyDescent="0.2"/>
    <row r="151" spans="2:10" x14ac:dyDescent="0.2">
      <c r="J151" s="79"/>
    </row>
  </sheetData>
  <mergeCells count="18">
    <mergeCell ref="B126:C126"/>
    <mergeCell ref="B127:C127"/>
    <mergeCell ref="B135:C135"/>
    <mergeCell ref="B120:H120"/>
    <mergeCell ref="B121:H121"/>
    <mergeCell ref="B122:H122"/>
    <mergeCell ref="B124:D124"/>
    <mergeCell ref="B125:C125"/>
    <mergeCell ref="A1:H1"/>
    <mergeCell ref="A2:H2"/>
    <mergeCell ref="A3:H3"/>
    <mergeCell ref="B118:H118"/>
    <mergeCell ref="B119:H119"/>
    <mergeCell ref="B137:C137"/>
    <mergeCell ref="B138:C138"/>
    <mergeCell ref="B139:C139"/>
    <mergeCell ref="B140:C140"/>
    <mergeCell ref="B142:C142"/>
  </mergeCells>
  <hyperlinks>
    <hyperlink ref="I1" location="Index!B2" display="Index" xr:uid="{10FD826C-C0B2-4CC2-B783-EC0AD4471F83}"/>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63698-BEB4-4834-BD3F-4835C778C8D0}">
  <sheetPr>
    <outlinePr summaryBelow="0" summaryRight="0"/>
  </sheetPr>
  <dimension ref="A1:Q142"/>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6.570312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881</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47</v>
      </c>
      <c r="C7" s="88" t="s">
        <v>48</v>
      </c>
      <c r="D7" s="88" t="s">
        <v>44</v>
      </c>
      <c r="E7" s="89">
        <v>1676804</v>
      </c>
      <c r="F7" s="90">
        <v>24380.730159999999</v>
      </c>
      <c r="G7" s="91">
        <v>7.9781550000000007E-2</v>
      </c>
      <c r="H7" s="82" t="s">
        <v>140</v>
      </c>
    </row>
    <row r="8" spans="1:9" x14ac:dyDescent="0.2">
      <c r="A8" s="87">
        <v>2</v>
      </c>
      <c r="B8" s="88" t="s">
        <v>411</v>
      </c>
      <c r="C8" s="88" t="s">
        <v>412</v>
      </c>
      <c r="D8" s="88" t="s">
        <v>44</v>
      </c>
      <c r="E8" s="89">
        <v>1495369</v>
      </c>
      <c r="F8" s="90">
        <v>19439.796999999999</v>
      </c>
      <c r="G8" s="91">
        <v>6.3613240000000001E-2</v>
      </c>
      <c r="H8" s="82" t="s">
        <v>140</v>
      </c>
    </row>
    <row r="9" spans="1:9" x14ac:dyDescent="0.2">
      <c r="A9" s="87">
        <v>3</v>
      </c>
      <c r="B9" s="88" t="s">
        <v>14</v>
      </c>
      <c r="C9" s="88" t="s">
        <v>15</v>
      </c>
      <c r="D9" s="88" t="s">
        <v>16</v>
      </c>
      <c r="E9" s="89">
        <v>977000</v>
      </c>
      <c r="F9" s="90">
        <v>17702.262999999999</v>
      </c>
      <c r="G9" s="91">
        <v>5.7927470000000002E-2</v>
      </c>
      <c r="H9" s="82" t="s">
        <v>140</v>
      </c>
    </row>
    <row r="10" spans="1:9" x14ac:dyDescent="0.2">
      <c r="A10" s="87">
        <v>4</v>
      </c>
      <c r="B10" s="88" t="s">
        <v>42</v>
      </c>
      <c r="C10" s="88" t="s">
        <v>43</v>
      </c>
      <c r="D10" s="88" t="s">
        <v>44</v>
      </c>
      <c r="E10" s="89">
        <v>1615408</v>
      </c>
      <c r="F10" s="90">
        <v>17123.324799999999</v>
      </c>
      <c r="G10" s="91">
        <v>5.6032999999999999E-2</v>
      </c>
      <c r="H10" s="82" t="s">
        <v>140</v>
      </c>
    </row>
    <row r="11" spans="1:9" x14ac:dyDescent="0.2">
      <c r="A11" s="87">
        <v>5</v>
      </c>
      <c r="B11" s="88" t="s">
        <v>462</v>
      </c>
      <c r="C11" s="88" t="s">
        <v>463</v>
      </c>
      <c r="D11" s="88" t="s">
        <v>44</v>
      </c>
      <c r="E11" s="89">
        <v>1924675</v>
      </c>
      <c r="F11" s="90">
        <v>13645.945750000001</v>
      </c>
      <c r="G11" s="91">
        <v>4.4653900000000003E-2</v>
      </c>
      <c r="H11" s="82" t="s">
        <v>140</v>
      </c>
    </row>
    <row r="12" spans="1:9" x14ac:dyDescent="0.2">
      <c r="A12" s="87">
        <v>6</v>
      </c>
      <c r="B12" s="88" t="s">
        <v>464</v>
      </c>
      <c r="C12" s="88" t="s">
        <v>465</v>
      </c>
      <c r="D12" s="88" t="s">
        <v>44</v>
      </c>
      <c r="E12" s="89">
        <v>3138965</v>
      </c>
      <c r="F12" s="90">
        <v>13164.81921</v>
      </c>
      <c r="G12" s="91">
        <v>4.30795E-2</v>
      </c>
      <c r="H12" s="82" t="s">
        <v>140</v>
      </c>
    </row>
    <row r="13" spans="1:9" x14ac:dyDescent="0.2">
      <c r="A13" s="87">
        <v>7</v>
      </c>
      <c r="B13" s="88" t="s">
        <v>56</v>
      </c>
      <c r="C13" s="88" t="s">
        <v>57</v>
      </c>
      <c r="D13" s="88" t="s">
        <v>34</v>
      </c>
      <c r="E13" s="89">
        <v>109075</v>
      </c>
      <c r="F13" s="90">
        <v>12214.763875000001</v>
      </c>
      <c r="G13" s="91">
        <v>3.9970619999999998E-2</v>
      </c>
      <c r="H13" s="82" t="s">
        <v>140</v>
      </c>
    </row>
    <row r="14" spans="1:9" x14ac:dyDescent="0.2">
      <c r="A14" s="87">
        <v>8</v>
      </c>
      <c r="B14" s="88" t="s">
        <v>230</v>
      </c>
      <c r="C14" s="88" t="s">
        <v>231</v>
      </c>
      <c r="D14" s="88" t="s">
        <v>232</v>
      </c>
      <c r="E14" s="89">
        <v>278803</v>
      </c>
      <c r="F14" s="90">
        <v>12103.674639000001</v>
      </c>
      <c r="G14" s="91">
        <v>3.9607099999999999E-2</v>
      </c>
      <c r="H14" s="82" t="s">
        <v>140</v>
      </c>
    </row>
    <row r="15" spans="1:9" x14ac:dyDescent="0.2">
      <c r="A15" s="87">
        <v>9</v>
      </c>
      <c r="B15" s="88" t="s">
        <v>684</v>
      </c>
      <c r="C15" s="88" t="s">
        <v>685</v>
      </c>
      <c r="D15" s="88" t="s">
        <v>190</v>
      </c>
      <c r="E15" s="89">
        <v>1025318</v>
      </c>
      <c r="F15" s="90">
        <v>11625.055484</v>
      </c>
      <c r="G15" s="91">
        <v>3.8040900000000002E-2</v>
      </c>
      <c r="H15" s="82" t="s">
        <v>140</v>
      </c>
    </row>
    <row r="16" spans="1:9" x14ac:dyDescent="0.2">
      <c r="A16" s="87">
        <v>10</v>
      </c>
      <c r="B16" s="88" t="s">
        <v>11</v>
      </c>
      <c r="C16" s="88" t="s">
        <v>12</v>
      </c>
      <c r="D16" s="88" t="s">
        <v>13</v>
      </c>
      <c r="E16" s="89">
        <v>277730</v>
      </c>
      <c r="F16" s="90">
        <v>11233.90077</v>
      </c>
      <c r="G16" s="91">
        <v>3.6760920000000002E-2</v>
      </c>
      <c r="H16" s="82" t="s">
        <v>140</v>
      </c>
    </row>
    <row r="17" spans="1:8" x14ac:dyDescent="0.2">
      <c r="A17" s="87">
        <v>11</v>
      </c>
      <c r="B17" s="88" t="s">
        <v>748</v>
      </c>
      <c r="C17" s="88" t="s">
        <v>749</v>
      </c>
      <c r="D17" s="88" t="s">
        <v>227</v>
      </c>
      <c r="E17" s="89">
        <v>258923</v>
      </c>
      <c r="F17" s="90">
        <v>10097.996999999999</v>
      </c>
      <c r="G17" s="91">
        <v>3.3043879999999998E-2</v>
      </c>
      <c r="H17" s="82" t="s">
        <v>140</v>
      </c>
    </row>
    <row r="18" spans="1:8" x14ac:dyDescent="0.2">
      <c r="A18" s="87">
        <v>12</v>
      </c>
      <c r="B18" s="88" t="s">
        <v>333</v>
      </c>
      <c r="C18" s="88" t="s">
        <v>334</v>
      </c>
      <c r="D18" s="88" t="s">
        <v>232</v>
      </c>
      <c r="E18" s="89">
        <v>271223</v>
      </c>
      <c r="F18" s="90">
        <v>8901.5388600000006</v>
      </c>
      <c r="G18" s="91">
        <v>2.9128680000000001E-2</v>
      </c>
      <c r="H18" s="82" t="s">
        <v>140</v>
      </c>
    </row>
    <row r="19" spans="1:8" x14ac:dyDescent="0.2">
      <c r="A19" s="87">
        <v>13</v>
      </c>
      <c r="B19" s="88" t="s">
        <v>636</v>
      </c>
      <c r="C19" s="88" t="s">
        <v>637</v>
      </c>
      <c r="D19" s="88" t="s">
        <v>198</v>
      </c>
      <c r="E19" s="89">
        <v>546456</v>
      </c>
      <c r="F19" s="90">
        <v>8562.4190639999997</v>
      </c>
      <c r="G19" s="91">
        <v>2.8018979999999999E-2</v>
      </c>
      <c r="H19" s="82" t="s">
        <v>140</v>
      </c>
    </row>
    <row r="20" spans="1:8" x14ac:dyDescent="0.2">
      <c r="A20" s="87">
        <v>14</v>
      </c>
      <c r="B20" s="88" t="s">
        <v>746</v>
      </c>
      <c r="C20" s="88" t="s">
        <v>747</v>
      </c>
      <c r="D20" s="88" t="s">
        <v>34</v>
      </c>
      <c r="E20" s="89">
        <v>272519</v>
      </c>
      <c r="F20" s="90">
        <v>8419.201986</v>
      </c>
      <c r="G20" s="91">
        <v>2.755032E-2</v>
      </c>
      <c r="H20" s="82" t="s">
        <v>140</v>
      </c>
    </row>
    <row r="21" spans="1:8" ht="25.5" x14ac:dyDescent="0.2">
      <c r="A21" s="87">
        <v>15</v>
      </c>
      <c r="B21" s="88" t="s">
        <v>474</v>
      </c>
      <c r="C21" s="88" t="s">
        <v>475</v>
      </c>
      <c r="D21" s="88" t="s">
        <v>215</v>
      </c>
      <c r="E21" s="89">
        <v>402690</v>
      </c>
      <c r="F21" s="90">
        <v>7992.59112</v>
      </c>
      <c r="G21" s="91">
        <v>2.6154320000000002E-2</v>
      </c>
      <c r="H21" s="82" t="s">
        <v>140</v>
      </c>
    </row>
    <row r="22" spans="1:8" ht="25.5" x14ac:dyDescent="0.2">
      <c r="A22" s="87">
        <v>16</v>
      </c>
      <c r="B22" s="88" t="s">
        <v>325</v>
      </c>
      <c r="C22" s="88" t="s">
        <v>326</v>
      </c>
      <c r="D22" s="88" t="s">
        <v>183</v>
      </c>
      <c r="E22" s="89">
        <v>419678</v>
      </c>
      <c r="F22" s="90">
        <v>7795.0991720000002</v>
      </c>
      <c r="G22" s="91">
        <v>2.5508059999999999E-2</v>
      </c>
      <c r="H22" s="82" t="s">
        <v>140</v>
      </c>
    </row>
    <row r="23" spans="1:8" x14ac:dyDescent="0.2">
      <c r="A23" s="87">
        <v>17</v>
      </c>
      <c r="B23" s="88" t="s">
        <v>75</v>
      </c>
      <c r="C23" s="88" t="s">
        <v>76</v>
      </c>
      <c r="D23" s="88" t="s">
        <v>77</v>
      </c>
      <c r="E23" s="89">
        <v>145000</v>
      </c>
      <c r="F23" s="90">
        <v>7589.3</v>
      </c>
      <c r="G23" s="91">
        <v>2.4834620000000002E-2</v>
      </c>
      <c r="H23" s="82" t="s">
        <v>140</v>
      </c>
    </row>
    <row r="24" spans="1:8" x14ac:dyDescent="0.2">
      <c r="A24" s="87">
        <v>18</v>
      </c>
      <c r="B24" s="88" t="s">
        <v>17</v>
      </c>
      <c r="C24" s="88" t="s">
        <v>18</v>
      </c>
      <c r="D24" s="88" t="s">
        <v>19</v>
      </c>
      <c r="E24" s="89">
        <v>587888</v>
      </c>
      <c r="F24" s="90">
        <v>7507.3297599999996</v>
      </c>
      <c r="G24" s="91">
        <v>2.456639E-2</v>
      </c>
      <c r="H24" s="82" t="s">
        <v>140</v>
      </c>
    </row>
    <row r="25" spans="1:8" ht="25.5" x14ac:dyDescent="0.2">
      <c r="A25" s="87">
        <v>19</v>
      </c>
      <c r="B25" s="88" t="s">
        <v>23</v>
      </c>
      <c r="C25" s="88" t="s">
        <v>24</v>
      </c>
      <c r="D25" s="88" t="s">
        <v>25</v>
      </c>
      <c r="E25" s="89">
        <v>62000</v>
      </c>
      <c r="F25" s="90">
        <v>7099</v>
      </c>
      <c r="G25" s="91">
        <v>2.3230199999999999E-2</v>
      </c>
      <c r="H25" s="82" t="s">
        <v>140</v>
      </c>
    </row>
    <row r="26" spans="1:8" x14ac:dyDescent="0.2">
      <c r="A26" s="87">
        <v>20</v>
      </c>
      <c r="B26" s="88" t="s">
        <v>20</v>
      </c>
      <c r="C26" s="88" t="s">
        <v>21</v>
      </c>
      <c r="D26" s="88" t="s">
        <v>22</v>
      </c>
      <c r="E26" s="89">
        <v>1967000</v>
      </c>
      <c r="F26" s="90">
        <v>6439.9579999999996</v>
      </c>
      <c r="G26" s="91">
        <v>2.1073600000000001E-2</v>
      </c>
      <c r="H26" s="82" t="s">
        <v>140</v>
      </c>
    </row>
    <row r="27" spans="1:8" x14ac:dyDescent="0.2">
      <c r="A27" s="87">
        <v>21</v>
      </c>
      <c r="B27" s="88" t="s">
        <v>795</v>
      </c>
      <c r="C27" s="88" t="s">
        <v>796</v>
      </c>
      <c r="D27" s="88" t="s">
        <v>115</v>
      </c>
      <c r="E27" s="89">
        <v>120291</v>
      </c>
      <c r="F27" s="90">
        <v>6137.7279840000001</v>
      </c>
      <c r="G27" s="91">
        <v>2.0084609999999999E-2</v>
      </c>
      <c r="H27" s="82" t="s">
        <v>140</v>
      </c>
    </row>
    <row r="28" spans="1:8" x14ac:dyDescent="0.2">
      <c r="A28" s="87">
        <v>22</v>
      </c>
      <c r="B28" s="88" t="s">
        <v>644</v>
      </c>
      <c r="C28" s="88" t="s">
        <v>645</v>
      </c>
      <c r="D28" s="88" t="s">
        <v>44</v>
      </c>
      <c r="E28" s="89">
        <v>2501831</v>
      </c>
      <c r="F28" s="90">
        <v>5969.3687659999996</v>
      </c>
      <c r="G28" s="91">
        <v>1.9533680000000001E-2</v>
      </c>
      <c r="H28" s="82" t="s">
        <v>140</v>
      </c>
    </row>
    <row r="29" spans="1:8" x14ac:dyDescent="0.2">
      <c r="A29" s="87">
        <v>23</v>
      </c>
      <c r="B29" s="88" t="s">
        <v>752</v>
      </c>
      <c r="C29" s="88" t="s">
        <v>753</v>
      </c>
      <c r="D29" s="88" t="s">
        <v>198</v>
      </c>
      <c r="E29" s="89">
        <v>332646</v>
      </c>
      <c r="F29" s="90">
        <v>5789.70363</v>
      </c>
      <c r="G29" s="91">
        <v>1.8945759999999999E-2</v>
      </c>
      <c r="H29" s="82" t="s">
        <v>140</v>
      </c>
    </row>
    <row r="30" spans="1:8" x14ac:dyDescent="0.2">
      <c r="A30" s="87">
        <v>24</v>
      </c>
      <c r="B30" s="88" t="s">
        <v>116</v>
      </c>
      <c r="C30" s="88" t="s">
        <v>117</v>
      </c>
      <c r="D30" s="88" t="s">
        <v>118</v>
      </c>
      <c r="E30" s="89">
        <v>725380</v>
      </c>
      <c r="F30" s="90">
        <v>5352.5790200000001</v>
      </c>
      <c r="G30" s="91">
        <v>1.7515349999999999E-2</v>
      </c>
      <c r="H30" s="82" t="s">
        <v>140</v>
      </c>
    </row>
    <row r="31" spans="1:8" x14ac:dyDescent="0.2">
      <c r="A31" s="87">
        <v>25</v>
      </c>
      <c r="B31" s="88" t="s">
        <v>235</v>
      </c>
      <c r="C31" s="88" t="s">
        <v>236</v>
      </c>
      <c r="D31" s="88" t="s">
        <v>118</v>
      </c>
      <c r="E31" s="89">
        <v>1051538</v>
      </c>
      <c r="F31" s="90">
        <v>5215.6284800000003</v>
      </c>
      <c r="G31" s="91">
        <v>1.7067209999999999E-2</v>
      </c>
      <c r="H31" s="82" t="s">
        <v>140</v>
      </c>
    </row>
    <row r="32" spans="1:8" ht="25.5" x14ac:dyDescent="0.2">
      <c r="A32" s="87">
        <v>26</v>
      </c>
      <c r="B32" s="88" t="s">
        <v>303</v>
      </c>
      <c r="C32" s="88" t="s">
        <v>304</v>
      </c>
      <c r="D32" s="88" t="s">
        <v>193</v>
      </c>
      <c r="E32" s="89">
        <v>202732</v>
      </c>
      <c r="F32" s="90">
        <v>4804.7484000000004</v>
      </c>
      <c r="G32" s="91">
        <v>1.5722670000000001E-2</v>
      </c>
      <c r="H32" s="82" t="s">
        <v>140</v>
      </c>
    </row>
    <row r="33" spans="1:8" x14ac:dyDescent="0.2">
      <c r="A33" s="87">
        <v>27</v>
      </c>
      <c r="B33" s="88" t="s">
        <v>268</v>
      </c>
      <c r="C33" s="88" t="s">
        <v>269</v>
      </c>
      <c r="D33" s="88" t="s">
        <v>227</v>
      </c>
      <c r="E33" s="89">
        <v>1598239</v>
      </c>
      <c r="F33" s="90">
        <v>4505.4357410000002</v>
      </c>
      <c r="G33" s="91">
        <v>1.474323E-2</v>
      </c>
      <c r="H33" s="82" t="s">
        <v>140</v>
      </c>
    </row>
    <row r="34" spans="1:8" x14ac:dyDescent="0.2">
      <c r="A34" s="87">
        <v>28</v>
      </c>
      <c r="B34" s="88" t="s">
        <v>686</v>
      </c>
      <c r="C34" s="88" t="s">
        <v>687</v>
      </c>
      <c r="D34" s="88" t="s">
        <v>190</v>
      </c>
      <c r="E34" s="89">
        <v>276084</v>
      </c>
      <c r="F34" s="90">
        <v>4494.6475200000004</v>
      </c>
      <c r="G34" s="91">
        <v>1.4707929999999999E-2</v>
      </c>
      <c r="H34" s="82" t="s">
        <v>140</v>
      </c>
    </row>
    <row r="35" spans="1:8" x14ac:dyDescent="0.2">
      <c r="A35" s="87">
        <v>29</v>
      </c>
      <c r="B35" s="88" t="s">
        <v>692</v>
      </c>
      <c r="C35" s="88" t="s">
        <v>693</v>
      </c>
      <c r="D35" s="88" t="s">
        <v>190</v>
      </c>
      <c r="E35" s="89">
        <v>285965</v>
      </c>
      <c r="F35" s="90">
        <v>3752.43273</v>
      </c>
      <c r="G35" s="91">
        <v>1.2279160000000001E-2</v>
      </c>
      <c r="H35" s="82" t="s">
        <v>140</v>
      </c>
    </row>
    <row r="36" spans="1:8" ht="25.5" x14ac:dyDescent="0.2">
      <c r="A36" s="87">
        <v>30</v>
      </c>
      <c r="B36" s="88" t="s">
        <v>754</v>
      </c>
      <c r="C36" s="88" t="s">
        <v>755</v>
      </c>
      <c r="D36" s="88" t="s">
        <v>208</v>
      </c>
      <c r="E36" s="89">
        <v>319989</v>
      </c>
      <c r="F36" s="90">
        <v>3319.8858749999999</v>
      </c>
      <c r="G36" s="91">
        <v>1.086373E-2</v>
      </c>
      <c r="H36" s="82" t="s">
        <v>140</v>
      </c>
    </row>
    <row r="37" spans="1:8" x14ac:dyDescent="0.2">
      <c r="A37" s="87">
        <v>31</v>
      </c>
      <c r="B37" s="88" t="s">
        <v>286</v>
      </c>
      <c r="C37" s="88" t="s">
        <v>287</v>
      </c>
      <c r="D37" s="88" t="s">
        <v>227</v>
      </c>
      <c r="E37" s="89">
        <v>235000</v>
      </c>
      <c r="F37" s="90">
        <v>3085.55</v>
      </c>
      <c r="G37" s="91">
        <v>1.0096910000000001E-2</v>
      </c>
      <c r="H37" s="82" t="s">
        <v>140</v>
      </c>
    </row>
    <row r="38" spans="1:8" x14ac:dyDescent="0.2">
      <c r="A38" s="87">
        <v>32</v>
      </c>
      <c r="B38" s="88" t="s">
        <v>855</v>
      </c>
      <c r="C38" s="88" t="s">
        <v>856</v>
      </c>
      <c r="D38" s="88" t="s">
        <v>282</v>
      </c>
      <c r="E38" s="89">
        <v>745664</v>
      </c>
      <c r="F38" s="90">
        <v>2986.0114880000001</v>
      </c>
      <c r="G38" s="91">
        <v>9.7711900000000008E-3</v>
      </c>
      <c r="H38" s="82" t="s">
        <v>140</v>
      </c>
    </row>
    <row r="39" spans="1:8" x14ac:dyDescent="0.2">
      <c r="A39" s="87">
        <v>33</v>
      </c>
      <c r="B39" s="88" t="s">
        <v>821</v>
      </c>
      <c r="C39" s="88" t="s">
        <v>822</v>
      </c>
      <c r="D39" s="88" t="s">
        <v>232</v>
      </c>
      <c r="E39" s="89">
        <v>32414</v>
      </c>
      <c r="F39" s="90">
        <v>2578.0474899999999</v>
      </c>
      <c r="G39" s="91">
        <v>8.4361999999999996E-3</v>
      </c>
      <c r="H39" s="82" t="s">
        <v>140</v>
      </c>
    </row>
    <row r="40" spans="1:8" x14ac:dyDescent="0.2">
      <c r="A40" s="87">
        <v>34</v>
      </c>
      <c r="B40" s="88" t="s">
        <v>834</v>
      </c>
      <c r="C40" s="88" t="s">
        <v>835</v>
      </c>
      <c r="D40" s="88" t="s">
        <v>51</v>
      </c>
      <c r="E40" s="89">
        <v>194840</v>
      </c>
      <c r="F40" s="90">
        <v>2030.4276400000001</v>
      </c>
      <c r="G40" s="91">
        <v>6.6442100000000002E-3</v>
      </c>
      <c r="H40" s="82" t="s">
        <v>140</v>
      </c>
    </row>
    <row r="41" spans="1:8" x14ac:dyDescent="0.2">
      <c r="A41" s="87">
        <v>35</v>
      </c>
      <c r="B41" s="88" t="s">
        <v>52</v>
      </c>
      <c r="C41" s="88" t="s">
        <v>53</v>
      </c>
      <c r="D41" s="88" t="s">
        <v>19</v>
      </c>
      <c r="E41" s="89">
        <v>507741</v>
      </c>
      <c r="F41" s="90">
        <v>1645.3347105</v>
      </c>
      <c r="G41" s="91">
        <v>5.3840600000000004E-3</v>
      </c>
      <c r="H41" s="82" t="s">
        <v>140</v>
      </c>
    </row>
    <row r="42" spans="1:8" x14ac:dyDescent="0.2">
      <c r="A42" s="87">
        <v>36</v>
      </c>
      <c r="B42" s="88" t="s">
        <v>654</v>
      </c>
      <c r="C42" s="88" t="s">
        <v>655</v>
      </c>
      <c r="D42" s="88" t="s">
        <v>232</v>
      </c>
      <c r="E42" s="89">
        <v>11785</v>
      </c>
      <c r="F42" s="90">
        <v>1596.51395</v>
      </c>
      <c r="G42" s="91">
        <v>5.2243000000000003E-3</v>
      </c>
      <c r="H42" s="82" t="s">
        <v>140</v>
      </c>
    </row>
    <row r="43" spans="1:8" x14ac:dyDescent="0.2">
      <c r="A43" s="87">
        <v>37</v>
      </c>
      <c r="B43" s="88" t="s">
        <v>758</v>
      </c>
      <c r="C43" s="88" t="s">
        <v>759</v>
      </c>
      <c r="D43" s="88" t="s">
        <v>227</v>
      </c>
      <c r="E43" s="89">
        <v>52713</v>
      </c>
      <c r="F43" s="90">
        <v>1518.0816870000001</v>
      </c>
      <c r="G43" s="91">
        <v>4.9676499999999997E-3</v>
      </c>
      <c r="H43" s="82" t="s">
        <v>140</v>
      </c>
    </row>
    <row r="44" spans="1:8" x14ac:dyDescent="0.2">
      <c r="A44" s="87">
        <v>38</v>
      </c>
      <c r="B44" s="88" t="s">
        <v>87</v>
      </c>
      <c r="C44" s="88" t="s">
        <v>88</v>
      </c>
      <c r="D44" s="88" t="s">
        <v>31</v>
      </c>
      <c r="E44" s="89">
        <v>19444</v>
      </c>
      <c r="F44" s="90">
        <v>992.61620000000005</v>
      </c>
      <c r="G44" s="91">
        <v>3.2481599999999999E-3</v>
      </c>
      <c r="H44" s="82" t="s">
        <v>140</v>
      </c>
    </row>
    <row r="45" spans="1:8" ht="25.5" x14ac:dyDescent="0.2">
      <c r="A45" s="87">
        <v>39</v>
      </c>
      <c r="B45" s="88" t="s">
        <v>63</v>
      </c>
      <c r="C45" s="88" t="s">
        <v>64</v>
      </c>
      <c r="D45" s="88" t="s">
        <v>60</v>
      </c>
      <c r="E45" s="89">
        <v>153026</v>
      </c>
      <c r="F45" s="90">
        <v>520.28840000000002</v>
      </c>
      <c r="G45" s="91">
        <v>1.7025499999999999E-3</v>
      </c>
      <c r="H45" s="82" t="s">
        <v>140</v>
      </c>
    </row>
    <row r="46" spans="1:8" x14ac:dyDescent="0.2">
      <c r="A46" s="87">
        <v>40</v>
      </c>
      <c r="B46" s="88" t="s">
        <v>246</v>
      </c>
      <c r="C46" s="88" t="s">
        <v>247</v>
      </c>
      <c r="D46" s="88" t="s">
        <v>115</v>
      </c>
      <c r="E46" s="89">
        <v>2000</v>
      </c>
      <c r="F46" s="90">
        <v>33.956000000000003</v>
      </c>
      <c r="G46" s="91">
        <v>1.1112000000000001E-4</v>
      </c>
      <c r="H46" s="82" t="s">
        <v>140</v>
      </c>
    </row>
    <row r="47" spans="1:8" x14ac:dyDescent="0.2">
      <c r="A47" s="92"/>
      <c r="B47" s="92"/>
      <c r="C47" s="93" t="s">
        <v>139</v>
      </c>
      <c r="D47" s="92"/>
      <c r="E47" s="92" t="s">
        <v>140</v>
      </c>
      <c r="F47" s="94">
        <v>299367.69536150002</v>
      </c>
      <c r="G47" s="95">
        <v>0.97962693000000001</v>
      </c>
      <c r="H47" s="82" t="s">
        <v>140</v>
      </c>
    </row>
    <row r="48" spans="1:8" x14ac:dyDescent="0.2">
      <c r="A48" s="92"/>
      <c r="B48" s="92"/>
      <c r="C48" s="96"/>
      <c r="D48" s="92"/>
      <c r="E48" s="92"/>
      <c r="F48" s="97"/>
      <c r="G48" s="97"/>
      <c r="H48" s="82" t="s">
        <v>140</v>
      </c>
    </row>
    <row r="49" spans="1:8" x14ac:dyDescent="0.2">
      <c r="A49" s="92"/>
      <c r="B49" s="92"/>
      <c r="C49" s="93" t="s">
        <v>141</v>
      </c>
      <c r="D49" s="92"/>
      <c r="E49" s="92"/>
      <c r="F49" s="92"/>
      <c r="G49" s="92"/>
      <c r="H49" s="82" t="s">
        <v>140</v>
      </c>
    </row>
    <row r="50" spans="1:8" x14ac:dyDescent="0.2">
      <c r="A50" s="92"/>
      <c r="B50" s="92"/>
      <c r="C50" s="93" t="s">
        <v>139</v>
      </c>
      <c r="D50" s="92"/>
      <c r="E50" s="92" t="s">
        <v>140</v>
      </c>
      <c r="F50" s="98" t="s">
        <v>142</v>
      </c>
      <c r="G50" s="95">
        <v>0</v>
      </c>
      <c r="H50" s="82" t="s">
        <v>140</v>
      </c>
    </row>
    <row r="51" spans="1:8" x14ac:dyDescent="0.2">
      <c r="A51" s="92"/>
      <c r="B51" s="92"/>
      <c r="C51" s="96"/>
      <c r="D51" s="92"/>
      <c r="E51" s="92"/>
      <c r="F51" s="97"/>
      <c r="G51" s="97"/>
      <c r="H51" s="82" t="s">
        <v>140</v>
      </c>
    </row>
    <row r="52" spans="1:8" x14ac:dyDescent="0.2">
      <c r="A52" s="92"/>
      <c r="B52" s="92"/>
      <c r="C52" s="93" t="s">
        <v>143</v>
      </c>
      <c r="D52" s="92"/>
      <c r="E52" s="92"/>
      <c r="F52" s="92"/>
      <c r="G52" s="92"/>
      <c r="H52" s="82" t="s">
        <v>140</v>
      </c>
    </row>
    <row r="53" spans="1:8" x14ac:dyDescent="0.2">
      <c r="A53" s="92"/>
      <c r="B53" s="92"/>
      <c r="C53" s="93" t="s">
        <v>139</v>
      </c>
      <c r="D53" s="92"/>
      <c r="E53" s="92" t="s">
        <v>140</v>
      </c>
      <c r="F53" s="98" t="s">
        <v>142</v>
      </c>
      <c r="G53" s="95">
        <v>0</v>
      </c>
      <c r="H53" s="82" t="s">
        <v>140</v>
      </c>
    </row>
    <row r="54" spans="1:8" x14ac:dyDescent="0.2">
      <c r="A54" s="92"/>
      <c r="B54" s="92"/>
      <c r="C54" s="96"/>
      <c r="D54" s="92"/>
      <c r="E54" s="92"/>
      <c r="F54" s="97"/>
      <c r="G54" s="97"/>
      <c r="H54" s="82" t="s">
        <v>140</v>
      </c>
    </row>
    <row r="55" spans="1:8" x14ac:dyDescent="0.2">
      <c r="A55" s="92"/>
      <c r="B55" s="92"/>
      <c r="C55" s="93" t="s">
        <v>144</v>
      </c>
      <c r="D55" s="92"/>
      <c r="E55" s="92"/>
      <c r="F55" s="92"/>
      <c r="G55" s="92"/>
      <c r="H55" s="82" t="s">
        <v>140</v>
      </c>
    </row>
    <row r="56" spans="1:8" x14ac:dyDescent="0.2">
      <c r="A56" s="92"/>
      <c r="B56" s="92"/>
      <c r="C56" s="93" t="s">
        <v>139</v>
      </c>
      <c r="D56" s="92"/>
      <c r="E56" s="92" t="s">
        <v>140</v>
      </c>
      <c r="F56" s="98" t="s">
        <v>142</v>
      </c>
      <c r="G56" s="95">
        <v>0</v>
      </c>
      <c r="H56" s="82" t="s">
        <v>140</v>
      </c>
    </row>
    <row r="57" spans="1:8" x14ac:dyDescent="0.2">
      <c r="A57" s="92"/>
      <c r="B57" s="92"/>
      <c r="C57" s="96"/>
      <c r="D57" s="92"/>
      <c r="E57" s="92"/>
      <c r="F57" s="97"/>
      <c r="G57" s="97"/>
      <c r="H57" s="82" t="s">
        <v>140</v>
      </c>
    </row>
    <row r="58" spans="1:8" x14ac:dyDescent="0.2">
      <c r="A58" s="92"/>
      <c r="B58" s="92"/>
      <c r="C58" s="93" t="s">
        <v>145</v>
      </c>
      <c r="D58" s="92"/>
      <c r="E58" s="92"/>
      <c r="F58" s="97"/>
      <c r="G58" s="97"/>
      <c r="H58" s="82" t="s">
        <v>140</v>
      </c>
    </row>
    <row r="59" spans="1:8" x14ac:dyDescent="0.2">
      <c r="A59" s="92"/>
      <c r="B59" s="92"/>
      <c r="C59" s="93" t="s">
        <v>139</v>
      </c>
      <c r="D59" s="92"/>
      <c r="E59" s="92" t="s">
        <v>140</v>
      </c>
      <c r="F59" s="98" t="s">
        <v>142</v>
      </c>
      <c r="G59" s="95">
        <v>0</v>
      </c>
      <c r="H59" s="82" t="s">
        <v>140</v>
      </c>
    </row>
    <row r="60" spans="1:8" x14ac:dyDescent="0.2">
      <c r="A60" s="92"/>
      <c r="B60" s="92"/>
      <c r="C60" s="96"/>
      <c r="D60" s="92"/>
      <c r="E60" s="92"/>
      <c r="F60" s="97"/>
      <c r="G60" s="97"/>
      <c r="H60" s="82" t="s">
        <v>140</v>
      </c>
    </row>
    <row r="61" spans="1:8" x14ac:dyDescent="0.2">
      <c r="A61" s="92"/>
      <c r="B61" s="92"/>
      <c r="C61" s="93" t="s">
        <v>146</v>
      </c>
      <c r="D61" s="92"/>
      <c r="E61" s="92"/>
      <c r="F61" s="97"/>
      <c r="G61" s="97"/>
      <c r="H61" s="82" t="s">
        <v>140</v>
      </c>
    </row>
    <row r="62" spans="1:8" x14ac:dyDescent="0.2">
      <c r="A62" s="92"/>
      <c r="B62" s="92"/>
      <c r="C62" s="93" t="s">
        <v>139</v>
      </c>
      <c r="D62" s="92"/>
      <c r="E62" s="92" t="s">
        <v>140</v>
      </c>
      <c r="F62" s="98" t="s">
        <v>142</v>
      </c>
      <c r="G62" s="95">
        <v>0</v>
      </c>
      <c r="H62" s="82" t="s">
        <v>140</v>
      </c>
    </row>
    <row r="63" spans="1:8" x14ac:dyDescent="0.2">
      <c r="A63" s="92"/>
      <c r="B63" s="92"/>
      <c r="C63" s="96"/>
      <c r="D63" s="92"/>
      <c r="E63" s="92"/>
      <c r="F63" s="97"/>
      <c r="G63" s="97"/>
      <c r="H63" s="82" t="s">
        <v>140</v>
      </c>
    </row>
    <row r="64" spans="1:8" x14ac:dyDescent="0.2">
      <c r="A64" s="92"/>
      <c r="B64" s="92"/>
      <c r="C64" s="93" t="s">
        <v>147</v>
      </c>
      <c r="D64" s="92"/>
      <c r="E64" s="92"/>
      <c r="F64" s="94">
        <v>299367.69536150002</v>
      </c>
      <c r="G64" s="95">
        <v>0.97962693000000001</v>
      </c>
      <c r="H64" s="82" t="s">
        <v>140</v>
      </c>
    </row>
    <row r="65" spans="1:8" x14ac:dyDescent="0.2">
      <c r="A65" s="92"/>
      <c r="B65" s="92"/>
      <c r="C65" s="96"/>
      <c r="D65" s="92"/>
      <c r="E65" s="92"/>
      <c r="F65" s="97"/>
      <c r="G65" s="97"/>
      <c r="H65" s="82" t="s">
        <v>140</v>
      </c>
    </row>
    <row r="66" spans="1:8" x14ac:dyDescent="0.2">
      <c r="A66" s="92"/>
      <c r="B66" s="92"/>
      <c r="C66" s="93" t="s">
        <v>148</v>
      </c>
      <c r="D66" s="92"/>
      <c r="E66" s="92"/>
      <c r="F66" s="97"/>
      <c r="G66" s="97"/>
      <c r="H66" s="82" t="s">
        <v>140</v>
      </c>
    </row>
    <row r="67" spans="1:8" x14ac:dyDescent="0.2">
      <c r="A67" s="92"/>
      <c r="B67" s="92"/>
      <c r="C67" s="93" t="s">
        <v>10</v>
      </c>
      <c r="D67" s="92"/>
      <c r="E67" s="92"/>
      <c r="F67" s="97"/>
      <c r="G67" s="97"/>
      <c r="H67" s="82" t="s">
        <v>140</v>
      </c>
    </row>
    <row r="68" spans="1:8" x14ac:dyDescent="0.2">
      <c r="A68" s="92"/>
      <c r="B68" s="92"/>
      <c r="C68" s="93" t="s">
        <v>139</v>
      </c>
      <c r="D68" s="92"/>
      <c r="E68" s="92" t="s">
        <v>140</v>
      </c>
      <c r="F68" s="98" t="s">
        <v>142</v>
      </c>
      <c r="G68" s="95">
        <v>0</v>
      </c>
      <c r="H68" s="82" t="s">
        <v>140</v>
      </c>
    </row>
    <row r="69" spans="1:8" x14ac:dyDescent="0.2">
      <c r="A69" s="92"/>
      <c r="B69" s="92"/>
      <c r="C69" s="96"/>
      <c r="D69" s="92"/>
      <c r="E69" s="92"/>
      <c r="F69" s="97"/>
      <c r="G69" s="97"/>
      <c r="H69" s="82" t="s">
        <v>140</v>
      </c>
    </row>
    <row r="70" spans="1:8" x14ac:dyDescent="0.2">
      <c r="A70" s="92"/>
      <c r="B70" s="92"/>
      <c r="C70" s="93" t="s">
        <v>149</v>
      </c>
      <c r="D70" s="92"/>
      <c r="E70" s="92"/>
      <c r="F70" s="92"/>
      <c r="G70" s="92"/>
      <c r="H70" s="82" t="s">
        <v>140</v>
      </c>
    </row>
    <row r="71" spans="1:8" x14ac:dyDescent="0.2">
      <c r="A71" s="92"/>
      <c r="B71" s="92"/>
      <c r="C71" s="93" t="s">
        <v>139</v>
      </c>
      <c r="D71" s="92"/>
      <c r="E71" s="92" t="s">
        <v>140</v>
      </c>
      <c r="F71" s="98" t="s">
        <v>142</v>
      </c>
      <c r="G71" s="95">
        <v>0</v>
      </c>
      <c r="H71" s="82" t="s">
        <v>140</v>
      </c>
    </row>
    <row r="72" spans="1:8" x14ac:dyDescent="0.2">
      <c r="A72" s="92"/>
      <c r="B72" s="92"/>
      <c r="C72" s="96"/>
      <c r="D72" s="92"/>
      <c r="E72" s="92"/>
      <c r="F72" s="97"/>
      <c r="G72" s="97"/>
      <c r="H72" s="82" t="s">
        <v>140</v>
      </c>
    </row>
    <row r="73" spans="1:8" x14ac:dyDescent="0.2">
      <c r="A73" s="92"/>
      <c r="B73" s="92"/>
      <c r="C73" s="93" t="s">
        <v>150</v>
      </c>
      <c r="D73" s="92"/>
      <c r="E73" s="92"/>
      <c r="F73" s="92"/>
      <c r="G73" s="92"/>
      <c r="H73" s="82" t="s">
        <v>140</v>
      </c>
    </row>
    <row r="74" spans="1:8" x14ac:dyDescent="0.2">
      <c r="A74" s="92"/>
      <c r="B74" s="92"/>
      <c r="C74" s="93" t="s">
        <v>139</v>
      </c>
      <c r="D74" s="92"/>
      <c r="E74" s="92" t="s">
        <v>140</v>
      </c>
      <c r="F74" s="98" t="s">
        <v>142</v>
      </c>
      <c r="G74" s="95">
        <v>0</v>
      </c>
      <c r="H74" s="82" t="s">
        <v>140</v>
      </c>
    </row>
    <row r="75" spans="1:8" x14ac:dyDescent="0.2">
      <c r="A75" s="92"/>
      <c r="B75" s="92"/>
      <c r="C75" s="96"/>
      <c r="D75" s="92"/>
      <c r="E75" s="92"/>
      <c r="F75" s="97"/>
      <c r="G75" s="97"/>
      <c r="H75" s="82" t="s">
        <v>140</v>
      </c>
    </row>
    <row r="76" spans="1:8" x14ac:dyDescent="0.2">
      <c r="A76" s="92"/>
      <c r="B76" s="92"/>
      <c r="C76" s="93" t="s">
        <v>151</v>
      </c>
      <c r="D76" s="92"/>
      <c r="E76" s="92"/>
      <c r="F76" s="97"/>
      <c r="G76" s="97"/>
      <c r="H76" s="82" t="s">
        <v>140</v>
      </c>
    </row>
    <row r="77" spans="1:8" x14ac:dyDescent="0.2">
      <c r="A77" s="92"/>
      <c r="B77" s="92"/>
      <c r="C77" s="93" t="s">
        <v>139</v>
      </c>
      <c r="D77" s="92"/>
      <c r="E77" s="92" t="s">
        <v>140</v>
      </c>
      <c r="F77" s="98" t="s">
        <v>142</v>
      </c>
      <c r="G77" s="95">
        <v>0</v>
      </c>
      <c r="H77" s="82" t="s">
        <v>140</v>
      </c>
    </row>
    <row r="78" spans="1:8" x14ac:dyDescent="0.2">
      <c r="A78" s="92"/>
      <c r="B78" s="92"/>
      <c r="C78" s="96"/>
      <c r="D78" s="92"/>
      <c r="E78" s="92"/>
      <c r="F78" s="97"/>
      <c r="G78" s="97"/>
      <c r="H78" s="82" t="s">
        <v>140</v>
      </c>
    </row>
    <row r="79" spans="1:8" x14ac:dyDescent="0.2">
      <c r="A79" s="92"/>
      <c r="B79" s="92"/>
      <c r="C79" s="93" t="s">
        <v>152</v>
      </c>
      <c r="D79" s="92"/>
      <c r="E79" s="92"/>
      <c r="F79" s="94">
        <v>0</v>
      </c>
      <c r="G79" s="95">
        <v>0</v>
      </c>
      <c r="H79" s="82" t="s">
        <v>140</v>
      </c>
    </row>
    <row r="80" spans="1:8" x14ac:dyDescent="0.2">
      <c r="A80" s="92"/>
      <c r="B80" s="92"/>
      <c r="C80" s="96"/>
      <c r="D80" s="92"/>
      <c r="E80" s="92"/>
      <c r="F80" s="97"/>
      <c r="G80" s="97"/>
      <c r="H80" s="82" t="s">
        <v>140</v>
      </c>
    </row>
    <row r="81" spans="1:8" x14ac:dyDescent="0.2">
      <c r="A81" s="92"/>
      <c r="B81" s="92"/>
      <c r="C81" s="93" t="s">
        <v>153</v>
      </c>
      <c r="D81" s="92"/>
      <c r="E81" s="92"/>
      <c r="F81" s="97"/>
      <c r="G81" s="97"/>
      <c r="H81" s="82" t="s">
        <v>140</v>
      </c>
    </row>
    <row r="82" spans="1:8" x14ac:dyDescent="0.2">
      <c r="A82" s="92"/>
      <c r="B82" s="92"/>
      <c r="C82" s="93" t="s">
        <v>154</v>
      </c>
      <c r="D82" s="92"/>
      <c r="E82" s="92"/>
      <c r="F82" s="97"/>
      <c r="G82" s="97"/>
      <c r="H82" s="82" t="s">
        <v>140</v>
      </c>
    </row>
    <row r="83" spans="1:8" x14ac:dyDescent="0.2">
      <c r="A83" s="92"/>
      <c r="B83" s="92"/>
      <c r="C83" s="93" t="s">
        <v>139</v>
      </c>
      <c r="D83" s="92"/>
      <c r="E83" s="92" t="s">
        <v>140</v>
      </c>
      <c r="F83" s="98" t="s">
        <v>142</v>
      </c>
      <c r="G83" s="95">
        <v>0</v>
      </c>
      <c r="H83" s="82" t="s">
        <v>140</v>
      </c>
    </row>
    <row r="84" spans="1:8" x14ac:dyDescent="0.2">
      <c r="A84" s="92"/>
      <c r="B84" s="92"/>
      <c r="C84" s="96"/>
      <c r="D84" s="92"/>
      <c r="E84" s="92"/>
      <c r="F84" s="97"/>
      <c r="G84" s="97"/>
      <c r="H84" s="82" t="s">
        <v>140</v>
      </c>
    </row>
    <row r="85" spans="1:8" x14ac:dyDescent="0.2">
      <c r="A85" s="92"/>
      <c r="B85" s="92"/>
      <c r="C85" s="93" t="s">
        <v>155</v>
      </c>
      <c r="D85" s="92"/>
      <c r="E85" s="92"/>
      <c r="F85" s="97"/>
      <c r="G85" s="97"/>
      <c r="H85" s="82" t="s">
        <v>140</v>
      </c>
    </row>
    <row r="86" spans="1:8" x14ac:dyDescent="0.2">
      <c r="A86" s="92"/>
      <c r="B86" s="92"/>
      <c r="C86" s="93" t="s">
        <v>139</v>
      </c>
      <c r="D86" s="92"/>
      <c r="E86" s="92" t="s">
        <v>140</v>
      </c>
      <c r="F86" s="98" t="s">
        <v>142</v>
      </c>
      <c r="G86" s="95">
        <v>0</v>
      </c>
      <c r="H86" s="82" t="s">
        <v>140</v>
      </c>
    </row>
    <row r="87" spans="1:8" x14ac:dyDescent="0.2">
      <c r="A87" s="92"/>
      <c r="B87" s="92"/>
      <c r="C87" s="96"/>
      <c r="D87" s="92"/>
      <c r="E87" s="92"/>
      <c r="F87" s="97"/>
      <c r="G87" s="97"/>
      <c r="H87" s="82" t="s">
        <v>140</v>
      </c>
    </row>
    <row r="88" spans="1:8" x14ac:dyDescent="0.2">
      <c r="A88" s="92"/>
      <c r="B88" s="92"/>
      <c r="C88" s="93" t="s">
        <v>156</v>
      </c>
      <c r="D88" s="92"/>
      <c r="E88" s="92"/>
      <c r="F88" s="97"/>
      <c r="G88" s="97"/>
      <c r="H88" s="82" t="s">
        <v>140</v>
      </c>
    </row>
    <row r="89" spans="1:8" x14ac:dyDescent="0.2">
      <c r="A89" s="92"/>
      <c r="B89" s="92"/>
      <c r="C89" s="93" t="s">
        <v>139</v>
      </c>
      <c r="D89" s="92"/>
      <c r="E89" s="92" t="s">
        <v>140</v>
      </c>
      <c r="F89" s="98" t="s">
        <v>142</v>
      </c>
      <c r="G89" s="95">
        <v>0</v>
      </c>
      <c r="H89" s="82" t="s">
        <v>140</v>
      </c>
    </row>
    <row r="90" spans="1:8" x14ac:dyDescent="0.2">
      <c r="A90" s="92"/>
      <c r="B90" s="92"/>
      <c r="C90" s="96"/>
      <c r="D90" s="92"/>
      <c r="E90" s="92"/>
      <c r="F90" s="97"/>
      <c r="G90" s="97"/>
      <c r="H90" s="82" t="s">
        <v>140</v>
      </c>
    </row>
    <row r="91" spans="1:8" x14ac:dyDescent="0.2">
      <c r="A91" s="92"/>
      <c r="B91" s="92"/>
      <c r="C91" s="93" t="s">
        <v>157</v>
      </c>
      <c r="D91" s="92"/>
      <c r="E91" s="92"/>
      <c r="F91" s="97"/>
      <c r="G91" s="97"/>
      <c r="H91" s="82" t="s">
        <v>140</v>
      </c>
    </row>
    <row r="92" spans="1:8" x14ac:dyDescent="0.2">
      <c r="A92" s="87">
        <v>1</v>
      </c>
      <c r="B92" s="88"/>
      <c r="C92" s="88" t="s">
        <v>158</v>
      </c>
      <c r="D92" s="88"/>
      <c r="E92" s="99"/>
      <c r="F92" s="90">
        <v>6693.4404919680001</v>
      </c>
      <c r="G92" s="91">
        <v>2.1903079999999998E-2</v>
      </c>
      <c r="H92" s="82">
        <v>5.01</v>
      </c>
    </row>
    <row r="93" spans="1:8" x14ac:dyDescent="0.2">
      <c r="A93" s="92"/>
      <c r="B93" s="92"/>
      <c r="C93" s="93" t="s">
        <v>139</v>
      </c>
      <c r="D93" s="92"/>
      <c r="E93" s="92" t="s">
        <v>140</v>
      </c>
      <c r="F93" s="94">
        <v>6693.4404919680001</v>
      </c>
      <c r="G93" s="95">
        <v>2.1903079999999998E-2</v>
      </c>
      <c r="H93" s="82" t="s">
        <v>140</v>
      </c>
    </row>
    <row r="94" spans="1:8" x14ac:dyDescent="0.2">
      <c r="A94" s="92"/>
      <c r="B94" s="92"/>
      <c r="C94" s="96"/>
      <c r="D94" s="92"/>
      <c r="E94" s="92"/>
      <c r="F94" s="97"/>
      <c r="G94" s="97"/>
      <c r="H94" s="82" t="s">
        <v>140</v>
      </c>
    </row>
    <row r="95" spans="1:8" x14ac:dyDescent="0.2">
      <c r="A95" s="92"/>
      <c r="B95" s="92"/>
      <c r="C95" s="93" t="s">
        <v>159</v>
      </c>
      <c r="D95" s="92"/>
      <c r="E95" s="92"/>
      <c r="F95" s="94">
        <v>6693.4404919680001</v>
      </c>
      <c r="G95" s="95">
        <v>2.1903079999999998E-2</v>
      </c>
      <c r="H95" s="82" t="s">
        <v>140</v>
      </c>
    </row>
    <row r="96" spans="1:8" x14ac:dyDescent="0.2">
      <c r="A96" s="92"/>
      <c r="B96" s="92"/>
      <c r="C96" s="97"/>
      <c r="D96" s="92"/>
      <c r="E96" s="92"/>
      <c r="F96" s="92"/>
      <c r="G96" s="92"/>
      <c r="H96" s="82" t="s">
        <v>140</v>
      </c>
    </row>
    <row r="97" spans="1:10" x14ac:dyDescent="0.2">
      <c r="A97" s="92"/>
      <c r="B97" s="92"/>
      <c r="C97" s="93" t="s">
        <v>160</v>
      </c>
      <c r="D97" s="92"/>
      <c r="E97" s="92"/>
      <c r="F97" s="92"/>
      <c r="G97" s="92"/>
      <c r="H97" s="82" t="s">
        <v>140</v>
      </c>
    </row>
    <row r="98" spans="1:10" x14ac:dyDescent="0.2">
      <c r="A98" s="92"/>
      <c r="B98" s="92"/>
      <c r="C98" s="93" t="s">
        <v>161</v>
      </c>
      <c r="D98" s="92"/>
      <c r="E98" s="92"/>
      <c r="F98" s="92"/>
      <c r="G98" s="92"/>
      <c r="H98" s="82" t="s">
        <v>140</v>
      </c>
    </row>
    <row r="99" spans="1:10" x14ac:dyDescent="0.2">
      <c r="A99" s="92"/>
      <c r="B99" s="92"/>
      <c r="C99" s="93" t="s">
        <v>139</v>
      </c>
      <c r="D99" s="92"/>
      <c r="E99" s="92" t="s">
        <v>140</v>
      </c>
      <c r="F99" s="98" t="s">
        <v>142</v>
      </c>
      <c r="G99" s="95">
        <v>0</v>
      </c>
      <c r="H99" s="82" t="s">
        <v>140</v>
      </c>
    </row>
    <row r="100" spans="1:10" x14ac:dyDescent="0.2">
      <c r="A100" s="92"/>
      <c r="B100" s="92"/>
      <c r="C100" s="96"/>
      <c r="D100" s="92"/>
      <c r="E100" s="92"/>
      <c r="F100" s="97"/>
      <c r="G100" s="97"/>
      <c r="H100" s="82" t="s">
        <v>140</v>
      </c>
    </row>
    <row r="101" spans="1:10" x14ac:dyDescent="0.2">
      <c r="A101" s="92"/>
      <c r="B101" s="92"/>
      <c r="C101" s="93" t="s">
        <v>162</v>
      </c>
      <c r="D101" s="92"/>
      <c r="E101" s="92"/>
      <c r="F101" s="92"/>
      <c r="G101" s="92"/>
      <c r="H101" s="82" t="s">
        <v>140</v>
      </c>
    </row>
    <row r="102" spans="1:10" x14ac:dyDescent="0.2">
      <c r="A102" s="92"/>
      <c r="B102" s="92"/>
      <c r="C102" s="93" t="s">
        <v>163</v>
      </c>
      <c r="D102" s="92"/>
      <c r="E102" s="92"/>
      <c r="F102" s="92"/>
      <c r="G102" s="92"/>
      <c r="H102" s="82" t="s">
        <v>140</v>
      </c>
    </row>
    <row r="103" spans="1:10" x14ac:dyDescent="0.2">
      <c r="A103" s="92"/>
      <c r="B103" s="92"/>
      <c r="C103" s="93" t="s">
        <v>139</v>
      </c>
      <c r="D103" s="92"/>
      <c r="E103" s="92" t="s">
        <v>140</v>
      </c>
      <c r="F103" s="98" t="s">
        <v>142</v>
      </c>
      <c r="G103" s="95">
        <v>0</v>
      </c>
      <c r="H103" s="82" t="s">
        <v>140</v>
      </c>
    </row>
    <row r="104" spans="1:10" x14ac:dyDescent="0.2">
      <c r="A104" s="92"/>
      <c r="B104" s="92"/>
      <c r="C104" s="96"/>
      <c r="D104" s="92"/>
      <c r="E104" s="92"/>
      <c r="F104" s="97"/>
      <c r="G104" s="97"/>
      <c r="H104" s="82" t="s">
        <v>140</v>
      </c>
    </row>
    <row r="105" spans="1:10" x14ac:dyDescent="0.2">
      <c r="A105" s="92"/>
      <c r="B105" s="92"/>
      <c r="C105" s="93" t="s">
        <v>164</v>
      </c>
      <c r="D105" s="92"/>
      <c r="E105" s="92"/>
      <c r="F105" s="97"/>
      <c r="G105" s="97"/>
      <c r="H105" s="82" t="s">
        <v>140</v>
      </c>
    </row>
    <row r="106" spans="1:10" x14ac:dyDescent="0.2">
      <c r="A106" s="92"/>
      <c r="B106" s="92"/>
      <c r="C106" s="93" t="s">
        <v>139</v>
      </c>
      <c r="D106" s="92"/>
      <c r="E106" s="92" t="s">
        <v>140</v>
      </c>
      <c r="F106" s="98" t="s">
        <v>142</v>
      </c>
      <c r="G106" s="95">
        <v>0</v>
      </c>
      <c r="H106" s="82" t="s">
        <v>140</v>
      </c>
    </row>
    <row r="107" spans="1:10" x14ac:dyDescent="0.2">
      <c r="A107" s="92"/>
      <c r="B107" s="92"/>
      <c r="C107" s="96"/>
      <c r="D107" s="92"/>
      <c r="E107" s="92"/>
      <c r="F107" s="97"/>
      <c r="G107" s="97"/>
      <c r="H107" s="82" t="s">
        <v>140</v>
      </c>
    </row>
    <row r="108" spans="1:10" x14ac:dyDescent="0.2">
      <c r="A108" s="99"/>
      <c r="B108" s="88"/>
      <c r="C108" s="88" t="s">
        <v>165</v>
      </c>
      <c r="D108" s="88"/>
      <c r="E108" s="99"/>
      <c r="F108" s="90">
        <v>-467.54487140999998</v>
      </c>
      <c r="G108" s="91">
        <v>-1.5299599999999999E-3</v>
      </c>
      <c r="H108" s="82" t="s">
        <v>140</v>
      </c>
    </row>
    <row r="109" spans="1:10" x14ac:dyDescent="0.2">
      <c r="A109" s="96"/>
      <c r="B109" s="96"/>
      <c r="C109" s="93" t="s">
        <v>166</v>
      </c>
      <c r="D109" s="97"/>
      <c r="E109" s="97"/>
      <c r="F109" s="94">
        <v>305593.59098205803</v>
      </c>
      <c r="G109" s="100">
        <v>1.0000000499999999</v>
      </c>
      <c r="H109" s="82" t="s">
        <v>140</v>
      </c>
    </row>
    <row r="110" spans="1:10" x14ac:dyDescent="0.2">
      <c r="A110" s="101"/>
      <c r="B110" s="101"/>
      <c r="C110" s="102"/>
      <c r="D110" s="103"/>
      <c r="E110" s="103"/>
      <c r="F110" s="104"/>
      <c r="G110" s="105"/>
      <c r="H110" s="106"/>
    </row>
    <row r="111" spans="1:10" x14ac:dyDescent="0.2">
      <c r="A111" s="101"/>
      <c r="B111" s="192" t="s">
        <v>933</v>
      </c>
      <c r="C111" s="192"/>
      <c r="D111" s="192"/>
      <c r="E111" s="192"/>
      <c r="F111" s="192"/>
      <c r="G111" s="192"/>
      <c r="H111" s="192"/>
      <c r="J111" s="12"/>
    </row>
    <row r="112" spans="1:10" x14ac:dyDescent="0.2">
      <c r="A112" s="101"/>
      <c r="B112" s="192" t="s">
        <v>934</v>
      </c>
      <c r="C112" s="192"/>
      <c r="D112" s="192"/>
      <c r="E112" s="192"/>
      <c r="F112" s="192"/>
      <c r="G112" s="192"/>
      <c r="H112" s="192"/>
      <c r="J112" s="12"/>
    </row>
    <row r="113" spans="1:17" x14ac:dyDescent="0.2">
      <c r="A113" s="101"/>
      <c r="B113" s="192" t="s">
        <v>935</v>
      </c>
      <c r="C113" s="192"/>
      <c r="D113" s="192"/>
      <c r="E113" s="192"/>
      <c r="F113" s="192"/>
      <c r="G113" s="192"/>
      <c r="H113" s="192"/>
      <c r="J113" s="12"/>
    </row>
    <row r="114" spans="1:17" s="109" customFormat="1" ht="52.5" customHeight="1" x14ac:dyDescent="0.25">
      <c r="A114" s="108"/>
      <c r="B114" s="193" t="s">
        <v>936</v>
      </c>
      <c r="C114" s="193"/>
      <c r="D114" s="193"/>
      <c r="E114" s="193"/>
      <c r="F114" s="193"/>
      <c r="G114" s="193"/>
      <c r="H114" s="193"/>
      <c r="I114"/>
      <c r="J114" s="12"/>
      <c r="K114"/>
      <c r="L114"/>
      <c r="M114"/>
      <c r="N114"/>
      <c r="O114"/>
      <c r="P114"/>
      <c r="Q114"/>
    </row>
    <row r="115" spans="1:17" x14ac:dyDescent="0.2">
      <c r="A115" s="101"/>
      <c r="B115" s="192" t="s">
        <v>937</v>
      </c>
      <c r="C115" s="192"/>
      <c r="D115" s="192"/>
      <c r="E115" s="192"/>
      <c r="F115" s="192"/>
      <c r="G115" s="192"/>
      <c r="H115" s="192"/>
      <c r="J115" s="12"/>
    </row>
    <row r="116" spans="1:17" x14ac:dyDescent="0.2">
      <c r="A116" s="101"/>
      <c r="B116" s="101"/>
      <c r="C116" s="101"/>
      <c r="D116" s="103"/>
      <c r="E116" s="103"/>
      <c r="F116" s="103"/>
      <c r="G116" s="103"/>
    </row>
    <row r="117" spans="1:17" x14ac:dyDescent="0.2">
      <c r="A117" s="101"/>
      <c r="B117" s="195" t="s">
        <v>167</v>
      </c>
      <c r="C117" s="196"/>
      <c r="D117" s="197"/>
      <c r="E117" s="110"/>
      <c r="F117" s="103"/>
      <c r="G117" s="103"/>
    </row>
    <row r="118" spans="1:17" ht="27.75" customHeight="1" x14ac:dyDescent="0.2">
      <c r="A118" s="101"/>
      <c r="B118" s="189" t="s">
        <v>168</v>
      </c>
      <c r="C118" s="190"/>
      <c r="D118" s="81" t="s">
        <v>169</v>
      </c>
      <c r="E118" s="110"/>
      <c r="F118" s="103"/>
      <c r="G118" s="103"/>
    </row>
    <row r="119" spans="1:17" x14ac:dyDescent="0.2">
      <c r="A119" s="101"/>
      <c r="B119" s="189" t="s">
        <v>939</v>
      </c>
      <c r="C119" s="190"/>
      <c r="D119" s="81" t="s">
        <v>169</v>
      </c>
      <c r="E119" s="110"/>
      <c r="F119" s="103"/>
      <c r="G119" s="103"/>
    </row>
    <row r="120" spans="1:17" x14ac:dyDescent="0.2">
      <c r="A120" s="101"/>
      <c r="B120" s="189" t="s">
        <v>170</v>
      </c>
      <c r="C120" s="190"/>
      <c r="D120" s="111" t="s">
        <v>140</v>
      </c>
      <c r="E120" s="110"/>
      <c r="F120" s="103"/>
      <c r="G120" s="103"/>
    </row>
    <row r="121" spans="1:17" x14ac:dyDescent="0.2">
      <c r="A121" s="112"/>
      <c r="B121" s="113" t="s">
        <v>140</v>
      </c>
      <c r="C121" s="113" t="s">
        <v>940</v>
      </c>
      <c r="D121" s="113" t="s">
        <v>171</v>
      </c>
      <c r="E121" s="112"/>
      <c r="F121" s="112"/>
      <c r="G121" s="112"/>
      <c r="H121" s="112"/>
      <c r="J121" s="12"/>
    </row>
    <row r="122" spans="1:17" x14ac:dyDescent="0.2">
      <c r="A122" s="112"/>
      <c r="B122" s="114" t="s">
        <v>172</v>
      </c>
      <c r="C122" s="115">
        <v>46234</v>
      </c>
      <c r="D122" s="115">
        <v>46265</v>
      </c>
      <c r="E122" s="112"/>
      <c r="F122" s="112"/>
      <c r="G122" s="112"/>
      <c r="J122" s="12"/>
    </row>
    <row r="123" spans="1:17" x14ac:dyDescent="0.2">
      <c r="A123" s="112"/>
      <c r="B123" s="84" t="s">
        <v>173</v>
      </c>
      <c r="C123" s="116">
        <v>22.892199999999999</v>
      </c>
      <c r="D123" s="116">
        <v>22.8858</v>
      </c>
      <c r="E123" s="112"/>
      <c r="F123" s="107"/>
      <c r="G123" s="117"/>
    </row>
    <row r="124" spans="1:17" x14ac:dyDescent="0.2">
      <c r="A124" s="112"/>
      <c r="B124" s="84" t="s">
        <v>941</v>
      </c>
      <c r="C124" s="116">
        <v>16.621200000000002</v>
      </c>
      <c r="D124" s="116">
        <v>16.616499999999998</v>
      </c>
      <c r="E124" s="112"/>
      <c r="F124" s="107"/>
      <c r="G124" s="117"/>
    </row>
    <row r="125" spans="1:17" x14ac:dyDescent="0.2">
      <c r="A125" s="112"/>
      <c r="B125" s="84" t="s">
        <v>174</v>
      </c>
      <c r="C125" s="116">
        <v>21.0488</v>
      </c>
      <c r="D125" s="116">
        <v>21.0214</v>
      </c>
      <c r="E125" s="112"/>
      <c r="F125" s="107"/>
      <c r="G125" s="117"/>
    </row>
    <row r="126" spans="1:17" x14ac:dyDescent="0.2">
      <c r="A126" s="112"/>
      <c r="B126" s="84" t="s">
        <v>942</v>
      </c>
      <c r="C126" s="116">
        <v>15.2584</v>
      </c>
      <c r="D126" s="116">
        <v>15.2386</v>
      </c>
      <c r="E126" s="112"/>
      <c r="F126" s="107"/>
      <c r="G126" s="117"/>
    </row>
    <row r="127" spans="1:17" x14ac:dyDescent="0.2">
      <c r="A127" s="112"/>
      <c r="B127" s="112"/>
      <c r="C127" s="112"/>
      <c r="D127" s="112"/>
      <c r="E127" s="112"/>
      <c r="F127" s="112"/>
      <c r="G127" s="112"/>
    </row>
    <row r="128" spans="1:17" x14ac:dyDescent="0.2">
      <c r="A128" s="112"/>
      <c r="B128" s="189" t="s">
        <v>943</v>
      </c>
      <c r="C128" s="190"/>
      <c r="D128" s="81" t="s">
        <v>169</v>
      </c>
      <c r="E128" s="112"/>
      <c r="F128" s="112"/>
      <c r="G128" s="112"/>
    </row>
    <row r="129" spans="1:7" x14ac:dyDescent="0.2">
      <c r="A129" s="112"/>
      <c r="B129" s="130"/>
      <c r="C129" s="130"/>
      <c r="D129" s="131"/>
      <c r="E129" s="112"/>
      <c r="F129" s="107"/>
      <c r="G129" s="117"/>
    </row>
    <row r="130" spans="1:7" x14ac:dyDescent="0.2">
      <c r="A130" s="112"/>
      <c r="B130" s="189" t="s">
        <v>176</v>
      </c>
      <c r="C130" s="190"/>
      <c r="D130" s="81" t="s">
        <v>169</v>
      </c>
      <c r="E130" s="120"/>
      <c r="F130" s="112"/>
      <c r="G130" s="112"/>
    </row>
    <row r="131" spans="1:7" x14ac:dyDescent="0.2">
      <c r="A131" s="112"/>
      <c r="B131" s="189" t="s">
        <v>177</v>
      </c>
      <c r="C131" s="190"/>
      <c r="D131" s="81" t="s">
        <v>169</v>
      </c>
      <c r="E131" s="120"/>
      <c r="F131" s="112"/>
      <c r="G131" s="112"/>
    </row>
    <row r="132" spans="1:7" x14ac:dyDescent="0.2">
      <c r="A132" s="112"/>
      <c r="B132" s="189" t="s">
        <v>178</v>
      </c>
      <c r="C132" s="190"/>
      <c r="D132" s="81" t="s">
        <v>169</v>
      </c>
      <c r="E132" s="120"/>
      <c r="F132" s="112"/>
      <c r="G132" s="112"/>
    </row>
    <row r="133" spans="1:7" x14ac:dyDescent="0.2">
      <c r="A133" s="112"/>
      <c r="B133" s="189" t="s">
        <v>179</v>
      </c>
      <c r="C133" s="190"/>
      <c r="D133" s="121">
        <v>0.35640324318776812</v>
      </c>
      <c r="E133" s="112"/>
      <c r="F133" s="107"/>
      <c r="G133" s="117"/>
    </row>
    <row r="135" spans="1:7" x14ac:dyDescent="0.2">
      <c r="B135" s="191" t="s">
        <v>944</v>
      </c>
      <c r="C135" s="191"/>
    </row>
    <row r="137" spans="1:7" ht="153.75" customHeight="1" x14ac:dyDescent="0.2"/>
    <row r="140" spans="1:7" x14ac:dyDescent="0.2">
      <c r="B140" s="13" t="s">
        <v>945</v>
      </c>
      <c r="C140" s="122"/>
      <c r="D140" s="13"/>
    </row>
    <row r="141" spans="1:7" x14ac:dyDescent="0.2">
      <c r="B141" s="13" t="s">
        <v>1167</v>
      </c>
      <c r="D141" s="13"/>
    </row>
    <row r="142" spans="1:7" ht="165" customHeight="1" x14ac:dyDescent="0.2"/>
  </sheetData>
  <mergeCells count="18">
    <mergeCell ref="B119:C119"/>
    <mergeCell ref="B120:C120"/>
    <mergeCell ref="B128:C128"/>
    <mergeCell ref="B113:H113"/>
    <mergeCell ref="B114:H114"/>
    <mergeCell ref="B115:H115"/>
    <mergeCell ref="B117:D117"/>
    <mergeCell ref="B118:C118"/>
    <mergeCell ref="A1:H1"/>
    <mergeCell ref="A2:H2"/>
    <mergeCell ref="A3:H3"/>
    <mergeCell ref="B111:H111"/>
    <mergeCell ref="B112:H112"/>
    <mergeCell ref="B130:C130"/>
    <mergeCell ref="B131:C131"/>
    <mergeCell ref="B132:C132"/>
    <mergeCell ref="B133:C133"/>
    <mergeCell ref="B135:C135"/>
  </mergeCells>
  <hyperlinks>
    <hyperlink ref="I1" location="Index!B2" display="Index" xr:uid="{2C871FA9-45DE-45C9-8A13-E84FDEC3EC3A}"/>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93D5D-93BE-4B5E-9DF7-43E17E17FB23}">
  <sheetPr>
    <outlinePr summaryBelow="0" summaryRight="0"/>
  </sheetPr>
  <dimension ref="A1:Q137"/>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710937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882</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280</v>
      </c>
      <c r="C7" s="88" t="s">
        <v>281</v>
      </c>
      <c r="D7" s="88" t="s">
        <v>282</v>
      </c>
      <c r="E7" s="89">
        <v>203603</v>
      </c>
      <c r="F7" s="90">
        <v>9131.5945499999998</v>
      </c>
      <c r="G7" s="91">
        <v>5.2266559999999997E-2</v>
      </c>
      <c r="H7" s="82" t="s">
        <v>140</v>
      </c>
    </row>
    <row r="8" spans="1:9" x14ac:dyDescent="0.2">
      <c r="A8" s="87">
        <v>2</v>
      </c>
      <c r="B8" s="88" t="s">
        <v>317</v>
      </c>
      <c r="C8" s="88" t="s">
        <v>318</v>
      </c>
      <c r="D8" s="88" t="s">
        <v>227</v>
      </c>
      <c r="E8" s="89">
        <v>2563638</v>
      </c>
      <c r="F8" s="90">
        <v>8411.2962779999998</v>
      </c>
      <c r="G8" s="91">
        <v>4.8143789999999999E-2</v>
      </c>
      <c r="H8" s="82" t="s">
        <v>140</v>
      </c>
    </row>
    <row r="9" spans="1:9" ht="25.5" x14ac:dyDescent="0.2">
      <c r="A9" s="87">
        <v>3</v>
      </c>
      <c r="B9" s="88" t="s">
        <v>218</v>
      </c>
      <c r="C9" s="88" t="s">
        <v>219</v>
      </c>
      <c r="D9" s="88" t="s">
        <v>220</v>
      </c>
      <c r="E9" s="89">
        <v>398467</v>
      </c>
      <c r="F9" s="90">
        <v>7471.2562500000004</v>
      </c>
      <c r="G9" s="91">
        <v>4.2763269999999999E-2</v>
      </c>
      <c r="H9" s="82" t="s">
        <v>140</v>
      </c>
    </row>
    <row r="10" spans="1:9" x14ac:dyDescent="0.2">
      <c r="A10" s="87">
        <v>4</v>
      </c>
      <c r="B10" s="88" t="s">
        <v>54</v>
      </c>
      <c r="C10" s="88" t="s">
        <v>55</v>
      </c>
      <c r="D10" s="88" t="s">
        <v>37</v>
      </c>
      <c r="E10" s="89">
        <v>943196</v>
      </c>
      <c r="F10" s="90">
        <v>7328.63292</v>
      </c>
      <c r="G10" s="91">
        <v>4.1946940000000002E-2</v>
      </c>
      <c r="H10" s="82" t="s">
        <v>140</v>
      </c>
    </row>
    <row r="11" spans="1:9" x14ac:dyDescent="0.2">
      <c r="A11" s="87">
        <v>5</v>
      </c>
      <c r="B11" s="88" t="s">
        <v>315</v>
      </c>
      <c r="C11" s="88" t="s">
        <v>316</v>
      </c>
      <c r="D11" s="88" t="s">
        <v>183</v>
      </c>
      <c r="E11" s="89">
        <v>607582</v>
      </c>
      <c r="F11" s="90">
        <v>6743.5526179999997</v>
      </c>
      <c r="G11" s="91">
        <v>3.8598109999999998E-2</v>
      </c>
      <c r="H11" s="82" t="s">
        <v>140</v>
      </c>
    </row>
    <row r="12" spans="1:9" x14ac:dyDescent="0.2">
      <c r="A12" s="87">
        <v>6</v>
      </c>
      <c r="B12" s="88" t="s">
        <v>321</v>
      </c>
      <c r="C12" s="88" t="s">
        <v>322</v>
      </c>
      <c r="D12" s="88" t="s">
        <v>37</v>
      </c>
      <c r="E12" s="89">
        <v>95458</v>
      </c>
      <c r="F12" s="90">
        <v>6723.5842300000004</v>
      </c>
      <c r="G12" s="91">
        <v>3.8483820000000002E-2</v>
      </c>
      <c r="H12" s="82" t="s">
        <v>140</v>
      </c>
    </row>
    <row r="13" spans="1:9" x14ac:dyDescent="0.2">
      <c r="A13" s="87">
        <v>7</v>
      </c>
      <c r="B13" s="88" t="s">
        <v>75</v>
      </c>
      <c r="C13" s="88" t="s">
        <v>76</v>
      </c>
      <c r="D13" s="88" t="s">
        <v>77</v>
      </c>
      <c r="E13" s="89">
        <v>124163</v>
      </c>
      <c r="F13" s="90">
        <v>6498.6914200000001</v>
      </c>
      <c r="G13" s="91">
        <v>3.7196600000000003E-2</v>
      </c>
      <c r="H13" s="82" t="s">
        <v>140</v>
      </c>
    </row>
    <row r="14" spans="1:9" x14ac:dyDescent="0.2">
      <c r="A14" s="87">
        <v>8</v>
      </c>
      <c r="B14" s="88" t="s">
        <v>225</v>
      </c>
      <c r="C14" s="88" t="s">
        <v>226</v>
      </c>
      <c r="D14" s="88" t="s">
        <v>227</v>
      </c>
      <c r="E14" s="89">
        <v>1815799</v>
      </c>
      <c r="F14" s="90">
        <v>6347.1254044999996</v>
      </c>
      <c r="G14" s="91">
        <v>3.632908E-2</v>
      </c>
      <c r="H14" s="82" t="s">
        <v>140</v>
      </c>
    </row>
    <row r="15" spans="1:9" x14ac:dyDescent="0.2">
      <c r="A15" s="87">
        <v>9</v>
      </c>
      <c r="B15" s="88" t="s">
        <v>319</v>
      </c>
      <c r="C15" s="88" t="s">
        <v>320</v>
      </c>
      <c r="D15" s="88" t="s">
        <v>190</v>
      </c>
      <c r="E15" s="89">
        <v>50215</v>
      </c>
      <c r="F15" s="90">
        <v>6296.9610000000002</v>
      </c>
      <c r="G15" s="91">
        <v>3.6041950000000003E-2</v>
      </c>
      <c r="H15" s="82" t="s">
        <v>140</v>
      </c>
    </row>
    <row r="16" spans="1:9" x14ac:dyDescent="0.2">
      <c r="A16" s="87">
        <v>10</v>
      </c>
      <c r="B16" s="88" t="s">
        <v>184</v>
      </c>
      <c r="C16" s="88" t="s">
        <v>185</v>
      </c>
      <c r="D16" s="88" t="s">
        <v>115</v>
      </c>
      <c r="E16" s="89">
        <v>985355</v>
      </c>
      <c r="F16" s="90">
        <v>5921.9835499999999</v>
      </c>
      <c r="G16" s="91">
        <v>3.3895689999999999E-2</v>
      </c>
      <c r="H16" s="82" t="s">
        <v>140</v>
      </c>
    </row>
    <row r="17" spans="1:8" x14ac:dyDescent="0.2">
      <c r="A17" s="87">
        <v>11</v>
      </c>
      <c r="B17" s="88" t="s">
        <v>93</v>
      </c>
      <c r="C17" s="88" t="s">
        <v>94</v>
      </c>
      <c r="D17" s="88" t="s">
        <v>77</v>
      </c>
      <c r="E17" s="89">
        <v>1250781</v>
      </c>
      <c r="F17" s="90">
        <v>5706.0629220000001</v>
      </c>
      <c r="G17" s="91">
        <v>3.2659830000000001E-2</v>
      </c>
      <c r="H17" s="82" t="s">
        <v>140</v>
      </c>
    </row>
    <row r="18" spans="1:8" x14ac:dyDescent="0.2">
      <c r="A18" s="87">
        <v>12</v>
      </c>
      <c r="B18" s="88" t="s">
        <v>216</v>
      </c>
      <c r="C18" s="88" t="s">
        <v>217</v>
      </c>
      <c r="D18" s="88" t="s">
        <v>31</v>
      </c>
      <c r="E18" s="89">
        <v>60191</v>
      </c>
      <c r="F18" s="90">
        <v>5685.0399500000003</v>
      </c>
      <c r="G18" s="91">
        <v>3.2539499999999999E-2</v>
      </c>
      <c r="H18" s="82" t="s">
        <v>140</v>
      </c>
    </row>
    <row r="19" spans="1:8" x14ac:dyDescent="0.2">
      <c r="A19" s="87">
        <v>13</v>
      </c>
      <c r="B19" s="88" t="s">
        <v>337</v>
      </c>
      <c r="C19" s="88" t="s">
        <v>338</v>
      </c>
      <c r="D19" s="88" t="s">
        <v>34</v>
      </c>
      <c r="E19" s="89">
        <v>382866</v>
      </c>
      <c r="F19" s="90">
        <v>5645.7420359999996</v>
      </c>
      <c r="G19" s="91">
        <v>3.2314570000000001E-2</v>
      </c>
      <c r="H19" s="82" t="s">
        <v>140</v>
      </c>
    </row>
    <row r="20" spans="1:8" x14ac:dyDescent="0.2">
      <c r="A20" s="87">
        <v>14</v>
      </c>
      <c r="B20" s="88" t="s">
        <v>29</v>
      </c>
      <c r="C20" s="88" t="s">
        <v>30</v>
      </c>
      <c r="D20" s="88" t="s">
        <v>31</v>
      </c>
      <c r="E20" s="89">
        <v>248584</v>
      </c>
      <c r="F20" s="90">
        <v>5218.7724959999996</v>
      </c>
      <c r="G20" s="91">
        <v>2.987072E-2</v>
      </c>
      <c r="H20" s="82" t="s">
        <v>140</v>
      </c>
    </row>
    <row r="21" spans="1:8" x14ac:dyDescent="0.2">
      <c r="A21" s="87">
        <v>15</v>
      </c>
      <c r="B21" s="88" t="s">
        <v>313</v>
      </c>
      <c r="C21" s="88" t="s">
        <v>314</v>
      </c>
      <c r="D21" s="88" t="s">
        <v>227</v>
      </c>
      <c r="E21" s="89">
        <v>787847</v>
      </c>
      <c r="F21" s="90">
        <v>5218.6985279999999</v>
      </c>
      <c r="G21" s="91">
        <v>2.9870299999999999E-2</v>
      </c>
      <c r="H21" s="82" t="s">
        <v>140</v>
      </c>
    </row>
    <row r="22" spans="1:8" x14ac:dyDescent="0.2">
      <c r="A22" s="87">
        <v>16</v>
      </c>
      <c r="B22" s="88" t="s">
        <v>329</v>
      </c>
      <c r="C22" s="88" t="s">
        <v>330</v>
      </c>
      <c r="D22" s="88" t="s">
        <v>44</v>
      </c>
      <c r="E22" s="89">
        <v>7499680</v>
      </c>
      <c r="F22" s="90">
        <v>5183.0288479999999</v>
      </c>
      <c r="G22" s="91">
        <v>2.9666129999999999E-2</v>
      </c>
      <c r="H22" s="82" t="s">
        <v>140</v>
      </c>
    </row>
    <row r="23" spans="1:8" x14ac:dyDescent="0.2">
      <c r="A23" s="87">
        <v>17</v>
      </c>
      <c r="B23" s="88" t="s">
        <v>272</v>
      </c>
      <c r="C23" s="88" t="s">
        <v>273</v>
      </c>
      <c r="D23" s="88" t="s">
        <v>203</v>
      </c>
      <c r="E23" s="89">
        <v>436545</v>
      </c>
      <c r="F23" s="90">
        <v>5117.6170350000002</v>
      </c>
      <c r="G23" s="91">
        <v>2.929174E-2</v>
      </c>
      <c r="H23" s="82" t="s">
        <v>140</v>
      </c>
    </row>
    <row r="24" spans="1:8" x14ac:dyDescent="0.2">
      <c r="A24" s="87">
        <v>18</v>
      </c>
      <c r="B24" s="88" t="s">
        <v>38</v>
      </c>
      <c r="C24" s="88" t="s">
        <v>39</v>
      </c>
      <c r="D24" s="88" t="s">
        <v>37</v>
      </c>
      <c r="E24" s="89">
        <v>114817</v>
      </c>
      <c r="F24" s="90">
        <v>5103.845284</v>
      </c>
      <c r="G24" s="91">
        <v>2.9212910000000002E-2</v>
      </c>
      <c r="H24" s="82" t="s">
        <v>140</v>
      </c>
    </row>
    <row r="25" spans="1:8" x14ac:dyDescent="0.2">
      <c r="A25" s="87">
        <v>19</v>
      </c>
      <c r="B25" s="88" t="s">
        <v>323</v>
      </c>
      <c r="C25" s="88" t="s">
        <v>324</v>
      </c>
      <c r="D25" s="88" t="s">
        <v>183</v>
      </c>
      <c r="E25" s="89">
        <v>936337</v>
      </c>
      <c r="F25" s="90">
        <v>5009.8711185000002</v>
      </c>
      <c r="G25" s="91">
        <v>2.8675030000000001E-2</v>
      </c>
      <c r="H25" s="82" t="s">
        <v>140</v>
      </c>
    </row>
    <row r="26" spans="1:8" ht="25.5" x14ac:dyDescent="0.2">
      <c r="A26" s="87">
        <v>20</v>
      </c>
      <c r="B26" s="88" t="s">
        <v>237</v>
      </c>
      <c r="C26" s="88" t="s">
        <v>238</v>
      </c>
      <c r="D26" s="88" t="s">
        <v>220</v>
      </c>
      <c r="E26" s="89">
        <v>287770</v>
      </c>
      <c r="F26" s="90">
        <v>4941.2986700000001</v>
      </c>
      <c r="G26" s="91">
        <v>2.8282539999999998E-2</v>
      </c>
      <c r="H26" s="82" t="s">
        <v>140</v>
      </c>
    </row>
    <row r="27" spans="1:8" x14ac:dyDescent="0.2">
      <c r="A27" s="87">
        <v>21</v>
      </c>
      <c r="B27" s="88" t="s">
        <v>295</v>
      </c>
      <c r="C27" s="88" t="s">
        <v>296</v>
      </c>
      <c r="D27" s="88" t="s">
        <v>51</v>
      </c>
      <c r="E27" s="89">
        <v>801410</v>
      </c>
      <c r="F27" s="90">
        <v>4901.8242650000002</v>
      </c>
      <c r="G27" s="91">
        <v>2.8056600000000001E-2</v>
      </c>
      <c r="H27" s="82" t="s">
        <v>140</v>
      </c>
    </row>
    <row r="28" spans="1:8" x14ac:dyDescent="0.2">
      <c r="A28" s="87">
        <v>22</v>
      </c>
      <c r="B28" s="88" t="s">
        <v>327</v>
      </c>
      <c r="C28" s="88" t="s">
        <v>328</v>
      </c>
      <c r="D28" s="88" t="s">
        <v>245</v>
      </c>
      <c r="E28" s="89">
        <v>295095</v>
      </c>
      <c r="F28" s="90">
        <v>4715.3230050000002</v>
      </c>
      <c r="G28" s="91">
        <v>2.6989119999999998E-2</v>
      </c>
      <c r="H28" s="82" t="s">
        <v>140</v>
      </c>
    </row>
    <row r="29" spans="1:8" x14ac:dyDescent="0.2">
      <c r="A29" s="87">
        <v>23</v>
      </c>
      <c r="B29" s="88" t="s">
        <v>32</v>
      </c>
      <c r="C29" s="88" t="s">
        <v>33</v>
      </c>
      <c r="D29" s="88" t="s">
        <v>34</v>
      </c>
      <c r="E29" s="89">
        <v>173266</v>
      </c>
      <c r="F29" s="90">
        <v>4311.8976759999996</v>
      </c>
      <c r="G29" s="91">
        <v>2.4680029999999999E-2</v>
      </c>
      <c r="H29" s="82" t="s">
        <v>140</v>
      </c>
    </row>
    <row r="30" spans="1:8" x14ac:dyDescent="0.2">
      <c r="A30" s="87">
        <v>24</v>
      </c>
      <c r="B30" s="88" t="s">
        <v>331</v>
      </c>
      <c r="C30" s="88" t="s">
        <v>332</v>
      </c>
      <c r="D30" s="88" t="s">
        <v>190</v>
      </c>
      <c r="E30" s="89">
        <v>457308</v>
      </c>
      <c r="F30" s="90">
        <v>4288.1771159999998</v>
      </c>
      <c r="G30" s="91">
        <v>2.454427E-2</v>
      </c>
      <c r="H30" s="82" t="s">
        <v>140</v>
      </c>
    </row>
    <row r="31" spans="1:8" x14ac:dyDescent="0.2">
      <c r="A31" s="87">
        <v>25</v>
      </c>
      <c r="B31" s="88" t="s">
        <v>348</v>
      </c>
      <c r="C31" s="88" t="s">
        <v>349</v>
      </c>
      <c r="D31" s="88" t="s">
        <v>118</v>
      </c>
      <c r="E31" s="89">
        <v>1811162</v>
      </c>
      <c r="F31" s="90">
        <v>4245.5448441999997</v>
      </c>
      <c r="G31" s="91">
        <v>2.4300249999999999E-2</v>
      </c>
      <c r="H31" s="82" t="s">
        <v>140</v>
      </c>
    </row>
    <row r="32" spans="1:8" ht="25.5" x14ac:dyDescent="0.2">
      <c r="A32" s="87">
        <v>26</v>
      </c>
      <c r="B32" s="88" t="s">
        <v>228</v>
      </c>
      <c r="C32" s="88" t="s">
        <v>229</v>
      </c>
      <c r="D32" s="88" t="s">
        <v>203</v>
      </c>
      <c r="E32" s="89">
        <v>356524</v>
      </c>
      <c r="F32" s="90">
        <v>4189.1570000000002</v>
      </c>
      <c r="G32" s="91">
        <v>2.3977499999999999E-2</v>
      </c>
      <c r="H32" s="82" t="s">
        <v>140</v>
      </c>
    </row>
    <row r="33" spans="1:8" x14ac:dyDescent="0.2">
      <c r="A33" s="87">
        <v>27</v>
      </c>
      <c r="B33" s="88" t="s">
        <v>388</v>
      </c>
      <c r="C33" s="88" t="s">
        <v>389</v>
      </c>
      <c r="D33" s="88" t="s">
        <v>183</v>
      </c>
      <c r="E33" s="89">
        <v>314465</v>
      </c>
      <c r="F33" s="90">
        <v>3966.0325800000001</v>
      </c>
      <c r="G33" s="91">
        <v>2.2700399999999999E-2</v>
      </c>
      <c r="H33" s="82" t="s">
        <v>140</v>
      </c>
    </row>
    <row r="34" spans="1:8" x14ac:dyDescent="0.2">
      <c r="A34" s="87">
        <v>28</v>
      </c>
      <c r="B34" s="88" t="s">
        <v>468</v>
      </c>
      <c r="C34" s="88" t="s">
        <v>469</v>
      </c>
      <c r="D34" s="88" t="s">
        <v>123</v>
      </c>
      <c r="E34" s="89">
        <v>908004</v>
      </c>
      <c r="F34" s="90">
        <v>3951.1794060000002</v>
      </c>
      <c r="G34" s="91">
        <v>2.2615389999999999E-2</v>
      </c>
      <c r="H34" s="82" t="s">
        <v>140</v>
      </c>
    </row>
    <row r="35" spans="1:8" x14ac:dyDescent="0.2">
      <c r="A35" s="87">
        <v>29</v>
      </c>
      <c r="B35" s="88" t="s">
        <v>188</v>
      </c>
      <c r="C35" s="88" t="s">
        <v>189</v>
      </c>
      <c r="D35" s="88" t="s">
        <v>190</v>
      </c>
      <c r="E35" s="89">
        <v>189634</v>
      </c>
      <c r="F35" s="90">
        <v>3764.8038019999999</v>
      </c>
      <c r="G35" s="91">
        <v>2.1548629999999999E-2</v>
      </c>
      <c r="H35" s="82" t="s">
        <v>140</v>
      </c>
    </row>
    <row r="36" spans="1:8" x14ac:dyDescent="0.2">
      <c r="A36" s="87">
        <v>30</v>
      </c>
      <c r="B36" s="88" t="s">
        <v>108</v>
      </c>
      <c r="C36" s="88" t="s">
        <v>109</v>
      </c>
      <c r="D36" s="88" t="s">
        <v>31</v>
      </c>
      <c r="E36" s="89">
        <v>525508</v>
      </c>
      <c r="F36" s="90">
        <v>3755.2801679999998</v>
      </c>
      <c r="G36" s="91">
        <v>2.1494119999999999E-2</v>
      </c>
      <c r="H36" s="82" t="s">
        <v>140</v>
      </c>
    </row>
    <row r="37" spans="1:8" x14ac:dyDescent="0.2">
      <c r="A37" s="87">
        <v>31</v>
      </c>
      <c r="B37" s="88" t="s">
        <v>883</v>
      </c>
      <c r="C37" s="88" t="s">
        <v>884</v>
      </c>
      <c r="D37" s="88" t="s">
        <v>885</v>
      </c>
      <c r="E37" s="89">
        <v>495344</v>
      </c>
      <c r="F37" s="90">
        <v>3189.272344</v>
      </c>
      <c r="G37" s="91">
        <v>1.825446E-2</v>
      </c>
      <c r="H37" s="82" t="s">
        <v>140</v>
      </c>
    </row>
    <row r="38" spans="1:8" x14ac:dyDescent="0.2">
      <c r="A38" s="87">
        <v>32</v>
      </c>
      <c r="B38" s="88" t="s">
        <v>333</v>
      </c>
      <c r="C38" s="88" t="s">
        <v>334</v>
      </c>
      <c r="D38" s="88" t="s">
        <v>232</v>
      </c>
      <c r="E38" s="89">
        <v>94886</v>
      </c>
      <c r="F38" s="90">
        <v>3114.15852</v>
      </c>
      <c r="G38" s="91">
        <v>1.7824530000000002E-2</v>
      </c>
      <c r="H38" s="82" t="s">
        <v>140</v>
      </c>
    </row>
    <row r="39" spans="1:8" x14ac:dyDescent="0.2">
      <c r="A39" s="87">
        <v>33</v>
      </c>
      <c r="B39" s="88" t="s">
        <v>199</v>
      </c>
      <c r="C39" s="88" t="s">
        <v>200</v>
      </c>
      <c r="D39" s="88" t="s">
        <v>44</v>
      </c>
      <c r="E39" s="89">
        <v>185771</v>
      </c>
      <c r="F39" s="90">
        <v>1888.547986</v>
      </c>
      <c r="G39" s="91">
        <v>1.080949E-2</v>
      </c>
      <c r="H39" s="82" t="s">
        <v>140</v>
      </c>
    </row>
    <row r="40" spans="1:8" x14ac:dyDescent="0.2">
      <c r="A40" s="87">
        <v>34</v>
      </c>
      <c r="B40" s="88" t="s">
        <v>230</v>
      </c>
      <c r="C40" s="88" t="s">
        <v>231</v>
      </c>
      <c r="D40" s="88" t="s">
        <v>232</v>
      </c>
      <c r="E40" s="89">
        <v>1369</v>
      </c>
      <c r="F40" s="90">
        <v>59.432397000000002</v>
      </c>
      <c r="G40" s="91">
        <v>3.4016999999999999E-4</v>
      </c>
      <c r="H40" s="82" t="s">
        <v>140</v>
      </c>
    </row>
    <row r="41" spans="1:8" x14ac:dyDescent="0.2">
      <c r="A41" s="92"/>
      <c r="B41" s="92"/>
      <c r="C41" s="93" t="s">
        <v>139</v>
      </c>
      <c r="D41" s="92"/>
      <c r="E41" s="92" t="s">
        <v>140</v>
      </c>
      <c r="F41" s="94">
        <v>174045.28621719999</v>
      </c>
      <c r="G41" s="95">
        <v>0.99618404000000005</v>
      </c>
      <c r="H41" s="82" t="s">
        <v>140</v>
      </c>
    </row>
    <row r="42" spans="1:8" x14ac:dyDescent="0.2">
      <c r="A42" s="92"/>
      <c r="B42" s="92"/>
      <c r="C42" s="96"/>
      <c r="D42" s="92"/>
      <c r="E42" s="92"/>
      <c r="F42" s="97"/>
      <c r="G42" s="97"/>
      <c r="H42" s="82" t="s">
        <v>140</v>
      </c>
    </row>
    <row r="43" spans="1:8" x14ac:dyDescent="0.2">
      <c r="A43" s="92"/>
      <c r="B43" s="92"/>
      <c r="C43" s="93" t="s">
        <v>141</v>
      </c>
      <c r="D43" s="92"/>
      <c r="E43" s="92"/>
      <c r="F43" s="92"/>
      <c r="G43" s="92"/>
      <c r="H43" s="82" t="s">
        <v>140</v>
      </c>
    </row>
    <row r="44" spans="1:8" x14ac:dyDescent="0.2">
      <c r="A44" s="92"/>
      <c r="B44" s="92"/>
      <c r="C44" s="93" t="s">
        <v>139</v>
      </c>
      <c r="D44" s="92"/>
      <c r="E44" s="92" t="s">
        <v>140</v>
      </c>
      <c r="F44" s="98" t="s">
        <v>142</v>
      </c>
      <c r="G44" s="95">
        <v>0</v>
      </c>
      <c r="H44" s="82" t="s">
        <v>140</v>
      </c>
    </row>
    <row r="45" spans="1:8" x14ac:dyDescent="0.2">
      <c r="A45" s="92"/>
      <c r="B45" s="92"/>
      <c r="C45" s="96"/>
      <c r="D45" s="92"/>
      <c r="E45" s="92"/>
      <c r="F45" s="97"/>
      <c r="G45" s="97"/>
      <c r="H45" s="82" t="s">
        <v>140</v>
      </c>
    </row>
    <row r="46" spans="1:8" x14ac:dyDescent="0.2">
      <c r="A46" s="92"/>
      <c r="B46" s="92"/>
      <c r="C46" s="93" t="s">
        <v>143</v>
      </c>
      <c r="D46" s="92"/>
      <c r="E46" s="92"/>
      <c r="F46" s="92"/>
      <c r="G46" s="92"/>
      <c r="H46" s="82" t="s">
        <v>140</v>
      </c>
    </row>
    <row r="47" spans="1:8" x14ac:dyDescent="0.2">
      <c r="A47" s="92"/>
      <c r="B47" s="92"/>
      <c r="C47" s="93" t="s">
        <v>139</v>
      </c>
      <c r="D47" s="92"/>
      <c r="E47" s="92" t="s">
        <v>140</v>
      </c>
      <c r="F47" s="98" t="s">
        <v>142</v>
      </c>
      <c r="G47" s="95">
        <v>0</v>
      </c>
      <c r="H47" s="82" t="s">
        <v>140</v>
      </c>
    </row>
    <row r="48" spans="1:8" x14ac:dyDescent="0.2">
      <c r="A48" s="92"/>
      <c r="B48" s="92"/>
      <c r="C48" s="96"/>
      <c r="D48" s="92"/>
      <c r="E48" s="92"/>
      <c r="F48" s="97"/>
      <c r="G48" s="97"/>
      <c r="H48" s="82" t="s">
        <v>140</v>
      </c>
    </row>
    <row r="49" spans="1:8" x14ac:dyDescent="0.2">
      <c r="A49" s="92"/>
      <c r="B49" s="92"/>
      <c r="C49" s="93" t="s">
        <v>144</v>
      </c>
      <c r="D49" s="92"/>
      <c r="E49" s="92"/>
      <c r="F49" s="92"/>
      <c r="G49" s="92"/>
      <c r="H49" s="82" t="s">
        <v>140</v>
      </c>
    </row>
    <row r="50" spans="1:8" x14ac:dyDescent="0.2">
      <c r="A50" s="92"/>
      <c r="B50" s="92"/>
      <c r="C50" s="93" t="s">
        <v>139</v>
      </c>
      <c r="D50" s="92"/>
      <c r="E50" s="92" t="s">
        <v>140</v>
      </c>
      <c r="F50" s="98" t="s">
        <v>142</v>
      </c>
      <c r="G50" s="95">
        <v>0</v>
      </c>
      <c r="H50" s="82" t="s">
        <v>140</v>
      </c>
    </row>
    <row r="51" spans="1:8" x14ac:dyDescent="0.2">
      <c r="A51" s="92"/>
      <c r="B51" s="92"/>
      <c r="C51" s="96"/>
      <c r="D51" s="92"/>
      <c r="E51" s="92"/>
      <c r="F51" s="97"/>
      <c r="G51" s="97"/>
      <c r="H51" s="82" t="s">
        <v>140</v>
      </c>
    </row>
    <row r="52" spans="1:8" x14ac:dyDescent="0.2">
      <c r="A52" s="92"/>
      <c r="B52" s="92"/>
      <c r="C52" s="93" t="s">
        <v>145</v>
      </c>
      <c r="D52" s="92"/>
      <c r="E52" s="92"/>
      <c r="F52" s="97"/>
      <c r="G52" s="97"/>
      <c r="H52" s="82" t="s">
        <v>140</v>
      </c>
    </row>
    <row r="53" spans="1:8" x14ac:dyDescent="0.2">
      <c r="A53" s="92"/>
      <c r="B53" s="92"/>
      <c r="C53" s="93" t="s">
        <v>139</v>
      </c>
      <c r="D53" s="92"/>
      <c r="E53" s="92" t="s">
        <v>140</v>
      </c>
      <c r="F53" s="98" t="s">
        <v>142</v>
      </c>
      <c r="G53" s="95">
        <v>0</v>
      </c>
      <c r="H53" s="82" t="s">
        <v>140</v>
      </c>
    </row>
    <row r="54" spans="1:8" x14ac:dyDescent="0.2">
      <c r="A54" s="92"/>
      <c r="B54" s="92"/>
      <c r="C54" s="96"/>
      <c r="D54" s="92"/>
      <c r="E54" s="92"/>
      <c r="F54" s="97"/>
      <c r="G54" s="97"/>
      <c r="H54" s="82" t="s">
        <v>140</v>
      </c>
    </row>
    <row r="55" spans="1:8" x14ac:dyDescent="0.2">
      <c r="A55" s="92"/>
      <c r="B55" s="92"/>
      <c r="C55" s="93" t="s">
        <v>146</v>
      </c>
      <c r="D55" s="92"/>
      <c r="E55" s="92"/>
      <c r="F55" s="97"/>
      <c r="G55" s="97"/>
      <c r="H55" s="82" t="s">
        <v>140</v>
      </c>
    </row>
    <row r="56" spans="1:8" x14ac:dyDescent="0.2">
      <c r="A56" s="92"/>
      <c r="B56" s="92"/>
      <c r="C56" s="93" t="s">
        <v>139</v>
      </c>
      <c r="D56" s="92"/>
      <c r="E56" s="92" t="s">
        <v>140</v>
      </c>
      <c r="F56" s="98" t="s">
        <v>142</v>
      </c>
      <c r="G56" s="95">
        <v>0</v>
      </c>
      <c r="H56" s="82" t="s">
        <v>140</v>
      </c>
    </row>
    <row r="57" spans="1:8" x14ac:dyDescent="0.2">
      <c r="A57" s="92"/>
      <c r="B57" s="92"/>
      <c r="C57" s="96"/>
      <c r="D57" s="92"/>
      <c r="E57" s="92"/>
      <c r="F57" s="97"/>
      <c r="G57" s="97"/>
      <c r="H57" s="82" t="s">
        <v>140</v>
      </c>
    </row>
    <row r="58" spans="1:8" x14ac:dyDescent="0.2">
      <c r="A58" s="92"/>
      <c r="B58" s="92"/>
      <c r="C58" s="93" t="s">
        <v>147</v>
      </c>
      <c r="D58" s="92"/>
      <c r="E58" s="92"/>
      <c r="F58" s="94">
        <v>174045.28621719999</v>
      </c>
      <c r="G58" s="95">
        <v>0.99618404000000005</v>
      </c>
      <c r="H58" s="82" t="s">
        <v>140</v>
      </c>
    </row>
    <row r="59" spans="1:8" x14ac:dyDescent="0.2">
      <c r="A59" s="92"/>
      <c r="B59" s="92"/>
      <c r="C59" s="96"/>
      <c r="D59" s="92"/>
      <c r="E59" s="92"/>
      <c r="F59" s="97"/>
      <c r="G59" s="97"/>
      <c r="H59" s="82" t="s">
        <v>140</v>
      </c>
    </row>
    <row r="60" spans="1:8" x14ac:dyDescent="0.2">
      <c r="A60" s="92"/>
      <c r="B60" s="92"/>
      <c r="C60" s="93" t="s">
        <v>148</v>
      </c>
      <c r="D60" s="92"/>
      <c r="E60" s="92"/>
      <c r="F60" s="97"/>
      <c r="G60" s="97"/>
      <c r="H60" s="82" t="s">
        <v>140</v>
      </c>
    </row>
    <row r="61" spans="1:8" x14ac:dyDescent="0.2">
      <c r="A61" s="92"/>
      <c r="B61" s="92"/>
      <c r="C61" s="93" t="s">
        <v>10</v>
      </c>
      <c r="D61" s="92"/>
      <c r="E61" s="92"/>
      <c r="F61" s="97"/>
      <c r="G61" s="97"/>
      <c r="H61" s="82" t="s">
        <v>140</v>
      </c>
    </row>
    <row r="62" spans="1:8" x14ac:dyDescent="0.2">
      <c r="A62" s="92"/>
      <c r="B62" s="92"/>
      <c r="C62" s="93" t="s">
        <v>139</v>
      </c>
      <c r="D62" s="92"/>
      <c r="E62" s="92" t="s">
        <v>140</v>
      </c>
      <c r="F62" s="98" t="s">
        <v>142</v>
      </c>
      <c r="G62" s="95">
        <v>0</v>
      </c>
      <c r="H62" s="82" t="s">
        <v>140</v>
      </c>
    </row>
    <row r="63" spans="1:8" x14ac:dyDescent="0.2">
      <c r="A63" s="92"/>
      <c r="B63" s="92"/>
      <c r="C63" s="96"/>
      <c r="D63" s="92"/>
      <c r="E63" s="92"/>
      <c r="F63" s="97"/>
      <c r="G63" s="97"/>
      <c r="H63" s="82" t="s">
        <v>140</v>
      </c>
    </row>
    <row r="64" spans="1:8" x14ac:dyDescent="0.2">
      <c r="A64" s="92"/>
      <c r="B64" s="92"/>
      <c r="C64" s="93" t="s">
        <v>149</v>
      </c>
      <c r="D64" s="92"/>
      <c r="E64" s="92"/>
      <c r="F64" s="92"/>
      <c r="G64" s="92"/>
      <c r="H64" s="82" t="s">
        <v>140</v>
      </c>
    </row>
    <row r="65" spans="1:8" x14ac:dyDescent="0.2">
      <c r="A65" s="92"/>
      <c r="B65" s="92"/>
      <c r="C65" s="93" t="s">
        <v>139</v>
      </c>
      <c r="D65" s="92"/>
      <c r="E65" s="92" t="s">
        <v>140</v>
      </c>
      <c r="F65" s="98" t="s">
        <v>142</v>
      </c>
      <c r="G65" s="95">
        <v>0</v>
      </c>
      <c r="H65" s="82" t="s">
        <v>140</v>
      </c>
    </row>
    <row r="66" spans="1:8" x14ac:dyDescent="0.2">
      <c r="A66" s="92"/>
      <c r="B66" s="92"/>
      <c r="C66" s="96"/>
      <c r="D66" s="92"/>
      <c r="E66" s="92"/>
      <c r="F66" s="97"/>
      <c r="G66" s="97"/>
      <c r="H66" s="82" t="s">
        <v>140</v>
      </c>
    </row>
    <row r="67" spans="1:8" x14ac:dyDescent="0.2">
      <c r="A67" s="92"/>
      <c r="B67" s="92"/>
      <c r="C67" s="93" t="s">
        <v>150</v>
      </c>
      <c r="D67" s="92"/>
      <c r="E67" s="92"/>
      <c r="F67" s="92"/>
      <c r="G67" s="92"/>
      <c r="H67" s="82" t="s">
        <v>140</v>
      </c>
    </row>
    <row r="68" spans="1:8" x14ac:dyDescent="0.2">
      <c r="A68" s="92"/>
      <c r="B68" s="92"/>
      <c r="C68" s="93" t="s">
        <v>139</v>
      </c>
      <c r="D68" s="92"/>
      <c r="E68" s="92" t="s">
        <v>140</v>
      </c>
      <c r="F68" s="98" t="s">
        <v>142</v>
      </c>
      <c r="G68" s="95">
        <v>0</v>
      </c>
      <c r="H68" s="82" t="s">
        <v>140</v>
      </c>
    </row>
    <row r="69" spans="1:8" x14ac:dyDescent="0.2">
      <c r="A69" s="92"/>
      <c r="B69" s="92"/>
      <c r="C69" s="96"/>
      <c r="D69" s="92"/>
      <c r="E69" s="92"/>
      <c r="F69" s="97"/>
      <c r="G69" s="97"/>
      <c r="H69" s="82" t="s">
        <v>140</v>
      </c>
    </row>
    <row r="70" spans="1:8" x14ac:dyDescent="0.2">
      <c r="A70" s="92"/>
      <c r="B70" s="92"/>
      <c r="C70" s="93" t="s">
        <v>151</v>
      </c>
      <c r="D70" s="92"/>
      <c r="E70" s="92"/>
      <c r="F70" s="97"/>
      <c r="G70" s="97"/>
      <c r="H70" s="82" t="s">
        <v>140</v>
      </c>
    </row>
    <row r="71" spans="1:8" x14ac:dyDescent="0.2">
      <c r="A71" s="92"/>
      <c r="B71" s="92"/>
      <c r="C71" s="93" t="s">
        <v>139</v>
      </c>
      <c r="D71" s="92"/>
      <c r="E71" s="92" t="s">
        <v>140</v>
      </c>
      <c r="F71" s="98" t="s">
        <v>142</v>
      </c>
      <c r="G71" s="95">
        <v>0</v>
      </c>
      <c r="H71" s="82" t="s">
        <v>140</v>
      </c>
    </row>
    <row r="72" spans="1:8" x14ac:dyDescent="0.2">
      <c r="A72" s="92"/>
      <c r="B72" s="92"/>
      <c r="C72" s="96"/>
      <c r="D72" s="92"/>
      <c r="E72" s="92"/>
      <c r="F72" s="97"/>
      <c r="G72" s="97"/>
      <c r="H72" s="82" t="s">
        <v>140</v>
      </c>
    </row>
    <row r="73" spans="1:8" x14ac:dyDescent="0.2">
      <c r="A73" s="92"/>
      <c r="B73" s="92"/>
      <c r="C73" s="93" t="s">
        <v>152</v>
      </c>
      <c r="D73" s="92"/>
      <c r="E73" s="92"/>
      <c r="F73" s="94">
        <v>0</v>
      </c>
      <c r="G73" s="95">
        <v>0</v>
      </c>
      <c r="H73" s="82" t="s">
        <v>140</v>
      </c>
    </row>
    <row r="74" spans="1:8" x14ac:dyDescent="0.2">
      <c r="A74" s="92"/>
      <c r="B74" s="92"/>
      <c r="C74" s="96"/>
      <c r="D74" s="92"/>
      <c r="E74" s="92"/>
      <c r="F74" s="97"/>
      <c r="G74" s="97"/>
      <c r="H74" s="82" t="s">
        <v>140</v>
      </c>
    </row>
    <row r="75" spans="1:8" x14ac:dyDescent="0.2">
      <c r="A75" s="92"/>
      <c r="B75" s="92"/>
      <c r="C75" s="93" t="s">
        <v>153</v>
      </c>
      <c r="D75" s="92"/>
      <c r="E75" s="92"/>
      <c r="F75" s="97"/>
      <c r="G75" s="97"/>
      <c r="H75" s="82" t="s">
        <v>140</v>
      </c>
    </row>
    <row r="76" spans="1:8" x14ac:dyDescent="0.2">
      <c r="A76" s="92"/>
      <c r="B76" s="92"/>
      <c r="C76" s="93" t="s">
        <v>154</v>
      </c>
      <c r="D76" s="92"/>
      <c r="E76" s="92"/>
      <c r="F76" s="97"/>
      <c r="G76" s="97"/>
      <c r="H76" s="82" t="s">
        <v>140</v>
      </c>
    </row>
    <row r="77" spans="1:8" x14ac:dyDescent="0.2">
      <c r="A77" s="92"/>
      <c r="B77" s="92"/>
      <c r="C77" s="93" t="s">
        <v>139</v>
      </c>
      <c r="D77" s="92"/>
      <c r="E77" s="92" t="s">
        <v>140</v>
      </c>
      <c r="F77" s="98" t="s">
        <v>142</v>
      </c>
      <c r="G77" s="95">
        <v>0</v>
      </c>
      <c r="H77" s="82" t="s">
        <v>140</v>
      </c>
    </row>
    <row r="78" spans="1:8" x14ac:dyDescent="0.2">
      <c r="A78" s="92"/>
      <c r="B78" s="92"/>
      <c r="C78" s="96"/>
      <c r="D78" s="92"/>
      <c r="E78" s="92"/>
      <c r="F78" s="97"/>
      <c r="G78" s="97"/>
      <c r="H78" s="82" t="s">
        <v>140</v>
      </c>
    </row>
    <row r="79" spans="1:8" x14ac:dyDescent="0.2">
      <c r="A79" s="92"/>
      <c r="B79" s="92"/>
      <c r="C79" s="93" t="s">
        <v>155</v>
      </c>
      <c r="D79" s="92"/>
      <c r="E79" s="92"/>
      <c r="F79" s="97"/>
      <c r="G79" s="97"/>
      <c r="H79" s="82" t="s">
        <v>140</v>
      </c>
    </row>
    <row r="80" spans="1:8" x14ac:dyDescent="0.2">
      <c r="A80" s="92"/>
      <c r="B80" s="92"/>
      <c r="C80" s="93" t="s">
        <v>139</v>
      </c>
      <c r="D80" s="92"/>
      <c r="E80" s="92" t="s">
        <v>140</v>
      </c>
      <c r="F80" s="98" t="s">
        <v>142</v>
      </c>
      <c r="G80" s="95">
        <v>0</v>
      </c>
      <c r="H80" s="82" t="s">
        <v>140</v>
      </c>
    </row>
    <row r="81" spans="1:8" x14ac:dyDescent="0.2">
      <c r="A81" s="92"/>
      <c r="B81" s="92"/>
      <c r="C81" s="96"/>
      <c r="D81" s="92"/>
      <c r="E81" s="92"/>
      <c r="F81" s="97"/>
      <c r="G81" s="97"/>
      <c r="H81" s="82" t="s">
        <v>140</v>
      </c>
    </row>
    <row r="82" spans="1:8" x14ac:dyDescent="0.2">
      <c r="A82" s="92"/>
      <c r="B82" s="92"/>
      <c r="C82" s="93" t="s">
        <v>156</v>
      </c>
      <c r="D82" s="92"/>
      <c r="E82" s="92"/>
      <c r="F82" s="97"/>
      <c r="G82" s="97"/>
      <c r="H82" s="82" t="s">
        <v>140</v>
      </c>
    </row>
    <row r="83" spans="1:8" x14ac:dyDescent="0.2">
      <c r="A83" s="92"/>
      <c r="B83" s="92"/>
      <c r="C83" s="93" t="s">
        <v>139</v>
      </c>
      <c r="D83" s="92"/>
      <c r="E83" s="92" t="s">
        <v>140</v>
      </c>
      <c r="F83" s="98" t="s">
        <v>142</v>
      </c>
      <c r="G83" s="95">
        <v>0</v>
      </c>
      <c r="H83" s="82" t="s">
        <v>140</v>
      </c>
    </row>
    <row r="84" spans="1:8" x14ac:dyDescent="0.2">
      <c r="A84" s="92"/>
      <c r="B84" s="92"/>
      <c r="C84" s="96"/>
      <c r="D84" s="92"/>
      <c r="E84" s="92"/>
      <c r="F84" s="97"/>
      <c r="G84" s="97"/>
      <c r="H84" s="82" t="s">
        <v>140</v>
      </c>
    </row>
    <row r="85" spans="1:8" x14ac:dyDescent="0.2">
      <c r="A85" s="92"/>
      <c r="B85" s="92"/>
      <c r="C85" s="93" t="s">
        <v>157</v>
      </c>
      <c r="D85" s="92"/>
      <c r="E85" s="92"/>
      <c r="F85" s="97"/>
      <c r="G85" s="97"/>
      <c r="H85" s="82" t="s">
        <v>140</v>
      </c>
    </row>
    <row r="86" spans="1:8" x14ac:dyDescent="0.2">
      <c r="A86" s="87">
        <v>1</v>
      </c>
      <c r="B86" s="88"/>
      <c r="C86" s="88" t="s">
        <v>158</v>
      </c>
      <c r="D86" s="88"/>
      <c r="E86" s="99"/>
      <c r="F86" s="90">
        <v>3292.793024004</v>
      </c>
      <c r="G86" s="91">
        <v>1.8846979999999999E-2</v>
      </c>
      <c r="H86" s="82">
        <v>5.01</v>
      </c>
    </row>
    <row r="87" spans="1:8" x14ac:dyDescent="0.2">
      <c r="A87" s="92"/>
      <c r="B87" s="92"/>
      <c r="C87" s="93" t="s">
        <v>139</v>
      </c>
      <c r="D87" s="92"/>
      <c r="E87" s="92" t="s">
        <v>140</v>
      </c>
      <c r="F87" s="94">
        <v>3292.793024004</v>
      </c>
      <c r="G87" s="95">
        <v>1.8846979999999999E-2</v>
      </c>
      <c r="H87" s="82" t="s">
        <v>140</v>
      </c>
    </row>
    <row r="88" spans="1:8" x14ac:dyDescent="0.2">
      <c r="A88" s="92"/>
      <c r="B88" s="92"/>
      <c r="C88" s="96"/>
      <c r="D88" s="92"/>
      <c r="E88" s="92"/>
      <c r="F88" s="97"/>
      <c r="G88" s="97"/>
      <c r="H88" s="82" t="s">
        <v>140</v>
      </c>
    </row>
    <row r="89" spans="1:8" x14ac:dyDescent="0.2">
      <c r="A89" s="92"/>
      <c r="B89" s="92"/>
      <c r="C89" s="93" t="s">
        <v>159</v>
      </c>
      <c r="D89" s="92"/>
      <c r="E89" s="92"/>
      <c r="F89" s="94">
        <v>3292.793024004</v>
      </c>
      <c r="G89" s="95">
        <v>1.8846979999999999E-2</v>
      </c>
      <c r="H89" s="82" t="s">
        <v>140</v>
      </c>
    </row>
    <row r="90" spans="1:8" x14ac:dyDescent="0.2">
      <c r="A90" s="92"/>
      <c r="B90" s="92"/>
      <c r="C90" s="97"/>
      <c r="D90" s="92"/>
      <c r="E90" s="92"/>
      <c r="F90" s="92"/>
      <c r="G90" s="92"/>
      <c r="H90" s="82" t="s">
        <v>140</v>
      </c>
    </row>
    <row r="91" spans="1:8" x14ac:dyDescent="0.2">
      <c r="A91" s="92"/>
      <c r="B91" s="92"/>
      <c r="C91" s="93" t="s">
        <v>160</v>
      </c>
      <c r="D91" s="92"/>
      <c r="E91" s="92"/>
      <c r="F91" s="92"/>
      <c r="G91" s="92"/>
      <c r="H91" s="82" t="s">
        <v>140</v>
      </c>
    </row>
    <row r="92" spans="1:8" x14ac:dyDescent="0.2">
      <c r="A92" s="92"/>
      <c r="B92" s="92"/>
      <c r="C92" s="93" t="s">
        <v>161</v>
      </c>
      <c r="D92" s="92"/>
      <c r="E92" s="92"/>
      <c r="F92" s="92"/>
      <c r="G92" s="92"/>
      <c r="H92" s="82" t="s">
        <v>140</v>
      </c>
    </row>
    <row r="93" spans="1:8" x14ac:dyDescent="0.2">
      <c r="A93" s="92"/>
      <c r="B93" s="92"/>
      <c r="C93" s="93" t="s">
        <v>139</v>
      </c>
      <c r="D93" s="92"/>
      <c r="E93" s="92" t="s">
        <v>140</v>
      </c>
      <c r="F93" s="98" t="s">
        <v>142</v>
      </c>
      <c r="G93" s="95">
        <v>0</v>
      </c>
      <c r="H93" s="82" t="s">
        <v>140</v>
      </c>
    </row>
    <row r="94" spans="1:8" x14ac:dyDescent="0.2">
      <c r="A94" s="92"/>
      <c r="B94" s="92"/>
      <c r="C94" s="96"/>
      <c r="D94" s="92"/>
      <c r="E94" s="92"/>
      <c r="F94" s="97"/>
      <c r="G94" s="97"/>
      <c r="H94" s="82" t="s">
        <v>140</v>
      </c>
    </row>
    <row r="95" spans="1:8" x14ac:dyDescent="0.2">
      <c r="A95" s="92"/>
      <c r="B95" s="92"/>
      <c r="C95" s="93" t="s">
        <v>162</v>
      </c>
      <c r="D95" s="92"/>
      <c r="E95" s="92"/>
      <c r="F95" s="92"/>
      <c r="G95" s="92"/>
      <c r="H95" s="82" t="s">
        <v>140</v>
      </c>
    </row>
    <row r="96" spans="1:8" x14ac:dyDescent="0.2">
      <c r="A96" s="92"/>
      <c r="B96" s="92"/>
      <c r="C96" s="93" t="s">
        <v>163</v>
      </c>
      <c r="D96" s="92"/>
      <c r="E96" s="92"/>
      <c r="F96" s="92"/>
      <c r="G96" s="92"/>
      <c r="H96" s="82" t="s">
        <v>140</v>
      </c>
    </row>
    <row r="97" spans="1:17" x14ac:dyDescent="0.2">
      <c r="A97" s="92"/>
      <c r="B97" s="92"/>
      <c r="C97" s="93" t="s">
        <v>139</v>
      </c>
      <c r="D97" s="92"/>
      <c r="E97" s="92" t="s">
        <v>140</v>
      </c>
      <c r="F97" s="98" t="s">
        <v>142</v>
      </c>
      <c r="G97" s="95">
        <v>0</v>
      </c>
      <c r="H97" s="82" t="s">
        <v>140</v>
      </c>
    </row>
    <row r="98" spans="1:17" x14ac:dyDescent="0.2">
      <c r="A98" s="92"/>
      <c r="B98" s="92"/>
      <c r="C98" s="96"/>
      <c r="D98" s="92"/>
      <c r="E98" s="92"/>
      <c r="F98" s="97"/>
      <c r="G98" s="97"/>
      <c r="H98" s="82" t="s">
        <v>140</v>
      </c>
    </row>
    <row r="99" spans="1:17" x14ac:dyDescent="0.2">
      <c r="A99" s="92"/>
      <c r="B99" s="92"/>
      <c r="C99" s="93" t="s">
        <v>164</v>
      </c>
      <c r="D99" s="92"/>
      <c r="E99" s="92"/>
      <c r="F99" s="97"/>
      <c r="G99" s="97"/>
      <c r="H99" s="82" t="s">
        <v>140</v>
      </c>
    </row>
    <row r="100" spans="1:17" x14ac:dyDescent="0.2">
      <c r="A100" s="92"/>
      <c r="B100" s="92"/>
      <c r="C100" s="93" t="s">
        <v>139</v>
      </c>
      <c r="D100" s="92"/>
      <c r="E100" s="92" t="s">
        <v>140</v>
      </c>
      <c r="F100" s="98" t="s">
        <v>142</v>
      </c>
      <c r="G100" s="95">
        <v>0</v>
      </c>
      <c r="H100" s="82" t="s">
        <v>140</v>
      </c>
    </row>
    <row r="101" spans="1:17" x14ac:dyDescent="0.2">
      <c r="A101" s="92"/>
      <c r="B101" s="92"/>
      <c r="C101" s="96"/>
      <c r="D101" s="92"/>
      <c r="E101" s="92"/>
      <c r="F101" s="97"/>
      <c r="G101" s="97"/>
      <c r="H101" s="82" t="s">
        <v>140</v>
      </c>
    </row>
    <row r="102" spans="1:17" x14ac:dyDescent="0.2">
      <c r="A102" s="99"/>
      <c r="B102" s="88"/>
      <c r="C102" s="88" t="s">
        <v>165</v>
      </c>
      <c r="D102" s="88"/>
      <c r="E102" s="99"/>
      <c r="F102" s="90">
        <v>-2626.0971215099999</v>
      </c>
      <c r="G102" s="91">
        <v>-1.5031009999999999E-2</v>
      </c>
      <c r="H102" s="82" t="s">
        <v>140</v>
      </c>
    </row>
    <row r="103" spans="1:17" x14ac:dyDescent="0.2">
      <c r="A103" s="96"/>
      <c r="B103" s="96"/>
      <c r="C103" s="93" t="s">
        <v>166</v>
      </c>
      <c r="D103" s="97"/>
      <c r="E103" s="97"/>
      <c r="F103" s="94">
        <v>174711.982119694</v>
      </c>
      <c r="G103" s="100">
        <v>1.0000000099999999</v>
      </c>
      <c r="H103" s="82" t="s">
        <v>140</v>
      </c>
    </row>
    <row r="104" spans="1:17" x14ac:dyDescent="0.2">
      <c r="A104" s="101"/>
      <c r="B104" s="101"/>
      <c r="C104" s="102"/>
      <c r="D104" s="103"/>
      <c r="E104" s="103"/>
      <c r="F104" s="104"/>
      <c r="G104" s="105"/>
      <c r="H104" s="106"/>
    </row>
    <row r="105" spans="1:17" x14ac:dyDescent="0.2">
      <c r="A105" s="101"/>
      <c r="B105" s="192" t="s">
        <v>933</v>
      </c>
      <c r="C105" s="192"/>
      <c r="D105" s="192"/>
      <c r="E105" s="192"/>
      <c r="F105" s="192"/>
      <c r="G105" s="192"/>
      <c r="H105" s="192"/>
      <c r="J105" s="12"/>
    </row>
    <row r="106" spans="1:17" x14ac:dyDescent="0.2">
      <c r="A106" s="101"/>
      <c r="B106" s="192" t="s">
        <v>934</v>
      </c>
      <c r="C106" s="192"/>
      <c r="D106" s="192"/>
      <c r="E106" s="192"/>
      <c r="F106" s="192"/>
      <c r="G106" s="192"/>
      <c r="H106" s="192"/>
      <c r="J106" s="12"/>
    </row>
    <row r="107" spans="1:17" x14ac:dyDescent="0.2">
      <c r="A107" s="101"/>
      <c r="B107" s="192" t="s">
        <v>935</v>
      </c>
      <c r="C107" s="192"/>
      <c r="D107" s="192"/>
      <c r="E107" s="192"/>
      <c r="F107" s="192"/>
      <c r="G107" s="192"/>
      <c r="H107" s="192"/>
      <c r="J107" s="12"/>
    </row>
    <row r="108" spans="1:17" s="109" customFormat="1" ht="52.5" customHeight="1" x14ac:dyDescent="0.25">
      <c r="A108" s="108"/>
      <c r="B108" s="193" t="s">
        <v>936</v>
      </c>
      <c r="C108" s="193"/>
      <c r="D108" s="193"/>
      <c r="E108" s="193"/>
      <c r="F108" s="193"/>
      <c r="G108" s="193"/>
      <c r="H108" s="193"/>
      <c r="I108"/>
      <c r="J108" s="12"/>
      <c r="K108"/>
      <c r="L108"/>
      <c r="M108"/>
      <c r="N108"/>
      <c r="O108"/>
      <c r="P108"/>
      <c r="Q108"/>
    </row>
    <row r="109" spans="1:17" x14ac:dyDescent="0.2">
      <c r="A109" s="101"/>
      <c r="B109" s="192" t="s">
        <v>937</v>
      </c>
      <c r="C109" s="192"/>
      <c r="D109" s="192"/>
      <c r="E109" s="192"/>
      <c r="F109" s="192"/>
      <c r="G109" s="192"/>
      <c r="H109" s="192"/>
      <c r="J109" s="12"/>
    </row>
    <row r="110" spans="1:17" x14ac:dyDescent="0.2">
      <c r="A110" s="101"/>
      <c r="B110" s="101"/>
      <c r="C110" s="101"/>
      <c r="D110" s="103"/>
      <c r="E110" s="103"/>
      <c r="F110" s="103"/>
      <c r="G110" s="103"/>
    </row>
    <row r="111" spans="1:17" x14ac:dyDescent="0.2">
      <c r="A111" s="101"/>
      <c r="B111" s="195" t="s">
        <v>167</v>
      </c>
      <c r="C111" s="196"/>
      <c r="D111" s="197"/>
      <c r="E111" s="110"/>
      <c r="F111" s="103"/>
      <c r="G111" s="103"/>
    </row>
    <row r="112" spans="1:17" ht="27.75" customHeight="1" x14ac:dyDescent="0.2">
      <c r="A112" s="101"/>
      <c r="B112" s="189" t="s">
        <v>168</v>
      </c>
      <c r="C112" s="190"/>
      <c r="D112" s="81" t="s">
        <v>169</v>
      </c>
      <c r="E112" s="110"/>
      <c r="F112" s="103"/>
      <c r="G112" s="103"/>
    </row>
    <row r="113" spans="1:10" x14ac:dyDescent="0.2">
      <c r="A113" s="101"/>
      <c r="B113" s="189" t="s">
        <v>939</v>
      </c>
      <c r="C113" s="190"/>
      <c r="D113" s="81" t="s">
        <v>169</v>
      </c>
      <c r="E113" s="110"/>
      <c r="F113" s="103"/>
      <c r="G113" s="103"/>
    </row>
    <row r="114" spans="1:10" x14ac:dyDescent="0.2">
      <c r="A114" s="101"/>
      <c r="B114" s="189" t="s">
        <v>170</v>
      </c>
      <c r="C114" s="190"/>
      <c r="D114" s="111" t="s">
        <v>140</v>
      </c>
      <c r="E114" s="110"/>
      <c r="F114" s="103"/>
      <c r="G114" s="103"/>
    </row>
    <row r="115" spans="1:10" x14ac:dyDescent="0.2">
      <c r="A115" s="112"/>
      <c r="B115" s="113" t="s">
        <v>140</v>
      </c>
      <c r="C115" s="113" t="s">
        <v>940</v>
      </c>
      <c r="D115" s="113" t="s">
        <v>171</v>
      </c>
      <c r="E115" s="112"/>
      <c r="F115" s="112"/>
      <c r="G115" s="112"/>
      <c r="H115" s="112"/>
      <c r="J115" s="12"/>
    </row>
    <row r="116" spans="1:10" x14ac:dyDescent="0.2">
      <c r="A116" s="112"/>
      <c r="B116" s="114" t="s">
        <v>172</v>
      </c>
      <c r="C116" s="115">
        <v>46234</v>
      </c>
      <c r="D116" s="115">
        <v>46265</v>
      </c>
      <c r="E116" s="112"/>
      <c r="F116" s="112"/>
      <c r="G116" s="112"/>
      <c r="J116" s="12"/>
    </row>
    <row r="117" spans="1:10" x14ac:dyDescent="0.2">
      <c r="A117" s="112"/>
      <c r="B117" s="84" t="s">
        <v>173</v>
      </c>
      <c r="C117" s="116">
        <v>11.4948</v>
      </c>
      <c r="D117" s="116">
        <v>12.1007</v>
      </c>
      <c r="E117" s="112"/>
      <c r="F117" s="107"/>
      <c r="G117" s="117"/>
    </row>
    <row r="118" spans="1:10" x14ac:dyDescent="0.2">
      <c r="A118" s="112"/>
      <c r="B118" s="84" t="s">
        <v>941</v>
      </c>
      <c r="C118" s="116">
        <v>11.4948</v>
      </c>
      <c r="D118" s="116">
        <v>12.1007</v>
      </c>
      <c r="E118" s="112"/>
      <c r="F118" s="107"/>
      <c r="G118" s="117"/>
    </row>
    <row r="119" spans="1:10" x14ac:dyDescent="0.2">
      <c r="A119" s="112"/>
      <c r="B119" s="84" t="s">
        <v>174</v>
      </c>
      <c r="C119" s="116">
        <v>11.1257</v>
      </c>
      <c r="D119" s="116">
        <v>11.6976</v>
      </c>
      <c r="E119" s="112"/>
      <c r="F119" s="107"/>
      <c r="G119" s="117"/>
    </row>
    <row r="120" spans="1:10" x14ac:dyDescent="0.2">
      <c r="A120" s="112"/>
      <c r="B120" s="84" t="s">
        <v>942</v>
      </c>
      <c r="C120" s="116">
        <v>11.1257</v>
      </c>
      <c r="D120" s="116">
        <v>11.6976</v>
      </c>
      <c r="E120" s="112"/>
      <c r="F120" s="107"/>
      <c r="G120" s="117"/>
    </row>
    <row r="121" spans="1:10" x14ac:dyDescent="0.2">
      <c r="A121" s="112"/>
      <c r="B121" s="112"/>
      <c r="C121" s="112"/>
      <c r="D121" s="112"/>
      <c r="E121" s="112"/>
      <c r="F121" s="112"/>
      <c r="G121" s="112"/>
    </row>
    <row r="122" spans="1:10" x14ac:dyDescent="0.2">
      <c r="A122" s="112"/>
      <c r="B122" s="189" t="s">
        <v>943</v>
      </c>
      <c r="C122" s="190"/>
      <c r="D122" s="81" t="s">
        <v>169</v>
      </c>
      <c r="E122" s="112"/>
      <c r="F122" s="112"/>
      <c r="G122" s="112"/>
    </row>
    <row r="123" spans="1:10" x14ac:dyDescent="0.2">
      <c r="A123" s="112"/>
      <c r="B123" s="118"/>
      <c r="C123" s="118"/>
      <c r="D123" s="118"/>
      <c r="E123" s="112"/>
      <c r="F123" s="112"/>
      <c r="G123" s="112"/>
    </row>
    <row r="124" spans="1:10" x14ac:dyDescent="0.2">
      <c r="A124" s="112"/>
      <c r="B124" s="189" t="s">
        <v>176</v>
      </c>
      <c r="C124" s="190"/>
      <c r="D124" s="81" t="s">
        <v>169</v>
      </c>
      <c r="E124" s="120"/>
      <c r="F124" s="112"/>
      <c r="G124" s="112"/>
    </row>
    <row r="125" spans="1:10" x14ac:dyDescent="0.2">
      <c r="A125" s="112"/>
      <c r="B125" s="189" t="s">
        <v>177</v>
      </c>
      <c r="C125" s="190"/>
      <c r="D125" s="81" t="s">
        <v>169</v>
      </c>
      <c r="E125" s="120"/>
      <c r="F125" s="112"/>
      <c r="G125" s="112"/>
    </row>
    <row r="126" spans="1:10" ht="12.75" customHeight="1" x14ac:dyDescent="0.2">
      <c r="A126" s="112"/>
      <c r="B126" s="189" t="s">
        <v>178</v>
      </c>
      <c r="C126" s="190"/>
      <c r="D126" s="81" t="s">
        <v>169</v>
      </c>
      <c r="E126" s="120"/>
      <c r="F126" s="112"/>
      <c r="G126" s="112"/>
    </row>
    <row r="127" spans="1:10" x14ac:dyDescent="0.2">
      <c r="A127" s="112"/>
      <c r="B127" s="189" t="s">
        <v>179</v>
      </c>
      <c r="C127" s="190"/>
      <c r="D127" s="121">
        <v>1.2159557207272378</v>
      </c>
      <c r="E127" s="112"/>
      <c r="F127" s="107"/>
      <c r="G127" s="117"/>
    </row>
    <row r="129" spans="2:4" x14ac:dyDescent="0.2">
      <c r="B129" s="191" t="s">
        <v>944</v>
      </c>
      <c r="C129" s="191"/>
    </row>
    <row r="131" spans="2:4" ht="153.75" customHeight="1" x14ac:dyDescent="0.2"/>
    <row r="134" spans="2:4" x14ac:dyDescent="0.2">
      <c r="B134" s="13" t="s">
        <v>945</v>
      </c>
      <c r="C134" s="122"/>
      <c r="D134" s="13"/>
    </row>
    <row r="135" spans="2:4" x14ac:dyDescent="0.2">
      <c r="B135" s="13" t="s">
        <v>1168</v>
      </c>
      <c r="D135" s="13"/>
    </row>
    <row r="136" spans="2:4" ht="165" customHeight="1" x14ac:dyDescent="0.2"/>
    <row r="137" spans="2:4" ht="12.75" customHeight="1" x14ac:dyDescent="0.2"/>
  </sheetData>
  <mergeCells count="18">
    <mergeCell ref="B113:C113"/>
    <mergeCell ref="B114:C114"/>
    <mergeCell ref="B122:C122"/>
    <mergeCell ref="B107:H107"/>
    <mergeCell ref="B108:H108"/>
    <mergeCell ref="B109:H109"/>
    <mergeCell ref="B111:D111"/>
    <mergeCell ref="B112:C112"/>
    <mergeCell ref="A1:H1"/>
    <mergeCell ref="A2:H2"/>
    <mergeCell ref="A3:H3"/>
    <mergeCell ref="B105:H105"/>
    <mergeCell ref="B106:H106"/>
    <mergeCell ref="B124:C124"/>
    <mergeCell ref="B125:C125"/>
    <mergeCell ref="B126:C126"/>
    <mergeCell ref="B127:C127"/>
    <mergeCell ref="B129:C129"/>
  </mergeCells>
  <hyperlinks>
    <hyperlink ref="I1" location="Index!B2" display="Index" xr:uid="{20BB47BE-0827-4EC0-9AEA-84FADB324161}"/>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D43A5-83DC-4A3C-B0CE-3551CBFCF5CC}">
  <sheetPr>
    <outlinePr summaryBelow="0" summaryRight="0"/>
  </sheetPr>
  <dimension ref="A1:Q156"/>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710937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886</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47</v>
      </c>
      <c r="C7" s="88" t="s">
        <v>48</v>
      </c>
      <c r="D7" s="88" t="s">
        <v>44</v>
      </c>
      <c r="E7" s="89">
        <v>897500</v>
      </c>
      <c r="F7" s="90">
        <v>13049.65</v>
      </c>
      <c r="G7" s="91">
        <v>6.6490519999999997E-2</v>
      </c>
      <c r="H7" s="82" t="s">
        <v>140</v>
      </c>
    </row>
    <row r="8" spans="1:9" x14ac:dyDescent="0.2">
      <c r="A8" s="87">
        <v>2</v>
      </c>
      <c r="B8" s="88" t="s">
        <v>462</v>
      </c>
      <c r="C8" s="88" t="s">
        <v>463</v>
      </c>
      <c r="D8" s="88" t="s">
        <v>44</v>
      </c>
      <c r="E8" s="89">
        <v>1525000</v>
      </c>
      <c r="F8" s="90">
        <v>10812.25</v>
      </c>
      <c r="G8" s="91">
        <v>5.5090529999999999E-2</v>
      </c>
      <c r="H8" s="82" t="s">
        <v>140</v>
      </c>
    </row>
    <row r="9" spans="1:9" x14ac:dyDescent="0.2">
      <c r="A9" s="87">
        <v>3</v>
      </c>
      <c r="B9" s="88" t="s">
        <v>411</v>
      </c>
      <c r="C9" s="88" t="s">
        <v>412</v>
      </c>
      <c r="D9" s="88" t="s">
        <v>44</v>
      </c>
      <c r="E9" s="89">
        <v>665000</v>
      </c>
      <c r="F9" s="90">
        <v>8645</v>
      </c>
      <c r="G9" s="91">
        <v>4.4047969999999999E-2</v>
      </c>
      <c r="H9" s="82" t="s">
        <v>140</v>
      </c>
    </row>
    <row r="10" spans="1:9" x14ac:dyDescent="0.2">
      <c r="A10" s="87">
        <v>4</v>
      </c>
      <c r="B10" s="88" t="s">
        <v>42</v>
      </c>
      <c r="C10" s="88" t="s">
        <v>43</v>
      </c>
      <c r="D10" s="88" t="s">
        <v>44</v>
      </c>
      <c r="E10" s="89">
        <v>687000</v>
      </c>
      <c r="F10" s="90">
        <v>7282.2</v>
      </c>
      <c r="G10" s="91">
        <v>3.7104230000000002E-2</v>
      </c>
      <c r="H10" s="82" t="s">
        <v>140</v>
      </c>
    </row>
    <row r="11" spans="1:9" x14ac:dyDescent="0.2">
      <c r="A11" s="87">
        <v>5</v>
      </c>
      <c r="B11" s="88" t="s">
        <v>14</v>
      </c>
      <c r="C11" s="88" t="s">
        <v>15</v>
      </c>
      <c r="D11" s="88" t="s">
        <v>16</v>
      </c>
      <c r="E11" s="89">
        <v>396000</v>
      </c>
      <c r="F11" s="90">
        <v>7175.1239999999998</v>
      </c>
      <c r="G11" s="91">
        <v>3.655866E-2</v>
      </c>
      <c r="H11" s="82" t="s">
        <v>140</v>
      </c>
    </row>
    <row r="12" spans="1:9" x14ac:dyDescent="0.2">
      <c r="A12" s="87">
        <v>6</v>
      </c>
      <c r="B12" s="88" t="s">
        <v>11</v>
      </c>
      <c r="C12" s="88" t="s">
        <v>12</v>
      </c>
      <c r="D12" s="88" t="s">
        <v>13</v>
      </c>
      <c r="E12" s="89">
        <v>172288</v>
      </c>
      <c r="F12" s="90">
        <v>6968.8773119999996</v>
      </c>
      <c r="G12" s="91">
        <v>3.5507789999999997E-2</v>
      </c>
      <c r="H12" s="82" t="s">
        <v>140</v>
      </c>
    </row>
    <row r="13" spans="1:9" x14ac:dyDescent="0.2">
      <c r="A13" s="87">
        <v>7</v>
      </c>
      <c r="B13" s="88" t="s">
        <v>17</v>
      </c>
      <c r="C13" s="88" t="s">
        <v>18</v>
      </c>
      <c r="D13" s="88" t="s">
        <v>19</v>
      </c>
      <c r="E13" s="89">
        <v>530000</v>
      </c>
      <c r="F13" s="90">
        <v>6768.1</v>
      </c>
      <c r="G13" s="91">
        <v>3.4484790000000001E-2</v>
      </c>
      <c r="H13" s="82" t="s">
        <v>140</v>
      </c>
    </row>
    <row r="14" spans="1:9" x14ac:dyDescent="0.2">
      <c r="A14" s="87">
        <v>8</v>
      </c>
      <c r="B14" s="88" t="s">
        <v>684</v>
      </c>
      <c r="C14" s="88" t="s">
        <v>685</v>
      </c>
      <c r="D14" s="88" t="s">
        <v>190</v>
      </c>
      <c r="E14" s="89">
        <v>581419</v>
      </c>
      <c r="F14" s="90">
        <v>6592.1286220000002</v>
      </c>
      <c r="G14" s="91">
        <v>3.3588180000000002E-2</v>
      </c>
      <c r="H14" s="82" t="s">
        <v>140</v>
      </c>
    </row>
    <row r="15" spans="1:9" x14ac:dyDescent="0.2">
      <c r="A15" s="87">
        <v>9</v>
      </c>
      <c r="B15" s="88" t="s">
        <v>464</v>
      </c>
      <c r="C15" s="88" t="s">
        <v>465</v>
      </c>
      <c r="D15" s="88" t="s">
        <v>44</v>
      </c>
      <c r="E15" s="89">
        <v>1500000</v>
      </c>
      <c r="F15" s="90">
        <v>6291</v>
      </c>
      <c r="G15" s="91">
        <v>3.205388E-2</v>
      </c>
      <c r="H15" s="82" t="s">
        <v>140</v>
      </c>
    </row>
    <row r="16" spans="1:9" x14ac:dyDescent="0.2">
      <c r="A16" s="87">
        <v>10</v>
      </c>
      <c r="B16" s="88" t="s">
        <v>29</v>
      </c>
      <c r="C16" s="88" t="s">
        <v>30</v>
      </c>
      <c r="D16" s="88" t="s">
        <v>31</v>
      </c>
      <c r="E16" s="89">
        <v>298419</v>
      </c>
      <c r="F16" s="90">
        <v>6265.0084859999997</v>
      </c>
      <c r="G16" s="91">
        <v>3.1921440000000002E-2</v>
      </c>
      <c r="H16" s="82" t="s">
        <v>140</v>
      </c>
    </row>
    <row r="17" spans="1:8" x14ac:dyDescent="0.2">
      <c r="A17" s="87">
        <v>11</v>
      </c>
      <c r="B17" s="88" t="s">
        <v>333</v>
      </c>
      <c r="C17" s="88" t="s">
        <v>334</v>
      </c>
      <c r="D17" s="88" t="s">
        <v>232</v>
      </c>
      <c r="E17" s="89">
        <v>139976</v>
      </c>
      <c r="F17" s="90">
        <v>4594.0123199999998</v>
      </c>
      <c r="G17" s="91">
        <v>2.340739E-2</v>
      </c>
      <c r="H17" s="82" t="s">
        <v>140</v>
      </c>
    </row>
    <row r="18" spans="1:8" ht="25.5" x14ac:dyDescent="0.2">
      <c r="A18" s="87">
        <v>12</v>
      </c>
      <c r="B18" s="88" t="s">
        <v>23</v>
      </c>
      <c r="C18" s="88" t="s">
        <v>24</v>
      </c>
      <c r="D18" s="88" t="s">
        <v>25</v>
      </c>
      <c r="E18" s="89">
        <v>40000</v>
      </c>
      <c r="F18" s="90">
        <v>4580</v>
      </c>
      <c r="G18" s="91">
        <v>2.3335999999999999E-2</v>
      </c>
      <c r="H18" s="82" t="s">
        <v>140</v>
      </c>
    </row>
    <row r="19" spans="1:8" x14ac:dyDescent="0.2">
      <c r="A19" s="87">
        <v>13</v>
      </c>
      <c r="B19" s="88" t="s">
        <v>317</v>
      </c>
      <c r="C19" s="88" t="s">
        <v>318</v>
      </c>
      <c r="D19" s="88" t="s">
        <v>227</v>
      </c>
      <c r="E19" s="89">
        <v>1272500</v>
      </c>
      <c r="F19" s="90">
        <v>4175.0725000000002</v>
      </c>
      <c r="G19" s="91">
        <v>2.127281E-2</v>
      </c>
      <c r="H19" s="82" t="s">
        <v>140</v>
      </c>
    </row>
    <row r="20" spans="1:8" x14ac:dyDescent="0.2">
      <c r="A20" s="87">
        <v>14</v>
      </c>
      <c r="B20" s="88" t="s">
        <v>199</v>
      </c>
      <c r="C20" s="88" t="s">
        <v>200</v>
      </c>
      <c r="D20" s="88" t="s">
        <v>44</v>
      </c>
      <c r="E20" s="89">
        <v>377500</v>
      </c>
      <c r="F20" s="90">
        <v>3837.665</v>
      </c>
      <c r="G20" s="91">
        <v>1.9553649999999999E-2</v>
      </c>
      <c r="H20" s="82" t="s">
        <v>140</v>
      </c>
    </row>
    <row r="21" spans="1:8" x14ac:dyDescent="0.2">
      <c r="A21" s="87">
        <v>15</v>
      </c>
      <c r="B21" s="88" t="s">
        <v>482</v>
      </c>
      <c r="C21" s="88" t="s">
        <v>483</v>
      </c>
      <c r="D21" s="88" t="s">
        <v>232</v>
      </c>
      <c r="E21" s="89">
        <v>21500</v>
      </c>
      <c r="F21" s="90">
        <v>3768.09</v>
      </c>
      <c r="G21" s="91">
        <v>1.919916E-2</v>
      </c>
      <c r="H21" s="82" t="s">
        <v>140</v>
      </c>
    </row>
    <row r="22" spans="1:8" x14ac:dyDescent="0.2">
      <c r="A22" s="87">
        <v>16</v>
      </c>
      <c r="B22" s="88" t="s">
        <v>61</v>
      </c>
      <c r="C22" s="88" t="s">
        <v>62</v>
      </c>
      <c r="D22" s="88" t="s">
        <v>37</v>
      </c>
      <c r="E22" s="89">
        <v>88021</v>
      </c>
      <c r="F22" s="90">
        <v>3434.2273359999999</v>
      </c>
      <c r="G22" s="91">
        <v>1.7498059999999999E-2</v>
      </c>
      <c r="H22" s="82" t="s">
        <v>140</v>
      </c>
    </row>
    <row r="23" spans="1:8" ht="51" x14ac:dyDescent="0.2">
      <c r="A23" s="87">
        <v>17</v>
      </c>
      <c r="B23" s="88" t="s">
        <v>404</v>
      </c>
      <c r="C23" s="88" t="s">
        <v>405</v>
      </c>
      <c r="D23" s="88" t="s">
        <v>126</v>
      </c>
      <c r="E23" s="89">
        <v>677000</v>
      </c>
      <c r="F23" s="90">
        <v>3189.3470000000002</v>
      </c>
      <c r="G23" s="91">
        <v>1.625035E-2</v>
      </c>
      <c r="H23" s="82" t="s">
        <v>140</v>
      </c>
    </row>
    <row r="24" spans="1:8" ht="25.5" x14ac:dyDescent="0.2">
      <c r="A24" s="87">
        <v>18</v>
      </c>
      <c r="B24" s="88" t="s">
        <v>769</v>
      </c>
      <c r="C24" s="88" t="s">
        <v>770</v>
      </c>
      <c r="D24" s="88" t="s">
        <v>215</v>
      </c>
      <c r="E24" s="89">
        <v>270000</v>
      </c>
      <c r="F24" s="90">
        <v>3135.51</v>
      </c>
      <c r="G24" s="91">
        <v>1.597604E-2</v>
      </c>
      <c r="H24" s="82" t="s">
        <v>140</v>
      </c>
    </row>
    <row r="25" spans="1:8" x14ac:dyDescent="0.2">
      <c r="A25" s="87">
        <v>19</v>
      </c>
      <c r="B25" s="88" t="s">
        <v>20</v>
      </c>
      <c r="C25" s="88" t="s">
        <v>21</v>
      </c>
      <c r="D25" s="88" t="s">
        <v>22</v>
      </c>
      <c r="E25" s="89">
        <v>950000</v>
      </c>
      <c r="F25" s="90">
        <v>3110.3</v>
      </c>
      <c r="G25" s="91">
        <v>1.5847590000000002E-2</v>
      </c>
      <c r="H25" s="82" t="s">
        <v>140</v>
      </c>
    </row>
    <row r="26" spans="1:8" x14ac:dyDescent="0.2">
      <c r="A26" s="87">
        <v>20</v>
      </c>
      <c r="B26" s="88" t="s">
        <v>807</v>
      </c>
      <c r="C26" s="88" t="s">
        <v>808</v>
      </c>
      <c r="D26" s="88" t="s">
        <v>282</v>
      </c>
      <c r="E26" s="89">
        <v>200000</v>
      </c>
      <c r="F26" s="90">
        <v>2980</v>
      </c>
      <c r="G26" s="91">
        <v>1.518368E-2</v>
      </c>
      <c r="H26" s="82" t="s">
        <v>140</v>
      </c>
    </row>
    <row r="27" spans="1:8" x14ac:dyDescent="0.2">
      <c r="A27" s="87">
        <v>21</v>
      </c>
      <c r="B27" s="88" t="s">
        <v>87</v>
      </c>
      <c r="C27" s="88" t="s">
        <v>88</v>
      </c>
      <c r="D27" s="88" t="s">
        <v>31</v>
      </c>
      <c r="E27" s="89">
        <v>56300</v>
      </c>
      <c r="F27" s="90">
        <v>2874.1149999999998</v>
      </c>
      <c r="G27" s="91">
        <v>1.464418E-2</v>
      </c>
      <c r="H27" s="82" t="s">
        <v>140</v>
      </c>
    </row>
    <row r="28" spans="1:8" x14ac:dyDescent="0.2">
      <c r="A28" s="87">
        <v>22</v>
      </c>
      <c r="B28" s="88" t="s">
        <v>230</v>
      </c>
      <c r="C28" s="88" t="s">
        <v>231</v>
      </c>
      <c r="D28" s="88" t="s">
        <v>232</v>
      </c>
      <c r="E28" s="89">
        <v>66000</v>
      </c>
      <c r="F28" s="90">
        <v>2865.2579999999998</v>
      </c>
      <c r="G28" s="91">
        <v>1.4599050000000001E-2</v>
      </c>
      <c r="H28" s="82" t="s">
        <v>140</v>
      </c>
    </row>
    <row r="29" spans="1:8" ht="25.5" x14ac:dyDescent="0.2">
      <c r="A29" s="87">
        <v>23</v>
      </c>
      <c r="B29" s="88" t="s">
        <v>254</v>
      </c>
      <c r="C29" s="88" t="s">
        <v>255</v>
      </c>
      <c r="D29" s="88" t="s">
        <v>215</v>
      </c>
      <c r="E29" s="89">
        <v>53000</v>
      </c>
      <c r="F29" s="90">
        <v>2824.6350000000002</v>
      </c>
      <c r="G29" s="91">
        <v>1.439207E-2</v>
      </c>
      <c r="H29" s="82" t="s">
        <v>140</v>
      </c>
    </row>
    <row r="30" spans="1:8" x14ac:dyDescent="0.2">
      <c r="A30" s="87">
        <v>24</v>
      </c>
      <c r="B30" s="88" t="s">
        <v>327</v>
      </c>
      <c r="C30" s="88" t="s">
        <v>328</v>
      </c>
      <c r="D30" s="88" t="s">
        <v>245</v>
      </c>
      <c r="E30" s="89">
        <v>174686</v>
      </c>
      <c r="F30" s="90">
        <v>2791.3075939999999</v>
      </c>
      <c r="G30" s="91">
        <v>1.422226E-2</v>
      </c>
      <c r="H30" s="82" t="s">
        <v>140</v>
      </c>
    </row>
    <row r="31" spans="1:8" x14ac:dyDescent="0.2">
      <c r="A31" s="87">
        <v>25</v>
      </c>
      <c r="B31" s="88" t="s">
        <v>75</v>
      </c>
      <c r="C31" s="88" t="s">
        <v>76</v>
      </c>
      <c r="D31" s="88" t="s">
        <v>77</v>
      </c>
      <c r="E31" s="89">
        <v>52000</v>
      </c>
      <c r="F31" s="90">
        <v>2721.68</v>
      </c>
      <c r="G31" s="91">
        <v>1.386749E-2</v>
      </c>
      <c r="H31" s="82" t="s">
        <v>140</v>
      </c>
    </row>
    <row r="32" spans="1:8" x14ac:dyDescent="0.2">
      <c r="A32" s="87">
        <v>26</v>
      </c>
      <c r="B32" s="88" t="s">
        <v>276</v>
      </c>
      <c r="C32" s="88" t="s">
        <v>277</v>
      </c>
      <c r="D32" s="88" t="s">
        <v>118</v>
      </c>
      <c r="E32" s="89">
        <v>1944000</v>
      </c>
      <c r="F32" s="90">
        <v>2697.6887999999999</v>
      </c>
      <c r="G32" s="91">
        <v>1.3745250000000001E-2</v>
      </c>
      <c r="H32" s="82" t="s">
        <v>140</v>
      </c>
    </row>
    <row r="33" spans="1:8" x14ac:dyDescent="0.2">
      <c r="A33" s="87">
        <v>27</v>
      </c>
      <c r="B33" s="88" t="s">
        <v>95</v>
      </c>
      <c r="C33" s="88" t="s">
        <v>96</v>
      </c>
      <c r="D33" s="88" t="s">
        <v>97</v>
      </c>
      <c r="E33" s="89">
        <v>1505500</v>
      </c>
      <c r="F33" s="90">
        <v>2672.2624999999998</v>
      </c>
      <c r="G33" s="91">
        <v>1.36157E-2</v>
      </c>
      <c r="H33" s="82" t="s">
        <v>140</v>
      </c>
    </row>
    <row r="34" spans="1:8" x14ac:dyDescent="0.2">
      <c r="A34" s="87">
        <v>28</v>
      </c>
      <c r="B34" s="88" t="s">
        <v>692</v>
      </c>
      <c r="C34" s="88" t="s">
        <v>693</v>
      </c>
      <c r="D34" s="88" t="s">
        <v>190</v>
      </c>
      <c r="E34" s="89">
        <v>201000</v>
      </c>
      <c r="F34" s="90">
        <v>2637.5219999999999</v>
      </c>
      <c r="G34" s="91">
        <v>1.343869E-2</v>
      </c>
      <c r="H34" s="82" t="s">
        <v>140</v>
      </c>
    </row>
    <row r="35" spans="1:8" ht="25.5" x14ac:dyDescent="0.2">
      <c r="A35" s="87">
        <v>29</v>
      </c>
      <c r="B35" s="88" t="s">
        <v>228</v>
      </c>
      <c r="C35" s="88" t="s">
        <v>229</v>
      </c>
      <c r="D35" s="88" t="s">
        <v>203</v>
      </c>
      <c r="E35" s="89">
        <v>220652</v>
      </c>
      <c r="F35" s="90">
        <v>2592.6610000000001</v>
      </c>
      <c r="G35" s="91">
        <v>1.3210120000000001E-2</v>
      </c>
      <c r="H35" s="82" t="s">
        <v>140</v>
      </c>
    </row>
    <row r="36" spans="1:8" x14ac:dyDescent="0.2">
      <c r="A36" s="87">
        <v>30</v>
      </c>
      <c r="B36" s="88" t="s">
        <v>211</v>
      </c>
      <c r="C36" s="88" t="s">
        <v>212</v>
      </c>
      <c r="D36" s="88" t="s">
        <v>112</v>
      </c>
      <c r="E36" s="89">
        <v>132500</v>
      </c>
      <c r="F36" s="90">
        <v>2517.5</v>
      </c>
      <c r="G36" s="91">
        <v>1.2827160000000001E-2</v>
      </c>
      <c r="H36" s="82" t="s">
        <v>140</v>
      </c>
    </row>
    <row r="37" spans="1:8" x14ac:dyDescent="0.2">
      <c r="A37" s="87">
        <v>31</v>
      </c>
      <c r="B37" s="88" t="s">
        <v>241</v>
      </c>
      <c r="C37" s="88" t="s">
        <v>242</v>
      </c>
      <c r="D37" s="88" t="s">
        <v>183</v>
      </c>
      <c r="E37" s="89">
        <v>673809</v>
      </c>
      <c r="F37" s="90">
        <v>2478.943311</v>
      </c>
      <c r="G37" s="91">
        <v>1.26307E-2</v>
      </c>
      <c r="H37" s="82" t="s">
        <v>140</v>
      </c>
    </row>
    <row r="38" spans="1:8" x14ac:dyDescent="0.2">
      <c r="A38" s="87">
        <v>32</v>
      </c>
      <c r="B38" s="88" t="s">
        <v>295</v>
      </c>
      <c r="C38" s="88" t="s">
        <v>296</v>
      </c>
      <c r="D38" s="88" t="s">
        <v>51</v>
      </c>
      <c r="E38" s="89">
        <v>404761</v>
      </c>
      <c r="F38" s="90">
        <v>2475.7206565000001</v>
      </c>
      <c r="G38" s="91">
        <v>1.261428E-2</v>
      </c>
      <c r="H38" s="82" t="s">
        <v>140</v>
      </c>
    </row>
    <row r="39" spans="1:8" x14ac:dyDescent="0.2">
      <c r="A39" s="87">
        <v>33</v>
      </c>
      <c r="B39" s="88" t="s">
        <v>675</v>
      </c>
      <c r="C39" s="88" t="s">
        <v>676</v>
      </c>
      <c r="D39" s="88" t="s">
        <v>28</v>
      </c>
      <c r="E39" s="89">
        <v>51500</v>
      </c>
      <c r="F39" s="90">
        <v>2472.8240000000001</v>
      </c>
      <c r="G39" s="91">
        <v>1.2599519999999999E-2</v>
      </c>
      <c r="H39" s="82" t="s">
        <v>140</v>
      </c>
    </row>
    <row r="40" spans="1:8" x14ac:dyDescent="0.2">
      <c r="A40" s="87">
        <v>34</v>
      </c>
      <c r="B40" s="88" t="s">
        <v>633</v>
      </c>
      <c r="C40" s="88" t="s">
        <v>634</v>
      </c>
      <c r="D40" s="88" t="s">
        <v>635</v>
      </c>
      <c r="E40" s="89">
        <v>955000</v>
      </c>
      <c r="F40" s="90">
        <v>2440.0250000000001</v>
      </c>
      <c r="G40" s="91">
        <v>1.24324E-2</v>
      </c>
      <c r="H40" s="82" t="s">
        <v>140</v>
      </c>
    </row>
    <row r="41" spans="1:8" x14ac:dyDescent="0.2">
      <c r="A41" s="87">
        <v>35</v>
      </c>
      <c r="B41" s="88" t="s">
        <v>235</v>
      </c>
      <c r="C41" s="88" t="s">
        <v>236</v>
      </c>
      <c r="D41" s="88" t="s">
        <v>118</v>
      </c>
      <c r="E41" s="89">
        <v>486500</v>
      </c>
      <c r="F41" s="90">
        <v>2413.04</v>
      </c>
      <c r="G41" s="91">
        <v>1.2294909999999999E-2</v>
      </c>
      <c r="H41" s="82" t="s">
        <v>140</v>
      </c>
    </row>
    <row r="42" spans="1:8" x14ac:dyDescent="0.2">
      <c r="A42" s="87">
        <v>36</v>
      </c>
      <c r="B42" s="88" t="s">
        <v>93</v>
      </c>
      <c r="C42" s="88" t="s">
        <v>94</v>
      </c>
      <c r="D42" s="88" t="s">
        <v>77</v>
      </c>
      <c r="E42" s="89">
        <v>526500</v>
      </c>
      <c r="F42" s="90">
        <v>2401.893</v>
      </c>
      <c r="G42" s="91">
        <v>1.223811E-2</v>
      </c>
      <c r="H42" s="82" t="s">
        <v>140</v>
      </c>
    </row>
    <row r="43" spans="1:8" x14ac:dyDescent="0.2">
      <c r="A43" s="87">
        <v>37</v>
      </c>
      <c r="B43" s="88" t="s">
        <v>119</v>
      </c>
      <c r="C43" s="88" t="s">
        <v>120</v>
      </c>
      <c r="D43" s="88" t="s">
        <v>37</v>
      </c>
      <c r="E43" s="89">
        <v>572977</v>
      </c>
      <c r="F43" s="90">
        <v>2359.8057745000001</v>
      </c>
      <c r="G43" s="91">
        <v>1.202367E-2</v>
      </c>
      <c r="H43" s="82" t="s">
        <v>140</v>
      </c>
    </row>
    <row r="44" spans="1:8" x14ac:dyDescent="0.2">
      <c r="A44" s="87">
        <v>38</v>
      </c>
      <c r="B44" s="88" t="s">
        <v>444</v>
      </c>
      <c r="C44" s="88" t="s">
        <v>445</v>
      </c>
      <c r="D44" s="88" t="s">
        <v>34</v>
      </c>
      <c r="E44" s="89">
        <v>68700</v>
      </c>
      <c r="F44" s="90">
        <v>2349.3339000000001</v>
      </c>
      <c r="G44" s="91">
        <v>1.197032E-2</v>
      </c>
      <c r="H44" s="82" t="s">
        <v>140</v>
      </c>
    </row>
    <row r="45" spans="1:8" x14ac:dyDescent="0.2">
      <c r="A45" s="87">
        <v>39</v>
      </c>
      <c r="B45" s="88" t="s">
        <v>181</v>
      </c>
      <c r="C45" s="88" t="s">
        <v>182</v>
      </c>
      <c r="D45" s="88" t="s">
        <v>183</v>
      </c>
      <c r="E45" s="89">
        <v>629000</v>
      </c>
      <c r="F45" s="90">
        <v>2346.17</v>
      </c>
      <c r="G45" s="91">
        <v>1.19542E-2</v>
      </c>
      <c r="H45" s="82" t="s">
        <v>140</v>
      </c>
    </row>
    <row r="46" spans="1:8" x14ac:dyDescent="0.2">
      <c r="A46" s="87">
        <v>40</v>
      </c>
      <c r="B46" s="88" t="s">
        <v>268</v>
      </c>
      <c r="C46" s="88" t="s">
        <v>269</v>
      </c>
      <c r="D46" s="88" t="s">
        <v>227</v>
      </c>
      <c r="E46" s="89">
        <v>820000</v>
      </c>
      <c r="F46" s="90">
        <v>2311.58</v>
      </c>
      <c r="G46" s="91">
        <v>1.1777950000000001E-2</v>
      </c>
      <c r="H46" s="82" t="s">
        <v>140</v>
      </c>
    </row>
    <row r="47" spans="1:8" x14ac:dyDescent="0.2">
      <c r="A47" s="87">
        <v>41</v>
      </c>
      <c r="B47" s="88" t="s">
        <v>406</v>
      </c>
      <c r="C47" s="88" t="s">
        <v>407</v>
      </c>
      <c r="D47" s="88" t="s">
        <v>44</v>
      </c>
      <c r="E47" s="89">
        <v>1206148</v>
      </c>
      <c r="F47" s="90">
        <v>2275.1569724000001</v>
      </c>
      <c r="G47" s="91">
        <v>1.1592369999999999E-2</v>
      </c>
      <c r="H47" s="82" t="s">
        <v>140</v>
      </c>
    </row>
    <row r="48" spans="1:8" x14ac:dyDescent="0.2">
      <c r="A48" s="87">
        <v>42</v>
      </c>
      <c r="B48" s="88" t="s">
        <v>113</v>
      </c>
      <c r="C48" s="88" t="s">
        <v>114</v>
      </c>
      <c r="D48" s="88" t="s">
        <v>115</v>
      </c>
      <c r="E48" s="89">
        <v>27200</v>
      </c>
      <c r="F48" s="90">
        <v>2072.64</v>
      </c>
      <c r="G48" s="91">
        <v>1.056051E-2</v>
      </c>
      <c r="H48" s="82" t="s">
        <v>140</v>
      </c>
    </row>
    <row r="49" spans="1:8" x14ac:dyDescent="0.2">
      <c r="A49" s="87">
        <v>43</v>
      </c>
      <c r="B49" s="88" t="s">
        <v>194</v>
      </c>
      <c r="C49" s="88" t="s">
        <v>195</v>
      </c>
      <c r="D49" s="88" t="s">
        <v>44</v>
      </c>
      <c r="E49" s="89">
        <v>2400000</v>
      </c>
      <c r="F49" s="90">
        <v>2063.2800000000002</v>
      </c>
      <c r="G49" s="91">
        <v>1.0512820000000001E-2</v>
      </c>
      <c r="H49" s="82" t="s">
        <v>140</v>
      </c>
    </row>
    <row r="50" spans="1:8" ht="25.5" x14ac:dyDescent="0.2">
      <c r="A50" s="87">
        <v>44</v>
      </c>
      <c r="B50" s="88" t="s">
        <v>858</v>
      </c>
      <c r="C50" s="88" t="s">
        <v>859</v>
      </c>
      <c r="D50" s="88" t="s">
        <v>25</v>
      </c>
      <c r="E50" s="89">
        <v>387000</v>
      </c>
      <c r="F50" s="90">
        <v>2054.5830000000001</v>
      </c>
      <c r="G50" s="91">
        <v>1.04685E-2</v>
      </c>
      <c r="H50" s="82" t="s">
        <v>140</v>
      </c>
    </row>
    <row r="51" spans="1:8" x14ac:dyDescent="0.2">
      <c r="A51" s="87">
        <v>45</v>
      </c>
      <c r="B51" s="88" t="s">
        <v>40</v>
      </c>
      <c r="C51" s="88" t="s">
        <v>41</v>
      </c>
      <c r="D51" s="88" t="s">
        <v>13</v>
      </c>
      <c r="E51" s="89">
        <v>144000</v>
      </c>
      <c r="F51" s="90">
        <v>2017.296</v>
      </c>
      <c r="G51" s="91">
        <v>1.0278519999999999E-2</v>
      </c>
      <c r="H51" s="82" t="s">
        <v>140</v>
      </c>
    </row>
    <row r="52" spans="1:8" x14ac:dyDescent="0.2">
      <c r="A52" s="87">
        <v>46</v>
      </c>
      <c r="B52" s="88" t="s">
        <v>196</v>
      </c>
      <c r="C52" s="88" t="s">
        <v>197</v>
      </c>
      <c r="D52" s="88" t="s">
        <v>198</v>
      </c>
      <c r="E52" s="89">
        <v>126500</v>
      </c>
      <c r="F52" s="90">
        <v>1989.9715000000001</v>
      </c>
      <c r="G52" s="91">
        <v>1.013929E-2</v>
      </c>
      <c r="H52" s="82" t="s">
        <v>140</v>
      </c>
    </row>
    <row r="53" spans="1:8" x14ac:dyDescent="0.2">
      <c r="A53" s="87">
        <v>47</v>
      </c>
      <c r="B53" s="88" t="s">
        <v>134</v>
      </c>
      <c r="C53" s="88" t="s">
        <v>135</v>
      </c>
      <c r="D53" s="88" t="s">
        <v>129</v>
      </c>
      <c r="E53" s="89">
        <v>1077000</v>
      </c>
      <c r="F53" s="90">
        <v>1985.4494999999999</v>
      </c>
      <c r="G53" s="91">
        <v>1.011625E-2</v>
      </c>
      <c r="H53" s="82" t="s">
        <v>140</v>
      </c>
    </row>
    <row r="54" spans="1:8" x14ac:dyDescent="0.2">
      <c r="A54" s="87">
        <v>48</v>
      </c>
      <c r="B54" s="88" t="s">
        <v>860</v>
      </c>
      <c r="C54" s="88" t="s">
        <v>861</v>
      </c>
      <c r="D54" s="88" t="s">
        <v>115</v>
      </c>
      <c r="E54" s="89">
        <v>233000</v>
      </c>
      <c r="F54" s="90">
        <v>1871.3395</v>
      </c>
      <c r="G54" s="91">
        <v>9.5348399999999993E-3</v>
      </c>
      <c r="H54" s="82" t="s">
        <v>140</v>
      </c>
    </row>
    <row r="55" spans="1:8" x14ac:dyDescent="0.2">
      <c r="A55" s="87">
        <v>49</v>
      </c>
      <c r="B55" s="88" t="s">
        <v>288</v>
      </c>
      <c r="C55" s="88" t="s">
        <v>289</v>
      </c>
      <c r="D55" s="88" t="s">
        <v>290</v>
      </c>
      <c r="E55" s="89">
        <v>512642</v>
      </c>
      <c r="F55" s="90">
        <v>1866.0168799999999</v>
      </c>
      <c r="G55" s="91">
        <v>9.5077200000000008E-3</v>
      </c>
      <c r="H55" s="82" t="s">
        <v>140</v>
      </c>
    </row>
    <row r="56" spans="1:8" x14ac:dyDescent="0.2">
      <c r="A56" s="87">
        <v>50</v>
      </c>
      <c r="B56" s="88" t="s">
        <v>278</v>
      </c>
      <c r="C56" s="88" t="s">
        <v>279</v>
      </c>
      <c r="D56" s="88" t="s">
        <v>203</v>
      </c>
      <c r="E56" s="89">
        <v>872000</v>
      </c>
      <c r="F56" s="90">
        <v>1674.7632000000001</v>
      </c>
      <c r="G56" s="91">
        <v>8.5332499999999992E-3</v>
      </c>
      <c r="H56" s="82" t="s">
        <v>140</v>
      </c>
    </row>
    <row r="57" spans="1:8" x14ac:dyDescent="0.2">
      <c r="A57" s="87">
        <v>51</v>
      </c>
      <c r="B57" s="88" t="s">
        <v>791</v>
      </c>
      <c r="C57" s="88" t="s">
        <v>792</v>
      </c>
      <c r="D57" s="88" t="s">
        <v>190</v>
      </c>
      <c r="E57" s="89">
        <v>35900</v>
      </c>
      <c r="F57" s="90">
        <v>1629.86</v>
      </c>
      <c r="G57" s="91">
        <v>8.3044599999999996E-3</v>
      </c>
      <c r="H57" s="82" t="s">
        <v>140</v>
      </c>
    </row>
    <row r="58" spans="1:8" x14ac:dyDescent="0.2">
      <c r="A58" s="87">
        <v>52</v>
      </c>
      <c r="B58" s="88" t="s">
        <v>480</v>
      </c>
      <c r="C58" s="88" t="s">
        <v>481</v>
      </c>
      <c r="D58" s="88" t="s">
        <v>34</v>
      </c>
      <c r="E58" s="89">
        <v>171000</v>
      </c>
      <c r="F58" s="90">
        <v>1526.4314999999999</v>
      </c>
      <c r="G58" s="91">
        <v>7.7774699999999999E-3</v>
      </c>
      <c r="H58" s="82" t="s">
        <v>140</v>
      </c>
    </row>
    <row r="59" spans="1:8" ht="25.5" x14ac:dyDescent="0.2">
      <c r="A59" s="87">
        <v>53</v>
      </c>
      <c r="B59" s="88" t="s">
        <v>646</v>
      </c>
      <c r="C59" s="88" t="s">
        <v>647</v>
      </c>
      <c r="D59" s="88" t="s">
        <v>215</v>
      </c>
      <c r="E59" s="89">
        <v>105000</v>
      </c>
      <c r="F59" s="90">
        <v>1479.66</v>
      </c>
      <c r="G59" s="91">
        <v>7.5391599999999996E-3</v>
      </c>
      <c r="H59" s="82" t="s">
        <v>140</v>
      </c>
    </row>
    <row r="60" spans="1:8" x14ac:dyDescent="0.2">
      <c r="A60" s="87">
        <v>54</v>
      </c>
      <c r="B60" s="88" t="s">
        <v>98</v>
      </c>
      <c r="C60" s="88" t="s">
        <v>99</v>
      </c>
      <c r="D60" s="88" t="s">
        <v>22</v>
      </c>
      <c r="E60" s="89">
        <v>120000</v>
      </c>
      <c r="F60" s="90">
        <v>1458.12</v>
      </c>
      <c r="G60" s="91">
        <v>7.42941E-3</v>
      </c>
      <c r="H60" s="82" t="s">
        <v>140</v>
      </c>
    </row>
    <row r="61" spans="1:8" x14ac:dyDescent="0.2">
      <c r="A61" s="92"/>
      <c r="B61" s="92"/>
      <c r="C61" s="93" t="s">
        <v>139</v>
      </c>
      <c r="D61" s="92"/>
      <c r="E61" s="92" t="s">
        <v>140</v>
      </c>
      <c r="F61" s="94">
        <v>193862.09616439999</v>
      </c>
      <c r="G61" s="95">
        <v>0.98776531999999995</v>
      </c>
      <c r="H61" s="82" t="s">
        <v>140</v>
      </c>
    </row>
    <row r="62" spans="1:8" x14ac:dyDescent="0.2">
      <c r="A62" s="92"/>
      <c r="B62" s="92"/>
      <c r="C62" s="96"/>
      <c r="D62" s="92"/>
      <c r="E62" s="92"/>
      <c r="F62" s="97"/>
      <c r="G62" s="97"/>
      <c r="H62" s="82" t="s">
        <v>140</v>
      </c>
    </row>
    <row r="63" spans="1:8" x14ac:dyDescent="0.2">
      <c r="A63" s="92"/>
      <c r="B63" s="92"/>
      <c r="C63" s="93" t="s">
        <v>141</v>
      </c>
      <c r="D63" s="92"/>
      <c r="E63" s="92"/>
      <c r="F63" s="92"/>
      <c r="G63" s="92"/>
      <c r="H63" s="82" t="s">
        <v>140</v>
      </c>
    </row>
    <row r="64" spans="1:8" x14ac:dyDescent="0.2">
      <c r="A64" s="92"/>
      <c r="B64" s="92"/>
      <c r="C64" s="93" t="s">
        <v>139</v>
      </c>
      <c r="D64" s="92"/>
      <c r="E64" s="92" t="s">
        <v>140</v>
      </c>
      <c r="F64" s="98" t="s">
        <v>142</v>
      </c>
      <c r="G64" s="95">
        <v>0</v>
      </c>
      <c r="H64" s="82" t="s">
        <v>140</v>
      </c>
    </row>
    <row r="65" spans="1:8" x14ac:dyDescent="0.2">
      <c r="A65" s="92"/>
      <c r="B65" s="92"/>
      <c r="C65" s="96"/>
      <c r="D65" s="92"/>
      <c r="E65" s="92"/>
      <c r="F65" s="97"/>
      <c r="G65" s="97"/>
      <c r="H65" s="82" t="s">
        <v>140</v>
      </c>
    </row>
    <row r="66" spans="1:8" x14ac:dyDescent="0.2">
      <c r="A66" s="92"/>
      <c r="B66" s="92"/>
      <c r="C66" s="93" t="s">
        <v>143</v>
      </c>
      <c r="D66" s="92"/>
      <c r="E66" s="92"/>
      <c r="F66" s="92"/>
      <c r="G66" s="92"/>
      <c r="H66" s="82" t="s">
        <v>140</v>
      </c>
    </row>
    <row r="67" spans="1:8" x14ac:dyDescent="0.2">
      <c r="A67" s="92"/>
      <c r="B67" s="92"/>
      <c r="C67" s="93" t="s">
        <v>139</v>
      </c>
      <c r="D67" s="92"/>
      <c r="E67" s="92" t="s">
        <v>140</v>
      </c>
      <c r="F67" s="98" t="s">
        <v>142</v>
      </c>
      <c r="G67" s="95">
        <v>0</v>
      </c>
      <c r="H67" s="82" t="s">
        <v>140</v>
      </c>
    </row>
    <row r="68" spans="1:8" x14ac:dyDescent="0.2">
      <c r="A68" s="92"/>
      <c r="B68" s="92"/>
      <c r="C68" s="96"/>
      <c r="D68" s="92"/>
      <c r="E68" s="92"/>
      <c r="F68" s="97"/>
      <c r="G68" s="97"/>
      <c r="H68" s="82" t="s">
        <v>140</v>
      </c>
    </row>
    <row r="69" spans="1:8" x14ac:dyDescent="0.2">
      <c r="A69" s="92"/>
      <c r="B69" s="92"/>
      <c r="C69" s="93" t="s">
        <v>144</v>
      </c>
      <c r="D69" s="92"/>
      <c r="E69" s="92"/>
      <c r="F69" s="92"/>
      <c r="G69" s="92"/>
      <c r="H69" s="82" t="s">
        <v>140</v>
      </c>
    </row>
    <row r="70" spans="1:8" x14ac:dyDescent="0.2">
      <c r="A70" s="92"/>
      <c r="B70" s="92"/>
      <c r="C70" s="93" t="s">
        <v>139</v>
      </c>
      <c r="D70" s="92"/>
      <c r="E70" s="92" t="s">
        <v>140</v>
      </c>
      <c r="F70" s="98" t="s">
        <v>142</v>
      </c>
      <c r="G70" s="95">
        <v>0</v>
      </c>
      <c r="H70" s="82" t="s">
        <v>140</v>
      </c>
    </row>
    <row r="71" spans="1:8" x14ac:dyDescent="0.2">
      <c r="A71" s="92"/>
      <c r="B71" s="92"/>
      <c r="C71" s="96"/>
      <c r="D71" s="92"/>
      <c r="E71" s="92"/>
      <c r="F71" s="97"/>
      <c r="G71" s="97"/>
      <c r="H71" s="82" t="s">
        <v>140</v>
      </c>
    </row>
    <row r="72" spans="1:8" x14ac:dyDescent="0.2">
      <c r="A72" s="92"/>
      <c r="B72" s="92"/>
      <c r="C72" s="93" t="s">
        <v>145</v>
      </c>
      <c r="D72" s="92"/>
      <c r="E72" s="92"/>
      <c r="F72" s="97"/>
      <c r="G72" s="97"/>
      <c r="H72" s="82" t="s">
        <v>140</v>
      </c>
    </row>
    <row r="73" spans="1:8" x14ac:dyDescent="0.2">
      <c r="A73" s="92"/>
      <c r="B73" s="92"/>
      <c r="C73" s="93" t="s">
        <v>139</v>
      </c>
      <c r="D73" s="92"/>
      <c r="E73" s="92" t="s">
        <v>140</v>
      </c>
      <c r="F73" s="98" t="s">
        <v>142</v>
      </c>
      <c r="G73" s="95">
        <v>0</v>
      </c>
      <c r="H73" s="82" t="s">
        <v>140</v>
      </c>
    </row>
    <row r="74" spans="1:8" x14ac:dyDescent="0.2">
      <c r="A74" s="92"/>
      <c r="B74" s="92"/>
      <c r="C74" s="96"/>
      <c r="D74" s="92"/>
      <c r="E74" s="92"/>
      <c r="F74" s="97"/>
      <c r="G74" s="97"/>
      <c r="H74" s="82" t="s">
        <v>140</v>
      </c>
    </row>
    <row r="75" spans="1:8" x14ac:dyDescent="0.2">
      <c r="A75" s="92"/>
      <c r="B75" s="92"/>
      <c r="C75" s="93" t="s">
        <v>146</v>
      </c>
      <c r="D75" s="92"/>
      <c r="E75" s="92"/>
      <c r="F75" s="97"/>
      <c r="G75" s="97"/>
      <c r="H75" s="82" t="s">
        <v>140</v>
      </c>
    </row>
    <row r="76" spans="1:8" x14ac:dyDescent="0.2">
      <c r="A76" s="92"/>
      <c r="B76" s="92"/>
      <c r="C76" s="93" t="s">
        <v>139</v>
      </c>
      <c r="D76" s="92"/>
      <c r="E76" s="92" t="s">
        <v>140</v>
      </c>
      <c r="F76" s="98" t="s">
        <v>142</v>
      </c>
      <c r="G76" s="95">
        <v>0</v>
      </c>
      <c r="H76" s="82" t="s">
        <v>140</v>
      </c>
    </row>
    <row r="77" spans="1:8" x14ac:dyDescent="0.2">
      <c r="A77" s="92"/>
      <c r="B77" s="92"/>
      <c r="C77" s="96"/>
      <c r="D77" s="92"/>
      <c r="E77" s="92"/>
      <c r="F77" s="97"/>
      <c r="G77" s="97"/>
      <c r="H77" s="82" t="s">
        <v>140</v>
      </c>
    </row>
    <row r="78" spans="1:8" x14ac:dyDescent="0.2">
      <c r="A78" s="92"/>
      <c r="B78" s="92"/>
      <c r="C78" s="93" t="s">
        <v>147</v>
      </c>
      <c r="D78" s="92"/>
      <c r="E78" s="92"/>
      <c r="F78" s="94">
        <v>193862.09616439999</v>
      </c>
      <c r="G78" s="95">
        <v>0.98776531999999995</v>
      </c>
      <c r="H78" s="82" t="s">
        <v>140</v>
      </c>
    </row>
    <row r="79" spans="1:8" x14ac:dyDescent="0.2">
      <c r="A79" s="92"/>
      <c r="B79" s="92"/>
      <c r="C79" s="96"/>
      <c r="D79" s="92"/>
      <c r="E79" s="92"/>
      <c r="F79" s="97"/>
      <c r="G79" s="97"/>
      <c r="H79" s="82" t="s">
        <v>140</v>
      </c>
    </row>
    <row r="80" spans="1:8" x14ac:dyDescent="0.2">
      <c r="A80" s="92"/>
      <c r="B80" s="92"/>
      <c r="C80" s="93" t="s">
        <v>148</v>
      </c>
      <c r="D80" s="92"/>
      <c r="E80" s="92"/>
      <c r="F80" s="97"/>
      <c r="G80" s="97"/>
      <c r="H80" s="82" t="s">
        <v>140</v>
      </c>
    </row>
    <row r="81" spans="1:8" x14ac:dyDescent="0.2">
      <c r="A81" s="92"/>
      <c r="B81" s="92"/>
      <c r="C81" s="93" t="s">
        <v>10</v>
      </c>
      <c r="D81" s="92"/>
      <c r="E81" s="92"/>
      <c r="F81" s="97"/>
      <c r="G81" s="97"/>
      <c r="H81" s="82" t="s">
        <v>140</v>
      </c>
    </row>
    <row r="82" spans="1:8" x14ac:dyDescent="0.2">
      <c r="A82" s="92"/>
      <c r="B82" s="92"/>
      <c r="C82" s="93" t="s">
        <v>139</v>
      </c>
      <c r="D82" s="92"/>
      <c r="E82" s="92" t="s">
        <v>140</v>
      </c>
      <c r="F82" s="98" t="s">
        <v>142</v>
      </c>
      <c r="G82" s="95">
        <v>0</v>
      </c>
      <c r="H82" s="82" t="s">
        <v>140</v>
      </c>
    </row>
    <row r="83" spans="1:8" x14ac:dyDescent="0.2">
      <c r="A83" s="92"/>
      <c r="B83" s="92"/>
      <c r="C83" s="96"/>
      <c r="D83" s="92"/>
      <c r="E83" s="92"/>
      <c r="F83" s="97"/>
      <c r="G83" s="97"/>
      <c r="H83" s="82" t="s">
        <v>140</v>
      </c>
    </row>
    <row r="84" spans="1:8" x14ac:dyDescent="0.2">
      <c r="A84" s="92"/>
      <c r="B84" s="92"/>
      <c r="C84" s="93" t="s">
        <v>149</v>
      </c>
      <c r="D84" s="92"/>
      <c r="E84" s="92"/>
      <c r="F84" s="92"/>
      <c r="G84" s="92"/>
      <c r="H84" s="82" t="s">
        <v>140</v>
      </c>
    </row>
    <row r="85" spans="1:8" x14ac:dyDescent="0.2">
      <c r="A85" s="92"/>
      <c r="B85" s="92"/>
      <c r="C85" s="93" t="s">
        <v>139</v>
      </c>
      <c r="D85" s="92"/>
      <c r="E85" s="92" t="s">
        <v>140</v>
      </c>
      <c r="F85" s="98" t="s">
        <v>142</v>
      </c>
      <c r="G85" s="95">
        <v>0</v>
      </c>
      <c r="H85" s="82" t="s">
        <v>140</v>
      </c>
    </row>
    <row r="86" spans="1:8" x14ac:dyDescent="0.2">
      <c r="A86" s="92"/>
      <c r="B86" s="92"/>
      <c r="C86" s="96"/>
      <c r="D86" s="92"/>
      <c r="E86" s="92"/>
      <c r="F86" s="97"/>
      <c r="G86" s="97"/>
      <c r="H86" s="82" t="s">
        <v>140</v>
      </c>
    </row>
    <row r="87" spans="1:8" x14ac:dyDescent="0.2">
      <c r="A87" s="92"/>
      <c r="B87" s="92"/>
      <c r="C87" s="93" t="s">
        <v>150</v>
      </c>
      <c r="D87" s="92"/>
      <c r="E87" s="92"/>
      <c r="F87" s="92"/>
      <c r="G87" s="92"/>
      <c r="H87" s="82" t="s">
        <v>140</v>
      </c>
    </row>
    <row r="88" spans="1:8" x14ac:dyDescent="0.2">
      <c r="A88" s="92"/>
      <c r="B88" s="92"/>
      <c r="C88" s="93" t="s">
        <v>139</v>
      </c>
      <c r="D88" s="92"/>
      <c r="E88" s="92" t="s">
        <v>140</v>
      </c>
      <c r="F88" s="98" t="s">
        <v>142</v>
      </c>
      <c r="G88" s="95">
        <v>0</v>
      </c>
      <c r="H88" s="82" t="s">
        <v>140</v>
      </c>
    </row>
    <row r="89" spans="1:8" x14ac:dyDescent="0.2">
      <c r="A89" s="92"/>
      <c r="B89" s="92"/>
      <c r="C89" s="96"/>
      <c r="D89" s="92"/>
      <c r="E89" s="92"/>
      <c r="F89" s="97"/>
      <c r="G89" s="97"/>
      <c r="H89" s="82" t="s">
        <v>140</v>
      </c>
    </row>
    <row r="90" spans="1:8" x14ac:dyDescent="0.2">
      <c r="A90" s="92"/>
      <c r="B90" s="92"/>
      <c r="C90" s="93" t="s">
        <v>151</v>
      </c>
      <c r="D90" s="92"/>
      <c r="E90" s="92"/>
      <c r="F90" s="97"/>
      <c r="G90" s="97"/>
      <c r="H90" s="82" t="s">
        <v>140</v>
      </c>
    </row>
    <row r="91" spans="1:8" x14ac:dyDescent="0.2">
      <c r="A91" s="92"/>
      <c r="B91" s="92"/>
      <c r="C91" s="93" t="s">
        <v>139</v>
      </c>
      <c r="D91" s="92"/>
      <c r="E91" s="92" t="s">
        <v>140</v>
      </c>
      <c r="F91" s="98" t="s">
        <v>142</v>
      </c>
      <c r="G91" s="95">
        <v>0</v>
      </c>
      <c r="H91" s="82" t="s">
        <v>140</v>
      </c>
    </row>
    <row r="92" spans="1:8" x14ac:dyDescent="0.2">
      <c r="A92" s="92"/>
      <c r="B92" s="92"/>
      <c r="C92" s="96"/>
      <c r="D92" s="92"/>
      <c r="E92" s="92"/>
      <c r="F92" s="97"/>
      <c r="G92" s="97"/>
      <c r="H92" s="82" t="s">
        <v>140</v>
      </c>
    </row>
    <row r="93" spans="1:8" x14ac:dyDescent="0.2">
      <c r="A93" s="92"/>
      <c r="B93" s="92"/>
      <c r="C93" s="93" t="s">
        <v>152</v>
      </c>
      <c r="D93" s="92"/>
      <c r="E93" s="92"/>
      <c r="F93" s="94">
        <v>0</v>
      </c>
      <c r="G93" s="95">
        <v>0</v>
      </c>
      <c r="H93" s="82" t="s">
        <v>140</v>
      </c>
    </row>
    <row r="94" spans="1:8" x14ac:dyDescent="0.2">
      <c r="A94" s="92"/>
      <c r="B94" s="92"/>
      <c r="C94" s="96"/>
      <c r="D94" s="92"/>
      <c r="E94" s="92"/>
      <c r="F94" s="97"/>
      <c r="G94" s="97"/>
      <c r="H94" s="82" t="s">
        <v>140</v>
      </c>
    </row>
    <row r="95" spans="1:8" x14ac:dyDescent="0.2">
      <c r="A95" s="92"/>
      <c r="B95" s="92"/>
      <c r="C95" s="93" t="s">
        <v>153</v>
      </c>
      <c r="D95" s="92"/>
      <c r="E95" s="92"/>
      <c r="F95" s="97"/>
      <c r="G95" s="97"/>
      <c r="H95" s="82" t="s">
        <v>140</v>
      </c>
    </row>
    <row r="96" spans="1:8" x14ac:dyDescent="0.2">
      <c r="A96" s="92"/>
      <c r="B96" s="92"/>
      <c r="C96" s="93" t="s">
        <v>154</v>
      </c>
      <c r="D96" s="92"/>
      <c r="E96" s="92"/>
      <c r="F96" s="97"/>
      <c r="G96" s="97"/>
      <c r="H96" s="82" t="s">
        <v>140</v>
      </c>
    </row>
    <row r="97" spans="1:8" x14ac:dyDescent="0.2">
      <c r="A97" s="92"/>
      <c r="B97" s="92"/>
      <c r="C97" s="93" t="s">
        <v>139</v>
      </c>
      <c r="D97" s="92"/>
      <c r="E97" s="92" t="s">
        <v>140</v>
      </c>
      <c r="F97" s="98" t="s">
        <v>142</v>
      </c>
      <c r="G97" s="95">
        <v>0</v>
      </c>
      <c r="H97" s="82" t="s">
        <v>140</v>
      </c>
    </row>
    <row r="98" spans="1:8" x14ac:dyDescent="0.2">
      <c r="A98" s="92"/>
      <c r="B98" s="92"/>
      <c r="C98" s="96"/>
      <c r="D98" s="92"/>
      <c r="E98" s="92"/>
      <c r="F98" s="97"/>
      <c r="G98" s="97"/>
      <c r="H98" s="82" t="s">
        <v>140</v>
      </c>
    </row>
    <row r="99" spans="1:8" x14ac:dyDescent="0.2">
      <c r="A99" s="92"/>
      <c r="B99" s="92"/>
      <c r="C99" s="93" t="s">
        <v>155</v>
      </c>
      <c r="D99" s="92"/>
      <c r="E99" s="92"/>
      <c r="F99" s="97"/>
      <c r="G99" s="97"/>
      <c r="H99" s="82" t="s">
        <v>140</v>
      </c>
    </row>
    <row r="100" spans="1:8" x14ac:dyDescent="0.2">
      <c r="A100" s="92"/>
      <c r="B100" s="92"/>
      <c r="C100" s="93" t="s">
        <v>139</v>
      </c>
      <c r="D100" s="92"/>
      <c r="E100" s="92" t="s">
        <v>140</v>
      </c>
      <c r="F100" s="98" t="s">
        <v>142</v>
      </c>
      <c r="G100" s="95">
        <v>0</v>
      </c>
      <c r="H100" s="82" t="s">
        <v>140</v>
      </c>
    </row>
    <row r="101" spans="1:8" x14ac:dyDescent="0.2">
      <c r="A101" s="92"/>
      <c r="B101" s="92"/>
      <c r="C101" s="96"/>
      <c r="D101" s="92"/>
      <c r="E101" s="92"/>
      <c r="F101" s="97"/>
      <c r="G101" s="97"/>
      <c r="H101" s="82" t="s">
        <v>140</v>
      </c>
    </row>
    <row r="102" spans="1:8" x14ac:dyDescent="0.2">
      <c r="A102" s="92"/>
      <c r="B102" s="92"/>
      <c r="C102" s="93" t="s">
        <v>156</v>
      </c>
      <c r="D102" s="92"/>
      <c r="E102" s="92"/>
      <c r="F102" s="97"/>
      <c r="G102" s="97"/>
      <c r="H102" s="82" t="s">
        <v>140</v>
      </c>
    </row>
    <row r="103" spans="1:8" x14ac:dyDescent="0.2">
      <c r="A103" s="92"/>
      <c r="B103" s="92"/>
      <c r="C103" s="93" t="s">
        <v>139</v>
      </c>
      <c r="D103" s="92"/>
      <c r="E103" s="92" t="s">
        <v>140</v>
      </c>
      <c r="F103" s="98" t="s">
        <v>142</v>
      </c>
      <c r="G103" s="95">
        <v>0</v>
      </c>
      <c r="H103" s="82" t="s">
        <v>140</v>
      </c>
    </row>
    <row r="104" spans="1:8" x14ac:dyDescent="0.2">
      <c r="A104" s="92"/>
      <c r="B104" s="92"/>
      <c r="C104" s="96"/>
      <c r="D104" s="92"/>
      <c r="E104" s="92"/>
      <c r="F104" s="97"/>
      <c r="G104" s="97"/>
      <c r="H104" s="82" t="s">
        <v>140</v>
      </c>
    </row>
    <row r="105" spans="1:8" x14ac:dyDescent="0.2">
      <c r="A105" s="92"/>
      <c r="B105" s="92"/>
      <c r="C105" s="93" t="s">
        <v>157</v>
      </c>
      <c r="D105" s="92"/>
      <c r="E105" s="92"/>
      <c r="F105" s="97"/>
      <c r="G105" s="97"/>
      <c r="H105" s="82" t="s">
        <v>140</v>
      </c>
    </row>
    <row r="106" spans="1:8" x14ac:dyDescent="0.2">
      <c r="A106" s="87">
        <v>1</v>
      </c>
      <c r="B106" s="88"/>
      <c r="C106" s="88" t="s">
        <v>158</v>
      </c>
      <c r="D106" s="88"/>
      <c r="E106" s="99"/>
      <c r="F106" s="90">
        <v>2776.4429330120001</v>
      </c>
      <c r="G106" s="91">
        <v>1.4146519999999999E-2</v>
      </c>
      <c r="H106" s="82">
        <v>5.01</v>
      </c>
    </row>
    <row r="107" spans="1:8" x14ac:dyDescent="0.2">
      <c r="A107" s="92"/>
      <c r="B107" s="92"/>
      <c r="C107" s="93" t="s">
        <v>139</v>
      </c>
      <c r="D107" s="92"/>
      <c r="E107" s="92" t="s">
        <v>140</v>
      </c>
      <c r="F107" s="94">
        <v>2776.4429330120001</v>
      </c>
      <c r="G107" s="95">
        <v>1.4146519999999999E-2</v>
      </c>
      <c r="H107" s="82" t="s">
        <v>140</v>
      </c>
    </row>
    <row r="108" spans="1:8" x14ac:dyDescent="0.2">
      <c r="A108" s="92"/>
      <c r="B108" s="92"/>
      <c r="C108" s="96"/>
      <c r="D108" s="92"/>
      <c r="E108" s="92"/>
      <c r="F108" s="97"/>
      <c r="G108" s="97"/>
      <c r="H108" s="82" t="s">
        <v>140</v>
      </c>
    </row>
    <row r="109" spans="1:8" x14ac:dyDescent="0.2">
      <c r="A109" s="92"/>
      <c r="B109" s="92"/>
      <c r="C109" s="93" t="s">
        <v>159</v>
      </c>
      <c r="D109" s="92"/>
      <c r="E109" s="92"/>
      <c r="F109" s="94">
        <v>2776.4429330120001</v>
      </c>
      <c r="G109" s="95">
        <v>1.4146519999999999E-2</v>
      </c>
      <c r="H109" s="82" t="s">
        <v>140</v>
      </c>
    </row>
    <row r="110" spans="1:8" x14ac:dyDescent="0.2">
      <c r="A110" s="92"/>
      <c r="B110" s="92"/>
      <c r="C110" s="97"/>
      <c r="D110" s="92"/>
      <c r="E110" s="92"/>
      <c r="F110" s="92"/>
      <c r="G110" s="92"/>
      <c r="H110" s="82" t="s">
        <v>140</v>
      </c>
    </row>
    <row r="111" spans="1:8" x14ac:dyDescent="0.2">
      <c r="A111" s="92"/>
      <c r="B111" s="92"/>
      <c r="C111" s="93" t="s">
        <v>160</v>
      </c>
      <c r="D111" s="92"/>
      <c r="E111" s="92"/>
      <c r="F111" s="92"/>
      <c r="G111" s="92"/>
      <c r="H111" s="82" t="s">
        <v>140</v>
      </c>
    </row>
    <row r="112" spans="1:8" x14ac:dyDescent="0.2">
      <c r="A112" s="92"/>
      <c r="B112" s="92"/>
      <c r="C112" s="93" t="s">
        <v>161</v>
      </c>
      <c r="D112" s="92"/>
      <c r="E112" s="92"/>
      <c r="F112" s="92"/>
      <c r="G112" s="92"/>
      <c r="H112" s="82" t="s">
        <v>140</v>
      </c>
    </row>
    <row r="113" spans="1:17" x14ac:dyDescent="0.2">
      <c r="A113" s="92"/>
      <c r="B113" s="92"/>
      <c r="C113" s="93" t="s">
        <v>139</v>
      </c>
      <c r="D113" s="92"/>
      <c r="E113" s="92" t="s">
        <v>140</v>
      </c>
      <c r="F113" s="98" t="s">
        <v>142</v>
      </c>
      <c r="G113" s="95">
        <v>0</v>
      </c>
      <c r="H113" s="82" t="s">
        <v>140</v>
      </c>
    </row>
    <row r="114" spans="1:17" x14ac:dyDescent="0.2">
      <c r="A114" s="92"/>
      <c r="B114" s="92"/>
      <c r="C114" s="96"/>
      <c r="D114" s="92"/>
      <c r="E114" s="92"/>
      <c r="F114" s="97"/>
      <c r="G114" s="97"/>
      <c r="H114" s="82" t="s">
        <v>140</v>
      </c>
    </row>
    <row r="115" spans="1:17" x14ac:dyDescent="0.2">
      <c r="A115" s="92"/>
      <c r="B115" s="92"/>
      <c r="C115" s="93" t="s">
        <v>162</v>
      </c>
      <c r="D115" s="92"/>
      <c r="E115" s="92"/>
      <c r="F115" s="92"/>
      <c r="G115" s="92"/>
      <c r="H115" s="82" t="s">
        <v>140</v>
      </c>
    </row>
    <row r="116" spans="1:17" x14ac:dyDescent="0.2">
      <c r="A116" s="92"/>
      <c r="B116" s="92"/>
      <c r="C116" s="93" t="s">
        <v>163</v>
      </c>
      <c r="D116" s="92"/>
      <c r="E116" s="92"/>
      <c r="F116" s="92"/>
      <c r="G116" s="92"/>
      <c r="H116" s="82" t="s">
        <v>140</v>
      </c>
    </row>
    <row r="117" spans="1:17" x14ac:dyDescent="0.2">
      <c r="A117" s="92"/>
      <c r="B117" s="92"/>
      <c r="C117" s="93" t="s">
        <v>139</v>
      </c>
      <c r="D117" s="92"/>
      <c r="E117" s="92" t="s">
        <v>140</v>
      </c>
      <c r="F117" s="98" t="s">
        <v>142</v>
      </c>
      <c r="G117" s="95">
        <v>0</v>
      </c>
      <c r="H117" s="82" t="s">
        <v>140</v>
      </c>
    </row>
    <row r="118" spans="1:17" x14ac:dyDescent="0.2">
      <c r="A118" s="92"/>
      <c r="B118" s="92"/>
      <c r="C118" s="96"/>
      <c r="D118" s="92"/>
      <c r="E118" s="92"/>
      <c r="F118" s="97"/>
      <c r="G118" s="97"/>
      <c r="H118" s="82" t="s">
        <v>140</v>
      </c>
    </row>
    <row r="119" spans="1:17" x14ac:dyDescent="0.2">
      <c r="A119" s="92"/>
      <c r="B119" s="92"/>
      <c r="C119" s="93" t="s">
        <v>164</v>
      </c>
      <c r="D119" s="92"/>
      <c r="E119" s="92"/>
      <c r="F119" s="97"/>
      <c r="G119" s="97"/>
      <c r="H119" s="82" t="s">
        <v>140</v>
      </c>
    </row>
    <row r="120" spans="1:17" x14ac:dyDescent="0.2">
      <c r="A120" s="92"/>
      <c r="B120" s="92"/>
      <c r="C120" s="93" t="s">
        <v>139</v>
      </c>
      <c r="D120" s="92"/>
      <c r="E120" s="92" t="s">
        <v>140</v>
      </c>
      <c r="F120" s="98" t="s">
        <v>142</v>
      </c>
      <c r="G120" s="95">
        <v>0</v>
      </c>
      <c r="H120" s="82" t="s">
        <v>140</v>
      </c>
    </row>
    <row r="121" spans="1:17" x14ac:dyDescent="0.2">
      <c r="A121" s="92"/>
      <c r="B121" s="88"/>
      <c r="C121" s="88"/>
      <c r="D121" s="93"/>
      <c r="E121" s="92"/>
      <c r="F121" s="88"/>
      <c r="G121" s="99"/>
      <c r="H121" s="82" t="s">
        <v>140</v>
      </c>
    </row>
    <row r="122" spans="1:17" x14ac:dyDescent="0.2">
      <c r="A122" s="99"/>
      <c r="B122" s="88"/>
      <c r="C122" s="88" t="s">
        <v>165</v>
      </c>
      <c r="D122" s="88"/>
      <c r="E122" s="99"/>
      <c r="F122" s="90">
        <v>-375.21410035000002</v>
      </c>
      <c r="G122" s="91">
        <v>-1.91179E-3</v>
      </c>
      <c r="H122" s="82" t="s">
        <v>140</v>
      </c>
    </row>
    <row r="123" spans="1:17" x14ac:dyDescent="0.2">
      <c r="A123" s="96"/>
      <c r="B123" s="96"/>
      <c r="C123" s="93" t="s">
        <v>166</v>
      </c>
      <c r="D123" s="97"/>
      <c r="E123" s="97"/>
      <c r="F123" s="94">
        <v>196263.32499706201</v>
      </c>
      <c r="G123" s="100">
        <v>1.0000000499999999</v>
      </c>
      <c r="H123" s="82" t="s">
        <v>140</v>
      </c>
    </row>
    <row r="124" spans="1:17" x14ac:dyDescent="0.2">
      <c r="A124" s="101"/>
      <c r="B124" s="101"/>
      <c r="C124" s="102"/>
      <c r="D124" s="103"/>
      <c r="E124" s="103"/>
      <c r="F124" s="104"/>
      <c r="G124" s="105"/>
      <c r="H124" s="106"/>
    </row>
    <row r="125" spans="1:17" x14ac:dyDescent="0.2">
      <c r="A125" s="101"/>
      <c r="B125" s="192" t="s">
        <v>933</v>
      </c>
      <c r="C125" s="192"/>
      <c r="D125" s="192"/>
      <c r="E125" s="192"/>
      <c r="F125" s="192"/>
      <c r="G125" s="192"/>
      <c r="H125" s="192"/>
      <c r="J125" s="12"/>
    </row>
    <row r="126" spans="1:17" x14ac:dyDescent="0.2">
      <c r="A126" s="101"/>
      <c r="B126" s="192" t="s">
        <v>934</v>
      </c>
      <c r="C126" s="192"/>
      <c r="D126" s="192"/>
      <c r="E126" s="192"/>
      <c r="F126" s="192"/>
      <c r="G126" s="192"/>
      <c r="H126" s="192"/>
      <c r="J126" s="12"/>
    </row>
    <row r="127" spans="1:17" x14ac:dyDescent="0.2">
      <c r="A127" s="101"/>
      <c r="B127" s="192" t="s">
        <v>935</v>
      </c>
      <c r="C127" s="192"/>
      <c r="D127" s="192"/>
      <c r="E127" s="192"/>
      <c r="F127" s="192"/>
      <c r="G127" s="192"/>
      <c r="H127" s="192"/>
      <c r="J127" s="12"/>
    </row>
    <row r="128" spans="1:17" s="109" customFormat="1" ht="52.5" customHeight="1" x14ac:dyDescent="0.25">
      <c r="A128" s="108"/>
      <c r="B128" s="193" t="s">
        <v>936</v>
      </c>
      <c r="C128" s="193"/>
      <c r="D128" s="193"/>
      <c r="E128" s="193"/>
      <c r="F128" s="193"/>
      <c r="G128" s="193"/>
      <c r="H128" s="193"/>
      <c r="I128"/>
      <c r="J128" s="12"/>
      <c r="K128"/>
      <c r="L128"/>
      <c r="M128"/>
      <c r="N128"/>
      <c r="O128"/>
      <c r="P128"/>
      <c r="Q128"/>
    </row>
    <row r="129" spans="1:10" x14ac:dyDescent="0.2">
      <c r="A129" s="101"/>
      <c r="B129" s="192" t="s">
        <v>937</v>
      </c>
      <c r="C129" s="192"/>
      <c r="D129" s="192"/>
      <c r="E129" s="192"/>
      <c r="F129" s="192"/>
      <c r="G129" s="192"/>
      <c r="H129" s="192"/>
      <c r="J129" s="12"/>
    </row>
    <row r="130" spans="1:10" x14ac:dyDescent="0.2">
      <c r="A130" s="101"/>
      <c r="B130" s="101"/>
      <c r="C130" s="101"/>
      <c r="D130" s="103"/>
      <c r="E130" s="103"/>
      <c r="F130" s="103"/>
      <c r="G130" s="103"/>
    </row>
    <row r="131" spans="1:10" x14ac:dyDescent="0.2">
      <c r="A131" s="101"/>
      <c r="B131" s="195" t="s">
        <v>167</v>
      </c>
      <c r="C131" s="196"/>
      <c r="D131" s="197"/>
      <c r="E131" s="110"/>
      <c r="F131" s="103"/>
      <c r="G131" s="103"/>
    </row>
    <row r="132" spans="1:10" ht="27.75" customHeight="1" x14ac:dyDescent="0.2">
      <c r="A132" s="101"/>
      <c r="B132" s="189" t="s">
        <v>168</v>
      </c>
      <c r="C132" s="190"/>
      <c r="D132" s="81" t="s">
        <v>169</v>
      </c>
      <c r="E132" s="110"/>
      <c r="F132" s="103"/>
      <c r="G132" s="103"/>
    </row>
    <row r="133" spans="1:10" x14ac:dyDescent="0.2">
      <c r="A133" s="101"/>
      <c r="B133" s="189" t="s">
        <v>939</v>
      </c>
      <c r="C133" s="190"/>
      <c r="D133" s="81" t="s">
        <v>169</v>
      </c>
      <c r="E133" s="110"/>
      <c r="F133" s="103"/>
      <c r="G133" s="103"/>
    </row>
    <row r="134" spans="1:10" x14ac:dyDescent="0.2">
      <c r="A134" s="101"/>
      <c r="B134" s="189" t="s">
        <v>170</v>
      </c>
      <c r="C134" s="190"/>
      <c r="D134" s="111" t="s">
        <v>140</v>
      </c>
      <c r="E134" s="110"/>
      <c r="F134" s="103"/>
      <c r="G134" s="103"/>
    </row>
    <row r="135" spans="1:10" x14ac:dyDescent="0.2">
      <c r="A135" s="112"/>
      <c r="B135" s="113" t="s">
        <v>140</v>
      </c>
      <c r="C135" s="113" t="s">
        <v>940</v>
      </c>
      <c r="D135" s="113" t="s">
        <v>171</v>
      </c>
      <c r="E135" s="112"/>
      <c r="F135" s="112"/>
      <c r="G135" s="112"/>
      <c r="H135" s="112"/>
      <c r="J135" s="12"/>
    </row>
    <row r="136" spans="1:10" x14ac:dyDescent="0.2">
      <c r="A136" s="112"/>
      <c r="B136" s="114" t="s">
        <v>172</v>
      </c>
      <c r="C136" s="115">
        <v>46234</v>
      </c>
      <c r="D136" s="115">
        <v>46265</v>
      </c>
      <c r="E136" s="112"/>
      <c r="F136" s="112"/>
      <c r="G136" s="112"/>
      <c r="J136" s="12"/>
    </row>
    <row r="137" spans="1:10" x14ac:dyDescent="0.2">
      <c r="A137" s="112"/>
      <c r="B137" s="84" t="s">
        <v>173</v>
      </c>
      <c r="C137" s="116">
        <v>15.368499999999999</v>
      </c>
      <c r="D137" s="116">
        <v>15.3164</v>
      </c>
      <c r="E137" s="112"/>
      <c r="F137" s="107"/>
      <c r="G137" s="117"/>
    </row>
    <row r="138" spans="1:10" x14ac:dyDescent="0.2">
      <c r="A138" s="112"/>
      <c r="B138" s="84" t="s">
        <v>941</v>
      </c>
      <c r="C138" s="116">
        <v>12.716699999999999</v>
      </c>
      <c r="D138" s="116">
        <v>12.6736</v>
      </c>
      <c r="E138" s="112"/>
      <c r="F138" s="107"/>
      <c r="G138" s="117"/>
    </row>
    <row r="139" spans="1:10" x14ac:dyDescent="0.2">
      <c r="A139" s="112"/>
      <c r="B139" s="84" t="s">
        <v>174</v>
      </c>
      <c r="C139" s="116">
        <v>14.4879</v>
      </c>
      <c r="D139" s="116">
        <v>14.422800000000001</v>
      </c>
      <c r="E139" s="112"/>
      <c r="F139" s="107"/>
      <c r="G139" s="117"/>
    </row>
    <row r="140" spans="1:10" x14ac:dyDescent="0.2">
      <c r="A140" s="112"/>
      <c r="B140" s="84" t="s">
        <v>942</v>
      </c>
      <c r="C140" s="116">
        <v>11.9779</v>
      </c>
      <c r="D140" s="116">
        <v>11.924099999999999</v>
      </c>
      <c r="E140" s="112"/>
      <c r="F140" s="107"/>
      <c r="G140" s="117"/>
    </row>
    <row r="141" spans="1:10" x14ac:dyDescent="0.2">
      <c r="A141" s="112"/>
      <c r="B141" s="112"/>
      <c r="C141" s="112"/>
      <c r="D141" s="112"/>
      <c r="E141" s="112"/>
      <c r="F141" s="112"/>
      <c r="G141" s="112"/>
    </row>
    <row r="142" spans="1:10" x14ac:dyDescent="0.2">
      <c r="A142" s="112"/>
      <c r="B142" s="189" t="s">
        <v>175</v>
      </c>
      <c r="C142" s="190"/>
      <c r="D142" s="81" t="s">
        <v>169</v>
      </c>
      <c r="E142" s="112"/>
      <c r="F142" s="112"/>
      <c r="G142" s="112"/>
    </row>
    <row r="143" spans="1:10" x14ac:dyDescent="0.2">
      <c r="A143" s="112"/>
      <c r="B143" s="118"/>
      <c r="C143" s="118"/>
      <c r="D143" s="118"/>
      <c r="E143" s="112"/>
      <c r="F143" s="112"/>
      <c r="G143" s="112"/>
    </row>
    <row r="144" spans="1:10" x14ac:dyDescent="0.2">
      <c r="A144" s="112"/>
      <c r="B144" s="189" t="s">
        <v>176</v>
      </c>
      <c r="C144" s="190"/>
      <c r="D144" s="81" t="s">
        <v>169</v>
      </c>
      <c r="E144" s="120"/>
      <c r="F144" s="112"/>
      <c r="G144" s="112"/>
    </row>
    <row r="145" spans="1:7" x14ac:dyDescent="0.2">
      <c r="A145" s="112"/>
      <c r="B145" s="189" t="s">
        <v>177</v>
      </c>
      <c r="C145" s="190"/>
      <c r="D145" s="81" t="s">
        <v>169</v>
      </c>
      <c r="E145" s="120"/>
      <c r="F145" s="112"/>
      <c r="G145" s="112"/>
    </row>
    <row r="146" spans="1:7" x14ac:dyDescent="0.2">
      <c r="A146" s="112"/>
      <c r="B146" s="189" t="s">
        <v>178</v>
      </c>
      <c r="C146" s="190"/>
      <c r="D146" s="81" t="s">
        <v>169</v>
      </c>
      <c r="E146" s="120"/>
      <c r="F146" s="112"/>
      <c r="G146" s="112"/>
    </row>
    <row r="147" spans="1:7" x14ac:dyDescent="0.2">
      <c r="A147" s="112"/>
      <c r="B147" s="189" t="s">
        <v>179</v>
      </c>
      <c r="C147" s="190"/>
      <c r="D147" s="121">
        <v>0.4317278430998534</v>
      </c>
      <c r="E147" s="112"/>
      <c r="F147" s="107"/>
      <c r="G147" s="117"/>
    </row>
    <row r="149" spans="1:7" x14ac:dyDescent="0.2">
      <c r="B149" s="191" t="s">
        <v>944</v>
      </c>
      <c r="C149" s="191"/>
    </row>
    <row r="151" spans="1:7" ht="153.75" customHeight="1" x14ac:dyDescent="0.2"/>
    <row r="154" spans="1:7" x14ac:dyDescent="0.2">
      <c r="B154" s="13" t="s">
        <v>945</v>
      </c>
      <c r="C154" s="122"/>
      <c r="D154" s="13"/>
    </row>
    <row r="155" spans="1:7" x14ac:dyDescent="0.2">
      <c r="B155" s="13" t="s">
        <v>1169</v>
      </c>
      <c r="D155" s="13"/>
    </row>
    <row r="156" spans="1:7" ht="165" customHeight="1" x14ac:dyDescent="0.2"/>
  </sheetData>
  <mergeCells count="18">
    <mergeCell ref="B133:C133"/>
    <mergeCell ref="B134:C134"/>
    <mergeCell ref="B142:C142"/>
    <mergeCell ref="B127:H127"/>
    <mergeCell ref="B128:H128"/>
    <mergeCell ref="B129:H129"/>
    <mergeCell ref="B131:D131"/>
    <mergeCell ref="B132:C132"/>
    <mergeCell ref="A1:H1"/>
    <mergeCell ref="A2:H2"/>
    <mergeCell ref="A3:H3"/>
    <mergeCell ref="B125:H125"/>
    <mergeCell ref="B126:H126"/>
    <mergeCell ref="B144:C144"/>
    <mergeCell ref="B145:C145"/>
    <mergeCell ref="B146:C146"/>
    <mergeCell ref="B147:C147"/>
    <mergeCell ref="B149:C149"/>
  </mergeCells>
  <hyperlinks>
    <hyperlink ref="I1" location="Index!B2" display="Index" xr:uid="{9F01317B-D883-4FB2-81D9-DD2F1BB58FBC}"/>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04689-8DEF-4395-AAFD-5A9C66B289A9}">
  <sheetPr>
    <outlinePr summaryBelow="0" summaryRight="0"/>
  </sheetPr>
  <dimension ref="A1:Q130"/>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4257812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887</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47</v>
      </c>
      <c r="C7" s="88" t="s">
        <v>48</v>
      </c>
      <c r="D7" s="88" t="s">
        <v>44</v>
      </c>
      <c r="E7" s="89">
        <v>1357021</v>
      </c>
      <c r="F7" s="90">
        <v>19731.085340000001</v>
      </c>
      <c r="G7" s="91">
        <v>0.11457958</v>
      </c>
      <c r="H7" s="82" t="s">
        <v>140</v>
      </c>
    </row>
    <row r="8" spans="1:9" x14ac:dyDescent="0.2">
      <c r="A8" s="87">
        <v>2</v>
      </c>
      <c r="B8" s="88" t="s">
        <v>411</v>
      </c>
      <c r="C8" s="88" t="s">
        <v>412</v>
      </c>
      <c r="D8" s="88" t="s">
        <v>44</v>
      </c>
      <c r="E8" s="89">
        <v>1331229</v>
      </c>
      <c r="F8" s="90">
        <v>17305.976999999999</v>
      </c>
      <c r="G8" s="91">
        <v>0.10049683</v>
      </c>
      <c r="H8" s="82" t="s">
        <v>140</v>
      </c>
    </row>
    <row r="9" spans="1:9" x14ac:dyDescent="0.2">
      <c r="A9" s="87">
        <v>3</v>
      </c>
      <c r="B9" s="88" t="s">
        <v>42</v>
      </c>
      <c r="C9" s="88" t="s">
        <v>43</v>
      </c>
      <c r="D9" s="88" t="s">
        <v>44</v>
      </c>
      <c r="E9" s="89">
        <v>1327777</v>
      </c>
      <c r="F9" s="90">
        <v>14074.4362</v>
      </c>
      <c r="G9" s="91">
        <v>8.1731079999999998E-2</v>
      </c>
      <c r="H9" s="82" t="s">
        <v>140</v>
      </c>
    </row>
    <row r="10" spans="1:9" x14ac:dyDescent="0.2">
      <c r="A10" s="87">
        <v>4</v>
      </c>
      <c r="B10" s="88" t="s">
        <v>462</v>
      </c>
      <c r="C10" s="88" t="s">
        <v>463</v>
      </c>
      <c r="D10" s="88" t="s">
        <v>44</v>
      </c>
      <c r="E10" s="89">
        <v>1914256</v>
      </c>
      <c r="F10" s="90">
        <v>13572.07504</v>
      </c>
      <c r="G10" s="91">
        <v>7.8813839999999996E-2</v>
      </c>
      <c r="H10" s="82" t="s">
        <v>140</v>
      </c>
    </row>
    <row r="11" spans="1:9" x14ac:dyDescent="0.2">
      <c r="A11" s="87">
        <v>5</v>
      </c>
      <c r="B11" s="88" t="s">
        <v>464</v>
      </c>
      <c r="C11" s="88" t="s">
        <v>465</v>
      </c>
      <c r="D11" s="88" t="s">
        <v>44</v>
      </c>
      <c r="E11" s="89">
        <v>2273831</v>
      </c>
      <c r="F11" s="90">
        <v>9536.4472139999998</v>
      </c>
      <c r="G11" s="91">
        <v>5.5378709999999998E-2</v>
      </c>
      <c r="H11" s="82" t="s">
        <v>140</v>
      </c>
    </row>
    <row r="12" spans="1:9" x14ac:dyDescent="0.2">
      <c r="A12" s="87">
        <v>6</v>
      </c>
      <c r="B12" s="88" t="s">
        <v>470</v>
      </c>
      <c r="C12" s="88" t="s">
        <v>471</v>
      </c>
      <c r="D12" s="88" t="s">
        <v>183</v>
      </c>
      <c r="E12" s="89">
        <v>440924</v>
      </c>
      <c r="F12" s="90">
        <v>8911.0740399999995</v>
      </c>
      <c r="G12" s="91">
        <v>5.1747130000000002E-2</v>
      </c>
      <c r="H12" s="82" t="s">
        <v>140</v>
      </c>
    </row>
    <row r="13" spans="1:9" x14ac:dyDescent="0.2">
      <c r="A13" s="87">
        <v>7</v>
      </c>
      <c r="B13" s="88" t="s">
        <v>409</v>
      </c>
      <c r="C13" s="88" t="s">
        <v>410</v>
      </c>
      <c r="D13" s="88" t="s">
        <v>44</v>
      </c>
      <c r="E13" s="89">
        <v>3778314</v>
      </c>
      <c r="F13" s="90">
        <v>8244.281148</v>
      </c>
      <c r="G13" s="91">
        <v>4.7875029999999999E-2</v>
      </c>
      <c r="H13" s="82" t="s">
        <v>140</v>
      </c>
    </row>
    <row r="14" spans="1:9" x14ac:dyDescent="0.2">
      <c r="A14" s="87">
        <v>8</v>
      </c>
      <c r="B14" s="88" t="s">
        <v>315</v>
      </c>
      <c r="C14" s="88" t="s">
        <v>316</v>
      </c>
      <c r="D14" s="88" t="s">
        <v>183</v>
      </c>
      <c r="E14" s="89">
        <v>672583</v>
      </c>
      <c r="F14" s="90">
        <v>7464.9987170000004</v>
      </c>
      <c r="G14" s="91">
        <v>4.3349690000000003E-2</v>
      </c>
      <c r="H14" s="82" t="s">
        <v>140</v>
      </c>
    </row>
    <row r="15" spans="1:9" x14ac:dyDescent="0.2">
      <c r="A15" s="87">
        <v>9</v>
      </c>
      <c r="B15" s="88" t="s">
        <v>363</v>
      </c>
      <c r="C15" s="88" t="s">
        <v>364</v>
      </c>
      <c r="D15" s="88" t="s">
        <v>183</v>
      </c>
      <c r="E15" s="89">
        <v>631329</v>
      </c>
      <c r="F15" s="90">
        <v>7252.076223</v>
      </c>
      <c r="G15" s="91">
        <v>4.2113240000000003E-2</v>
      </c>
      <c r="H15" s="82" t="s">
        <v>140</v>
      </c>
    </row>
    <row r="16" spans="1:9" x14ac:dyDescent="0.2">
      <c r="A16" s="87">
        <v>10</v>
      </c>
      <c r="B16" s="88" t="s">
        <v>644</v>
      </c>
      <c r="C16" s="88" t="s">
        <v>645</v>
      </c>
      <c r="D16" s="88" t="s">
        <v>44</v>
      </c>
      <c r="E16" s="89">
        <v>2684849</v>
      </c>
      <c r="F16" s="90">
        <v>6406.0497139999998</v>
      </c>
      <c r="G16" s="91">
        <v>3.720031E-2</v>
      </c>
      <c r="H16" s="82" t="s">
        <v>140</v>
      </c>
    </row>
    <row r="17" spans="1:8" x14ac:dyDescent="0.2">
      <c r="A17" s="87">
        <v>11</v>
      </c>
      <c r="B17" s="88" t="s">
        <v>367</v>
      </c>
      <c r="C17" s="88" t="s">
        <v>368</v>
      </c>
      <c r="D17" s="88" t="s">
        <v>183</v>
      </c>
      <c r="E17" s="89">
        <v>417342</v>
      </c>
      <c r="F17" s="90">
        <v>6199.6154100000003</v>
      </c>
      <c r="G17" s="91">
        <v>3.6001529999999997E-2</v>
      </c>
      <c r="H17" s="82" t="s">
        <v>140</v>
      </c>
    </row>
    <row r="18" spans="1:8" ht="25.5" x14ac:dyDescent="0.2">
      <c r="A18" s="87">
        <v>12</v>
      </c>
      <c r="B18" s="88" t="s">
        <v>237</v>
      </c>
      <c r="C18" s="88" t="s">
        <v>238</v>
      </c>
      <c r="D18" s="88" t="s">
        <v>220</v>
      </c>
      <c r="E18" s="89">
        <v>310064</v>
      </c>
      <c r="F18" s="90">
        <v>5324.1089439999996</v>
      </c>
      <c r="G18" s="91">
        <v>3.0917420000000001E-2</v>
      </c>
      <c r="H18" s="82" t="s">
        <v>140</v>
      </c>
    </row>
    <row r="19" spans="1:8" x14ac:dyDescent="0.2">
      <c r="A19" s="87">
        <v>13</v>
      </c>
      <c r="B19" s="88" t="s">
        <v>436</v>
      </c>
      <c r="C19" s="88" t="s">
        <v>437</v>
      </c>
      <c r="D19" s="88" t="s">
        <v>44</v>
      </c>
      <c r="E19" s="89">
        <v>3029403</v>
      </c>
      <c r="F19" s="90">
        <v>4953.0739050000002</v>
      </c>
      <c r="G19" s="91">
        <v>2.876279E-2</v>
      </c>
      <c r="H19" s="82" t="s">
        <v>140</v>
      </c>
    </row>
    <row r="20" spans="1:8" x14ac:dyDescent="0.2">
      <c r="A20" s="87">
        <v>14</v>
      </c>
      <c r="B20" s="88" t="s">
        <v>388</v>
      </c>
      <c r="C20" s="88" t="s">
        <v>389</v>
      </c>
      <c r="D20" s="88" t="s">
        <v>183</v>
      </c>
      <c r="E20" s="89">
        <v>371206</v>
      </c>
      <c r="F20" s="90">
        <v>4681.6500720000004</v>
      </c>
      <c r="G20" s="91">
        <v>2.7186620000000002E-2</v>
      </c>
      <c r="H20" s="82" t="s">
        <v>140</v>
      </c>
    </row>
    <row r="21" spans="1:8" x14ac:dyDescent="0.2">
      <c r="A21" s="87">
        <v>15</v>
      </c>
      <c r="B21" s="88" t="s">
        <v>342</v>
      </c>
      <c r="C21" s="88" t="s">
        <v>343</v>
      </c>
      <c r="D21" s="88" t="s">
        <v>44</v>
      </c>
      <c r="E21" s="89">
        <v>1279691</v>
      </c>
      <c r="F21" s="90">
        <v>4396.3784304999999</v>
      </c>
      <c r="G21" s="91">
        <v>2.5530029999999999E-2</v>
      </c>
      <c r="H21" s="82" t="s">
        <v>140</v>
      </c>
    </row>
    <row r="22" spans="1:8" x14ac:dyDescent="0.2">
      <c r="A22" s="87">
        <v>16</v>
      </c>
      <c r="B22" s="88" t="s">
        <v>344</v>
      </c>
      <c r="C22" s="88" t="s">
        <v>345</v>
      </c>
      <c r="D22" s="88" t="s">
        <v>44</v>
      </c>
      <c r="E22" s="89">
        <v>5725071</v>
      </c>
      <c r="F22" s="90">
        <v>4234.8350186999996</v>
      </c>
      <c r="G22" s="91">
        <v>2.459194E-2</v>
      </c>
      <c r="H22" s="82" t="s">
        <v>140</v>
      </c>
    </row>
    <row r="23" spans="1:8" x14ac:dyDescent="0.2">
      <c r="A23" s="87">
        <v>17</v>
      </c>
      <c r="B23" s="88" t="s">
        <v>323</v>
      </c>
      <c r="C23" s="88" t="s">
        <v>324</v>
      </c>
      <c r="D23" s="88" t="s">
        <v>183</v>
      </c>
      <c r="E23" s="89">
        <v>706000</v>
      </c>
      <c r="F23" s="90">
        <v>3777.453</v>
      </c>
      <c r="G23" s="91">
        <v>2.193589E-2</v>
      </c>
      <c r="H23" s="82" t="s">
        <v>140</v>
      </c>
    </row>
    <row r="24" spans="1:8" x14ac:dyDescent="0.2">
      <c r="A24" s="87">
        <v>18</v>
      </c>
      <c r="B24" s="88" t="s">
        <v>329</v>
      </c>
      <c r="C24" s="88" t="s">
        <v>330</v>
      </c>
      <c r="D24" s="88" t="s">
        <v>44</v>
      </c>
      <c r="E24" s="89">
        <v>5409716</v>
      </c>
      <c r="F24" s="90">
        <v>3738.6547276000001</v>
      </c>
      <c r="G24" s="91">
        <v>2.1710589999999998E-2</v>
      </c>
      <c r="H24" s="82" t="s">
        <v>140</v>
      </c>
    </row>
    <row r="25" spans="1:8" ht="25.5" x14ac:dyDescent="0.2">
      <c r="A25" s="87">
        <v>19</v>
      </c>
      <c r="B25" s="88" t="s">
        <v>218</v>
      </c>
      <c r="C25" s="88" t="s">
        <v>219</v>
      </c>
      <c r="D25" s="88" t="s">
        <v>220</v>
      </c>
      <c r="E25" s="89">
        <v>197616</v>
      </c>
      <c r="F25" s="90">
        <v>3705.3</v>
      </c>
      <c r="G25" s="91">
        <v>2.1516899999999999E-2</v>
      </c>
      <c r="H25" s="82" t="s">
        <v>140</v>
      </c>
    </row>
    <row r="26" spans="1:8" x14ac:dyDescent="0.2">
      <c r="A26" s="87">
        <v>20</v>
      </c>
      <c r="B26" s="88" t="s">
        <v>771</v>
      </c>
      <c r="C26" s="88" t="s">
        <v>772</v>
      </c>
      <c r="D26" s="88" t="s">
        <v>183</v>
      </c>
      <c r="E26" s="89">
        <v>108058</v>
      </c>
      <c r="F26" s="90">
        <v>2485.7662319999999</v>
      </c>
      <c r="G26" s="91">
        <v>1.443499E-2</v>
      </c>
      <c r="H26" s="82" t="s">
        <v>140</v>
      </c>
    </row>
    <row r="27" spans="1:8" x14ac:dyDescent="0.2">
      <c r="A27" s="87">
        <v>21</v>
      </c>
      <c r="B27" s="88" t="s">
        <v>252</v>
      </c>
      <c r="C27" s="88" t="s">
        <v>253</v>
      </c>
      <c r="D27" s="88" t="s">
        <v>203</v>
      </c>
      <c r="E27" s="89">
        <v>200000</v>
      </c>
      <c r="F27" s="90">
        <v>2085.8000000000002</v>
      </c>
      <c r="G27" s="91">
        <v>1.2112360000000001E-2</v>
      </c>
      <c r="H27" s="82" t="s">
        <v>140</v>
      </c>
    </row>
    <row r="28" spans="1:8" x14ac:dyDescent="0.2">
      <c r="A28" s="87">
        <v>22</v>
      </c>
      <c r="B28" s="88" t="s">
        <v>425</v>
      </c>
      <c r="C28" s="88" t="s">
        <v>426</v>
      </c>
      <c r="D28" s="88" t="s">
        <v>183</v>
      </c>
      <c r="E28" s="89">
        <v>637447</v>
      </c>
      <c r="F28" s="90">
        <v>1957.9184605</v>
      </c>
      <c r="G28" s="91">
        <v>1.136975E-2</v>
      </c>
      <c r="H28" s="82" t="s">
        <v>140</v>
      </c>
    </row>
    <row r="29" spans="1:8" x14ac:dyDescent="0.2">
      <c r="A29" s="87">
        <v>23</v>
      </c>
      <c r="B29" s="88" t="s">
        <v>706</v>
      </c>
      <c r="C29" s="88" t="s">
        <v>707</v>
      </c>
      <c r="D29" s="88" t="s">
        <v>198</v>
      </c>
      <c r="E29" s="89">
        <v>438120</v>
      </c>
      <c r="F29" s="90">
        <v>1831.3416</v>
      </c>
      <c r="G29" s="91">
        <v>1.063471E-2</v>
      </c>
      <c r="H29" s="82" t="s">
        <v>140</v>
      </c>
    </row>
    <row r="30" spans="1:8" x14ac:dyDescent="0.2">
      <c r="A30" s="87">
        <v>24</v>
      </c>
      <c r="B30" s="88" t="s">
        <v>868</v>
      </c>
      <c r="C30" s="88" t="s">
        <v>869</v>
      </c>
      <c r="D30" s="88" t="s">
        <v>198</v>
      </c>
      <c r="E30" s="89">
        <v>315840</v>
      </c>
      <c r="F30" s="90">
        <v>1633.05072</v>
      </c>
      <c r="G30" s="91">
        <v>9.4832200000000005E-3</v>
      </c>
      <c r="H30" s="82" t="s">
        <v>140</v>
      </c>
    </row>
    <row r="31" spans="1:8" x14ac:dyDescent="0.2">
      <c r="A31" s="87">
        <v>25</v>
      </c>
      <c r="B31" s="88" t="s">
        <v>720</v>
      </c>
      <c r="C31" s="88" t="s">
        <v>721</v>
      </c>
      <c r="D31" s="88" t="s">
        <v>183</v>
      </c>
      <c r="E31" s="89">
        <v>486840</v>
      </c>
      <c r="F31" s="90">
        <v>1573.95372</v>
      </c>
      <c r="G31" s="91">
        <v>9.1400400000000003E-3</v>
      </c>
      <c r="H31" s="82" t="s">
        <v>140</v>
      </c>
    </row>
    <row r="32" spans="1:8" x14ac:dyDescent="0.2">
      <c r="A32" s="87">
        <v>26</v>
      </c>
      <c r="B32" s="88" t="s">
        <v>346</v>
      </c>
      <c r="C32" s="88" t="s">
        <v>347</v>
      </c>
      <c r="D32" s="88" t="s">
        <v>203</v>
      </c>
      <c r="E32" s="89">
        <v>542280</v>
      </c>
      <c r="F32" s="90">
        <v>1555.80132</v>
      </c>
      <c r="G32" s="91">
        <v>9.0346300000000001E-3</v>
      </c>
      <c r="H32" s="82" t="s">
        <v>140</v>
      </c>
    </row>
    <row r="33" spans="1:8" x14ac:dyDescent="0.2">
      <c r="A33" s="87">
        <v>27</v>
      </c>
      <c r="B33" s="88" t="s">
        <v>638</v>
      </c>
      <c r="C33" s="88" t="s">
        <v>639</v>
      </c>
      <c r="D33" s="88" t="s">
        <v>183</v>
      </c>
      <c r="E33" s="89">
        <v>424119</v>
      </c>
      <c r="F33" s="90">
        <v>1426.312197</v>
      </c>
      <c r="G33" s="91">
        <v>8.2826800000000006E-3</v>
      </c>
      <c r="H33" s="82" t="s">
        <v>140</v>
      </c>
    </row>
    <row r="34" spans="1:8" x14ac:dyDescent="0.2">
      <c r="A34" s="92"/>
      <c r="B34" s="92"/>
      <c r="C34" s="93" t="s">
        <v>139</v>
      </c>
      <c r="D34" s="92"/>
      <c r="E34" s="92" t="s">
        <v>140</v>
      </c>
      <c r="F34" s="94">
        <v>168059.51439329999</v>
      </c>
      <c r="G34" s="95">
        <v>0.97593152999999999</v>
      </c>
      <c r="H34" s="82" t="s">
        <v>140</v>
      </c>
    </row>
    <row r="35" spans="1:8" x14ac:dyDescent="0.2">
      <c r="A35" s="92"/>
      <c r="B35" s="92"/>
      <c r="C35" s="96"/>
      <c r="D35" s="92"/>
      <c r="E35" s="92"/>
      <c r="F35" s="97"/>
      <c r="G35" s="97"/>
      <c r="H35" s="82" t="s">
        <v>140</v>
      </c>
    </row>
    <row r="36" spans="1:8" x14ac:dyDescent="0.2">
      <c r="A36" s="92"/>
      <c r="B36" s="92"/>
      <c r="C36" s="93" t="s">
        <v>141</v>
      </c>
      <c r="D36" s="92"/>
      <c r="E36" s="92"/>
      <c r="F36" s="92"/>
      <c r="G36" s="92"/>
      <c r="H36" s="82" t="s">
        <v>140</v>
      </c>
    </row>
    <row r="37" spans="1:8" x14ac:dyDescent="0.2">
      <c r="A37" s="92"/>
      <c r="B37" s="92"/>
      <c r="C37" s="93" t="s">
        <v>139</v>
      </c>
      <c r="D37" s="92"/>
      <c r="E37" s="92" t="s">
        <v>140</v>
      </c>
      <c r="F37" s="98" t="s">
        <v>142</v>
      </c>
      <c r="G37" s="95">
        <v>0</v>
      </c>
      <c r="H37" s="82" t="s">
        <v>140</v>
      </c>
    </row>
    <row r="38" spans="1:8" x14ac:dyDescent="0.2">
      <c r="A38" s="92"/>
      <c r="B38" s="92"/>
      <c r="C38" s="96"/>
      <c r="D38" s="92"/>
      <c r="E38" s="92"/>
      <c r="F38" s="97"/>
      <c r="G38" s="97"/>
      <c r="H38" s="82" t="s">
        <v>140</v>
      </c>
    </row>
    <row r="39" spans="1:8" x14ac:dyDescent="0.2">
      <c r="A39" s="92"/>
      <c r="B39" s="92"/>
      <c r="C39" s="93" t="s">
        <v>143</v>
      </c>
      <c r="D39" s="92"/>
      <c r="E39" s="92"/>
      <c r="F39" s="92"/>
      <c r="G39" s="92"/>
      <c r="H39" s="82" t="s">
        <v>140</v>
      </c>
    </row>
    <row r="40" spans="1:8" x14ac:dyDescent="0.2">
      <c r="A40" s="92"/>
      <c r="B40" s="92"/>
      <c r="C40" s="93" t="s">
        <v>139</v>
      </c>
      <c r="D40" s="92"/>
      <c r="E40" s="92" t="s">
        <v>140</v>
      </c>
      <c r="F40" s="98" t="s">
        <v>142</v>
      </c>
      <c r="G40" s="95">
        <v>0</v>
      </c>
      <c r="H40" s="82" t="s">
        <v>140</v>
      </c>
    </row>
    <row r="41" spans="1:8" x14ac:dyDescent="0.2">
      <c r="A41" s="92"/>
      <c r="B41" s="92"/>
      <c r="C41" s="96"/>
      <c r="D41" s="92"/>
      <c r="E41" s="92"/>
      <c r="F41" s="97"/>
      <c r="G41" s="97"/>
      <c r="H41" s="82" t="s">
        <v>140</v>
      </c>
    </row>
    <row r="42" spans="1:8" x14ac:dyDescent="0.2">
      <c r="A42" s="92"/>
      <c r="B42" s="92"/>
      <c r="C42" s="93" t="s">
        <v>144</v>
      </c>
      <c r="D42" s="92"/>
      <c r="E42" s="92"/>
      <c r="F42" s="92"/>
      <c r="G42" s="92"/>
      <c r="H42" s="82" t="s">
        <v>140</v>
      </c>
    </row>
    <row r="43" spans="1:8" x14ac:dyDescent="0.2">
      <c r="A43" s="92"/>
      <c r="B43" s="92"/>
      <c r="C43" s="93" t="s">
        <v>139</v>
      </c>
      <c r="D43" s="92"/>
      <c r="E43" s="92" t="s">
        <v>140</v>
      </c>
      <c r="F43" s="98" t="s">
        <v>142</v>
      </c>
      <c r="G43" s="95">
        <v>0</v>
      </c>
      <c r="H43" s="82" t="s">
        <v>140</v>
      </c>
    </row>
    <row r="44" spans="1:8" x14ac:dyDescent="0.2">
      <c r="A44" s="92"/>
      <c r="B44" s="92"/>
      <c r="C44" s="96"/>
      <c r="D44" s="92"/>
      <c r="E44" s="92"/>
      <c r="F44" s="97"/>
      <c r="G44" s="97"/>
      <c r="H44" s="82" t="s">
        <v>140</v>
      </c>
    </row>
    <row r="45" spans="1:8" x14ac:dyDescent="0.2">
      <c r="A45" s="92"/>
      <c r="B45" s="92"/>
      <c r="C45" s="93" t="s">
        <v>145</v>
      </c>
      <c r="D45" s="92"/>
      <c r="E45" s="92"/>
      <c r="F45" s="97"/>
      <c r="G45" s="97"/>
      <c r="H45" s="82" t="s">
        <v>140</v>
      </c>
    </row>
    <row r="46" spans="1:8" x14ac:dyDescent="0.2">
      <c r="A46" s="92"/>
      <c r="B46" s="92"/>
      <c r="C46" s="93" t="s">
        <v>139</v>
      </c>
      <c r="D46" s="92"/>
      <c r="E46" s="92" t="s">
        <v>140</v>
      </c>
      <c r="F46" s="98" t="s">
        <v>142</v>
      </c>
      <c r="G46" s="95">
        <v>0</v>
      </c>
      <c r="H46" s="82" t="s">
        <v>140</v>
      </c>
    </row>
    <row r="47" spans="1:8" x14ac:dyDescent="0.2">
      <c r="A47" s="92"/>
      <c r="B47" s="92"/>
      <c r="C47" s="96"/>
      <c r="D47" s="92"/>
      <c r="E47" s="92"/>
      <c r="F47" s="97"/>
      <c r="G47" s="97"/>
      <c r="H47" s="82" t="s">
        <v>140</v>
      </c>
    </row>
    <row r="48" spans="1:8" x14ac:dyDescent="0.2">
      <c r="A48" s="92"/>
      <c r="B48" s="92"/>
      <c r="C48" s="93" t="s">
        <v>146</v>
      </c>
      <c r="D48" s="92"/>
      <c r="E48" s="92"/>
      <c r="F48" s="97"/>
      <c r="G48" s="97"/>
      <c r="H48" s="82" t="s">
        <v>140</v>
      </c>
    </row>
    <row r="49" spans="1:8" x14ac:dyDescent="0.2">
      <c r="A49" s="92"/>
      <c r="B49" s="92"/>
      <c r="C49" s="93" t="s">
        <v>139</v>
      </c>
      <c r="D49" s="92"/>
      <c r="E49" s="92" t="s">
        <v>140</v>
      </c>
      <c r="F49" s="98" t="s">
        <v>142</v>
      </c>
      <c r="G49" s="95">
        <v>0</v>
      </c>
      <c r="H49" s="82" t="s">
        <v>140</v>
      </c>
    </row>
    <row r="50" spans="1:8" x14ac:dyDescent="0.2">
      <c r="A50" s="92"/>
      <c r="B50" s="92"/>
      <c r="C50" s="96"/>
      <c r="D50" s="92"/>
      <c r="E50" s="92"/>
      <c r="F50" s="97"/>
      <c r="G50" s="97"/>
      <c r="H50" s="82" t="s">
        <v>140</v>
      </c>
    </row>
    <row r="51" spans="1:8" x14ac:dyDescent="0.2">
      <c r="A51" s="92"/>
      <c r="B51" s="92"/>
      <c r="C51" s="93" t="s">
        <v>147</v>
      </c>
      <c r="D51" s="92"/>
      <c r="E51" s="92"/>
      <c r="F51" s="94">
        <v>168059.51439329999</v>
      </c>
      <c r="G51" s="95">
        <v>0.97593152999999999</v>
      </c>
      <c r="H51" s="82" t="s">
        <v>140</v>
      </c>
    </row>
    <row r="52" spans="1:8" x14ac:dyDescent="0.2">
      <c r="A52" s="92"/>
      <c r="B52" s="92"/>
      <c r="C52" s="96"/>
      <c r="D52" s="92"/>
      <c r="E52" s="92"/>
      <c r="F52" s="97"/>
      <c r="G52" s="97"/>
      <c r="H52" s="82" t="s">
        <v>140</v>
      </c>
    </row>
    <row r="53" spans="1:8" x14ac:dyDescent="0.2">
      <c r="A53" s="92"/>
      <c r="B53" s="92"/>
      <c r="C53" s="93" t="s">
        <v>148</v>
      </c>
      <c r="D53" s="92"/>
      <c r="E53" s="92"/>
      <c r="F53" s="97"/>
      <c r="G53" s="97"/>
      <c r="H53" s="82" t="s">
        <v>140</v>
      </c>
    </row>
    <row r="54" spans="1:8" x14ac:dyDescent="0.2">
      <c r="A54" s="92"/>
      <c r="B54" s="92"/>
      <c r="C54" s="93" t="s">
        <v>10</v>
      </c>
      <c r="D54" s="92"/>
      <c r="E54" s="92"/>
      <c r="F54" s="97"/>
      <c r="G54" s="97"/>
      <c r="H54" s="82" t="s">
        <v>140</v>
      </c>
    </row>
    <row r="55" spans="1:8" x14ac:dyDescent="0.2">
      <c r="A55" s="92"/>
      <c r="B55" s="92"/>
      <c r="C55" s="93" t="s">
        <v>139</v>
      </c>
      <c r="D55" s="92"/>
      <c r="E55" s="92" t="s">
        <v>140</v>
      </c>
      <c r="F55" s="98" t="s">
        <v>142</v>
      </c>
      <c r="G55" s="95">
        <v>0</v>
      </c>
      <c r="H55" s="82" t="s">
        <v>140</v>
      </c>
    </row>
    <row r="56" spans="1:8" x14ac:dyDescent="0.2">
      <c r="A56" s="92"/>
      <c r="B56" s="92"/>
      <c r="C56" s="96"/>
      <c r="D56" s="92"/>
      <c r="E56" s="92"/>
      <c r="F56" s="97"/>
      <c r="G56" s="97"/>
      <c r="H56" s="82" t="s">
        <v>140</v>
      </c>
    </row>
    <row r="57" spans="1:8" x14ac:dyDescent="0.2">
      <c r="A57" s="92"/>
      <c r="B57" s="92"/>
      <c r="C57" s="93" t="s">
        <v>149</v>
      </c>
      <c r="D57" s="92"/>
      <c r="E57" s="92"/>
      <c r="F57" s="92"/>
      <c r="G57" s="92"/>
      <c r="H57" s="82" t="s">
        <v>140</v>
      </c>
    </row>
    <row r="58" spans="1:8" x14ac:dyDescent="0.2">
      <c r="A58" s="92"/>
      <c r="B58" s="92"/>
      <c r="C58" s="93" t="s">
        <v>139</v>
      </c>
      <c r="D58" s="92"/>
      <c r="E58" s="92" t="s">
        <v>140</v>
      </c>
      <c r="F58" s="98" t="s">
        <v>142</v>
      </c>
      <c r="G58" s="95">
        <v>0</v>
      </c>
      <c r="H58" s="82" t="s">
        <v>140</v>
      </c>
    </row>
    <row r="59" spans="1:8" x14ac:dyDescent="0.2">
      <c r="A59" s="92"/>
      <c r="B59" s="92"/>
      <c r="C59" s="96"/>
      <c r="D59" s="92"/>
      <c r="E59" s="92"/>
      <c r="F59" s="97"/>
      <c r="G59" s="97"/>
      <c r="H59" s="82" t="s">
        <v>140</v>
      </c>
    </row>
    <row r="60" spans="1:8" x14ac:dyDescent="0.2">
      <c r="A60" s="92"/>
      <c r="B60" s="92"/>
      <c r="C60" s="93" t="s">
        <v>150</v>
      </c>
      <c r="D60" s="92"/>
      <c r="E60" s="92"/>
      <c r="F60" s="92"/>
      <c r="G60" s="92"/>
      <c r="H60" s="82" t="s">
        <v>140</v>
      </c>
    </row>
    <row r="61" spans="1:8" x14ac:dyDescent="0.2">
      <c r="A61" s="92"/>
      <c r="B61" s="92"/>
      <c r="C61" s="93" t="s">
        <v>139</v>
      </c>
      <c r="D61" s="92"/>
      <c r="E61" s="92" t="s">
        <v>140</v>
      </c>
      <c r="F61" s="98" t="s">
        <v>142</v>
      </c>
      <c r="G61" s="95">
        <v>0</v>
      </c>
      <c r="H61" s="82" t="s">
        <v>140</v>
      </c>
    </row>
    <row r="62" spans="1:8" x14ac:dyDescent="0.2">
      <c r="A62" s="92"/>
      <c r="B62" s="92"/>
      <c r="C62" s="96"/>
      <c r="D62" s="92"/>
      <c r="E62" s="92"/>
      <c r="F62" s="97"/>
      <c r="G62" s="97"/>
      <c r="H62" s="82" t="s">
        <v>140</v>
      </c>
    </row>
    <row r="63" spans="1:8" x14ac:dyDescent="0.2">
      <c r="A63" s="92"/>
      <c r="B63" s="92"/>
      <c r="C63" s="93" t="s">
        <v>151</v>
      </c>
      <c r="D63" s="92"/>
      <c r="E63" s="92"/>
      <c r="F63" s="97"/>
      <c r="G63" s="97"/>
      <c r="H63" s="82" t="s">
        <v>140</v>
      </c>
    </row>
    <row r="64" spans="1:8" x14ac:dyDescent="0.2">
      <c r="A64" s="92"/>
      <c r="B64" s="92"/>
      <c r="C64" s="93" t="s">
        <v>139</v>
      </c>
      <c r="D64" s="92"/>
      <c r="E64" s="92" t="s">
        <v>140</v>
      </c>
      <c r="F64" s="98" t="s">
        <v>142</v>
      </c>
      <c r="G64" s="95">
        <v>0</v>
      </c>
      <c r="H64" s="82" t="s">
        <v>140</v>
      </c>
    </row>
    <row r="65" spans="1:8" x14ac:dyDescent="0.2">
      <c r="A65" s="92"/>
      <c r="B65" s="92"/>
      <c r="C65" s="96"/>
      <c r="D65" s="92"/>
      <c r="E65" s="92"/>
      <c r="F65" s="97"/>
      <c r="G65" s="97"/>
      <c r="H65" s="82" t="s">
        <v>140</v>
      </c>
    </row>
    <row r="66" spans="1:8" x14ac:dyDescent="0.2">
      <c r="A66" s="92"/>
      <c r="B66" s="92"/>
      <c r="C66" s="93" t="s">
        <v>152</v>
      </c>
      <c r="D66" s="92"/>
      <c r="E66" s="92"/>
      <c r="F66" s="94">
        <v>0</v>
      </c>
      <c r="G66" s="95">
        <v>0</v>
      </c>
      <c r="H66" s="82" t="s">
        <v>140</v>
      </c>
    </row>
    <row r="67" spans="1:8" x14ac:dyDescent="0.2">
      <c r="A67" s="92"/>
      <c r="B67" s="92"/>
      <c r="C67" s="96"/>
      <c r="D67" s="92"/>
      <c r="E67" s="92"/>
      <c r="F67" s="97"/>
      <c r="G67" s="97"/>
      <c r="H67" s="82" t="s">
        <v>140</v>
      </c>
    </row>
    <row r="68" spans="1:8" x14ac:dyDescent="0.2">
      <c r="A68" s="92"/>
      <c r="B68" s="92"/>
      <c r="C68" s="93" t="s">
        <v>153</v>
      </c>
      <c r="D68" s="92"/>
      <c r="E68" s="92"/>
      <c r="F68" s="97"/>
      <c r="G68" s="97"/>
      <c r="H68" s="82" t="s">
        <v>140</v>
      </c>
    </row>
    <row r="69" spans="1:8" x14ac:dyDescent="0.2">
      <c r="A69" s="92"/>
      <c r="B69" s="92"/>
      <c r="C69" s="93" t="s">
        <v>154</v>
      </c>
      <c r="D69" s="92"/>
      <c r="E69" s="92"/>
      <c r="F69" s="97"/>
      <c r="G69" s="97"/>
      <c r="H69" s="82" t="s">
        <v>140</v>
      </c>
    </row>
    <row r="70" spans="1:8" x14ac:dyDescent="0.2">
      <c r="A70" s="92"/>
      <c r="B70" s="92"/>
      <c r="C70" s="93" t="s">
        <v>139</v>
      </c>
      <c r="D70" s="92"/>
      <c r="E70" s="92" t="s">
        <v>140</v>
      </c>
      <c r="F70" s="98" t="s">
        <v>142</v>
      </c>
      <c r="G70" s="95">
        <v>0</v>
      </c>
      <c r="H70" s="82" t="s">
        <v>140</v>
      </c>
    </row>
    <row r="71" spans="1:8" x14ac:dyDescent="0.2">
      <c r="A71" s="92"/>
      <c r="B71" s="92"/>
      <c r="C71" s="96"/>
      <c r="D71" s="92"/>
      <c r="E71" s="92"/>
      <c r="F71" s="97"/>
      <c r="G71" s="97"/>
      <c r="H71" s="82" t="s">
        <v>140</v>
      </c>
    </row>
    <row r="72" spans="1:8" x14ac:dyDescent="0.2">
      <c r="A72" s="92"/>
      <c r="B72" s="92"/>
      <c r="C72" s="93" t="s">
        <v>155</v>
      </c>
      <c r="D72" s="92"/>
      <c r="E72" s="92"/>
      <c r="F72" s="97"/>
      <c r="G72" s="97"/>
      <c r="H72" s="82" t="s">
        <v>140</v>
      </c>
    </row>
    <row r="73" spans="1:8" x14ac:dyDescent="0.2">
      <c r="A73" s="92"/>
      <c r="B73" s="92"/>
      <c r="C73" s="93" t="s">
        <v>139</v>
      </c>
      <c r="D73" s="92"/>
      <c r="E73" s="92" t="s">
        <v>140</v>
      </c>
      <c r="F73" s="98" t="s">
        <v>142</v>
      </c>
      <c r="G73" s="95">
        <v>0</v>
      </c>
      <c r="H73" s="82" t="s">
        <v>140</v>
      </c>
    </row>
    <row r="74" spans="1:8" x14ac:dyDescent="0.2">
      <c r="A74" s="92"/>
      <c r="B74" s="92"/>
      <c r="C74" s="96"/>
      <c r="D74" s="92"/>
      <c r="E74" s="92"/>
      <c r="F74" s="97"/>
      <c r="G74" s="97"/>
      <c r="H74" s="82" t="s">
        <v>140</v>
      </c>
    </row>
    <row r="75" spans="1:8" x14ac:dyDescent="0.2">
      <c r="A75" s="92"/>
      <c r="B75" s="92"/>
      <c r="C75" s="93" t="s">
        <v>156</v>
      </c>
      <c r="D75" s="92"/>
      <c r="E75" s="92"/>
      <c r="F75" s="97"/>
      <c r="G75" s="97"/>
      <c r="H75" s="82" t="s">
        <v>140</v>
      </c>
    </row>
    <row r="76" spans="1:8" x14ac:dyDescent="0.2">
      <c r="A76" s="87">
        <v>1</v>
      </c>
      <c r="B76" s="88" t="s">
        <v>459</v>
      </c>
      <c r="C76" s="84" t="s">
        <v>1175</v>
      </c>
      <c r="D76" s="88" t="s">
        <v>460</v>
      </c>
      <c r="E76" s="89">
        <v>1800000</v>
      </c>
      <c r="F76" s="90">
        <v>1729.7064</v>
      </c>
      <c r="G76" s="91">
        <v>1.004451E-2</v>
      </c>
      <c r="H76" s="82">
        <v>5.6832000000000003</v>
      </c>
    </row>
    <row r="77" spans="1:8" x14ac:dyDescent="0.2">
      <c r="A77" s="92"/>
      <c r="B77" s="92"/>
      <c r="C77" s="93" t="s">
        <v>139</v>
      </c>
      <c r="D77" s="92"/>
      <c r="E77" s="92" t="s">
        <v>140</v>
      </c>
      <c r="F77" s="94">
        <v>1729.7064</v>
      </c>
      <c r="G77" s="95">
        <v>1.004451E-2</v>
      </c>
      <c r="H77" s="82" t="s">
        <v>140</v>
      </c>
    </row>
    <row r="78" spans="1:8" x14ac:dyDescent="0.2">
      <c r="A78" s="92"/>
      <c r="B78" s="92"/>
      <c r="C78" s="96"/>
      <c r="D78" s="92"/>
      <c r="E78" s="92"/>
      <c r="F78" s="97"/>
      <c r="G78" s="97"/>
      <c r="H78" s="82" t="s">
        <v>140</v>
      </c>
    </row>
    <row r="79" spans="1:8" x14ac:dyDescent="0.2">
      <c r="A79" s="92"/>
      <c r="B79" s="92"/>
      <c r="C79" s="93" t="s">
        <v>157</v>
      </c>
      <c r="D79" s="92"/>
      <c r="E79" s="92"/>
      <c r="F79" s="97"/>
      <c r="G79" s="97"/>
      <c r="H79" s="82" t="s">
        <v>140</v>
      </c>
    </row>
    <row r="80" spans="1:8" x14ac:dyDescent="0.2">
      <c r="A80" s="87">
        <v>1</v>
      </c>
      <c r="B80" s="88"/>
      <c r="C80" s="88" t="s">
        <v>158</v>
      </c>
      <c r="D80" s="88"/>
      <c r="E80" s="99"/>
      <c r="F80" s="90">
        <v>2712.0836560100001</v>
      </c>
      <c r="G80" s="91">
        <v>1.5749229999999999E-2</v>
      </c>
      <c r="H80" s="82">
        <v>5.01</v>
      </c>
    </row>
    <row r="81" spans="1:8" x14ac:dyDescent="0.2">
      <c r="A81" s="92"/>
      <c r="B81" s="92"/>
      <c r="C81" s="93" t="s">
        <v>139</v>
      </c>
      <c r="D81" s="92"/>
      <c r="E81" s="92" t="s">
        <v>140</v>
      </c>
      <c r="F81" s="94">
        <v>2712.0836560100001</v>
      </c>
      <c r="G81" s="95">
        <v>1.5749229999999999E-2</v>
      </c>
      <c r="H81" s="82" t="s">
        <v>140</v>
      </c>
    </row>
    <row r="82" spans="1:8" x14ac:dyDescent="0.2">
      <c r="A82" s="92"/>
      <c r="B82" s="92"/>
      <c r="C82" s="96"/>
      <c r="D82" s="92"/>
      <c r="E82" s="92"/>
      <c r="F82" s="97"/>
      <c r="G82" s="97"/>
      <c r="H82" s="82" t="s">
        <v>140</v>
      </c>
    </row>
    <row r="83" spans="1:8" x14ac:dyDescent="0.2">
      <c r="A83" s="92"/>
      <c r="B83" s="92"/>
      <c r="C83" s="93" t="s">
        <v>159</v>
      </c>
      <c r="D83" s="92"/>
      <c r="E83" s="92"/>
      <c r="F83" s="94">
        <v>4441.7900560099997</v>
      </c>
      <c r="G83" s="95">
        <v>2.5793739999999999E-2</v>
      </c>
      <c r="H83" s="82" t="s">
        <v>140</v>
      </c>
    </row>
    <row r="84" spans="1:8" x14ac:dyDescent="0.2">
      <c r="A84" s="92"/>
      <c r="B84" s="92"/>
      <c r="C84" s="97"/>
      <c r="D84" s="92"/>
      <c r="E84" s="92"/>
      <c r="F84" s="92"/>
      <c r="G84" s="92"/>
      <c r="H84" s="82" t="s">
        <v>140</v>
      </c>
    </row>
    <row r="85" spans="1:8" x14ac:dyDescent="0.2">
      <c r="A85" s="92"/>
      <c r="B85" s="92"/>
      <c r="C85" s="93" t="s">
        <v>160</v>
      </c>
      <c r="D85" s="92"/>
      <c r="E85" s="92"/>
      <c r="F85" s="92"/>
      <c r="G85" s="92"/>
      <c r="H85" s="82" t="s">
        <v>140</v>
      </c>
    </row>
    <row r="86" spans="1:8" x14ac:dyDescent="0.2">
      <c r="A86" s="92"/>
      <c r="B86" s="92"/>
      <c r="C86" s="93" t="s">
        <v>161</v>
      </c>
      <c r="D86" s="92"/>
      <c r="E86" s="92"/>
      <c r="F86" s="92"/>
      <c r="G86" s="92"/>
      <c r="H86" s="82" t="s">
        <v>140</v>
      </c>
    </row>
    <row r="87" spans="1:8" x14ac:dyDescent="0.2">
      <c r="A87" s="92"/>
      <c r="B87" s="92"/>
      <c r="C87" s="93" t="s">
        <v>139</v>
      </c>
      <c r="D87" s="92"/>
      <c r="E87" s="92" t="s">
        <v>140</v>
      </c>
      <c r="F87" s="98" t="s">
        <v>142</v>
      </c>
      <c r="G87" s="95">
        <v>0</v>
      </c>
      <c r="H87" s="82" t="s">
        <v>140</v>
      </c>
    </row>
    <row r="88" spans="1:8" x14ac:dyDescent="0.2">
      <c r="A88" s="92"/>
      <c r="B88" s="92"/>
      <c r="C88" s="96"/>
      <c r="D88" s="92"/>
      <c r="E88" s="92"/>
      <c r="F88" s="97"/>
      <c r="G88" s="97"/>
      <c r="H88" s="82" t="s">
        <v>140</v>
      </c>
    </row>
    <row r="89" spans="1:8" x14ac:dyDescent="0.2">
      <c r="A89" s="92"/>
      <c r="B89" s="92"/>
      <c r="C89" s="93" t="s">
        <v>162</v>
      </c>
      <c r="D89" s="92"/>
      <c r="E89" s="92"/>
      <c r="F89" s="92"/>
      <c r="G89" s="92"/>
      <c r="H89" s="82" t="s">
        <v>140</v>
      </c>
    </row>
    <row r="90" spans="1:8" x14ac:dyDescent="0.2">
      <c r="A90" s="92"/>
      <c r="B90" s="92"/>
      <c r="C90" s="93" t="s">
        <v>163</v>
      </c>
      <c r="D90" s="92"/>
      <c r="E90" s="92"/>
      <c r="F90" s="92"/>
      <c r="G90" s="92"/>
      <c r="H90" s="82" t="s">
        <v>140</v>
      </c>
    </row>
    <row r="91" spans="1:8" x14ac:dyDescent="0.2">
      <c r="A91" s="92"/>
      <c r="B91" s="92"/>
      <c r="C91" s="93" t="s">
        <v>139</v>
      </c>
      <c r="D91" s="92"/>
      <c r="E91" s="92" t="s">
        <v>140</v>
      </c>
      <c r="F91" s="98" t="s">
        <v>142</v>
      </c>
      <c r="G91" s="95">
        <v>0</v>
      </c>
      <c r="H91" s="82" t="s">
        <v>140</v>
      </c>
    </row>
    <row r="92" spans="1:8" x14ac:dyDescent="0.2">
      <c r="A92" s="92"/>
      <c r="B92" s="92"/>
      <c r="C92" s="96"/>
      <c r="D92" s="92"/>
      <c r="E92" s="92"/>
      <c r="F92" s="97"/>
      <c r="G92" s="97"/>
      <c r="H92" s="82" t="s">
        <v>140</v>
      </c>
    </row>
    <row r="93" spans="1:8" x14ac:dyDescent="0.2">
      <c r="A93" s="92"/>
      <c r="B93" s="92"/>
      <c r="C93" s="93" t="s">
        <v>164</v>
      </c>
      <c r="D93" s="92"/>
      <c r="E93" s="92"/>
      <c r="F93" s="97"/>
      <c r="G93" s="97"/>
      <c r="H93" s="82" t="s">
        <v>140</v>
      </c>
    </row>
    <row r="94" spans="1:8" x14ac:dyDescent="0.2">
      <c r="A94" s="92"/>
      <c r="B94" s="92"/>
      <c r="C94" s="93" t="s">
        <v>139</v>
      </c>
      <c r="D94" s="92"/>
      <c r="E94" s="92" t="s">
        <v>140</v>
      </c>
      <c r="F94" s="98" t="s">
        <v>142</v>
      </c>
      <c r="G94" s="95">
        <v>0</v>
      </c>
      <c r="H94" s="82" t="s">
        <v>140</v>
      </c>
    </row>
    <row r="95" spans="1:8" x14ac:dyDescent="0.2">
      <c r="A95" s="92"/>
      <c r="B95" s="92"/>
      <c r="C95" s="96"/>
      <c r="D95" s="92"/>
      <c r="E95" s="92"/>
      <c r="F95" s="97"/>
      <c r="G95" s="97"/>
      <c r="H95" s="82" t="s">
        <v>140</v>
      </c>
    </row>
    <row r="96" spans="1:8" x14ac:dyDescent="0.2">
      <c r="A96" s="99"/>
      <c r="B96" s="88"/>
      <c r="C96" s="88" t="s">
        <v>165</v>
      </c>
      <c r="D96" s="88"/>
      <c r="E96" s="99"/>
      <c r="F96" s="90">
        <v>-297.09712683999999</v>
      </c>
      <c r="G96" s="91">
        <v>-1.7252599999999999E-3</v>
      </c>
      <c r="H96" s="82" t="s">
        <v>140</v>
      </c>
    </row>
    <row r="97" spans="1:17" x14ac:dyDescent="0.2">
      <c r="A97" s="96"/>
      <c r="B97" s="96"/>
      <c r="C97" s="93" t="s">
        <v>166</v>
      </c>
      <c r="D97" s="97"/>
      <c r="E97" s="97"/>
      <c r="F97" s="94">
        <v>172204.20732247</v>
      </c>
      <c r="G97" s="100">
        <v>1.0000000099999999</v>
      </c>
      <c r="H97" s="82" t="s">
        <v>140</v>
      </c>
    </row>
    <row r="98" spans="1:17" x14ac:dyDescent="0.2">
      <c r="A98" s="101"/>
      <c r="B98" s="101"/>
      <c r="C98" s="102"/>
      <c r="D98" s="103"/>
      <c r="E98" s="103"/>
      <c r="F98" s="104"/>
      <c r="G98" s="105"/>
      <c r="H98" s="106"/>
    </row>
    <row r="99" spans="1:17" x14ac:dyDescent="0.2">
      <c r="A99" s="101"/>
      <c r="B99" s="192" t="s">
        <v>933</v>
      </c>
      <c r="C99" s="192"/>
      <c r="D99" s="192"/>
      <c r="E99" s="192"/>
      <c r="F99" s="192"/>
      <c r="G99" s="192"/>
      <c r="H99" s="192"/>
      <c r="J99" s="12"/>
    </row>
    <row r="100" spans="1:17" x14ac:dyDescent="0.2">
      <c r="A100" s="101"/>
      <c r="B100" s="192" t="s">
        <v>934</v>
      </c>
      <c r="C100" s="192"/>
      <c r="D100" s="192"/>
      <c r="E100" s="192"/>
      <c r="F100" s="192"/>
      <c r="G100" s="192"/>
      <c r="H100" s="192"/>
      <c r="J100" s="12"/>
    </row>
    <row r="101" spans="1:17" x14ac:dyDescent="0.2">
      <c r="A101" s="101"/>
      <c r="B101" s="192" t="s">
        <v>935</v>
      </c>
      <c r="C101" s="192"/>
      <c r="D101" s="192"/>
      <c r="E101" s="192"/>
      <c r="F101" s="192"/>
      <c r="G101" s="192"/>
      <c r="H101" s="192"/>
      <c r="J101" s="12"/>
    </row>
    <row r="102" spans="1:17" s="109" customFormat="1" ht="52.5" customHeight="1" x14ac:dyDescent="0.25">
      <c r="A102" s="108"/>
      <c r="B102" s="193" t="s">
        <v>936</v>
      </c>
      <c r="C102" s="193"/>
      <c r="D102" s="193"/>
      <c r="E102" s="193"/>
      <c r="F102" s="193"/>
      <c r="G102" s="193"/>
      <c r="H102" s="193"/>
      <c r="I102"/>
      <c r="J102" s="12"/>
      <c r="K102"/>
      <c r="L102"/>
      <c r="M102"/>
      <c r="N102"/>
      <c r="O102"/>
      <c r="P102"/>
      <c r="Q102"/>
    </row>
    <row r="103" spans="1:17" x14ac:dyDescent="0.2">
      <c r="A103" s="101"/>
      <c r="B103" s="192" t="s">
        <v>937</v>
      </c>
      <c r="C103" s="192"/>
      <c r="D103" s="192"/>
      <c r="E103" s="192"/>
      <c r="F103" s="192"/>
      <c r="G103" s="192"/>
      <c r="H103" s="192"/>
      <c r="J103" s="12"/>
    </row>
    <row r="104" spans="1:17" x14ac:dyDescent="0.2">
      <c r="A104" s="101"/>
      <c r="B104" s="101"/>
      <c r="C104" s="101"/>
      <c r="D104" s="103"/>
      <c r="E104" s="103"/>
      <c r="F104" s="103"/>
      <c r="G104" s="103"/>
    </row>
    <row r="105" spans="1:17" x14ac:dyDescent="0.2">
      <c r="A105" s="101"/>
      <c r="B105" s="195" t="s">
        <v>167</v>
      </c>
      <c r="C105" s="196"/>
      <c r="D105" s="197"/>
      <c r="E105" s="110"/>
      <c r="F105" s="103"/>
      <c r="G105" s="103"/>
    </row>
    <row r="106" spans="1:17" ht="27.75" customHeight="1" x14ac:dyDescent="0.2">
      <c r="A106" s="101"/>
      <c r="B106" s="189" t="s">
        <v>168</v>
      </c>
      <c r="C106" s="190"/>
      <c r="D106" s="81" t="s">
        <v>169</v>
      </c>
      <c r="E106" s="110"/>
      <c r="F106" s="103"/>
      <c r="G106" s="103"/>
    </row>
    <row r="107" spans="1:17" x14ac:dyDescent="0.2">
      <c r="A107" s="101"/>
      <c r="B107" s="189" t="s">
        <v>939</v>
      </c>
      <c r="C107" s="190"/>
      <c r="D107" s="81" t="s">
        <v>169</v>
      </c>
      <c r="E107" s="110"/>
      <c r="F107" s="103"/>
      <c r="G107" s="103"/>
    </row>
    <row r="108" spans="1:17" x14ac:dyDescent="0.2">
      <c r="A108" s="101"/>
      <c r="B108" s="189" t="s">
        <v>170</v>
      </c>
      <c r="C108" s="190"/>
      <c r="D108" s="111" t="s">
        <v>140</v>
      </c>
      <c r="E108" s="110"/>
      <c r="F108" s="103"/>
      <c r="G108" s="103"/>
    </row>
    <row r="109" spans="1:17" x14ac:dyDescent="0.2">
      <c r="A109" s="112"/>
      <c r="B109" s="113" t="s">
        <v>140</v>
      </c>
      <c r="C109" s="113" t="s">
        <v>940</v>
      </c>
      <c r="D109" s="113" t="s">
        <v>171</v>
      </c>
      <c r="E109" s="112"/>
      <c r="F109" s="112"/>
      <c r="G109" s="112"/>
      <c r="H109" s="112"/>
      <c r="J109" s="12"/>
    </row>
    <row r="110" spans="1:17" x14ac:dyDescent="0.2">
      <c r="A110" s="112"/>
      <c r="B110" s="114" t="s">
        <v>172</v>
      </c>
      <c r="C110" s="115">
        <v>46234</v>
      </c>
      <c r="D110" s="115">
        <v>46265</v>
      </c>
      <c r="E110" s="112"/>
      <c r="F110" s="112"/>
      <c r="G110" s="112"/>
      <c r="J110" s="12"/>
    </row>
    <row r="111" spans="1:17" x14ac:dyDescent="0.2">
      <c r="A111" s="112"/>
      <c r="B111" s="84" t="s">
        <v>173</v>
      </c>
      <c r="C111" s="116">
        <v>123.4263</v>
      </c>
      <c r="D111" s="116">
        <v>126.65089999999999</v>
      </c>
      <c r="E111" s="112"/>
      <c r="F111" s="107"/>
      <c r="G111" s="117"/>
    </row>
    <row r="112" spans="1:17" x14ac:dyDescent="0.2">
      <c r="A112" s="112"/>
      <c r="B112" s="84" t="s">
        <v>941</v>
      </c>
      <c r="C112" s="116">
        <v>33.658299999999997</v>
      </c>
      <c r="D112" s="116">
        <v>34.537599999999998</v>
      </c>
      <c r="E112" s="112"/>
      <c r="F112" s="107"/>
      <c r="G112" s="117"/>
    </row>
    <row r="113" spans="1:7" x14ac:dyDescent="0.2">
      <c r="A113" s="112"/>
      <c r="B113" s="84" t="s">
        <v>174</v>
      </c>
      <c r="C113" s="116">
        <v>107.901</v>
      </c>
      <c r="D113" s="116">
        <v>110.6</v>
      </c>
      <c r="E113" s="112"/>
      <c r="F113" s="107"/>
      <c r="G113" s="117"/>
    </row>
    <row r="114" spans="1:7" x14ac:dyDescent="0.2">
      <c r="A114" s="112"/>
      <c r="B114" s="84" t="s">
        <v>942</v>
      </c>
      <c r="C114" s="116">
        <v>28.917100000000001</v>
      </c>
      <c r="D114" s="116">
        <v>29.640499999999999</v>
      </c>
      <c r="E114" s="112"/>
      <c r="F114" s="107"/>
      <c r="G114" s="117"/>
    </row>
    <row r="115" spans="1:7" x14ac:dyDescent="0.2">
      <c r="A115" s="112"/>
      <c r="B115" s="112"/>
      <c r="C115" s="112"/>
      <c r="D115" s="112"/>
      <c r="E115" s="112"/>
      <c r="F115" s="112"/>
      <c r="G115" s="112"/>
    </row>
    <row r="116" spans="1:7" x14ac:dyDescent="0.2">
      <c r="A116" s="112"/>
      <c r="B116" s="189" t="s">
        <v>175</v>
      </c>
      <c r="C116" s="190"/>
      <c r="D116" s="81" t="s">
        <v>169</v>
      </c>
      <c r="E116" s="112"/>
      <c r="F116" s="112"/>
      <c r="G116" s="112"/>
    </row>
    <row r="117" spans="1:7" x14ac:dyDescent="0.2">
      <c r="A117" s="112"/>
      <c r="B117" s="118"/>
      <c r="C117" s="118"/>
      <c r="D117" s="118"/>
      <c r="E117" s="112"/>
      <c r="F117" s="112"/>
      <c r="G117" s="112"/>
    </row>
    <row r="118" spans="1:7" x14ac:dyDescent="0.2">
      <c r="A118" s="112"/>
      <c r="B118" s="189" t="s">
        <v>176</v>
      </c>
      <c r="C118" s="190"/>
      <c r="D118" s="81" t="s">
        <v>169</v>
      </c>
      <c r="E118" s="120"/>
      <c r="F118" s="112"/>
      <c r="G118" s="112"/>
    </row>
    <row r="119" spans="1:7" x14ac:dyDescent="0.2">
      <c r="A119" s="112"/>
      <c r="B119" s="189" t="s">
        <v>177</v>
      </c>
      <c r="C119" s="190"/>
      <c r="D119" s="81" t="s">
        <v>169</v>
      </c>
      <c r="E119" s="120"/>
      <c r="F119" s="112"/>
      <c r="G119" s="112"/>
    </row>
    <row r="120" spans="1:7" x14ac:dyDescent="0.2">
      <c r="A120" s="112"/>
      <c r="B120" s="189" t="s">
        <v>178</v>
      </c>
      <c r="C120" s="190"/>
      <c r="D120" s="81" t="s">
        <v>169</v>
      </c>
      <c r="E120" s="120"/>
      <c r="F120" s="112"/>
      <c r="G120" s="112"/>
    </row>
    <row r="121" spans="1:7" x14ac:dyDescent="0.2">
      <c r="A121" s="112"/>
      <c r="B121" s="189" t="s">
        <v>179</v>
      </c>
      <c r="C121" s="190"/>
      <c r="D121" s="121">
        <v>0.33609764323684049</v>
      </c>
      <c r="E121" s="112"/>
      <c r="F121" s="107"/>
      <c r="G121" s="117"/>
    </row>
    <row r="123" spans="1:7" x14ac:dyDescent="0.2">
      <c r="B123" s="191" t="s">
        <v>944</v>
      </c>
      <c r="C123" s="191"/>
    </row>
    <row r="125" spans="1:7" ht="153.75" customHeight="1" x14ac:dyDescent="0.2"/>
    <row r="128" spans="1:7" x14ac:dyDescent="0.2">
      <c r="B128" s="13" t="s">
        <v>945</v>
      </c>
      <c r="C128" s="122"/>
      <c r="D128" s="13"/>
    </row>
    <row r="129" spans="2:4" x14ac:dyDescent="0.2">
      <c r="B129" s="13" t="s">
        <v>1170</v>
      </c>
      <c r="D129" s="13"/>
    </row>
    <row r="130" spans="2:4" ht="165" customHeight="1" x14ac:dyDescent="0.2"/>
  </sheetData>
  <mergeCells count="18">
    <mergeCell ref="B107:C107"/>
    <mergeCell ref="B108:C108"/>
    <mergeCell ref="B116:C116"/>
    <mergeCell ref="B101:H101"/>
    <mergeCell ref="B102:H102"/>
    <mergeCell ref="B103:H103"/>
    <mergeCell ref="B105:D105"/>
    <mergeCell ref="B106:C106"/>
    <mergeCell ref="A1:H1"/>
    <mergeCell ref="A2:H2"/>
    <mergeCell ref="A3:H3"/>
    <mergeCell ref="B99:H99"/>
    <mergeCell ref="B100:H100"/>
    <mergeCell ref="B118:C118"/>
    <mergeCell ref="B119:C119"/>
    <mergeCell ref="B120:C120"/>
    <mergeCell ref="B121:C121"/>
    <mergeCell ref="B123:C123"/>
  </mergeCells>
  <hyperlinks>
    <hyperlink ref="I1" location="Index!B2" display="Index" xr:uid="{07BD2B2B-B272-4A42-9670-A68A16ACB6FD}"/>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DA00B-7B04-45E4-B26F-029C4FE8F9B9}">
  <sheetPr>
    <outlinePr summaryBelow="0" summaryRight="0"/>
  </sheetPr>
  <dimension ref="A1:Q113"/>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0.7109375" bestFit="1" customWidth="1"/>
    <col min="5" max="5" width="12.42578125" bestFit="1" customWidth="1"/>
    <col min="6" max="6" width="10.140625" bestFit="1" customWidth="1"/>
    <col min="7" max="7" width="14" bestFit="1" customWidth="1"/>
    <col min="8" max="8" width="8.42578125" bestFit="1" customWidth="1"/>
    <col min="9" max="9" width="5.7109375" bestFit="1" customWidth="1"/>
  </cols>
  <sheetData>
    <row r="1" spans="1:9" ht="15" x14ac:dyDescent="0.2">
      <c r="A1" s="232" t="s">
        <v>0</v>
      </c>
      <c r="B1" s="232"/>
      <c r="C1" s="232"/>
      <c r="D1" s="232"/>
      <c r="E1" s="232"/>
      <c r="F1" s="232"/>
      <c r="G1" s="232"/>
      <c r="H1" s="232"/>
      <c r="I1" s="76" t="s">
        <v>931</v>
      </c>
    </row>
    <row r="2" spans="1:9" ht="15" x14ac:dyDescent="0.2">
      <c r="A2" s="232" t="s">
        <v>1124</v>
      </c>
      <c r="B2" s="232"/>
      <c r="C2" s="232"/>
      <c r="D2" s="232"/>
      <c r="E2" s="232"/>
      <c r="F2" s="232"/>
      <c r="G2" s="232"/>
      <c r="H2" s="232"/>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92"/>
      <c r="B7" s="92"/>
      <c r="C7" s="93" t="s">
        <v>139</v>
      </c>
      <c r="D7" s="92"/>
      <c r="E7" s="92" t="s">
        <v>140</v>
      </c>
      <c r="F7" s="98" t="s">
        <v>142</v>
      </c>
      <c r="G7" s="95">
        <v>0</v>
      </c>
      <c r="H7" s="82" t="s">
        <v>140</v>
      </c>
    </row>
    <row r="8" spans="1:9" x14ac:dyDescent="0.2">
      <c r="A8" s="92"/>
      <c r="B8" s="92"/>
      <c r="C8" s="96"/>
      <c r="D8" s="92"/>
      <c r="E8" s="92"/>
      <c r="F8" s="97"/>
      <c r="G8" s="97"/>
      <c r="H8" s="82" t="s">
        <v>140</v>
      </c>
    </row>
    <row r="9" spans="1:9" x14ac:dyDescent="0.2">
      <c r="A9" s="92"/>
      <c r="B9" s="92"/>
      <c r="C9" s="93" t="s">
        <v>141</v>
      </c>
      <c r="D9" s="92"/>
      <c r="E9" s="92"/>
      <c r="F9" s="92"/>
      <c r="G9" s="92"/>
      <c r="H9" s="82" t="s">
        <v>140</v>
      </c>
    </row>
    <row r="10" spans="1:9" x14ac:dyDescent="0.2">
      <c r="A10" s="92"/>
      <c r="B10" s="92"/>
      <c r="C10" s="93" t="s">
        <v>139</v>
      </c>
      <c r="D10" s="92"/>
      <c r="E10" s="92" t="s">
        <v>140</v>
      </c>
      <c r="F10" s="98" t="s">
        <v>142</v>
      </c>
      <c r="G10" s="95">
        <v>0</v>
      </c>
      <c r="H10" s="82" t="s">
        <v>140</v>
      </c>
    </row>
    <row r="11" spans="1:9" x14ac:dyDescent="0.2">
      <c r="A11" s="92"/>
      <c r="B11" s="92"/>
      <c r="C11" s="96"/>
      <c r="D11" s="92"/>
      <c r="E11" s="92"/>
      <c r="F11" s="97"/>
      <c r="G11" s="97"/>
      <c r="H11" s="82" t="s">
        <v>140</v>
      </c>
    </row>
    <row r="12" spans="1:9" x14ac:dyDescent="0.2">
      <c r="A12" s="92"/>
      <c r="B12" s="92"/>
      <c r="C12" s="93" t="s">
        <v>143</v>
      </c>
      <c r="D12" s="92"/>
      <c r="E12" s="92"/>
      <c r="F12" s="92"/>
      <c r="G12" s="92"/>
      <c r="H12" s="82" t="s">
        <v>140</v>
      </c>
    </row>
    <row r="13" spans="1:9" x14ac:dyDescent="0.2">
      <c r="A13" s="92"/>
      <c r="B13" s="92"/>
      <c r="C13" s="93" t="s">
        <v>139</v>
      </c>
      <c r="D13" s="92"/>
      <c r="E13" s="92" t="s">
        <v>140</v>
      </c>
      <c r="F13" s="98" t="s">
        <v>142</v>
      </c>
      <c r="G13" s="95">
        <v>0</v>
      </c>
      <c r="H13" s="82" t="s">
        <v>140</v>
      </c>
    </row>
    <row r="14" spans="1:9" x14ac:dyDescent="0.2">
      <c r="A14" s="92"/>
      <c r="B14" s="92"/>
      <c r="C14" s="96"/>
      <c r="D14" s="92"/>
      <c r="E14" s="92"/>
      <c r="F14" s="97"/>
      <c r="G14" s="97"/>
      <c r="H14" s="82" t="s">
        <v>140</v>
      </c>
    </row>
    <row r="15" spans="1:9" x14ac:dyDescent="0.2">
      <c r="A15" s="92"/>
      <c r="B15" s="92"/>
      <c r="C15" s="93" t="s">
        <v>144</v>
      </c>
      <c r="D15" s="92"/>
      <c r="E15" s="92"/>
      <c r="F15" s="92"/>
      <c r="G15" s="92"/>
      <c r="H15" s="82" t="s">
        <v>140</v>
      </c>
    </row>
    <row r="16" spans="1:9" x14ac:dyDescent="0.2">
      <c r="A16" s="92"/>
      <c r="B16" s="92"/>
      <c r="C16" s="93" t="s">
        <v>139</v>
      </c>
      <c r="D16" s="92"/>
      <c r="E16" s="92" t="s">
        <v>140</v>
      </c>
      <c r="F16" s="98" t="s">
        <v>142</v>
      </c>
      <c r="G16" s="95">
        <v>0</v>
      </c>
      <c r="H16" s="82" t="s">
        <v>140</v>
      </c>
    </row>
    <row r="17" spans="1:8" x14ac:dyDescent="0.2">
      <c r="A17" s="92"/>
      <c r="B17" s="92"/>
      <c r="C17" s="96"/>
      <c r="D17" s="92"/>
      <c r="E17" s="92"/>
      <c r="F17" s="97"/>
      <c r="G17" s="97"/>
      <c r="H17" s="82" t="s">
        <v>140</v>
      </c>
    </row>
    <row r="18" spans="1:8" x14ac:dyDescent="0.2">
      <c r="A18" s="92"/>
      <c r="B18" s="92"/>
      <c r="C18" s="93" t="s">
        <v>145</v>
      </c>
      <c r="D18" s="92"/>
      <c r="E18" s="92"/>
      <c r="F18" s="97"/>
      <c r="G18" s="97"/>
      <c r="H18" s="82" t="s">
        <v>140</v>
      </c>
    </row>
    <row r="19" spans="1:8" x14ac:dyDescent="0.2">
      <c r="A19" s="92"/>
      <c r="B19" s="92"/>
      <c r="C19" s="93" t="s">
        <v>139</v>
      </c>
      <c r="D19" s="92"/>
      <c r="E19" s="92" t="s">
        <v>140</v>
      </c>
      <c r="F19" s="98" t="s">
        <v>142</v>
      </c>
      <c r="G19" s="95">
        <v>0</v>
      </c>
      <c r="H19" s="82" t="s">
        <v>140</v>
      </c>
    </row>
    <row r="20" spans="1:8" x14ac:dyDescent="0.2">
      <c r="A20" s="92"/>
      <c r="B20" s="92"/>
      <c r="C20" s="96"/>
      <c r="D20" s="92"/>
      <c r="E20" s="92"/>
      <c r="F20" s="97"/>
      <c r="G20" s="97"/>
      <c r="H20" s="82" t="s">
        <v>140</v>
      </c>
    </row>
    <row r="21" spans="1:8" x14ac:dyDescent="0.2">
      <c r="A21" s="92"/>
      <c r="B21" s="92"/>
      <c r="C21" s="93" t="s">
        <v>146</v>
      </c>
      <c r="D21" s="92"/>
      <c r="E21" s="92"/>
      <c r="F21" s="97"/>
      <c r="G21" s="97"/>
      <c r="H21" s="82" t="s">
        <v>140</v>
      </c>
    </row>
    <row r="22" spans="1:8" x14ac:dyDescent="0.2">
      <c r="A22" s="92"/>
      <c r="B22" s="92"/>
      <c r="C22" s="93" t="s">
        <v>139</v>
      </c>
      <c r="D22" s="92"/>
      <c r="E22" s="92" t="s">
        <v>140</v>
      </c>
      <c r="F22" s="98" t="s">
        <v>142</v>
      </c>
      <c r="G22" s="95">
        <v>0</v>
      </c>
      <c r="H22" s="82" t="s">
        <v>140</v>
      </c>
    </row>
    <row r="23" spans="1:8" x14ac:dyDescent="0.2">
      <c r="A23" s="92"/>
      <c r="B23" s="92"/>
      <c r="C23" s="96"/>
      <c r="D23" s="92"/>
      <c r="E23" s="92"/>
      <c r="F23" s="97"/>
      <c r="G23" s="97"/>
      <c r="H23" s="82" t="s">
        <v>140</v>
      </c>
    </row>
    <row r="24" spans="1:8" x14ac:dyDescent="0.2">
      <c r="A24" s="92"/>
      <c r="B24" s="92"/>
      <c r="C24" s="93" t="s">
        <v>147</v>
      </c>
      <c r="D24" s="92"/>
      <c r="E24" s="92"/>
      <c r="F24" s="94">
        <v>0</v>
      </c>
      <c r="G24" s="95">
        <v>0</v>
      </c>
      <c r="H24" s="82" t="s">
        <v>140</v>
      </c>
    </row>
    <row r="25" spans="1:8" x14ac:dyDescent="0.2">
      <c r="A25" s="92"/>
      <c r="B25" s="92"/>
      <c r="C25" s="96"/>
      <c r="D25" s="92"/>
      <c r="E25" s="92"/>
      <c r="F25" s="97"/>
      <c r="G25" s="97"/>
      <c r="H25" s="82" t="s">
        <v>140</v>
      </c>
    </row>
    <row r="26" spans="1:8" x14ac:dyDescent="0.2">
      <c r="A26" s="92"/>
      <c r="B26" s="92"/>
      <c r="C26" s="93" t="s">
        <v>148</v>
      </c>
      <c r="D26" s="92"/>
      <c r="E26" s="92"/>
      <c r="F26" s="97"/>
      <c r="G26" s="97"/>
      <c r="H26" s="82" t="s">
        <v>140</v>
      </c>
    </row>
    <row r="27" spans="1:8" x14ac:dyDescent="0.2">
      <c r="A27" s="92"/>
      <c r="B27" s="92"/>
      <c r="C27" s="93" t="s">
        <v>10</v>
      </c>
      <c r="D27" s="92"/>
      <c r="E27" s="92"/>
      <c r="F27" s="97"/>
      <c r="G27" s="97"/>
      <c r="H27" s="82" t="s">
        <v>140</v>
      </c>
    </row>
    <row r="28" spans="1:8" x14ac:dyDescent="0.2">
      <c r="A28" s="92"/>
      <c r="B28" s="92"/>
      <c r="C28" s="93" t="s">
        <v>139</v>
      </c>
      <c r="D28" s="92"/>
      <c r="E28" s="92" t="s">
        <v>140</v>
      </c>
      <c r="F28" s="98" t="s">
        <v>142</v>
      </c>
      <c r="G28" s="95">
        <v>0</v>
      </c>
      <c r="H28" s="82" t="s">
        <v>140</v>
      </c>
    </row>
    <row r="29" spans="1:8" x14ac:dyDescent="0.2">
      <c r="A29" s="92"/>
      <c r="B29" s="92"/>
      <c r="C29" s="96"/>
      <c r="D29" s="92"/>
      <c r="E29" s="92"/>
      <c r="F29" s="97"/>
      <c r="G29" s="97"/>
      <c r="H29" s="82" t="s">
        <v>140</v>
      </c>
    </row>
    <row r="30" spans="1:8" x14ac:dyDescent="0.2">
      <c r="A30" s="92"/>
      <c r="B30" s="92"/>
      <c r="C30" s="93" t="s">
        <v>149</v>
      </c>
      <c r="D30" s="92"/>
      <c r="E30" s="92"/>
      <c r="F30" s="92"/>
      <c r="G30" s="92"/>
      <c r="H30" s="82" t="s">
        <v>140</v>
      </c>
    </row>
    <row r="31" spans="1:8" x14ac:dyDescent="0.2">
      <c r="A31" s="92"/>
      <c r="B31" s="92"/>
      <c r="C31" s="93" t="s">
        <v>139</v>
      </c>
      <c r="D31" s="92"/>
      <c r="E31" s="92" t="s">
        <v>140</v>
      </c>
      <c r="F31" s="98" t="s">
        <v>142</v>
      </c>
      <c r="G31" s="95">
        <v>0</v>
      </c>
      <c r="H31" s="82" t="s">
        <v>140</v>
      </c>
    </row>
    <row r="32" spans="1:8" x14ac:dyDescent="0.2">
      <c r="A32" s="92"/>
      <c r="B32" s="92"/>
      <c r="C32" s="96"/>
      <c r="D32" s="92"/>
      <c r="E32" s="92"/>
      <c r="F32" s="97"/>
      <c r="G32" s="97"/>
      <c r="H32" s="82" t="s">
        <v>140</v>
      </c>
    </row>
    <row r="33" spans="1:8" x14ac:dyDescent="0.2">
      <c r="A33" s="92"/>
      <c r="B33" s="92"/>
      <c r="C33" s="93" t="s">
        <v>150</v>
      </c>
      <c r="D33" s="92"/>
      <c r="E33" s="92"/>
      <c r="F33" s="92"/>
      <c r="G33" s="92"/>
      <c r="H33" s="82" t="s">
        <v>140</v>
      </c>
    </row>
    <row r="34" spans="1:8" x14ac:dyDescent="0.2">
      <c r="A34" s="92"/>
      <c r="B34" s="92"/>
      <c r="C34" s="93" t="s">
        <v>139</v>
      </c>
      <c r="D34" s="92"/>
      <c r="E34" s="92" t="s">
        <v>140</v>
      </c>
      <c r="F34" s="98" t="s">
        <v>142</v>
      </c>
      <c r="G34" s="95">
        <v>0</v>
      </c>
      <c r="H34" s="82" t="s">
        <v>140</v>
      </c>
    </row>
    <row r="35" spans="1:8" x14ac:dyDescent="0.2">
      <c r="A35" s="92"/>
      <c r="B35" s="92"/>
      <c r="C35" s="96"/>
      <c r="D35" s="92"/>
      <c r="E35" s="92"/>
      <c r="F35" s="97"/>
      <c r="G35" s="97"/>
      <c r="H35" s="82" t="s">
        <v>140</v>
      </c>
    </row>
    <row r="36" spans="1:8" x14ac:dyDescent="0.2">
      <c r="A36" s="92"/>
      <c r="B36" s="92"/>
      <c r="C36" s="93" t="s">
        <v>151</v>
      </c>
      <c r="D36" s="92"/>
      <c r="E36" s="92"/>
      <c r="F36" s="97"/>
      <c r="G36" s="97"/>
      <c r="H36" s="82" t="s">
        <v>140</v>
      </c>
    </row>
    <row r="37" spans="1:8" x14ac:dyDescent="0.2">
      <c r="A37" s="92"/>
      <c r="B37" s="92"/>
      <c r="C37" s="93" t="s">
        <v>139</v>
      </c>
      <c r="D37" s="92"/>
      <c r="E37" s="92" t="s">
        <v>140</v>
      </c>
      <c r="F37" s="98" t="s">
        <v>142</v>
      </c>
      <c r="G37" s="95">
        <v>0</v>
      </c>
      <c r="H37" s="82" t="s">
        <v>140</v>
      </c>
    </row>
    <row r="38" spans="1:8" x14ac:dyDescent="0.2">
      <c r="A38" s="92"/>
      <c r="B38" s="92"/>
      <c r="C38" s="96"/>
      <c r="D38" s="92"/>
      <c r="E38" s="92"/>
      <c r="F38" s="97"/>
      <c r="G38" s="97"/>
      <c r="H38" s="82" t="s">
        <v>140</v>
      </c>
    </row>
    <row r="39" spans="1:8" x14ac:dyDescent="0.2">
      <c r="A39" s="92"/>
      <c r="B39" s="92"/>
      <c r="C39" s="93" t="s">
        <v>152</v>
      </c>
      <c r="D39" s="92"/>
      <c r="E39" s="92"/>
      <c r="F39" s="94">
        <v>0</v>
      </c>
      <c r="G39" s="95">
        <v>0</v>
      </c>
      <c r="H39" s="82" t="s">
        <v>140</v>
      </c>
    </row>
    <row r="40" spans="1:8" x14ac:dyDescent="0.2">
      <c r="A40" s="92"/>
      <c r="B40" s="92"/>
      <c r="C40" s="96"/>
      <c r="D40" s="92"/>
      <c r="E40" s="92"/>
      <c r="F40" s="97"/>
      <c r="G40" s="97"/>
      <c r="H40" s="82" t="s">
        <v>140</v>
      </c>
    </row>
    <row r="41" spans="1:8" x14ac:dyDescent="0.2">
      <c r="A41" s="92"/>
      <c r="B41" s="92"/>
      <c r="C41" s="93" t="s">
        <v>153</v>
      </c>
      <c r="D41" s="92"/>
      <c r="E41" s="92"/>
      <c r="F41" s="97"/>
      <c r="G41" s="97"/>
      <c r="H41" s="82" t="s">
        <v>140</v>
      </c>
    </row>
    <row r="42" spans="1:8" x14ac:dyDescent="0.2">
      <c r="A42" s="92"/>
      <c r="B42" s="92"/>
      <c r="C42" s="93" t="s">
        <v>154</v>
      </c>
      <c r="D42" s="92"/>
      <c r="E42" s="92"/>
      <c r="F42" s="97"/>
      <c r="G42" s="97"/>
      <c r="H42" s="82" t="s">
        <v>140</v>
      </c>
    </row>
    <row r="43" spans="1:8" x14ac:dyDescent="0.2">
      <c r="A43" s="92"/>
      <c r="B43" s="92"/>
      <c r="C43" s="93" t="s">
        <v>139</v>
      </c>
      <c r="D43" s="92"/>
      <c r="E43" s="92" t="s">
        <v>140</v>
      </c>
      <c r="F43" s="98" t="s">
        <v>142</v>
      </c>
      <c r="G43" s="95">
        <v>0</v>
      </c>
      <c r="H43" s="82" t="s">
        <v>140</v>
      </c>
    </row>
    <row r="44" spans="1:8" x14ac:dyDescent="0.2">
      <c r="A44" s="92"/>
      <c r="B44" s="92"/>
      <c r="C44" s="96"/>
      <c r="D44" s="92"/>
      <c r="E44" s="92"/>
      <c r="F44" s="97"/>
      <c r="G44" s="97"/>
      <c r="H44" s="82" t="s">
        <v>140</v>
      </c>
    </row>
    <row r="45" spans="1:8" x14ac:dyDescent="0.2">
      <c r="A45" s="92"/>
      <c r="B45" s="92"/>
      <c r="C45" s="93" t="s">
        <v>155</v>
      </c>
      <c r="D45" s="92"/>
      <c r="E45" s="92"/>
      <c r="F45" s="97"/>
      <c r="G45" s="97"/>
      <c r="H45" s="82" t="s">
        <v>140</v>
      </c>
    </row>
    <row r="46" spans="1:8" x14ac:dyDescent="0.2">
      <c r="A46" s="92"/>
      <c r="B46" s="92"/>
      <c r="C46" s="93" t="s">
        <v>139</v>
      </c>
      <c r="D46" s="92"/>
      <c r="E46" s="92" t="s">
        <v>140</v>
      </c>
      <c r="F46" s="98" t="s">
        <v>142</v>
      </c>
      <c r="G46" s="95">
        <v>0</v>
      </c>
      <c r="H46" s="82" t="s">
        <v>140</v>
      </c>
    </row>
    <row r="47" spans="1:8" x14ac:dyDescent="0.2">
      <c r="A47" s="92"/>
      <c r="B47" s="92"/>
      <c r="C47" s="96"/>
      <c r="D47" s="92"/>
      <c r="E47" s="92"/>
      <c r="F47" s="97"/>
      <c r="G47" s="97"/>
      <c r="H47" s="82" t="s">
        <v>140</v>
      </c>
    </row>
    <row r="48" spans="1:8" x14ac:dyDescent="0.2">
      <c r="A48" s="92"/>
      <c r="B48" s="92"/>
      <c r="C48" s="93" t="s">
        <v>156</v>
      </c>
      <c r="D48" s="92"/>
      <c r="E48" s="92"/>
      <c r="F48" s="97"/>
      <c r="G48" s="97"/>
      <c r="H48" s="82" t="s">
        <v>140</v>
      </c>
    </row>
    <row r="49" spans="1:8" x14ac:dyDescent="0.2">
      <c r="A49" s="92"/>
      <c r="B49" s="92"/>
      <c r="C49" s="93" t="s">
        <v>139</v>
      </c>
      <c r="D49" s="92"/>
      <c r="E49" s="92" t="s">
        <v>140</v>
      </c>
      <c r="F49" s="98" t="s">
        <v>142</v>
      </c>
      <c r="G49" s="95">
        <v>0</v>
      </c>
      <c r="H49" s="82" t="s">
        <v>140</v>
      </c>
    </row>
    <row r="50" spans="1:8" x14ac:dyDescent="0.2">
      <c r="A50" s="92"/>
      <c r="B50" s="92"/>
      <c r="C50" s="96"/>
      <c r="D50" s="92"/>
      <c r="E50" s="92"/>
      <c r="F50" s="97"/>
      <c r="G50" s="97"/>
      <c r="H50" s="82" t="s">
        <v>140</v>
      </c>
    </row>
    <row r="51" spans="1:8" x14ac:dyDescent="0.2">
      <c r="A51" s="92"/>
      <c r="B51" s="92"/>
      <c r="C51" s="93" t="s">
        <v>157</v>
      </c>
      <c r="D51" s="92"/>
      <c r="E51" s="92"/>
      <c r="F51" s="97"/>
      <c r="G51" s="97"/>
      <c r="H51" s="82" t="s">
        <v>140</v>
      </c>
    </row>
    <row r="52" spans="1:8" x14ac:dyDescent="0.2">
      <c r="A52" s="87">
        <v>1</v>
      </c>
      <c r="B52" s="88"/>
      <c r="C52" s="88" t="s">
        <v>158</v>
      </c>
      <c r="D52" s="88"/>
      <c r="E52" s="99"/>
      <c r="F52" s="90">
        <v>250.267684</v>
      </c>
      <c r="G52" s="91">
        <v>3.5255769999999999E-2</v>
      </c>
      <c r="H52" s="82">
        <v>5.01</v>
      </c>
    </row>
    <row r="53" spans="1:8" x14ac:dyDescent="0.2">
      <c r="A53" s="92"/>
      <c r="B53" s="92"/>
      <c r="C53" s="93" t="s">
        <v>139</v>
      </c>
      <c r="D53" s="92"/>
      <c r="E53" s="92" t="s">
        <v>140</v>
      </c>
      <c r="F53" s="94">
        <v>250.267684</v>
      </c>
      <c r="G53" s="95">
        <v>3.5255769999999999E-2</v>
      </c>
      <c r="H53" s="82" t="s">
        <v>140</v>
      </c>
    </row>
    <row r="54" spans="1:8" x14ac:dyDescent="0.2">
      <c r="A54" s="92"/>
      <c r="B54" s="92"/>
      <c r="C54" s="96"/>
      <c r="D54" s="92"/>
      <c r="E54" s="92"/>
      <c r="F54" s="97"/>
      <c r="G54" s="97"/>
      <c r="H54" s="82" t="s">
        <v>140</v>
      </c>
    </row>
    <row r="55" spans="1:8" x14ac:dyDescent="0.2">
      <c r="A55" s="92"/>
      <c r="B55" s="92"/>
      <c r="C55" s="93" t="s">
        <v>159</v>
      </c>
      <c r="D55" s="92"/>
      <c r="E55" s="92"/>
      <c r="F55" s="94">
        <v>250.267684</v>
      </c>
      <c r="G55" s="95">
        <v>3.5255769999999999E-2</v>
      </c>
      <c r="H55" s="82" t="s">
        <v>140</v>
      </c>
    </row>
    <row r="56" spans="1:8" x14ac:dyDescent="0.2">
      <c r="A56" s="92"/>
      <c r="B56" s="92"/>
      <c r="C56" s="97"/>
      <c r="D56" s="92"/>
      <c r="E56" s="92"/>
      <c r="F56" s="92"/>
      <c r="G56" s="92"/>
      <c r="H56" s="82" t="s">
        <v>140</v>
      </c>
    </row>
    <row r="57" spans="1:8" x14ac:dyDescent="0.2">
      <c r="A57" s="92"/>
      <c r="B57" s="92"/>
      <c r="C57" s="93" t="s">
        <v>160</v>
      </c>
      <c r="D57" s="92"/>
      <c r="E57" s="92"/>
      <c r="F57" s="92"/>
      <c r="G57" s="92"/>
      <c r="H57" s="82" t="s">
        <v>140</v>
      </c>
    </row>
    <row r="58" spans="1:8" x14ac:dyDescent="0.2">
      <c r="A58" s="92"/>
      <c r="B58" s="92"/>
      <c r="C58" s="93" t="s">
        <v>161</v>
      </c>
      <c r="D58" s="92"/>
      <c r="E58" s="92"/>
      <c r="F58" s="92"/>
      <c r="G58" s="92"/>
      <c r="H58" s="82" t="s">
        <v>140</v>
      </c>
    </row>
    <row r="59" spans="1:8" x14ac:dyDescent="0.2">
      <c r="A59" s="87">
        <v>1</v>
      </c>
      <c r="B59" s="88" t="s">
        <v>888</v>
      </c>
      <c r="C59" s="88" t="s">
        <v>889</v>
      </c>
      <c r="D59" s="88"/>
      <c r="E59" s="127">
        <v>9949463.5449999999</v>
      </c>
      <c r="F59" s="90">
        <v>1629.612684572</v>
      </c>
      <c r="G59" s="91">
        <v>0.22956718000000001</v>
      </c>
      <c r="H59" s="82" t="s">
        <v>140</v>
      </c>
    </row>
    <row r="60" spans="1:8" ht="25.5" x14ac:dyDescent="0.2">
      <c r="A60" s="87">
        <v>2</v>
      </c>
      <c r="B60" s="88" t="s">
        <v>890</v>
      </c>
      <c r="C60" s="88" t="s">
        <v>891</v>
      </c>
      <c r="D60" s="88"/>
      <c r="E60" s="127">
        <v>1505115.4539999999</v>
      </c>
      <c r="F60" s="90">
        <v>1010.573648817</v>
      </c>
      <c r="G60" s="91">
        <v>0.14236177</v>
      </c>
      <c r="H60" s="82" t="s">
        <v>140</v>
      </c>
    </row>
    <row r="61" spans="1:8" x14ac:dyDescent="0.2">
      <c r="A61" s="87">
        <v>3</v>
      </c>
      <c r="B61" s="88" t="s">
        <v>892</v>
      </c>
      <c r="C61" s="88" t="s">
        <v>893</v>
      </c>
      <c r="D61" s="88"/>
      <c r="E61" s="127">
        <v>1743748.679</v>
      </c>
      <c r="F61" s="90">
        <v>892.75747367999998</v>
      </c>
      <c r="G61" s="91">
        <v>0.12576474000000001</v>
      </c>
      <c r="H61" s="82" t="s">
        <v>140</v>
      </c>
    </row>
    <row r="62" spans="1:8" ht="25.5" x14ac:dyDescent="0.2">
      <c r="A62" s="87">
        <v>4</v>
      </c>
      <c r="B62" s="88" t="s">
        <v>308</v>
      </c>
      <c r="C62" s="88" t="s">
        <v>309</v>
      </c>
      <c r="D62" s="88"/>
      <c r="E62" s="127">
        <v>4681614.102</v>
      </c>
      <c r="F62" s="90">
        <v>761.90460541599998</v>
      </c>
      <c r="G62" s="91">
        <v>0.10733121</v>
      </c>
      <c r="H62" s="82" t="s">
        <v>140</v>
      </c>
    </row>
    <row r="63" spans="1:8" x14ac:dyDescent="0.2">
      <c r="A63" s="87">
        <v>5</v>
      </c>
      <c r="B63" s="88" t="s">
        <v>894</v>
      </c>
      <c r="C63" s="88" t="s">
        <v>895</v>
      </c>
      <c r="D63" s="88"/>
      <c r="E63" s="127">
        <v>1099564.527</v>
      </c>
      <c r="F63" s="90">
        <v>722.40289859400002</v>
      </c>
      <c r="G63" s="91">
        <v>0.10176651</v>
      </c>
      <c r="H63" s="82" t="s">
        <v>140</v>
      </c>
    </row>
    <row r="64" spans="1:8" ht="25.5" x14ac:dyDescent="0.2">
      <c r="A64" s="87">
        <v>6</v>
      </c>
      <c r="B64" s="88" t="s">
        <v>896</v>
      </c>
      <c r="C64" s="88" t="s">
        <v>897</v>
      </c>
      <c r="D64" s="88"/>
      <c r="E64" s="127">
        <v>3657048.2949999999</v>
      </c>
      <c r="F64" s="90">
        <v>707.24754091499995</v>
      </c>
      <c r="G64" s="91">
        <v>9.9631540000000005E-2</v>
      </c>
      <c r="H64" s="82" t="s">
        <v>140</v>
      </c>
    </row>
    <row r="65" spans="1:8" x14ac:dyDescent="0.2">
      <c r="A65" s="87">
        <v>7</v>
      </c>
      <c r="B65" s="88" t="s">
        <v>898</v>
      </c>
      <c r="C65" s="88" t="s">
        <v>899</v>
      </c>
      <c r="D65" s="88"/>
      <c r="E65" s="127">
        <v>1405280.689</v>
      </c>
      <c r="F65" s="90">
        <v>523.44176159999995</v>
      </c>
      <c r="G65" s="91">
        <v>7.3738410000000004E-2</v>
      </c>
      <c r="H65" s="82" t="s">
        <v>140</v>
      </c>
    </row>
    <row r="66" spans="1:8" x14ac:dyDescent="0.2">
      <c r="A66" s="87">
        <v>8</v>
      </c>
      <c r="B66" s="88" t="s">
        <v>900</v>
      </c>
      <c r="C66" s="88" t="s">
        <v>901</v>
      </c>
      <c r="D66" s="88"/>
      <c r="E66" s="127">
        <v>2899859.1189999999</v>
      </c>
      <c r="F66" s="90">
        <v>472.47114640000001</v>
      </c>
      <c r="G66" s="91">
        <v>6.6558069999999997E-2</v>
      </c>
      <c r="H66" s="82" t="s">
        <v>140</v>
      </c>
    </row>
    <row r="67" spans="1:8" ht="25.5" x14ac:dyDescent="0.2">
      <c r="A67" s="87">
        <v>9</v>
      </c>
      <c r="B67" s="88" t="s">
        <v>902</v>
      </c>
      <c r="C67" s="88" t="s">
        <v>903</v>
      </c>
      <c r="D67" s="88"/>
      <c r="E67" s="127">
        <v>247032.37599999999</v>
      </c>
      <c r="F67" s="90">
        <v>99.097284665000004</v>
      </c>
      <c r="G67" s="91">
        <v>1.396006E-2</v>
      </c>
      <c r="H67" s="82" t="s">
        <v>140</v>
      </c>
    </row>
    <row r="68" spans="1:8" ht="25.5" x14ac:dyDescent="0.2">
      <c r="A68" s="87">
        <v>10</v>
      </c>
      <c r="B68" s="88" t="s">
        <v>904</v>
      </c>
      <c r="C68" s="88" t="s">
        <v>905</v>
      </c>
      <c r="D68" s="88"/>
      <c r="E68" s="127">
        <v>1021.013</v>
      </c>
      <c r="F68" s="90">
        <v>32.224093275999998</v>
      </c>
      <c r="G68" s="91">
        <v>4.5394800000000003E-3</v>
      </c>
      <c r="H68" s="82" t="s">
        <v>140</v>
      </c>
    </row>
    <row r="69" spans="1:8" x14ac:dyDescent="0.2">
      <c r="A69" s="92"/>
      <c r="B69" s="92"/>
      <c r="C69" s="93" t="s">
        <v>139</v>
      </c>
      <c r="D69" s="92"/>
      <c r="E69" s="92" t="s">
        <v>140</v>
      </c>
      <c r="F69" s="94">
        <v>6851.7331379349998</v>
      </c>
      <c r="G69" s="95">
        <v>0.96521897000000001</v>
      </c>
      <c r="H69" s="82" t="s">
        <v>140</v>
      </c>
    </row>
    <row r="70" spans="1:8" x14ac:dyDescent="0.2">
      <c r="A70" s="92"/>
      <c r="B70" s="92"/>
      <c r="C70" s="96"/>
      <c r="D70" s="92"/>
      <c r="E70" s="92"/>
      <c r="F70" s="97"/>
      <c r="G70" s="97"/>
      <c r="H70" s="82" t="s">
        <v>140</v>
      </c>
    </row>
    <row r="71" spans="1:8" x14ac:dyDescent="0.2">
      <c r="A71" s="92"/>
      <c r="B71" s="92"/>
      <c r="C71" s="93" t="s">
        <v>162</v>
      </c>
      <c r="D71" s="92"/>
      <c r="E71" s="92"/>
      <c r="F71" s="92"/>
      <c r="G71" s="92"/>
      <c r="H71" s="82" t="s">
        <v>140</v>
      </c>
    </row>
    <row r="72" spans="1:8" x14ac:dyDescent="0.2">
      <c r="A72" s="92"/>
      <c r="B72" s="92"/>
      <c r="C72" s="93" t="s">
        <v>163</v>
      </c>
      <c r="D72" s="92"/>
      <c r="E72" s="92"/>
      <c r="F72" s="92"/>
      <c r="G72" s="92"/>
      <c r="H72" s="82" t="s">
        <v>140</v>
      </c>
    </row>
    <row r="73" spans="1:8" x14ac:dyDescent="0.2">
      <c r="A73" s="92"/>
      <c r="B73" s="92"/>
      <c r="C73" s="93" t="s">
        <v>139</v>
      </c>
      <c r="D73" s="92"/>
      <c r="E73" s="92" t="s">
        <v>140</v>
      </c>
      <c r="F73" s="98" t="s">
        <v>142</v>
      </c>
      <c r="G73" s="95">
        <v>0</v>
      </c>
      <c r="H73" s="82" t="s">
        <v>140</v>
      </c>
    </row>
    <row r="74" spans="1:8" x14ac:dyDescent="0.2">
      <c r="A74" s="92"/>
      <c r="B74" s="92"/>
      <c r="C74" s="96"/>
      <c r="D74" s="92"/>
      <c r="E74" s="92"/>
      <c r="F74" s="97"/>
      <c r="G74" s="97"/>
      <c r="H74" s="82" t="s">
        <v>140</v>
      </c>
    </row>
    <row r="75" spans="1:8" x14ac:dyDescent="0.2">
      <c r="A75" s="92"/>
      <c r="B75" s="92"/>
      <c r="C75" s="93" t="s">
        <v>164</v>
      </c>
      <c r="D75" s="92"/>
      <c r="E75" s="92"/>
      <c r="F75" s="97"/>
      <c r="G75" s="97"/>
      <c r="H75" s="82" t="s">
        <v>140</v>
      </c>
    </row>
    <row r="76" spans="1:8" x14ac:dyDescent="0.2">
      <c r="A76" s="92"/>
      <c r="B76" s="92"/>
      <c r="C76" s="93" t="s">
        <v>139</v>
      </c>
      <c r="D76" s="92"/>
      <c r="E76" s="92" t="s">
        <v>140</v>
      </c>
      <c r="F76" s="98" t="s">
        <v>142</v>
      </c>
      <c r="G76" s="95">
        <v>0</v>
      </c>
      <c r="H76" s="82" t="s">
        <v>140</v>
      </c>
    </row>
    <row r="77" spans="1:8" x14ac:dyDescent="0.2">
      <c r="A77" s="92"/>
      <c r="B77" s="88"/>
      <c r="C77" s="88"/>
      <c r="D77" s="93"/>
      <c r="E77" s="92"/>
      <c r="F77" s="88"/>
      <c r="G77" s="99"/>
      <c r="H77" s="82" t="s">
        <v>140</v>
      </c>
    </row>
    <row r="78" spans="1:8" x14ac:dyDescent="0.2">
      <c r="A78" s="99"/>
      <c r="B78" s="88"/>
      <c r="C78" s="88" t="s">
        <v>165</v>
      </c>
      <c r="D78" s="88"/>
      <c r="E78" s="99"/>
      <c r="F78" s="90">
        <v>-3.3699732</v>
      </c>
      <c r="G78" s="91">
        <v>-4.7474000000000003E-4</v>
      </c>
      <c r="H78" s="82" t="s">
        <v>140</v>
      </c>
    </row>
    <row r="79" spans="1:8" x14ac:dyDescent="0.2">
      <c r="A79" s="96"/>
      <c r="B79" s="96"/>
      <c r="C79" s="93" t="s">
        <v>166</v>
      </c>
      <c r="D79" s="97"/>
      <c r="E79" s="97"/>
      <c r="F79" s="94">
        <v>7098.6308487349997</v>
      </c>
      <c r="G79" s="100">
        <v>1</v>
      </c>
      <c r="H79" s="82" t="s">
        <v>140</v>
      </c>
    </row>
    <row r="80" spans="1:8" x14ac:dyDescent="0.2">
      <c r="A80" s="101"/>
      <c r="B80" s="101"/>
      <c r="C80" s="102"/>
      <c r="D80" s="103"/>
      <c r="E80" s="103"/>
      <c r="F80" s="104"/>
      <c r="G80" s="105"/>
      <c r="H80" s="106"/>
    </row>
    <row r="81" spans="1:17" x14ac:dyDescent="0.2">
      <c r="A81" s="101"/>
      <c r="B81" s="192" t="s">
        <v>933</v>
      </c>
      <c r="C81" s="192"/>
      <c r="D81" s="192"/>
      <c r="E81" s="192"/>
      <c r="F81" s="192"/>
      <c r="G81" s="192"/>
      <c r="H81" s="192"/>
      <c r="J81" s="12"/>
    </row>
    <row r="82" spans="1:17" x14ac:dyDescent="0.2">
      <c r="A82" s="101"/>
      <c r="B82" s="192" t="s">
        <v>934</v>
      </c>
      <c r="C82" s="192"/>
      <c r="D82" s="192"/>
      <c r="E82" s="192"/>
      <c r="F82" s="192"/>
      <c r="G82" s="192"/>
      <c r="H82" s="192"/>
      <c r="J82" s="12"/>
    </row>
    <row r="83" spans="1:17" x14ac:dyDescent="0.2">
      <c r="A83" s="101"/>
      <c r="B83" s="192" t="s">
        <v>935</v>
      </c>
      <c r="C83" s="192"/>
      <c r="D83" s="192"/>
      <c r="E83" s="192"/>
      <c r="F83" s="192"/>
      <c r="G83" s="192"/>
      <c r="H83" s="192"/>
      <c r="J83" s="12"/>
    </row>
    <row r="84" spans="1:17" s="109" customFormat="1" ht="52.5" customHeight="1" x14ac:dyDescent="0.25">
      <c r="A84" s="108"/>
      <c r="B84" s="193" t="s">
        <v>936</v>
      </c>
      <c r="C84" s="193"/>
      <c r="D84" s="193"/>
      <c r="E84" s="193"/>
      <c r="F84" s="193"/>
      <c r="G84" s="193"/>
      <c r="H84" s="193"/>
      <c r="I84"/>
      <c r="J84" s="12"/>
      <c r="K84"/>
      <c r="L84"/>
      <c r="M84"/>
      <c r="N84"/>
      <c r="O84"/>
      <c r="P84"/>
      <c r="Q84"/>
    </row>
    <row r="85" spans="1:17" x14ac:dyDescent="0.2">
      <c r="A85" s="101"/>
      <c r="B85" s="192" t="s">
        <v>937</v>
      </c>
      <c r="C85" s="192"/>
      <c r="D85" s="192"/>
      <c r="E85" s="192"/>
      <c r="F85" s="192"/>
      <c r="G85" s="192"/>
      <c r="H85" s="192"/>
      <c r="J85" s="12"/>
    </row>
    <row r="86" spans="1:17" x14ac:dyDescent="0.2">
      <c r="A86" s="101"/>
      <c r="B86" s="101"/>
      <c r="C86" s="101"/>
      <c r="D86" s="103"/>
      <c r="E86" s="103"/>
      <c r="F86" s="103"/>
      <c r="G86" s="103"/>
    </row>
    <row r="87" spans="1:17" x14ac:dyDescent="0.2">
      <c r="A87" s="101"/>
      <c r="B87" s="195" t="s">
        <v>167</v>
      </c>
      <c r="C87" s="196"/>
      <c r="D87" s="197"/>
      <c r="E87" s="110"/>
      <c r="F87" s="103"/>
      <c r="G87" s="103"/>
    </row>
    <row r="88" spans="1:17" ht="27.75" customHeight="1" x14ac:dyDescent="0.2">
      <c r="A88" s="101"/>
      <c r="B88" s="189" t="s">
        <v>168</v>
      </c>
      <c r="C88" s="190"/>
      <c r="D88" s="81" t="s">
        <v>169</v>
      </c>
      <c r="E88" s="110"/>
      <c r="F88" s="103"/>
      <c r="G88" s="103"/>
    </row>
    <row r="89" spans="1:17" x14ac:dyDescent="0.2">
      <c r="A89" s="101"/>
      <c r="B89" s="189" t="s">
        <v>939</v>
      </c>
      <c r="C89" s="190"/>
      <c r="D89" s="81" t="s">
        <v>169</v>
      </c>
      <c r="E89" s="110"/>
      <c r="F89" s="103"/>
      <c r="G89" s="103"/>
    </row>
    <row r="90" spans="1:17" x14ac:dyDescent="0.2">
      <c r="A90" s="101"/>
      <c r="B90" s="189" t="s">
        <v>170</v>
      </c>
      <c r="C90" s="190"/>
      <c r="D90" s="111" t="s">
        <v>140</v>
      </c>
      <c r="E90" s="110"/>
      <c r="F90" s="103"/>
      <c r="G90" s="103"/>
    </row>
    <row r="91" spans="1:17" x14ac:dyDescent="0.2">
      <c r="A91" s="112"/>
      <c r="B91" s="113" t="s">
        <v>140</v>
      </c>
      <c r="C91" s="113" t="s">
        <v>940</v>
      </c>
      <c r="D91" s="113" t="s">
        <v>171</v>
      </c>
      <c r="E91" s="112"/>
      <c r="F91" s="112"/>
      <c r="G91" s="112"/>
      <c r="H91" s="112"/>
      <c r="J91" s="12"/>
    </row>
    <row r="92" spans="1:17" x14ac:dyDescent="0.2">
      <c r="A92" s="112"/>
      <c r="B92" s="114" t="s">
        <v>172</v>
      </c>
      <c r="C92" s="115">
        <v>46234</v>
      </c>
      <c r="D92" s="115">
        <v>46265</v>
      </c>
      <c r="E92" s="112"/>
      <c r="F92" s="112"/>
      <c r="G92" s="112"/>
      <c r="J92" s="12"/>
    </row>
    <row r="93" spans="1:17" x14ac:dyDescent="0.2">
      <c r="A93" s="112"/>
      <c r="B93" s="84" t="s">
        <v>173</v>
      </c>
      <c r="C93" s="116">
        <v>10.347099999999999</v>
      </c>
      <c r="D93" s="116">
        <v>10.3759</v>
      </c>
      <c r="E93" s="112"/>
      <c r="F93" s="107"/>
      <c r="G93" s="117"/>
    </row>
    <row r="94" spans="1:17" x14ac:dyDescent="0.2">
      <c r="A94" s="112"/>
      <c r="B94" s="84" t="s">
        <v>941</v>
      </c>
      <c r="C94" s="116">
        <v>10.347099999999999</v>
      </c>
      <c r="D94" s="116">
        <v>10.3759</v>
      </c>
      <c r="E94" s="112"/>
      <c r="F94" s="107"/>
      <c r="G94" s="117"/>
    </row>
    <row r="95" spans="1:17" x14ac:dyDescent="0.2">
      <c r="A95" s="112"/>
      <c r="B95" s="84" t="s">
        <v>174</v>
      </c>
      <c r="C95" s="116">
        <v>10.332000000000001</v>
      </c>
      <c r="D95" s="116">
        <v>10.358599999999999</v>
      </c>
      <c r="E95" s="112"/>
      <c r="F95" s="107"/>
      <c r="G95" s="117"/>
    </row>
    <row r="96" spans="1:17" x14ac:dyDescent="0.2">
      <c r="A96" s="112"/>
      <c r="B96" s="84" t="s">
        <v>942</v>
      </c>
      <c r="C96" s="116">
        <v>10.332000000000001</v>
      </c>
      <c r="D96" s="116">
        <v>10.358599999999999</v>
      </c>
      <c r="E96" s="112"/>
      <c r="F96" s="107"/>
      <c r="G96" s="117"/>
    </row>
    <row r="97" spans="1:12" x14ac:dyDescent="0.2">
      <c r="A97" s="112"/>
      <c r="B97" s="112"/>
      <c r="C97" s="112"/>
      <c r="D97" s="112"/>
      <c r="E97" s="112"/>
      <c r="F97" s="112"/>
      <c r="G97" s="112"/>
    </row>
    <row r="98" spans="1:12" x14ac:dyDescent="0.2">
      <c r="A98" s="112"/>
      <c r="B98" s="189" t="s">
        <v>943</v>
      </c>
      <c r="C98" s="190"/>
      <c r="D98" s="81" t="s">
        <v>169</v>
      </c>
      <c r="E98" s="112"/>
      <c r="F98" s="112"/>
      <c r="G98" s="112"/>
      <c r="J98" s="46"/>
      <c r="L98" s="46"/>
    </row>
    <row r="99" spans="1:12" x14ac:dyDescent="0.2">
      <c r="A99" s="112"/>
      <c r="B99" s="118"/>
      <c r="C99" s="118"/>
      <c r="D99" s="118"/>
      <c r="E99" s="112"/>
      <c r="F99" s="112"/>
      <c r="G99" s="112"/>
      <c r="J99" s="46"/>
      <c r="L99" s="46"/>
    </row>
    <row r="100" spans="1:12" x14ac:dyDescent="0.2">
      <c r="A100" s="112"/>
      <c r="B100" s="189" t="s">
        <v>176</v>
      </c>
      <c r="C100" s="190"/>
      <c r="D100" s="81" t="s">
        <v>169</v>
      </c>
      <c r="E100" s="120"/>
      <c r="F100" s="112"/>
      <c r="G100" s="112"/>
      <c r="J100" s="46"/>
      <c r="L100" s="46"/>
    </row>
    <row r="101" spans="1:12" x14ac:dyDescent="0.2">
      <c r="A101" s="112"/>
      <c r="B101" s="189" t="s">
        <v>177</v>
      </c>
      <c r="C101" s="190"/>
      <c r="D101" s="81" t="s">
        <v>169</v>
      </c>
      <c r="E101" s="120"/>
      <c r="F101" s="112"/>
      <c r="G101" s="112"/>
      <c r="J101" s="46"/>
      <c r="L101" s="46"/>
    </row>
    <row r="102" spans="1:12" x14ac:dyDescent="0.2">
      <c r="A102" s="112"/>
      <c r="B102" s="189" t="s">
        <v>178</v>
      </c>
      <c r="C102" s="190"/>
      <c r="D102" s="81" t="s">
        <v>169</v>
      </c>
      <c r="E102" s="120"/>
      <c r="F102" s="112"/>
      <c r="G102" s="112"/>
      <c r="J102" s="46"/>
      <c r="L102" s="46"/>
    </row>
    <row r="103" spans="1:12" x14ac:dyDescent="0.2">
      <c r="A103" s="112"/>
      <c r="B103" s="189" t="s">
        <v>179</v>
      </c>
      <c r="C103" s="190"/>
      <c r="D103" s="121" t="s">
        <v>169</v>
      </c>
      <c r="E103" s="112"/>
      <c r="F103" s="107"/>
      <c r="G103" s="117"/>
      <c r="J103" s="46"/>
      <c r="L103" s="46"/>
    </row>
    <row r="104" spans="1:12" x14ac:dyDescent="0.2">
      <c r="J104" s="46"/>
      <c r="L104" s="46"/>
    </row>
    <row r="105" spans="1:12" x14ac:dyDescent="0.2">
      <c r="B105" s="191" t="s">
        <v>944</v>
      </c>
      <c r="C105" s="191"/>
      <c r="J105" s="46"/>
      <c r="L105" s="46"/>
    </row>
    <row r="106" spans="1:12" x14ac:dyDescent="0.2">
      <c r="J106" s="46"/>
      <c r="L106" s="46"/>
    </row>
    <row r="107" spans="1:12" ht="153.75" customHeight="1" x14ac:dyDescent="0.2">
      <c r="J107" s="46"/>
      <c r="L107" s="46"/>
    </row>
    <row r="108" spans="1:12" x14ac:dyDescent="0.2">
      <c r="J108" s="46"/>
      <c r="L108" s="46"/>
    </row>
    <row r="109" spans="1:12" x14ac:dyDescent="0.2">
      <c r="J109" s="46"/>
      <c r="L109" s="46"/>
    </row>
    <row r="110" spans="1:12" x14ac:dyDescent="0.2">
      <c r="B110" s="13" t="s">
        <v>945</v>
      </c>
      <c r="C110" s="122"/>
      <c r="D110" s="13"/>
      <c r="J110" s="46"/>
      <c r="L110" s="46"/>
    </row>
    <row r="111" spans="1:12" x14ac:dyDescent="0.2">
      <c r="B111" s="13" t="s">
        <v>1171</v>
      </c>
      <c r="D111" s="13"/>
      <c r="J111" s="46"/>
      <c r="L111" s="46"/>
    </row>
    <row r="112" spans="1:12" ht="165" customHeight="1" x14ac:dyDescent="0.2">
      <c r="J112" s="46"/>
      <c r="L112" s="46"/>
    </row>
    <row r="113" spans="10:12" x14ac:dyDescent="0.2">
      <c r="J113" s="46"/>
      <c r="L113" s="46"/>
    </row>
  </sheetData>
  <mergeCells count="18">
    <mergeCell ref="B103:C103"/>
    <mergeCell ref="B105:C105"/>
    <mergeCell ref="A3:H3"/>
    <mergeCell ref="B81:H81"/>
    <mergeCell ref="B82:H82"/>
    <mergeCell ref="B83:H83"/>
    <mergeCell ref="B84:H84"/>
    <mergeCell ref="B85:H85"/>
    <mergeCell ref="B87:D87"/>
    <mergeCell ref="B88:C88"/>
    <mergeCell ref="B89:C89"/>
    <mergeCell ref="B90:C90"/>
    <mergeCell ref="B98:C98"/>
    <mergeCell ref="A1:H1"/>
    <mergeCell ref="A2:H2"/>
    <mergeCell ref="B100:C100"/>
    <mergeCell ref="B101:C101"/>
    <mergeCell ref="B102:C102"/>
  </mergeCells>
  <hyperlinks>
    <hyperlink ref="I1" location="Index!B2" display="Index" xr:uid="{86B5948B-B8C5-4F36-94BC-C6DCF0F7CA47}"/>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8EDDA-A1E0-4E9F-9922-79267E78194A}">
  <sheetPr>
    <outlinePr summaryBelow="0" summaryRight="0"/>
  </sheetPr>
  <dimension ref="A1:Q246"/>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7109375" bestFit="1" customWidth="1"/>
    <col min="5" max="5" width="13.570312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906</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47</v>
      </c>
      <c r="C7" s="88" t="s">
        <v>48</v>
      </c>
      <c r="D7" s="88" t="s">
        <v>44</v>
      </c>
      <c r="E7" s="89">
        <v>1123168</v>
      </c>
      <c r="F7" s="90">
        <v>16330.862719999999</v>
      </c>
      <c r="G7" s="91">
        <v>4.7940080000000003E-2</v>
      </c>
      <c r="H7" s="82" t="s">
        <v>140</v>
      </c>
    </row>
    <row r="8" spans="1:9" x14ac:dyDescent="0.2">
      <c r="A8" s="87">
        <v>2</v>
      </c>
      <c r="B8" s="88" t="s">
        <v>11</v>
      </c>
      <c r="C8" s="88" t="s">
        <v>12</v>
      </c>
      <c r="D8" s="88" t="s">
        <v>13</v>
      </c>
      <c r="E8" s="89">
        <v>270119</v>
      </c>
      <c r="F8" s="90">
        <v>10926.043431</v>
      </c>
      <c r="G8" s="91">
        <v>3.2073959999999999E-2</v>
      </c>
      <c r="H8" s="82" t="s">
        <v>140</v>
      </c>
    </row>
    <row r="9" spans="1:9" x14ac:dyDescent="0.2">
      <c r="A9" s="87">
        <v>3</v>
      </c>
      <c r="B9" s="88" t="s">
        <v>462</v>
      </c>
      <c r="C9" s="88" t="s">
        <v>463</v>
      </c>
      <c r="D9" s="88" t="s">
        <v>44</v>
      </c>
      <c r="E9" s="89">
        <v>1423333</v>
      </c>
      <c r="F9" s="90">
        <v>10091.430969999999</v>
      </c>
      <c r="G9" s="91">
        <v>2.962391E-2</v>
      </c>
      <c r="H9" s="82" t="s">
        <v>140</v>
      </c>
    </row>
    <row r="10" spans="1:9" x14ac:dyDescent="0.2">
      <c r="A10" s="87">
        <v>4</v>
      </c>
      <c r="B10" s="88" t="s">
        <v>333</v>
      </c>
      <c r="C10" s="88" t="s">
        <v>334</v>
      </c>
      <c r="D10" s="88" t="s">
        <v>232</v>
      </c>
      <c r="E10" s="89">
        <v>304789</v>
      </c>
      <c r="F10" s="90">
        <v>10003.17498</v>
      </c>
      <c r="G10" s="91">
        <v>2.9364830000000001E-2</v>
      </c>
      <c r="H10" s="82" t="s">
        <v>140</v>
      </c>
    </row>
    <row r="11" spans="1:9" x14ac:dyDescent="0.2">
      <c r="A11" s="87">
        <v>5</v>
      </c>
      <c r="B11" s="88" t="s">
        <v>17</v>
      </c>
      <c r="C11" s="88" t="s">
        <v>18</v>
      </c>
      <c r="D11" s="88" t="s">
        <v>19</v>
      </c>
      <c r="E11" s="89">
        <v>782052</v>
      </c>
      <c r="F11" s="90">
        <v>9986.8040400000009</v>
      </c>
      <c r="G11" s="91">
        <v>2.9316769999999999E-2</v>
      </c>
      <c r="H11" s="82" t="s">
        <v>140</v>
      </c>
    </row>
    <row r="12" spans="1:9" x14ac:dyDescent="0.2">
      <c r="A12" s="87">
        <v>6</v>
      </c>
      <c r="B12" s="88" t="s">
        <v>14</v>
      </c>
      <c r="C12" s="88" t="s">
        <v>15</v>
      </c>
      <c r="D12" s="88" t="s">
        <v>16</v>
      </c>
      <c r="E12" s="89">
        <v>543461</v>
      </c>
      <c r="F12" s="90">
        <v>9846.9698590000007</v>
      </c>
      <c r="G12" s="91">
        <v>2.8906279999999999E-2</v>
      </c>
      <c r="H12" s="82" t="s">
        <v>140</v>
      </c>
    </row>
    <row r="13" spans="1:9" x14ac:dyDescent="0.2">
      <c r="A13" s="87">
        <v>7</v>
      </c>
      <c r="B13" s="88" t="s">
        <v>317</v>
      </c>
      <c r="C13" s="88" t="s">
        <v>318</v>
      </c>
      <c r="D13" s="88" t="s">
        <v>227</v>
      </c>
      <c r="E13" s="89">
        <v>2476950</v>
      </c>
      <c r="F13" s="90">
        <v>8126.8729499999999</v>
      </c>
      <c r="G13" s="91">
        <v>2.3856849999999999E-2</v>
      </c>
      <c r="H13" s="82" t="s">
        <v>140</v>
      </c>
    </row>
    <row r="14" spans="1:9" x14ac:dyDescent="0.2">
      <c r="A14" s="87">
        <v>8</v>
      </c>
      <c r="B14" s="88" t="s">
        <v>188</v>
      </c>
      <c r="C14" s="88" t="s">
        <v>189</v>
      </c>
      <c r="D14" s="88" t="s">
        <v>190</v>
      </c>
      <c r="E14" s="89">
        <v>337530</v>
      </c>
      <c r="F14" s="90">
        <v>6700.9830899999997</v>
      </c>
      <c r="G14" s="91">
        <v>1.9671080000000001E-2</v>
      </c>
      <c r="H14" s="82" t="s">
        <v>140</v>
      </c>
    </row>
    <row r="15" spans="1:9" x14ac:dyDescent="0.2">
      <c r="A15" s="87">
        <v>9</v>
      </c>
      <c r="B15" s="88" t="s">
        <v>464</v>
      </c>
      <c r="C15" s="88" t="s">
        <v>465</v>
      </c>
      <c r="D15" s="88" t="s">
        <v>44</v>
      </c>
      <c r="E15" s="89">
        <v>1513155</v>
      </c>
      <c r="F15" s="90">
        <v>6346.1720699999996</v>
      </c>
      <c r="G15" s="91">
        <v>1.8629509999999998E-2</v>
      </c>
      <c r="H15" s="82" t="s">
        <v>140</v>
      </c>
    </row>
    <row r="16" spans="1:9" ht="25.5" x14ac:dyDescent="0.2">
      <c r="A16" s="87">
        <v>10</v>
      </c>
      <c r="B16" s="88" t="s">
        <v>237</v>
      </c>
      <c r="C16" s="88" t="s">
        <v>238</v>
      </c>
      <c r="D16" s="88" t="s">
        <v>220</v>
      </c>
      <c r="E16" s="89">
        <v>364267</v>
      </c>
      <c r="F16" s="90">
        <v>6254.828657</v>
      </c>
      <c r="G16" s="91">
        <v>1.8361369999999998E-2</v>
      </c>
      <c r="H16" s="82" t="s">
        <v>140</v>
      </c>
    </row>
    <row r="17" spans="1:8" ht="25.5" x14ac:dyDescent="0.2">
      <c r="A17" s="87">
        <v>11</v>
      </c>
      <c r="B17" s="88" t="s">
        <v>218</v>
      </c>
      <c r="C17" s="88" t="s">
        <v>219</v>
      </c>
      <c r="D17" s="88" t="s">
        <v>220</v>
      </c>
      <c r="E17" s="89">
        <v>310991</v>
      </c>
      <c r="F17" s="90">
        <v>5831.0812500000002</v>
      </c>
      <c r="G17" s="91">
        <v>1.7117440000000001E-2</v>
      </c>
      <c r="H17" s="82" t="s">
        <v>140</v>
      </c>
    </row>
    <row r="18" spans="1:8" x14ac:dyDescent="0.2">
      <c r="A18" s="87">
        <v>12</v>
      </c>
      <c r="B18" s="88" t="s">
        <v>319</v>
      </c>
      <c r="C18" s="88" t="s">
        <v>320</v>
      </c>
      <c r="D18" s="88" t="s">
        <v>190</v>
      </c>
      <c r="E18" s="89">
        <v>44969</v>
      </c>
      <c r="F18" s="90">
        <v>5639.1126000000004</v>
      </c>
      <c r="G18" s="91">
        <v>1.65539E-2</v>
      </c>
      <c r="H18" s="82" t="s">
        <v>140</v>
      </c>
    </row>
    <row r="19" spans="1:8" ht="25.5" x14ac:dyDescent="0.2">
      <c r="A19" s="87">
        <v>13</v>
      </c>
      <c r="B19" s="88" t="s">
        <v>325</v>
      </c>
      <c r="C19" s="88" t="s">
        <v>326</v>
      </c>
      <c r="D19" s="88" t="s">
        <v>183</v>
      </c>
      <c r="E19" s="89">
        <v>297810</v>
      </c>
      <c r="F19" s="90">
        <v>5531.5229399999998</v>
      </c>
      <c r="G19" s="91">
        <v>1.623807E-2</v>
      </c>
      <c r="H19" s="82" t="s">
        <v>140</v>
      </c>
    </row>
    <row r="20" spans="1:8" x14ac:dyDescent="0.2">
      <c r="A20" s="87">
        <v>14</v>
      </c>
      <c r="B20" s="88" t="s">
        <v>230</v>
      </c>
      <c r="C20" s="88" t="s">
        <v>231</v>
      </c>
      <c r="D20" s="88" t="s">
        <v>232</v>
      </c>
      <c r="E20" s="89">
        <v>126020</v>
      </c>
      <c r="F20" s="90">
        <v>5470.9062599999997</v>
      </c>
      <c r="G20" s="91">
        <v>1.6060120000000001E-2</v>
      </c>
      <c r="H20" s="82" t="s">
        <v>140</v>
      </c>
    </row>
    <row r="21" spans="1:8" x14ac:dyDescent="0.2">
      <c r="A21" s="87">
        <v>15</v>
      </c>
      <c r="B21" s="88" t="s">
        <v>466</v>
      </c>
      <c r="C21" s="88" t="s">
        <v>467</v>
      </c>
      <c r="D21" s="88" t="s">
        <v>123</v>
      </c>
      <c r="E21" s="89">
        <v>509155</v>
      </c>
      <c r="F21" s="90">
        <v>5170.2144474999996</v>
      </c>
      <c r="G21" s="91">
        <v>1.517743E-2</v>
      </c>
      <c r="H21" s="82" t="s">
        <v>140</v>
      </c>
    </row>
    <row r="22" spans="1:8" x14ac:dyDescent="0.2">
      <c r="A22" s="87">
        <v>16</v>
      </c>
      <c r="B22" s="88" t="s">
        <v>297</v>
      </c>
      <c r="C22" s="88" t="s">
        <v>298</v>
      </c>
      <c r="D22" s="88" t="s">
        <v>190</v>
      </c>
      <c r="E22" s="89">
        <v>540281</v>
      </c>
      <c r="F22" s="90">
        <v>4604.0045415000004</v>
      </c>
      <c r="G22" s="91">
        <v>1.3515289999999999E-2</v>
      </c>
      <c r="H22" s="82" t="s">
        <v>140</v>
      </c>
    </row>
    <row r="23" spans="1:8" x14ac:dyDescent="0.2">
      <c r="A23" s="87">
        <v>17</v>
      </c>
      <c r="B23" s="88" t="s">
        <v>113</v>
      </c>
      <c r="C23" s="88" t="s">
        <v>114</v>
      </c>
      <c r="D23" s="88" t="s">
        <v>115</v>
      </c>
      <c r="E23" s="89">
        <v>57115</v>
      </c>
      <c r="F23" s="90">
        <v>4352.1629999999996</v>
      </c>
      <c r="G23" s="91">
        <v>1.2775999999999999E-2</v>
      </c>
      <c r="H23" s="82" t="s">
        <v>140</v>
      </c>
    </row>
    <row r="24" spans="1:8" x14ac:dyDescent="0.2">
      <c r="A24" s="87">
        <v>18</v>
      </c>
      <c r="B24" s="88" t="s">
        <v>468</v>
      </c>
      <c r="C24" s="88" t="s">
        <v>469</v>
      </c>
      <c r="D24" s="88" t="s">
        <v>123</v>
      </c>
      <c r="E24" s="89">
        <v>986163</v>
      </c>
      <c r="F24" s="90">
        <v>4291.2882945000001</v>
      </c>
      <c r="G24" s="91">
        <v>1.2597300000000001E-2</v>
      </c>
      <c r="H24" s="82" t="s">
        <v>140</v>
      </c>
    </row>
    <row r="25" spans="1:8" x14ac:dyDescent="0.2">
      <c r="A25" s="87">
        <v>19</v>
      </c>
      <c r="B25" s="88" t="s">
        <v>470</v>
      </c>
      <c r="C25" s="88" t="s">
        <v>471</v>
      </c>
      <c r="D25" s="88" t="s">
        <v>183</v>
      </c>
      <c r="E25" s="89">
        <v>204160</v>
      </c>
      <c r="F25" s="90">
        <v>4126.0735999999997</v>
      </c>
      <c r="G25" s="91">
        <v>1.2112299999999999E-2</v>
      </c>
      <c r="H25" s="82" t="s">
        <v>140</v>
      </c>
    </row>
    <row r="26" spans="1:8" x14ac:dyDescent="0.2">
      <c r="A26" s="87">
        <v>20</v>
      </c>
      <c r="B26" s="88" t="s">
        <v>87</v>
      </c>
      <c r="C26" s="88" t="s">
        <v>88</v>
      </c>
      <c r="D26" s="88" t="s">
        <v>31</v>
      </c>
      <c r="E26" s="89">
        <v>78186</v>
      </c>
      <c r="F26" s="90">
        <v>3991.3953000000001</v>
      </c>
      <c r="G26" s="91">
        <v>1.171694E-2</v>
      </c>
      <c r="H26" s="82" t="s">
        <v>140</v>
      </c>
    </row>
    <row r="27" spans="1:8" x14ac:dyDescent="0.2">
      <c r="A27" s="87">
        <v>21</v>
      </c>
      <c r="B27" s="88" t="s">
        <v>472</v>
      </c>
      <c r="C27" s="88" t="s">
        <v>473</v>
      </c>
      <c r="D27" s="88" t="s">
        <v>183</v>
      </c>
      <c r="E27" s="89">
        <v>841975</v>
      </c>
      <c r="F27" s="90">
        <v>3905.08005</v>
      </c>
      <c r="G27" s="91">
        <v>1.1463559999999999E-2</v>
      </c>
      <c r="H27" s="82" t="s">
        <v>140</v>
      </c>
    </row>
    <row r="28" spans="1:8" ht="25.5" x14ac:dyDescent="0.2">
      <c r="A28" s="87">
        <v>22</v>
      </c>
      <c r="B28" s="88" t="s">
        <v>191</v>
      </c>
      <c r="C28" s="88" t="s">
        <v>192</v>
      </c>
      <c r="D28" s="88" t="s">
        <v>193</v>
      </c>
      <c r="E28" s="89">
        <v>200625</v>
      </c>
      <c r="F28" s="90">
        <v>3823.711875</v>
      </c>
      <c r="G28" s="91">
        <v>1.1224700000000001E-2</v>
      </c>
      <c r="H28" s="82" t="s">
        <v>140</v>
      </c>
    </row>
    <row r="29" spans="1:8" x14ac:dyDescent="0.2">
      <c r="A29" s="87">
        <v>23</v>
      </c>
      <c r="B29" s="88" t="s">
        <v>340</v>
      </c>
      <c r="C29" s="88" t="s">
        <v>341</v>
      </c>
      <c r="D29" s="88" t="s">
        <v>51</v>
      </c>
      <c r="E29" s="89">
        <v>499986</v>
      </c>
      <c r="F29" s="90">
        <v>3779.8941599999998</v>
      </c>
      <c r="G29" s="91">
        <v>1.109607E-2</v>
      </c>
      <c r="H29" s="82" t="s">
        <v>140</v>
      </c>
    </row>
    <row r="30" spans="1:8" x14ac:dyDescent="0.2">
      <c r="A30" s="87">
        <v>24</v>
      </c>
      <c r="B30" s="88" t="s">
        <v>278</v>
      </c>
      <c r="C30" s="88" t="s">
        <v>279</v>
      </c>
      <c r="D30" s="88" t="s">
        <v>203</v>
      </c>
      <c r="E30" s="89">
        <v>1934306</v>
      </c>
      <c r="F30" s="90">
        <v>3715.0281036000001</v>
      </c>
      <c r="G30" s="91">
        <v>1.0905649999999999E-2</v>
      </c>
      <c r="H30" s="82" t="s">
        <v>140</v>
      </c>
    </row>
    <row r="31" spans="1:8" ht="25.5" x14ac:dyDescent="0.2">
      <c r="A31" s="87">
        <v>25</v>
      </c>
      <c r="B31" s="88" t="s">
        <v>474</v>
      </c>
      <c r="C31" s="88" t="s">
        <v>475</v>
      </c>
      <c r="D31" s="88" t="s">
        <v>215</v>
      </c>
      <c r="E31" s="89">
        <v>184096</v>
      </c>
      <c r="F31" s="90">
        <v>3653.9374079999998</v>
      </c>
      <c r="G31" s="91">
        <v>1.0726319999999999E-2</v>
      </c>
      <c r="H31" s="82" t="s">
        <v>140</v>
      </c>
    </row>
    <row r="32" spans="1:8" x14ac:dyDescent="0.2">
      <c r="A32" s="87">
        <v>26</v>
      </c>
      <c r="B32" s="88" t="s">
        <v>274</v>
      </c>
      <c r="C32" s="88" t="s">
        <v>275</v>
      </c>
      <c r="D32" s="88" t="s">
        <v>34</v>
      </c>
      <c r="E32" s="89">
        <v>259651</v>
      </c>
      <c r="F32" s="90">
        <v>3313.1467600000001</v>
      </c>
      <c r="G32" s="91">
        <v>9.7259100000000008E-3</v>
      </c>
      <c r="H32" s="82" t="s">
        <v>140</v>
      </c>
    </row>
    <row r="33" spans="1:8" x14ac:dyDescent="0.2">
      <c r="A33" s="87">
        <v>27</v>
      </c>
      <c r="B33" s="88" t="s">
        <v>321</v>
      </c>
      <c r="C33" s="88" t="s">
        <v>322</v>
      </c>
      <c r="D33" s="88" t="s">
        <v>37</v>
      </c>
      <c r="E33" s="89">
        <v>46015</v>
      </c>
      <c r="F33" s="90">
        <v>3241.0665250000002</v>
      </c>
      <c r="G33" s="91">
        <v>9.5143199999999997E-3</v>
      </c>
      <c r="H33" s="82" t="s">
        <v>140</v>
      </c>
    </row>
    <row r="34" spans="1:8" x14ac:dyDescent="0.2">
      <c r="A34" s="87">
        <v>28</v>
      </c>
      <c r="B34" s="88" t="s">
        <v>476</v>
      </c>
      <c r="C34" s="88" t="s">
        <v>477</v>
      </c>
      <c r="D34" s="88" t="s">
        <v>203</v>
      </c>
      <c r="E34" s="89">
        <v>93390</v>
      </c>
      <c r="F34" s="90">
        <v>3175.26</v>
      </c>
      <c r="G34" s="91">
        <v>9.3211400000000003E-3</v>
      </c>
      <c r="H34" s="82" t="s">
        <v>140</v>
      </c>
    </row>
    <row r="35" spans="1:8" ht="25.5" x14ac:dyDescent="0.2">
      <c r="A35" s="87">
        <v>29</v>
      </c>
      <c r="B35" s="88" t="s">
        <v>23</v>
      </c>
      <c r="C35" s="88" t="s">
        <v>24</v>
      </c>
      <c r="D35" s="88" t="s">
        <v>25</v>
      </c>
      <c r="E35" s="89">
        <v>27185</v>
      </c>
      <c r="F35" s="90">
        <v>3112.6824999999999</v>
      </c>
      <c r="G35" s="91">
        <v>9.1374400000000001E-3</v>
      </c>
      <c r="H35" s="82" t="s">
        <v>140</v>
      </c>
    </row>
    <row r="36" spans="1:8" x14ac:dyDescent="0.2">
      <c r="A36" s="87">
        <v>30</v>
      </c>
      <c r="B36" s="88" t="s">
        <v>93</v>
      </c>
      <c r="C36" s="88" t="s">
        <v>94</v>
      </c>
      <c r="D36" s="88" t="s">
        <v>77</v>
      </c>
      <c r="E36" s="89">
        <v>675205</v>
      </c>
      <c r="F36" s="90">
        <v>3080.28521</v>
      </c>
      <c r="G36" s="91">
        <v>9.0423299999999995E-3</v>
      </c>
      <c r="H36" s="82" t="s">
        <v>140</v>
      </c>
    </row>
    <row r="37" spans="1:8" x14ac:dyDescent="0.2">
      <c r="A37" s="87">
        <v>31</v>
      </c>
      <c r="B37" s="88" t="s">
        <v>478</v>
      </c>
      <c r="C37" s="88" t="s">
        <v>479</v>
      </c>
      <c r="D37" s="88" t="s">
        <v>112</v>
      </c>
      <c r="E37" s="89">
        <v>5370711</v>
      </c>
      <c r="F37" s="90">
        <v>3055.3974879000002</v>
      </c>
      <c r="G37" s="91">
        <v>8.9692699999999997E-3</v>
      </c>
      <c r="H37" s="82" t="s">
        <v>140</v>
      </c>
    </row>
    <row r="38" spans="1:8" x14ac:dyDescent="0.2">
      <c r="A38" s="87">
        <v>32</v>
      </c>
      <c r="B38" s="88" t="s">
        <v>480</v>
      </c>
      <c r="C38" s="88" t="s">
        <v>481</v>
      </c>
      <c r="D38" s="88" t="s">
        <v>34</v>
      </c>
      <c r="E38" s="89">
        <v>329177</v>
      </c>
      <c r="F38" s="90">
        <v>2938.3984905000002</v>
      </c>
      <c r="G38" s="91">
        <v>8.6258199999999993E-3</v>
      </c>
      <c r="H38" s="82" t="s">
        <v>140</v>
      </c>
    </row>
    <row r="39" spans="1:8" ht="25.5" x14ac:dyDescent="0.2">
      <c r="A39" s="87">
        <v>33</v>
      </c>
      <c r="B39" s="88" t="s">
        <v>63</v>
      </c>
      <c r="C39" s="88" t="s">
        <v>64</v>
      </c>
      <c r="D39" s="88" t="s">
        <v>60</v>
      </c>
      <c r="E39" s="89">
        <v>860005</v>
      </c>
      <c r="F39" s="90">
        <v>2924.0169999999998</v>
      </c>
      <c r="G39" s="91">
        <v>8.5836000000000003E-3</v>
      </c>
      <c r="H39" s="82" t="s">
        <v>140</v>
      </c>
    </row>
    <row r="40" spans="1:8" x14ac:dyDescent="0.2">
      <c r="A40" s="87">
        <v>34</v>
      </c>
      <c r="B40" s="88" t="s">
        <v>482</v>
      </c>
      <c r="C40" s="88" t="s">
        <v>483</v>
      </c>
      <c r="D40" s="88" t="s">
        <v>232</v>
      </c>
      <c r="E40" s="89">
        <v>15990</v>
      </c>
      <c r="F40" s="90">
        <v>2802.4074000000001</v>
      </c>
      <c r="G40" s="91">
        <v>8.2266100000000005E-3</v>
      </c>
      <c r="H40" s="82" t="s">
        <v>140</v>
      </c>
    </row>
    <row r="41" spans="1:8" x14ac:dyDescent="0.2">
      <c r="A41" s="87">
        <v>35</v>
      </c>
      <c r="B41" s="88" t="s">
        <v>488</v>
      </c>
      <c r="C41" s="88" t="s">
        <v>489</v>
      </c>
      <c r="D41" s="88" t="s">
        <v>183</v>
      </c>
      <c r="E41" s="89">
        <v>233150</v>
      </c>
      <c r="F41" s="90">
        <v>2715.4980500000001</v>
      </c>
      <c r="G41" s="91">
        <v>7.9714799999999995E-3</v>
      </c>
      <c r="H41" s="82" t="s">
        <v>140</v>
      </c>
    </row>
    <row r="42" spans="1:8" x14ac:dyDescent="0.2">
      <c r="A42" s="87">
        <v>36</v>
      </c>
      <c r="B42" s="88" t="s">
        <v>486</v>
      </c>
      <c r="C42" s="88" t="s">
        <v>487</v>
      </c>
      <c r="D42" s="88" t="s">
        <v>183</v>
      </c>
      <c r="E42" s="89">
        <v>55787</v>
      </c>
      <c r="F42" s="90">
        <v>2689.9375660000001</v>
      </c>
      <c r="G42" s="91">
        <v>7.8964499999999993E-3</v>
      </c>
      <c r="H42" s="82" t="s">
        <v>140</v>
      </c>
    </row>
    <row r="43" spans="1:8" x14ac:dyDescent="0.2">
      <c r="A43" s="87">
        <v>37</v>
      </c>
      <c r="B43" s="88" t="s">
        <v>484</v>
      </c>
      <c r="C43" s="88" t="s">
        <v>485</v>
      </c>
      <c r="D43" s="88" t="s">
        <v>232</v>
      </c>
      <c r="E43" s="89">
        <v>21869</v>
      </c>
      <c r="F43" s="90">
        <v>2652.7096999999999</v>
      </c>
      <c r="G43" s="91">
        <v>7.7871599999999996E-3</v>
      </c>
      <c r="H43" s="82" t="s">
        <v>140</v>
      </c>
    </row>
    <row r="44" spans="1:8" ht="25.5" x14ac:dyDescent="0.2">
      <c r="A44" s="87">
        <v>38</v>
      </c>
      <c r="B44" s="88" t="s">
        <v>264</v>
      </c>
      <c r="C44" s="88" t="s">
        <v>265</v>
      </c>
      <c r="D44" s="88" t="s">
        <v>215</v>
      </c>
      <c r="E44" s="89">
        <v>109329</v>
      </c>
      <c r="F44" s="90">
        <v>2644.8871680000002</v>
      </c>
      <c r="G44" s="91">
        <v>7.7641999999999997E-3</v>
      </c>
      <c r="H44" s="82" t="s">
        <v>140</v>
      </c>
    </row>
    <row r="45" spans="1:8" ht="25.5" x14ac:dyDescent="0.2">
      <c r="A45" s="87">
        <v>39</v>
      </c>
      <c r="B45" s="88" t="s">
        <v>490</v>
      </c>
      <c r="C45" s="88" t="s">
        <v>491</v>
      </c>
      <c r="D45" s="88" t="s">
        <v>208</v>
      </c>
      <c r="E45" s="89">
        <v>243053</v>
      </c>
      <c r="F45" s="90">
        <v>2624.4862939999998</v>
      </c>
      <c r="G45" s="91">
        <v>7.7043099999999998E-3</v>
      </c>
      <c r="H45" s="82" t="s">
        <v>140</v>
      </c>
    </row>
    <row r="46" spans="1:8" x14ac:dyDescent="0.2">
      <c r="A46" s="87">
        <v>40</v>
      </c>
      <c r="B46" s="88" t="s">
        <v>75</v>
      </c>
      <c r="C46" s="88" t="s">
        <v>76</v>
      </c>
      <c r="D46" s="88" t="s">
        <v>77</v>
      </c>
      <c r="E46" s="89">
        <v>48438</v>
      </c>
      <c r="F46" s="90">
        <v>2535.2449200000001</v>
      </c>
      <c r="G46" s="91">
        <v>7.4423400000000004E-3</v>
      </c>
      <c r="H46" s="82" t="s">
        <v>140</v>
      </c>
    </row>
    <row r="47" spans="1:8" ht="25.5" x14ac:dyDescent="0.2">
      <c r="A47" s="87">
        <v>41</v>
      </c>
      <c r="B47" s="88" t="s">
        <v>384</v>
      </c>
      <c r="C47" s="88" t="s">
        <v>385</v>
      </c>
      <c r="D47" s="88" t="s">
        <v>215</v>
      </c>
      <c r="E47" s="89">
        <v>298853</v>
      </c>
      <c r="F47" s="90">
        <v>2475.9971049999999</v>
      </c>
      <c r="G47" s="91">
        <v>7.2684200000000003E-3</v>
      </c>
      <c r="H47" s="82" t="s">
        <v>140</v>
      </c>
    </row>
    <row r="48" spans="1:8" x14ac:dyDescent="0.2">
      <c r="A48" s="87">
        <v>42</v>
      </c>
      <c r="B48" s="88" t="s">
        <v>417</v>
      </c>
      <c r="C48" s="88" t="s">
        <v>418</v>
      </c>
      <c r="D48" s="88" t="s">
        <v>203</v>
      </c>
      <c r="E48" s="89">
        <v>66847</v>
      </c>
      <c r="F48" s="90">
        <v>2456.2261680000001</v>
      </c>
      <c r="G48" s="91">
        <v>7.2103799999999997E-3</v>
      </c>
      <c r="H48" s="82" t="s">
        <v>140</v>
      </c>
    </row>
    <row r="49" spans="1:8" x14ac:dyDescent="0.2">
      <c r="A49" s="87">
        <v>43</v>
      </c>
      <c r="B49" s="88" t="s">
        <v>327</v>
      </c>
      <c r="C49" s="88" t="s">
        <v>328</v>
      </c>
      <c r="D49" s="88" t="s">
        <v>245</v>
      </c>
      <c r="E49" s="89">
        <v>144665</v>
      </c>
      <c r="F49" s="90">
        <v>2311.6020349999999</v>
      </c>
      <c r="G49" s="91">
        <v>6.7858299999999996E-3</v>
      </c>
      <c r="H49" s="82" t="s">
        <v>140</v>
      </c>
    </row>
    <row r="50" spans="1:8" x14ac:dyDescent="0.2">
      <c r="A50" s="87">
        <v>44</v>
      </c>
      <c r="B50" s="88" t="s">
        <v>492</v>
      </c>
      <c r="C50" s="88" t="s">
        <v>493</v>
      </c>
      <c r="D50" s="88" t="s">
        <v>379</v>
      </c>
      <c r="E50" s="89">
        <v>1007838</v>
      </c>
      <c r="F50" s="90">
        <v>2286.8852058000002</v>
      </c>
      <c r="G50" s="91">
        <v>6.7132700000000003E-3</v>
      </c>
      <c r="H50" s="82" t="s">
        <v>140</v>
      </c>
    </row>
    <row r="51" spans="1:8" x14ac:dyDescent="0.2">
      <c r="A51" s="87">
        <v>45</v>
      </c>
      <c r="B51" s="88" t="s">
        <v>295</v>
      </c>
      <c r="C51" s="88" t="s">
        <v>296</v>
      </c>
      <c r="D51" s="88" t="s">
        <v>51</v>
      </c>
      <c r="E51" s="89">
        <v>358705</v>
      </c>
      <c r="F51" s="90">
        <v>2194.0191325000001</v>
      </c>
      <c r="G51" s="91">
        <v>6.44066E-3</v>
      </c>
      <c r="H51" s="82" t="s">
        <v>140</v>
      </c>
    </row>
    <row r="52" spans="1:8" ht="25.5" x14ac:dyDescent="0.2">
      <c r="A52" s="87">
        <v>46</v>
      </c>
      <c r="B52" s="88" t="s">
        <v>254</v>
      </c>
      <c r="C52" s="88" t="s">
        <v>255</v>
      </c>
      <c r="D52" s="88" t="s">
        <v>215</v>
      </c>
      <c r="E52" s="89">
        <v>37380</v>
      </c>
      <c r="F52" s="90">
        <v>1992.1670999999999</v>
      </c>
      <c r="G52" s="91">
        <v>5.8481100000000001E-3</v>
      </c>
      <c r="H52" s="82" t="s">
        <v>140</v>
      </c>
    </row>
    <row r="53" spans="1:8" x14ac:dyDescent="0.2">
      <c r="A53" s="87">
        <v>47</v>
      </c>
      <c r="B53" s="88" t="s">
        <v>54</v>
      </c>
      <c r="C53" s="88" t="s">
        <v>55</v>
      </c>
      <c r="D53" s="88" t="s">
        <v>37</v>
      </c>
      <c r="E53" s="89">
        <v>209420</v>
      </c>
      <c r="F53" s="90">
        <v>1627.1934000000001</v>
      </c>
      <c r="G53" s="91">
        <v>4.77671E-3</v>
      </c>
      <c r="H53" s="82" t="s">
        <v>140</v>
      </c>
    </row>
    <row r="54" spans="1:8" ht="51" x14ac:dyDescent="0.2">
      <c r="A54" s="87">
        <v>48</v>
      </c>
      <c r="B54" s="88" t="s">
        <v>124</v>
      </c>
      <c r="C54" s="88" t="s">
        <v>125</v>
      </c>
      <c r="D54" s="88" t="s">
        <v>126</v>
      </c>
      <c r="E54" s="89">
        <v>690820</v>
      </c>
      <c r="F54" s="90">
        <v>1213.3562480000001</v>
      </c>
      <c r="G54" s="91">
        <v>3.56187E-3</v>
      </c>
      <c r="H54" s="82" t="s">
        <v>140</v>
      </c>
    </row>
    <row r="55" spans="1:8" ht="25.5" x14ac:dyDescent="0.2">
      <c r="A55" s="87">
        <v>49</v>
      </c>
      <c r="B55" s="88" t="s">
        <v>427</v>
      </c>
      <c r="C55" s="88" t="s">
        <v>428</v>
      </c>
      <c r="D55" s="88" t="s">
        <v>285</v>
      </c>
      <c r="E55" s="89">
        <v>145070</v>
      </c>
      <c r="F55" s="90">
        <v>1193.7084950000001</v>
      </c>
      <c r="G55" s="91">
        <v>3.5041899999999999E-3</v>
      </c>
      <c r="H55" s="82" t="s">
        <v>140</v>
      </c>
    </row>
    <row r="56" spans="1:8" x14ac:dyDescent="0.2">
      <c r="A56" s="87">
        <v>50</v>
      </c>
      <c r="B56" s="88" t="s">
        <v>119</v>
      </c>
      <c r="C56" s="88" t="s">
        <v>120</v>
      </c>
      <c r="D56" s="88" t="s">
        <v>37</v>
      </c>
      <c r="E56" s="89">
        <v>287515</v>
      </c>
      <c r="F56" s="90">
        <v>1184.1305275</v>
      </c>
      <c r="G56" s="91">
        <v>3.4760799999999999E-3</v>
      </c>
      <c r="H56" s="82" t="s">
        <v>140</v>
      </c>
    </row>
    <row r="57" spans="1:8" ht="25.5" x14ac:dyDescent="0.2">
      <c r="A57" s="87">
        <v>51</v>
      </c>
      <c r="B57" s="88" t="s">
        <v>494</v>
      </c>
      <c r="C57" s="88" t="s">
        <v>495</v>
      </c>
      <c r="D57" s="88" t="s">
        <v>496</v>
      </c>
      <c r="E57" s="89">
        <v>75950</v>
      </c>
      <c r="F57" s="90">
        <v>1146.845</v>
      </c>
      <c r="G57" s="91">
        <v>3.3666199999999999E-3</v>
      </c>
      <c r="H57" s="82" t="s">
        <v>140</v>
      </c>
    </row>
    <row r="58" spans="1:8" ht="25.5" x14ac:dyDescent="0.2">
      <c r="A58" s="87">
        <v>52</v>
      </c>
      <c r="B58" s="88" t="s">
        <v>78</v>
      </c>
      <c r="C58" s="88" t="s">
        <v>79</v>
      </c>
      <c r="D58" s="88" t="s">
        <v>25</v>
      </c>
      <c r="E58" s="89">
        <v>10573</v>
      </c>
      <c r="F58" s="90">
        <v>542.71208999999999</v>
      </c>
      <c r="G58" s="91">
        <v>1.5931599999999999E-3</v>
      </c>
      <c r="H58" s="82" t="s">
        <v>140</v>
      </c>
    </row>
    <row r="59" spans="1:8" x14ac:dyDescent="0.2">
      <c r="A59" s="92"/>
      <c r="B59" s="92"/>
      <c r="C59" s="93" t="s">
        <v>139</v>
      </c>
      <c r="D59" s="92"/>
      <c r="E59" s="92" t="s">
        <v>140</v>
      </c>
      <c r="F59" s="94">
        <v>226629.82417529999</v>
      </c>
      <c r="G59" s="95">
        <v>0.66528341000000002</v>
      </c>
      <c r="H59" s="82" t="s">
        <v>140</v>
      </c>
    </row>
    <row r="60" spans="1:8" x14ac:dyDescent="0.2">
      <c r="A60" s="92"/>
      <c r="B60" s="92"/>
      <c r="C60" s="96"/>
      <c r="D60" s="92"/>
      <c r="E60" s="92"/>
      <c r="F60" s="97"/>
      <c r="G60" s="97"/>
      <c r="H60" s="82" t="s">
        <v>140</v>
      </c>
    </row>
    <row r="61" spans="1:8" x14ac:dyDescent="0.2">
      <c r="A61" s="92"/>
      <c r="B61" s="92"/>
      <c r="C61" s="93" t="s">
        <v>141</v>
      </c>
      <c r="D61" s="92"/>
      <c r="E61" s="92"/>
      <c r="F61" s="92"/>
      <c r="G61" s="92"/>
      <c r="H61" s="82" t="s">
        <v>140</v>
      </c>
    </row>
    <row r="62" spans="1:8" x14ac:dyDescent="0.2">
      <c r="A62" s="92"/>
      <c r="B62" s="92"/>
      <c r="C62" s="93" t="s">
        <v>139</v>
      </c>
      <c r="D62" s="92"/>
      <c r="E62" s="92" t="s">
        <v>140</v>
      </c>
      <c r="F62" s="98" t="s">
        <v>142</v>
      </c>
      <c r="G62" s="95">
        <v>0</v>
      </c>
      <c r="H62" s="82" t="s">
        <v>140</v>
      </c>
    </row>
    <row r="63" spans="1:8" x14ac:dyDescent="0.2">
      <c r="A63" s="92"/>
      <c r="B63" s="92"/>
      <c r="C63" s="96"/>
      <c r="D63" s="92"/>
      <c r="E63" s="92"/>
      <c r="F63" s="97"/>
      <c r="G63" s="97"/>
      <c r="H63" s="82" t="s">
        <v>140</v>
      </c>
    </row>
    <row r="64" spans="1:8" x14ac:dyDescent="0.2">
      <c r="A64" s="92"/>
      <c r="B64" s="92"/>
      <c r="C64" s="93" t="s">
        <v>143</v>
      </c>
      <c r="D64" s="92"/>
      <c r="E64" s="92"/>
      <c r="F64" s="92"/>
      <c r="G64" s="92"/>
      <c r="H64" s="82" t="s">
        <v>140</v>
      </c>
    </row>
    <row r="65" spans="1:8" x14ac:dyDescent="0.2">
      <c r="A65" s="92"/>
      <c r="B65" s="92"/>
      <c r="C65" s="93" t="s">
        <v>139</v>
      </c>
      <c r="D65" s="92"/>
      <c r="E65" s="92" t="s">
        <v>140</v>
      </c>
      <c r="F65" s="98" t="s">
        <v>142</v>
      </c>
      <c r="G65" s="95">
        <v>0</v>
      </c>
      <c r="H65" s="82" t="s">
        <v>140</v>
      </c>
    </row>
    <row r="66" spans="1:8" x14ac:dyDescent="0.2">
      <c r="A66" s="92"/>
      <c r="B66" s="92"/>
      <c r="C66" s="96"/>
      <c r="D66" s="92"/>
      <c r="E66" s="92"/>
      <c r="F66" s="97"/>
      <c r="G66" s="97"/>
      <c r="H66" s="82" t="s">
        <v>140</v>
      </c>
    </row>
    <row r="67" spans="1:8" x14ac:dyDescent="0.2">
      <c r="A67" s="92"/>
      <c r="B67" s="92"/>
      <c r="C67" s="93" t="s">
        <v>144</v>
      </c>
      <c r="D67" s="92"/>
      <c r="E67" s="92"/>
      <c r="F67" s="92"/>
      <c r="G67" s="92"/>
      <c r="H67" s="82" t="s">
        <v>140</v>
      </c>
    </row>
    <row r="68" spans="1:8" x14ac:dyDescent="0.2">
      <c r="A68" s="92"/>
      <c r="B68" s="92"/>
      <c r="C68" s="93" t="s">
        <v>139</v>
      </c>
      <c r="D68" s="92"/>
      <c r="E68" s="92" t="s">
        <v>140</v>
      </c>
      <c r="F68" s="98" t="s">
        <v>142</v>
      </c>
      <c r="G68" s="95">
        <v>0</v>
      </c>
      <c r="H68" s="82" t="s">
        <v>140</v>
      </c>
    </row>
    <row r="69" spans="1:8" x14ac:dyDescent="0.2">
      <c r="A69" s="92"/>
      <c r="B69" s="92"/>
      <c r="C69" s="96"/>
      <c r="D69" s="92"/>
      <c r="E69" s="92"/>
      <c r="F69" s="97"/>
      <c r="G69" s="97"/>
      <c r="H69" s="82" t="s">
        <v>140</v>
      </c>
    </row>
    <row r="70" spans="1:8" x14ac:dyDescent="0.2">
      <c r="A70" s="92"/>
      <c r="B70" s="92"/>
      <c r="C70" s="93" t="s">
        <v>145</v>
      </c>
      <c r="D70" s="92"/>
      <c r="E70" s="92"/>
      <c r="F70" s="97"/>
      <c r="G70" s="97"/>
      <c r="H70" s="82" t="s">
        <v>140</v>
      </c>
    </row>
    <row r="71" spans="1:8" x14ac:dyDescent="0.2">
      <c r="A71" s="92"/>
      <c r="B71" s="92"/>
      <c r="C71" s="93" t="s">
        <v>139</v>
      </c>
      <c r="D71" s="92"/>
      <c r="E71" s="92" t="s">
        <v>140</v>
      </c>
      <c r="F71" s="98" t="s">
        <v>142</v>
      </c>
      <c r="G71" s="95">
        <v>0</v>
      </c>
      <c r="H71" s="82" t="s">
        <v>140</v>
      </c>
    </row>
    <row r="72" spans="1:8" x14ac:dyDescent="0.2">
      <c r="A72" s="92"/>
      <c r="B72" s="92"/>
      <c r="C72" s="96"/>
      <c r="D72" s="92"/>
      <c r="E72" s="92"/>
      <c r="F72" s="97"/>
      <c r="G72" s="97"/>
      <c r="H72" s="82" t="s">
        <v>140</v>
      </c>
    </row>
    <row r="73" spans="1:8" x14ac:dyDescent="0.2">
      <c r="A73" s="92"/>
      <c r="B73" s="92"/>
      <c r="C73" s="93" t="s">
        <v>146</v>
      </c>
      <c r="D73" s="92"/>
      <c r="E73" s="92"/>
      <c r="F73" s="97"/>
      <c r="G73" s="97"/>
      <c r="H73" s="82" t="s">
        <v>140</v>
      </c>
    </row>
    <row r="74" spans="1:8" x14ac:dyDescent="0.2">
      <c r="A74" s="87">
        <v>1</v>
      </c>
      <c r="B74" s="88"/>
      <c r="C74" s="88" t="s">
        <v>1065</v>
      </c>
      <c r="D74" s="88" t="s">
        <v>498</v>
      </c>
      <c r="E74" s="89">
        <v>-184600</v>
      </c>
      <c r="F74" s="90">
        <v>-1320.3515</v>
      </c>
      <c r="G74" s="91">
        <f>F74/$F$142</f>
        <v>-3.8759588488095822E-3</v>
      </c>
      <c r="H74" s="82" t="s">
        <v>140</v>
      </c>
    </row>
    <row r="75" spans="1:8" x14ac:dyDescent="0.2">
      <c r="A75" s="87">
        <v>2</v>
      </c>
      <c r="B75" s="88"/>
      <c r="C75" s="88" t="s">
        <v>1053</v>
      </c>
      <c r="D75" s="88" t="s">
        <v>498</v>
      </c>
      <c r="E75" s="89">
        <v>-53200</v>
      </c>
      <c r="F75" s="90">
        <v>-1795.5532000000001</v>
      </c>
      <c r="G75" s="91">
        <f>F75/$F$142</f>
        <v>-5.2709375602241993E-3</v>
      </c>
      <c r="H75" s="82" t="s">
        <v>140</v>
      </c>
    </row>
    <row r="76" spans="1:8" x14ac:dyDescent="0.2">
      <c r="A76" s="92"/>
      <c r="B76" s="92"/>
      <c r="C76" s="93" t="s">
        <v>139</v>
      </c>
      <c r="D76" s="92"/>
      <c r="E76" s="92" t="s">
        <v>140</v>
      </c>
      <c r="F76" s="94">
        <v>-3115.9047</v>
      </c>
      <c r="G76" s="95">
        <v>-9.1468999999999995E-3</v>
      </c>
      <c r="H76" s="82" t="s">
        <v>140</v>
      </c>
    </row>
    <row r="77" spans="1:8" x14ac:dyDescent="0.2">
      <c r="A77" s="92"/>
      <c r="B77" s="92"/>
      <c r="C77" s="96"/>
      <c r="D77" s="92"/>
      <c r="E77" s="92"/>
      <c r="F77" s="97"/>
      <c r="G77" s="97"/>
      <c r="H77" s="82" t="s">
        <v>140</v>
      </c>
    </row>
    <row r="78" spans="1:8" x14ac:dyDescent="0.2">
      <c r="A78" s="92"/>
      <c r="B78" s="92"/>
      <c r="C78" s="93" t="s">
        <v>147</v>
      </c>
      <c r="D78" s="92"/>
      <c r="E78" s="92"/>
      <c r="F78" s="94">
        <f>F59</f>
        <v>226629.82417529999</v>
      </c>
      <c r="G78" s="95">
        <f>G59</f>
        <v>0.66528341000000002</v>
      </c>
      <c r="H78" s="82" t="s">
        <v>140</v>
      </c>
    </row>
    <row r="79" spans="1:8" x14ac:dyDescent="0.2">
      <c r="A79" s="92"/>
      <c r="B79" s="92"/>
      <c r="C79" s="96"/>
      <c r="D79" s="92"/>
      <c r="E79" s="92"/>
      <c r="F79" s="97"/>
      <c r="G79" s="97"/>
      <c r="H79" s="82" t="s">
        <v>140</v>
      </c>
    </row>
    <row r="80" spans="1:8" x14ac:dyDescent="0.2">
      <c r="A80" s="92"/>
      <c r="B80" s="92"/>
      <c r="C80" s="93" t="s">
        <v>148</v>
      </c>
      <c r="D80" s="92"/>
      <c r="E80" s="92"/>
      <c r="F80" s="97"/>
      <c r="G80" s="97"/>
      <c r="H80" s="82" t="s">
        <v>140</v>
      </c>
    </row>
    <row r="81" spans="1:8" x14ac:dyDescent="0.2">
      <c r="A81" s="92"/>
      <c r="B81" s="92"/>
      <c r="C81" s="93" t="s">
        <v>10</v>
      </c>
      <c r="D81" s="92"/>
      <c r="E81" s="92"/>
      <c r="F81" s="97"/>
      <c r="G81" s="97"/>
      <c r="H81" s="82" t="s">
        <v>140</v>
      </c>
    </row>
    <row r="82" spans="1:8" x14ac:dyDescent="0.2">
      <c r="A82" s="92"/>
      <c r="B82" s="92"/>
      <c r="C82" s="93" t="s">
        <v>139</v>
      </c>
      <c r="D82" s="92"/>
      <c r="E82" s="92" t="s">
        <v>140</v>
      </c>
      <c r="F82" s="98" t="s">
        <v>142</v>
      </c>
      <c r="G82" s="95">
        <v>0</v>
      </c>
      <c r="H82" s="82" t="s">
        <v>140</v>
      </c>
    </row>
    <row r="83" spans="1:8" x14ac:dyDescent="0.2">
      <c r="A83" s="92"/>
      <c r="B83" s="92"/>
      <c r="C83" s="96"/>
      <c r="D83" s="92"/>
      <c r="E83" s="92"/>
      <c r="F83" s="97"/>
      <c r="G83" s="97"/>
      <c r="H83" s="82" t="s">
        <v>140</v>
      </c>
    </row>
    <row r="84" spans="1:8" x14ac:dyDescent="0.2">
      <c r="A84" s="92"/>
      <c r="B84" s="92"/>
      <c r="C84" s="93" t="s">
        <v>149</v>
      </c>
      <c r="D84" s="92"/>
      <c r="E84" s="92"/>
      <c r="F84" s="92"/>
      <c r="G84" s="92"/>
      <c r="H84" s="82" t="s">
        <v>140</v>
      </c>
    </row>
    <row r="85" spans="1:8" x14ac:dyDescent="0.2">
      <c r="A85" s="92"/>
      <c r="B85" s="92"/>
      <c r="C85" s="93" t="s">
        <v>139</v>
      </c>
      <c r="D85" s="92"/>
      <c r="E85" s="92" t="s">
        <v>140</v>
      </c>
      <c r="F85" s="98" t="s">
        <v>142</v>
      </c>
      <c r="G85" s="95">
        <v>0</v>
      </c>
      <c r="H85" s="82" t="s">
        <v>140</v>
      </c>
    </row>
    <row r="86" spans="1:8" x14ac:dyDescent="0.2">
      <c r="A86" s="92"/>
      <c r="B86" s="92"/>
      <c r="C86" s="96"/>
      <c r="D86" s="92"/>
      <c r="E86" s="92"/>
      <c r="F86" s="97"/>
      <c r="G86" s="97"/>
      <c r="H86" s="82" t="s">
        <v>140</v>
      </c>
    </row>
    <row r="87" spans="1:8" x14ac:dyDescent="0.2">
      <c r="A87" s="92"/>
      <c r="B87" s="92"/>
      <c r="C87" s="93" t="s">
        <v>150</v>
      </c>
      <c r="D87" s="92"/>
      <c r="E87" s="92"/>
      <c r="F87" s="92"/>
      <c r="G87" s="92"/>
      <c r="H87" s="82" t="s">
        <v>140</v>
      </c>
    </row>
    <row r="88" spans="1:8" ht="25.5" x14ac:dyDescent="0.2">
      <c r="A88" s="87">
        <v>1</v>
      </c>
      <c r="B88" s="88" t="s">
        <v>667</v>
      </c>
      <c r="C88" s="84" t="s">
        <v>1179</v>
      </c>
      <c r="D88" s="88" t="s">
        <v>460</v>
      </c>
      <c r="E88" s="89">
        <v>10500000</v>
      </c>
      <c r="F88" s="90">
        <v>10628.625</v>
      </c>
      <c r="G88" s="91">
        <v>3.1200869999999999E-2</v>
      </c>
      <c r="H88" s="82">
        <v>5.8636999999999997</v>
      </c>
    </row>
    <row r="89" spans="1:8" ht="25.5" x14ac:dyDescent="0.2">
      <c r="A89" s="87">
        <v>2</v>
      </c>
      <c r="B89" s="88" t="s">
        <v>739</v>
      </c>
      <c r="C89" s="88" t="s">
        <v>740</v>
      </c>
      <c r="D89" s="88" t="s">
        <v>460</v>
      </c>
      <c r="E89" s="89">
        <v>5500000</v>
      </c>
      <c r="F89" s="90">
        <v>5412.5005000000001</v>
      </c>
      <c r="G89" s="91">
        <v>1.5888670000000001E-2</v>
      </c>
      <c r="H89" s="82">
        <v>6.5818000000000003</v>
      </c>
    </row>
    <row r="90" spans="1:8" ht="25.5" x14ac:dyDescent="0.2">
      <c r="A90" s="87">
        <v>3</v>
      </c>
      <c r="B90" s="88" t="s">
        <v>741</v>
      </c>
      <c r="C90" s="84" t="s">
        <v>1190</v>
      </c>
      <c r="D90" s="88" t="s">
        <v>460</v>
      </c>
      <c r="E90" s="89">
        <v>5000000</v>
      </c>
      <c r="F90" s="90">
        <v>5084.9949999999999</v>
      </c>
      <c r="G90" s="91">
        <v>1.4927259999999999E-2</v>
      </c>
      <c r="H90" s="82">
        <v>6.4531999999999998</v>
      </c>
    </row>
    <row r="91" spans="1:8" x14ac:dyDescent="0.2">
      <c r="A91" s="87">
        <v>4</v>
      </c>
      <c r="B91" s="88" t="s">
        <v>679</v>
      </c>
      <c r="C91" s="84" t="s">
        <v>1185</v>
      </c>
      <c r="D91" s="88" t="s">
        <v>460</v>
      </c>
      <c r="E91" s="89">
        <v>3000000</v>
      </c>
      <c r="F91" s="90">
        <v>3084.9569999999999</v>
      </c>
      <c r="G91" s="91">
        <v>9.0560499999999995E-3</v>
      </c>
      <c r="H91" s="82">
        <v>6.6409000000000002</v>
      </c>
    </row>
    <row r="92" spans="1:8" ht="25.5" x14ac:dyDescent="0.2">
      <c r="A92" s="87">
        <v>5</v>
      </c>
      <c r="B92" s="88" t="s">
        <v>907</v>
      </c>
      <c r="C92" s="88" t="s">
        <v>908</v>
      </c>
      <c r="D92" s="88" t="s">
        <v>460</v>
      </c>
      <c r="E92" s="89">
        <v>3000000</v>
      </c>
      <c r="F92" s="90">
        <v>3027.0360000000001</v>
      </c>
      <c r="G92" s="91">
        <v>8.8860199999999997E-3</v>
      </c>
      <c r="H92" s="82">
        <v>6.5429000000000004</v>
      </c>
    </row>
    <row r="93" spans="1:8" ht="25.5" x14ac:dyDescent="0.2">
      <c r="A93" s="87">
        <v>6</v>
      </c>
      <c r="B93" s="88" t="s">
        <v>587</v>
      </c>
      <c r="C93" s="88" t="s">
        <v>588</v>
      </c>
      <c r="D93" s="88" t="s">
        <v>460</v>
      </c>
      <c r="E93" s="89">
        <v>2500000</v>
      </c>
      <c r="F93" s="90">
        <v>2427.5324999999998</v>
      </c>
      <c r="G93" s="91">
        <v>7.1261500000000004E-3</v>
      </c>
      <c r="H93" s="82">
        <v>7.0327999999999999</v>
      </c>
    </row>
    <row r="94" spans="1:8" ht="25.5" x14ac:dyDescent="0.2">
      <c r="A94" s="87">
        <v>7</v>
      </c>
      <c r="B94" s="88" t="s">
        <v>591</v>
      </c>
      <c r="C94" s="88" t="s">
        <v>592</v>
      </c>
      <c r="D94" s="88" t="s">
        <v>460</v>
      </c>
      <c r="E94" s="89">
        <v>2000000</v>
      </c>
      <c r="F94" s="90">
        <v>1998.2840000000001</v>
      </c>
      <c r="G94" s="91">
        <v>5.8660600000000002E-3</v>
      </c>
      <c r="H94" s="82">
        <v>7.0711000000000004</v>
      </c>
    </row>
    <row r="95" spans="1:8" ht="25.5" x14ac:dyDescent="0.2">
      <c r="A95" s="87">
        <v>8</v>
      </c>
      <c r="B95" s="88" t="s">
        <v>596</v>
      </c>
      <c r="C95" s="88" t="s">
        <v>597</v>
      </c>
      <c r="D95" s="88" t="s">
        <v>460</v>
      </c>
      <c r="E95" s="89">
        <v>1000000</v>
      </c>
      <c r="F95" s="90">
        <v>1013.6660000000001</v>
      </c>
      <c r="G95" s="91">
        <v>2.9756700000000001E-3</v>
      </c>
      <c r="H95" s="82">
        <v>6.9824000000000002</v>
      </c>
    </row>
    <row r="96" spans="1:8" x14ac:dyDescent="0.2">
      <c r="A96" s="87">
        <v>9</v>
      </c>
      <c r="B96" s="88" t="s">
        <v>737</v>
      </c>
      <c r="C96" s="88" t="s">
        <v>738</v>
      </c>
      <c r="D96" s="88" t="s">
        <v>460</v>
      </c>
      <c r="E96" s="89">
        <v>500000</v>
      </c>
      <c r="F96" s="90">
        <v>511.29899999999998</v>
      </c>
      <c r="G96" s="91">
        <v>1.5009400000000001E-3</v>
      </c>
      <c r="H96" s="82">
        <v>6.319</v>
      </c>
    </row>
    <row r="97" spans="1:8" x14ac:dyDescent="0.2">
      <c r="A97" s="92"/>
      <c r="B97" s="92"/>
      <c r="C97" s="93" t="s">
        <v>139</v>
      </c>
      <c r="D97" s="92"/>
      <c r="E97" s="92" t="s">
        <v>140</v>
      </c>
      <c r="F97" s="94">
        <v>33188.894999999997</v>
      </c>
      <c r="G97" s="95">
        <v>9.7427689999999997E-2</v>
      </c>
      <c r="H97" s="82" t="s">
        <v>140</v>
      </c>
    </row>
    <row r="98" spans="1:8" x14ac:dyDescent="0.2">
      <c r="A98" s="92"/>
      <c r="B98" s="92"/>
      <c r="C98" s="96"/>
      <c r="D98" s="92"/>
      <c r="E98" s="92"/>
      <c r="F98" s="97"/>
      <c r="G98" s="97"/>
      <c r="H98" s="82" t="s">
        <v>140</v>
      </c>
    </row>
    <row r="99" spans="1:8" x14ac:dyDescent="0.2">
      <c r="A99" s="92"/>
      <c r="B99" s="92"/>
      <c r="C99" s="93" t="s">
        <v>151</v>
      </c>
      <c r="D99" s="92"/>
      <c r="E99" s="92"/>
      <c r="F99" s="97"/>
      <c r="G99" s="97"/>
      <c r="H99" s="82" t="s">
        <v>140</v>
      </c>
    </row>
    <row r="100" spans="1:8" x14ac:dyDescent="0.2">
      <c r="A100" s="92"/>
      <c r="B100" s="92"/>
      <c r="C100" s="93" t="s">
        <v>139</v>
      </c>
      <c r="D100" s="92"/>
      <c r="E100" s="92" t="s">
        <v>140</v>
      </c>
      <c r="F100" s="98" t="s">
        <v>142</v>
      </c>
      <c r="G100" s="95">
        <v>0</v>
      </c>
      <c r="H100" s="82" t="s">
        <v>140</v>
      </c>
    </row>
    <row r="101" spans="1:8" x14ac:dyDescent="0.2">
      <c r="A101" s="80"/>
      <c r="B101" s="80"/>
      <c r="C101" s="81"/>
      <c r="D101" s="80"/>
      <c r="E101" s="80"/>
      <c r="F101" s="124"/>
      <c r="G101" s="125"/>
      <c r="H101" s="82" t="s">
        <v>140</v>
      </c>
    </row>
    <row r="102" spans="1:8" x14ac:dyDescent="0.2">
      <c r="A102" s="80"/>
      <c r="B102" s="80"/>
      <c r="C102" s="81" t="s">
        <v>947</v>
      </c>
      <c r="D102" s="80"/>
      <c r="E102" s="80"/>
      <c r="F102" s="80"/>
      <c r="G102" s="80"/>
      <c r="H102" s="82" t="s">
        <v>140</v>
      </c>
    </row>
    <row r="103" spans="1:8" ht="38.25" x14ac:dyDescent="0.2">
      <c r="A103" s="83">
        <v>1</v>
      </c>
      <c r="B103" s="84" t="s">
        <v>307</v>
      </c>
      <c r="C103" s="84" t="s">
        <v>948</v>
      </c>
      <c r="D103" s="84" t="s">
        <v>232</v>
      </c>
      <c r="E103" s="85">
        <v>92400</v>
      </c>
      <c r="F103" s="86">
        <v>9.24</v>
      </c>
      <c r="G103" s="54" t="s">
        <v>138</v>
      </c>
      <c r="H103" s="82">
        <v>14.3422</v>
      </c>
    </row>
    <row r="104" spans="1:8" x14ac:dyDescent="0.2">
      <c r="A104" s="80"/>
      <c r="B104" s="80"/>
      <c r="C104" s="81" t="s">
        <v>139</v>
      </c>
      <c r="D104" s="80"/>
      <c r="E104" s="80" t="s">
        <v>140</v>
      </c>
      <c r="F104" s="126">
        <f>F103</f>
        <v>9.24</v>
      </c>
      <c r="G104" s="125">
        <f>SUM(G103)</f>
        <v>0</v>
      </c>
      <c r="H104" s="82" t="s">
        <v>140</v>
      </c>
    </row>
    <row r="105" spans="1:8" x14ac:dyDescent="0.2">
      <c r="A105" s="92"/>
      <c r="B105" s="92"/>
      <c r="C105" s="96"/>
      <c r="D105" s="92"/>
      <c r="E105" s="92"/>
      <c r="F105" s="97"/>
      <c r="G105" s="97"/>
      <c r="H105" s="82" t="s">
        <v>140</v>
      </c>
    </row>
    <row r="106" spans="1:8" x14ac:dyDescent="0.2">
      <c r="A106" s="92"/>
      <c r="B106" s="92"/>
      <c r="C106" s="93" t="s">
        <v>152</v>
      </c>
      <c r="D106" s="92"/>
      <c r="E106" s="92"/>
      <c r="F106" s="94">
        <f>F104+F97+F85</f>
        <v>33198.134999999995</v>
      </c>
      <c r="G106" s="95">
        <v>9.7427689999999997E-2</v>
      </c>
      <c r="H106" s="82" t="s">
        <v>140</v>
      </c>
    </row>
    <row r="107" spans="1:8" x14ac:dyDescent="0.2">
      <c r="A107" s="92"/>
      <c r="B107" s="92"/>
      <c r="C107" s="96"/>
      <c r="D107" s="92"/>
      <c r="E107" s="92"/>
      <c r="F107" s="97"/>
      <c r="G107" s="97"/>
      <c r="H107" s="82" t="s">
        <v>140</v>
      </c>
    </row>
    <row r="108" spans="1:8" x14ac:dyDescent="0.2">
      <c r="A108" s="92"/>
      <c r="B108" s="92"/>
      <c r="C108" s="93" t="s">
        <v>153</v>
      </c>
      <c r="D108" s="92"/>
      <c r="E108" s="92"/>
      <c r="F108" s="97"/>
      <c r="G108" s="97"/>
      <c r="H108" s="82" t="s">
        <v>140</v>
      </c>
    </row>
    <row r="109" spans="1:8" x14ac:dyDescent="0.2">
      <c r="A109" s="92"/>
      <c r="B109" s="92"/>
      <c r="C109" s="93" t="s">
        <v>154</v>
      </c>
      <c r="D109" s="92"/>
      <c r="E109" s="92"/>
      <c r="F109" s="97"/>
      <c r="G109" s="97"/>
      <c r="H109" s="82" t="s">
        <v>140</v>
      </c>
    </row>
    <row r="110" spans="1:8" x14ac:dyDescent="0.2">
      <c r="A110" s="92"/>
      <c r="B110" s="92"/>
      <c r="C110" s="93" t="s">
        <v>139</v>
      </c>
      <c r="D110" s="92"/>
      <c r="E110" s="92" t="s">
        <v>140</v>
      </c>
      <c r="F110" s="98" t="s">
        <v>142</v>
      </c>
      <c r="G110" s="95">
        <v>0</v>
      </c>
      <c r="H110" s="82" t="s">
        <v>140</v>
      </c>
    </row>
    <row r="111" spans="1:8" x14ac:dyDescent="0.2">
      <c r="A111" s="92"/>
      <c r="B111" s="92"/>
      <c r="C111" s="96"/>
      <c r="D111" s="92"/>
      <c r="E111" s="92"/>
      <c r="F111" s="97"/>
      <c r="G111" s="97"/>
      <c r="H111" s="82" t="s">
        <v>140</v>
      </c>
    </row>
    <row r="112" spans="1:8" x14ac:dyDescent="0.2">
      <c r="A112" s="92"/>
      <c r="B112" s="92"/>
      <c r="C112" s="93" t="s">
        <v>155</v>
      </c>
      <c r="D112" s="92"/>
      <c r="E112" s="92"/>
      <c r="F112" s="97"/>
      <c r="G112" s="97"/>
      <c r="H112" s="82" t="s">
        <v>140</v>
      </c>
    </row>
    <row r="113" spans="1:8" x14ac:dyDescent="0.2">
      <c r="A113" s="92"/>
      <c r="B113" s="92"/>
      <c r="C113" s="93" t="s">
        <v>139</v>
      </c>
      <c r="D113" s="92"/>
      <c r="E113" s="92" t="s">
        <v>140</v>
      </c>
      <c r="F113" s="98" t="s">
        <v>142</v>
      </c>
      <c r="G113" s="95">
        <v>0</v>
      </c>
      <c r="H113" s="82" t="s">
        <v>140</v>
      </c>
    </row>
    <row r="114" spans="1:8" x14ac:dyDescent="0.2">
      <c r="A114" s="92"/>
      <c r="B114" s="92"/>
      <c r="C114" s="96"/>
      <c r="D114" s="92"/>
      <c r="E114" s="92"/>
      <c r="F114" s="97"/>
      <c r="G114" s="97"/>
      <c r="H114" s="82" t="s">
        <v>140</v>
      </c>
    </row>
    <row r="115" spans="1:8" x14ac:dyDescent="0.2">
      <c r="A115" s="92"/>
      <c r="B115" s="92"/>
      <c r="C115" s="93" t="s">
        <v>156</v>
      </c>
      <c r="D115" s="92"/>
      <c r="E115" s="92"/>
      <c r="F115" s="97"/>
      <c r="G115" s="97"/>
      <c r="H115" s="82" t="s">
        <v>140</v>
      </c>
    </row>
    <row r="116" spans="1:8" x14ac:dyDescent="0.2">
      <c r="A116" s="92"/>
      <c r="B116" s="92"/>
      <c r="C116" s="93" t="s">
        <v>139</v>
      </c>
      <c r="D116" s="92"/>
      <c r="E116" s="92" t="s">
        <v>140</v>
      </c>
      <c r="F116" s="98" t="s">
        <v>142</v>
      </c>
      <c r="G116" s="95">
        <v>0</v>
      </c>
      <c r="H116" s="82" t="s">
        <v>140</v>
      </c>
    </row>
    <row r="117" spans="1:8" x14ac:dyDescent="0.2">
      <c r="A117" s="92"/>
      <c r="B117" s="92"/>
      <c r="C117" s="96"/>
      <c r="D117" s="92"/>
      <c r="E117" s="92"/>
      <c r="F117" s="97"/>
      <c r="G117" s="97"/>
      <c r="H117" s="82" t="s">
        <v>140</v>
      </c>
    </row>
    <row r="118" spans="1:8" x14ac:dyDescent="0.2">
      <c r="A118" s="92"/>
      <c r="B118" s="92"/>
      <c r="C118" s="93" t="s">
        <v>157</v>
      </c>
      <c r="D118" s="92"/>
      <c r="E118" s="92"/>
      <c r="F118" s="97"/>
      <c r="G118" s="97"/>
      <c r="H118" s="82" t="s">
        <v>140</v>
      </c>
    </row>
    <row r="119" spans="1:8" x14ac:dyDescent="0.2">
      <c r="A119" s="87">
        <v>1</v>
      </c>
      <c r="B119" s="88"/>
      <c r="C119" s="88" t="s">
        <v>158</v>
      </c>
      <c r="D119" s="88"/>
      <c r="E119" s="99"/>
      <c r="F119" s="90">
        <v>10656.716400959</v>
      </c>
      <c r="G119" s="91">
        <v>3.1283329999999998E-2</v>
      </c>
      <c r="H119" s="82">
        <v>5.01</v>
      </c>
    </row>
    <row r="120" spans="1:8" x14ac:dyDescent="0.2">
      <c r="A120" s="92"/>
      <c r="B120" s="92"/>
      <c r="C120" s="93" t="s">
        <v>139</v>
      </c>
      <c r="D120" s="92"/>
      <c r="E120" s="92" t="s">
        <v>140</v>
      </c>
      <c r="F120" s="94">
        <v>10656.716400959</v>
      </c>
      <c r="G120" s="95">
        <v>3.1283329999999998E-2</v>
      </c>
      <c r="H120" s="82" t="s">
        <v>140</v>
      </c>
    </row>
    <row r="121" spans="1:8" x14ac:dyDescent="0.2">
      <c r="A121" s="92"/>
      <c r="B121" s="92"/>
      <c r="C121" s="96"/>
      <c r="D121" s="92"/>
      <c r="E121" s="92"/>
      <c r="F121" s="97"/>
      <c r="G121" s="97"/>
      <c r="H121" s="82" t="s">
        <v>140</v>
      </c>
    </row>
    <row r="122" spans="1:8" x14ac:dyDescent="0.2">
      <c r="A122" s="92"/>
      <c r="B122" s="92"/>
      <c r="C122" s="93" t="s">
        <v>159</v>
      </c>
      <c r="D122" s="92"/>
      <c r="E122" s="92"/>
      <c r="F122" s="94">
        <v>10656.716400959</v>
      </c>
      <c r="G122" s="95">
        <v>3.1283329999999998E-2</v>
      </c>
      <c r="H122" s="82" t="s">
        <v>140</v>
      </c>
    </row>
    <row r="123" spans="1:8" x14ac:dyDescent="0.2">
      <c r="A123" s="92"/>
      <c r="B123" s="92"/>
      <c r="C123" s="97"/>
      <c r="D123" s="92"/>
      <c r="E123" s="92"/>
      <c r="F123" s="92"/>
      <c r="G123" s="92"/>
      <c r="H123" s="82" t="s">
        <v>140</v>
      </c>
    </row>
    <row r="124" spans="1:8" x14ac:dyDescent="0.2">
      <c r="A124" s="92"/>
      <c r="B124" s="92"/>
      <c r="C124" s="93" t="s">
        <v>160</v>
      </c>
      <c r="D124" s="92"/>
      <c r="E124" s="92"/>
      <c r="F124" s="92"/>
      <c r="G124" s="92"/>
      <c r="H124" s="82" t="s">
        <v>140</v>
      </c>
    </row>
    <row r="125" spans="1:8" x14ac:dyDescent="0.2">
      <c r="A125" s="92"/>
      <c r="B125" s="92"/>
      <c r="C125" s="93" t="s">
        <v>161</v>
      </c>
      <c r="D125" s="92"/>
      <c r="E125" s="92"/>
      <c r="F125" s="92"/>
      <c r="G125" s="92"/>
      <c r="H125" s="82" t="s">
        <v>140</v>
      </c>
    </row>
    <row r="126" spans="1:8" x14ac:dyDescent="0.2">
      <c r="A126" s="87">
        <v>1</v>
      </c>
      <c r="B126" s="88" t="s">
        <v>909</v>
      </c>
      <c r="C126" s="88" t="s">
        <v>910</v>
      </c>
      <c r="D126" s="88"/>
      <c r="E126" s="127">
        <v>18305094</v>
      </c>
      <c r="F126" s="90">
        <v>24062.046063000002</v>
      </c>
      <c r="G126" s="91">
        <v>7.0635359999999994E-2</v>
      </c>
      <c r="H126" s="82">
        <v>0</v>
      </c>
    </row>
    <row r="127" spans="1:8" x14ac:dyDescent="0.2">
      <c r="A127" s="87">
        <v>2</v>
      </c>
      <c r="B127" s="88" t="s">
        <v>911</v>
      </c>
      <c r="C127" s="88" t="s">
        <v>912</v>
      </c>
      <c r="D127" s="88"/>
      <c r="E127" s="127">
        <v>13008663</v>
      </c>
      <c r="F127" s="90">
        <v>16562.629731599998</v>
      </c>
      <c r="G127" s="91">
        <v>4.8620440000000001E-2</v>
      </c>
      <c r="H127" s="82">
        <v>0</v>
      </c>
    </row>
    <row r="128" spans="1:8" ht="25.5" x14ac:dyDescent="0.2">
      <c r="A128" s="87">
        <v>3</v>
      </c>
      <c r="B128" s="88" t="s">
        <v>913</v>
      </c>
      <c r="C128" s="88" t="s">
        <v>914</v>
      </c>
      <c r="D128" s="88"/>
      <c r="E128" s="127">
        <v>9634530</v>
      </c>
      <c r="F128" s="90">
        <v>12397.713204</v>
      </c>
      <c r="G128" s="91">
        <v>3.6394120000000002E-2</v>
      </c>
      <c r="H128" s="82">
        <v>0</v>
      </c>
    </row>
    <row r="129" spans="1:10" x14ac:dyDescent="0.2">
      <c r="A129" s="87">
        <v>4</v>
      </c>
      <c r="B129" s="88" t="s">
        <v>915</v>
      </c>
      <c r="C129" s="88" t="s">
        <v>916</v>
      </c>
      <c r="D129" s="88"/>
      <c r="E129" s="127">
        <v>8075712</v>
      </c>
      <c r="F129" s="90">
        <v>10645.403558399999</v>
      </c>
      <c r="G129" s="91">
        <v>3.1250119999999999E-2</v>
      </c>
      <c r="H129" s="82">
        <v>0</v>
      </c>
    </row>
    <row r="130" spans="1:10" x14ac:dyDescent="0.2">
      <c r="A130" s="87">
        <v>5</v>
      </c>
      <c r="B130" s="88" t="s">
        <v>917</v>
      </c>
      <c r="C130" s="88" t="s">
        <v>918</v>
      </c>
      <c r="D130" s="88"/>
      <c r="E130" s="127">
        <v>44480000</v>
      </c>
      <c r="F130" s="90">
        <v>6658.6559999999999</v>
      </c>
      <c r="G130" s="91">
        <v>1.9546819999999999E-2</v>
      </c>
      <c r="H130" s="82">
        <v>0</v>
      </c>
    </row>
    <row r="131" spans="1:10" x14ac:dyDescent="0.2">
      <c r="A131" s="92"/>
      <c r="B131" s="92"/>
      <c r="C131" s="93" t="s">
        <v>139</v>
      </c>
      <c r="D131" s="92"/>
      <c r="E131" s="92" t="s">
        <v>140</v>
      </c>
      <c r="F131" s="94">
        <v>70326.448556999996</v>
      </c>
      <c r="G131" s="95">
        <v>0.20644686000000001</v>
      </c>
      <c r="H131" s="82" t="s">
        <v>140</v>
      </c>
    </row>
    <row r="132" spans="1:10" x14ac:dyDescent="0.2">
      <c r="A132" s="92"/>
      <c r="B132" s="92"/>
      <c r="C132" s="96"/>
      <c r="D132" s="92"/>
      <c r="E132" s="92"/>
      <c r="F132" s="97"/>
      <c r="G132" s="97"/>
      <c r="H132" s="82" t="s">
        <v>140</v>
      </c>
    </row>
    <row r="133" spans="1:10" x14ac:dyDescent="0.2">
      <c r="A133" s="92"/>
      <c r="B133" s="92"/>
      <c r="C133" s="93" t="s">
        <v>162</v>
      </c>
      <c r="D133" s="92"/>
      <c r="E133" s="92"/>
      <c r="F133" s="92"/>
      <c r="G133" s="92"/>
      <c r="H133" s="82" t="s">
        <v>140</v>
      </c>
    </row>
    <row r="134" spans="1:10" x14ac:dyDescent="0.2">
      <c r="A134" s="92"/>
      <c r="B134" s="92"/>
      <c r="C134" s="93" t="s">
        <v>163</v>
      </c>
      <c r="D134" s="92"/>
      <c r="E134" s="92"/>
      <c r="F134" s="92"/>
      <c r="G134" s="92"/>
      <c r="H134" s="82" t="s">
        <v>140</v>
      </c>
    </row>
    <row r="135" spans="1:10" x14ac:dyDescent="0.2">
      <c r="A135" s="92"/>
      <c r="B135" s="92"/>
      <c r="C135" s="93" t="s">
        <v>139</v>
      </c>
      <c r="D135" s="92"/>
      <c r="E135" s="92" t="s">
        <v>140</v>
      </c>
      <c r="F135" s="98" t="s">
        <v>142</v>
      </c>
      <c r="G135" s="95">
        <v>0</v>
      </c>
      <c r="H135" s="82" t="s">
        <v>140</v>
      </c>
    </row>
    <row r="136" spans="1:10" x14ac:dyDescent="0.2">
      <c r="A136" s="92"/>
      <c r="B136" s="92"/>
      <c r="C136" s="96"/>
      <c r="D136" s="92"/>
      <c r="E136" s="92"/>
      <c r="F136" s="97"/>
      <c r="G136" s="97"/>
      <c r="H136" s="82" t="s">
        <v>140</v>
      </c>
    </row>
    <row r="137" spans="1:10" x14ac:dyDescent="0.2">
      <c r="A137" s="92"/>
      <c r="B137" s="92"/>
      <c r="C137" s="93" t="s">
        <v>164</v>
      </c>
      <c r="D137" s="92"/>
      <c r="E137" s="92"/>
      <c r="F137" s="97"/>
      <c r="G137" s="97"/>
      <c r="H137" s="82" t="s">
        <v>140</v>
      </c>
    </row>
    <row r="138" spans="1:10" x14ac:dyDescent="0.2">
      <c r="A138" s="92"/>
      <c r="B138" s="92"/>
      <c r="C138" s="93" t="s">
        <v>139</v>
      </c>
      <c r="D138" s="92"/>
      <c r="E138" s="92" t="s">
        <v>140</v>
      </c>
      <c r="F138" s="98" t="s">
        <v>142</v>
      </c>
      <c r="G138" s="95">
        <v>0</v>
      </c>
      <c r="H138" s="82" t="s">
        <v>140</v>
      </c>
    </row>
    <row r="139" spans="1:10" x14ac:dyDescent="0.2">
      <c r="A139" s="92"/>
      <c r="B139" s="92"/>
      <c r="C139" s="96"/>
      <c r="D139" s="92"/>
      <c r="E139" s="92"/>
      <c r="F139" s="97"/>
      <c r="G139" s="97"/>
      <c r="H139" s="82" t="s">
        <v>140</v>
      </c>
    </row>
    <row r="140" spans="1:10" x14ac:dyDescent="0.2">
      <c r="A140" s="99"/>
      <c r="B140" s="88"/>
      <c r="C140" s="88" t="s">
        <v>311</v>
      </c>
      <c r="D140" s="88"/>
      <c r="E140" s="99"/>
      <c r="F140" s="90">
        <v>24.999678200000002</v>
      </c>
      <c r="G140" s="91">
        <v>7.339E-5</v>
      </c>
      <c r="H140" s="82" t="s">
        <v>140</v>
      </c>
    </row>
    <row r="141" spans="1:10" x14ac:dyDescent="0.2">
      <c r="A141" s="99"/>
      <c r="B141" s="88"/>
      <c r="C141" s="84" t="s">
        <v>1066</v>
      </c>
      <c r="D141" s="88"/>
      <c r="E141" s="99"/>
      <c r="F141" s="90">
        <f>2931.35937615+F76</f>
        <v>-184.54532384999993</v>
      </c>
      <c r="G141" s="91">
        <f>F141/F142</f>
        <v>-5.4174216561486644E-4</v>
      </c>
      <c r="H141" s="82" t="s">
        <v>140</v>
      </c>
    </row>
    <row r="142" spans="1:10" x14ac:dyDescent="0.2">
      <c r="A142" s="96"/>
      <c r="B142" s="96"/>
      <c r="C142" s="93" t="s">
        <v>166</v>
      </c>
      <c r="D142" s="97"/>
      <c r="E142" s="97"/>
      <c r="F142" s="94">
        <v>340651.57848760899</v>
      </c>
      <c r="G142" s="100">
        <v>1.0000000499999999</v>
      </c>
      <c r="H142" s="82" t="s">
        <v>140</v>
      </c>
    </row>
    <row r="143" spans="1:10" x14ac:dyDescent="0.2">
      <c r="A143" s="101"/>
      <c r="B143" s="101"/>
      <c r="C143" s="102"/>
      <c r="D143" s="103"/>
      <c r="E143" s="103"/>
      <c r="F143" s="104"/>
      <c r="G143" s="105"/>
      <c r="H143" s="106"/>
    </row>
    <row r="144" spans="1:10" x14ac:dyDescent="0.2">
      <c r="A144" s="101"/>
      <c r="B144" s="192" t="s">
        <v>933</v>
      </c>
      <c r="C144" s="192"/>
      <c r="D144" s="192"/>
      <c r="E144" s="192"/>
      <c r="F144" s="192"/>
      <c r="G144" s="192"/>
      <c r="H144" s="192"/>
      <c r="J144" s="12"/>
    </row>
    <row r="145" spans="1:17" x14ac:dyDescent="0.2">
      <c r="A145" s="101"/>
      <c r="B145" s="192" t="s">
        <v>934</v>
      </c>
      <c r="C145" s="192"/>
      <c r="D145" s="192"/>
      <c r="E145" s="192"/>
      <c r="F145" s="192"/>
      <c r="G145" s="192"/>
      <c r="H145" s="192"/>
      <c r="J145" s="12"/>
    </row>
    <row r="146" spans="1:17" x14ac:dyDescent="0.2">
      <c r="A146" s="101"/>
      <c r="B146" s="192" t="s">
        <v>935</v>
      </c>
      <c r="C146" s="192"/>
      <c r="D146" s="192"/>
      <c r="E146" s="192"/>
      <c r="F146" s="192"/>
      <c r="G146" s="192"/>
      <c r="H146" s="192"/>
      <c r="J146" s="12"/>
    </row>
    <row r="147" spans="1:17" s="109" customFormat="1" ht="52.5" customHeight="1" x14ac:dyDescent="0.25">
      <c r="A147" s="108"/>
      <c r="B147" s="193" t="s">
        <v>936</v>
      </c>
      <c r="C147" s="193"/>
      <c r="D147" s="193"/>
      <c r="E147" s="193"/>
      <c r="F147" s="193"/>
      <c r="G147" s="193"/>
      <c r="H147" s="193"/>
      <c r="I147"/>
      <c r="J147" s="12"/>
      <c r="K147"/>
      <c r="L147"/>
      <c r="M147"/>
      <c r="N147"/>
      <c r="O147"/>
      <c r="P147"/>
      <c r="Q147"/>
    </row>
    <row r="148" spans="1:17" x14ac:dyDescent="0.2">
      <c r="A148" s="101"/>
      <c r="B148" s="192" t="s">
        <v>937</v>
      </c>
      <c r="C148" s="192"/>
      <c r="D148" s="192"/>
      <c r="E148" s="192"/>
      <c r="F148" s="192"/>
      <c r="G148" s="192"/>
      <c r="H148" s="192"/>
      <c r="J148" s="12"/>
    </row>
    <row r="149" spans="1:17" x14ac:dyDescent="0.2">
      <c r="A149" s="101"/>
      <c r="B149" s="101"/>
      <c r="C149" s="101"/>
      <c r="D149" s="103"/>
      <c r="E149" s="103"/>
      <c r="F149" s="103"/>
      <c r="G149" s="103"/>
    </row>
    <row r="150" spans="1:17" x14ac:dyDescent="0.2">
      <c r="A150" s="101"/>
      <c r="B150" s="195" t="s">
        <v>167</v>
      </c>
      <c r="C150" s="196"/>
      <c r="D150" s="197"/>
      <c r="E150" s="110"/>
      <c r="F150" s="103"/>
      <c r="G150" s="103"/>
    </row>
    <row r="151" spans="1:17" ht="27.75" customHeight="1" x14ac:dyDescent="0.2">
      <c r="A151" s="101"/>
      <c r="B151" s="189" t="s">
        <v>168</v>
      </c>
      <c r="C151" s="190"/>
      <c r="D151" s="81" t="s">
        <v>169</v>
      </c>
      <c r="E151" s="110"/>
      <c r="F151" s="103"/>
      <c r="G151" s="103"/>
    </row>
    <row r="152" spans="1:17" ht="12.75" customHeight="1" x14ac:dyDescent="0.2">
      <c r="A152" s="101"/>
      <c r="B152" s="189" t="s">
        <v>939</v>
      </c>
      <c r="C152" s="190"/>
      <c r="D152" s="81" t="s">
        <v>169</v>
      </c>
      <c r="E152" s="110"/>
      <c r="F152" s="103"/>
      <c r="G152" s="103"/>
    </row>
    <row r="153" spans="1:17" x14ac:dyDescent="0.2">
      <c r="A153" s="101"/>
      <c r="B153" s="189" t="s">
        <v>170</v>
      </c>
      <c r="C153" s="190"/>
      <c r="D153" s="111" t="s">
        <v>140</v>
      </c>
      <c r="E153" s="110"/>
      <c r="F153" s="103"/>
      <c r="G153" s="103"/>
    </row>
    <row r="154" spans="1:17" x14ac:dyDescent="0.2">
      <c r="A154" s="112"/>
      <c r="B154" s="113" t="s">
        <v>140</v>
      </c>
      <c r="C154" s="113" t="s">
        <v>940</v>
      </c>
      <c r="D154" s="113" t="s">
        <v>171</v>
      </c>
      <c r="E154" s="112"/>
      <c r="F154" s="112"/>
      <c r="G154" s="112"/>
      <c r="H154" s="112"/>
      <c r="J154" s="12"/>
    </row>
    <row r="155" spans="1:17" x14ac:dyDescent="0.2">
      <c r="A155" s="112"/>
      <c r="B155" s="114" t="s">
        <v>172</v>
      </c>
      <c r="C155" s="115">
        <v>46234</v>
      </c>
      <c r="D155" s="115">
        <v>46265</v>
      </c>
      <c r="E155" s="112"/>
      <c r="F155" s="112"/>
      <c r="G155" s="112"/>
      <c r="J155" s="12"/>
    </row>
    <row r="156" spans="1:17" x14ac:dyDescent="0.2">
      <c r="A156" s="112"/>
      <c r="B156" s="84" t="s">
        <v>173</v>
      </c>
      <c r="C156" s="116">
        <v>13.6594</v>
      </c>
      <c r="D156" s="116">
        <v>14.0839</v>
      </c>
      <c r="E156" s="112"/>
      <c r="F156" s="107"/>
      <c r="G156" s="117"/>
    </row>
    <row r="157" spans="1:17" x14ac:dyDescent="0.2">
      <c r="A157" s="112"/>
      <c r="B157" s="84" t="s">
        <v>941</v>
      </c>
      <c r="C157" s="116">
        <v>13.6594</v>
      </c>
      <c r="D157" s="116">
        <v>14.0839</v>
      </c>
      <c r="E157" s="112"/>
      <c r="F157" s="107"/>
      <c r="G157" s="117"/>
    </row>
    <row r="158" spans="1:17" x14ac:dyDescent="0.2">
      <c r="A158" s="112"/>
      <c r="B158" s="84" t="s">
        <v>174</v>
      </c>
      <c r="C158" s="116">
        <v>13.150499999999999</v>
      </c>
      <c r="D158" s="116">
        <v>13.5441</v>
      </c>
      <c r="E158" s="112"/>
      <c r="F158" s="107"/>
      <c r="G158" s="117"/>
    </row>
    <row r="159" spans="1:17" x14ac:dyDescent="0.2">
      <c r="A159" s="112"/>
      <c r="B159" s="84" t="s">
        <v>942</v>
      </c>
      <c r="C159" s="116">
        <v>13.150499999999999</v>
      </c>
      <c r="D159" s="116">
        <v>13.5441</v>
      </c>
      <c r="E159" s="112"/>
      <c r="F159" s="107"/>
      <c r="G159" s="117"/>
    </row>
    <row r="160" spans="1:17" x14ac:dyDescent="0.2">
      <c r="A160" s="112"/>
      <c r="B160" s="112"/>
      <c r="C160" s="112"/>
      <c r="D160" s="112"/>
      <c r="E160" s="112"/>
      <c r="F160" s="112"/>
      <c r="G160" s="112"/>
    </row>
    <row r="161" spans="1:7" x14ac:dyDescent="0.2">
      <c r="A161" s="112"/>
      <c r="B161" s="189" t="s">
        <v>943</v>
      </c>
      <c r="C161" s="190"/>
      <c r="D161" s="81" t="s">
        <v>169</v>
      </c>
      <c r="E161" s="112"/>
      <c r="F161" s="112"/>
      <c r="G161" s="112"/>
    </row>
    <row r="162" spans="1:7" x14ac:dyDescent="0.2">
      <c r="A162" s="112"/>
      <c r="B162" s="118"/>
      <c r="C162" s="118"/>
      <c r="D162" s="118"/>
      <c r="E162" s="112"/>
      <c r="F162" s="112"/>
      <c r="G162" s="112"/>
    </row>
    <row r="163" spans="1:7" x14ac:dyDescent="0.2">
      <c r="A163" s="112"/>
      <c r="B163" s="189" t="s">
        <v>176</v>
      </c>
      <c r="C163" s="190"/>
      <c r="D163" s="81" t="s">
        <v>1069</v>
      </c>
      <c r="E163" s="120"/>
      <c r="F163" s="112"/>
      <c r="G163" s="112"/>
    </row>
    <row r="164" spans="1:7" x14ac:dyDescent="0.2">
      <c r="A164" s="112"/>
      <c r="B164" s="189" t="s">
        <v>177</v>
      </c>
      <c r="C164" s="190"/>
      <c r="D164" s="81" t="s">
        <v>169</v>
      </c>
      <c r="E164" s="120"/>
      <c r="F164" s="112"/>
      <c r="G164" s="112"/>
    </row>
    <row r="165" spans="1:7" x14ac:dyDescent="0.2">
      <c r="A165" s="112"/>
      <c r="B165" s="189" t="s">
        <v>178</v>
      </c>
      <c r="C165" s="190"/>
      <c r="D165" s="81" t="s">
        <v>169</v>
      </c>
      <c r="E165" s="120"/>
      <c r="F165" s="112"/>
      <c r="G165" s="112"/>
    </row>
    <row r="166" spans="1:7" x14ac:dyDescent="0.2">
      <c r="A166" s="112"/>
      <c r="B166" s="189" t="s">
        <v>179</v>
      </c>
      <c r="C166" s="190"/>
      <c r="D166" s="121">
        <v>0.98137685401737729</v>
      </c>
      <c r="E166" s="112"/>
      <c r="F166" s="107"/>
      <c r="G166" s="117"/>
    </row>
    <row r="168" spans="1:7" x14ac:dyDescent="0.2">
      <c r="B168" s="225" t="s">
        <v>1008</v>
      </c>
      <c r="C168" s="226"/>
      <c r="D168" s="227"/>
    </row>
    <row r="169" spans="1:7" ht="38.25" x14ac:dyDescent="0.2">
      <c r="B169" s="228" t="s">
        <v>1009</v>
      </c>
      <c r="C169" s="228"/>
      <c r="D169" s="41" t="s">
        <v>906</v>
      </c>
    </row>
    <row r="170" spans="1:7" x14ac:dyDescent="0.2">
      <c r="B170" s="228" t="s">
        <v>1010</v>
      </c>
      <c r="C170" s="228"/>
      <c r="D170" s="42"/>
    </row>
    <row r="171" spans="1:7" x14ac:dyDescent="0.2">
      <c r="B171" s="229"/>
      <c r="C171" s="230"/>
      <c r="D171" s="43"/>
    </row>
    <row r="172" spans="1:7" x14ac:dyDescent="0.2">
      <c r="B172" s="228" t="s">
        <v>1011</v>
      </c>
      <c r="C172" s="228"/>
      <c r="D172" s="128">
        <v>6.0880371996674638</v>
      </c>
    </row>
    <row r="173" spans="1:7" x14ac:dyDescent="0.2">
      <c r="B173" s="229"/>
      <c r="C173" s="230"/>
      <c r="D173" s="43"/>
    </row>
    <row r="174" spans="1:7" x14ac:dyDescent="0.2">
      <c r="B174" s="228" t="s">
        <v>1012</v>
      </c>
      <c r="C174" s="228"/>
      <c r="D174" s="128">
        <v>2.2802198634088038</v>
      </c>
    </row>
    <row r="175" spans="1:7" x14ac:dyDescent="0.2">
      <c r="B175" s="228" t="s">
        <v>1013</v>
      </c>
      <c r="C175" s="228"/>
      <c r="D175" s="128">
        <v>2.7256208004310434</v>
      </c>
    </row>
    <row r="176" spans="1:7" x14ac:dyDescent="0.2">
      <c r="B176" s="229"/>
      <c r="C176" s="230"/>
      <c r="D176" s="43"/>
    </row>
    <row r="177" spans="2:7" x14ac:dyDescent="0.2">
      <c r="B177" s="228" t="s">
        <v>1014</v>
      </c>
      <c r="C177" s="228"/>
      <c r="D177" s="44" t="s">
        <v>1197</v>
      </c>
    </row>
    <row r="178" spans="2:7" x14ac:dyDescent="0.2">
      <c r="B178" s="229" t="s">
        <v>1015</v>
      </c>
      <c r="C178" s="231"/>
      <c r="D178" s="230"/>
    </row>
    <row r="180" spans="2:7" x14ac:dyDescent="0.2">
      <c r="B180" s="191" t="s">
        <v>944</v>
      </c>
      <c r="C180" s="191"/>
    </row>
    <row r="182" spans="2:7" ht="153.75" customHeight="1" x14ac:dyDescent="0.2"/>
    <row r="185" spans="2:7" x14ac:dyDescent="0.2">
      <c r="B185" s="13" t="s">
        <v>945</v>
      </c>
      <c r="C185" s="122"/>
      <c r="D185" s="13"/>
    </row>
    <row r="186" spans="2:7" x14ac:dyDescent="0.2">
      <c r="B186" s="13" t="s">
        <v>1172</v>
      </c>
      <c r="D186" s="13"/>
    </row>
    <row r="187" spans="2:7" ht="165" customHeight="1" x14ac:dyDescent="0.2"/>
    <row r="190" spans="2:7" ht="13.5" x14ac:dyDescent="0.25">
      <c r="B190" s="15"/>
      <c r="C190" s="15"/>
      <c r="D190" s="15"/>
      <c r="E190" s="15"/>
      <c r="F190" s="15"/>
      <c r="G190" s="16" t="s">
        <v>1069</v>
      </c>
    </row>
    <row r="191" spans="2:7" ht="13.5" x14ac:dyDescent="0.25">
      <c r="B191" s="199" t="s">
        <v>1198</v>
      </c>
      <c r="C191" s="199"/>
      <c r="D191" s="199"/>
      <c r="E191" s="199"/>
      <c r="F191" s="199"/>
      <c r="G191" s="199"/>
    </row>
    <row r="192" spans="2:7" ht="13.5" x14ac:dyDescent="0.25">
      <c r="B192" s="199" t="s">
        <v>1199</v>
      </c>
      <c r="C192" s="199"/>
      <c r="D192" s="199"/>
      <c r="E192" s="199"/>
      <c r="F192" s="199"/>
      <c r="G192" s="199"/>
    </row>
    <row r="193" spans="2:7" ht="13.5" x14ac:dyDescent="0.25">
      <c r="B193" s="16"/>
      <c r="C193" s="16"/>
      <c r="D193" s="16"/>
      <c r="E193" s="16"/>
      <c r="F193" s="16"/>
      <c r="G193" s="16"/>
    </row>
    <row r="194" spans="2:7" ht="13.5" x14ac:dyDescent="0.25">
      <c r="B194" s="199" t="s">
        <v>1200</v>
      </c>
      <c r="C194" s="199"/>
      <c r="D194" s="199"/>
      <c r="E194" s="199"/>
      <c r="F194" s="199"/>
      <c r="G194" s="199"/>
    </row>
    <row r="195" spans="2:7" ht="13.5" x14ac:dyDescent="0.25">
      <c r="B195" s="16" t="s">
        <v>1201</v>
      </c>
      <c r="C195" s="15"/>
      <c r="D195" s="15"/>
      <c r="E195" s="15"/>
      <c r="F195" s="15"/>
      <c r="G195" s="15"/>
    </row>
    <row r="196" spans="2:7" ht="13.5" x14ac:dyDescent="0.25">
      <c r="B196" s="15"/>
      <c r="C196" s="15"/>
      <c r="D196" s="15"/>
      <c r="E196" s="15"/>
      <c r="F196" s="15"/>
      <c r="G196" s="15"/>
    </row>
    <row r="197" spans="2:7" ht="40.5" x14ac:dyDescent="0.2">
      <c r="B197" s="21" t="s">
        <v>1202</v>
      </c>
      <c r="C197" s="21" t="s">
        <v>1203</v>
      </c>
      <c r="D197" s="21" t="s">
        <v>1204</v>
      </c>
      <c r="E197" s="22" t="s">
        <v>1205</v>
      </c>
      <c r="F197" s="22" t="s">
        <v>1206</v>
      </c>
      <c r="G197" s="22" t="s">
        <v>1207</v>
      </c>
    </row>
    <row r="198" spans="2:7" ht="13.5" x14ac:dyDescent="0.2">
      <c r="B198" s="23" t="s">
        <v>906</v>
      </c>
      <c r="C198" s="23" t="s">
        <v>1065</v>
      </c>
      <c r="D198" s="45" t="s">
        <v>1208</v>
      </c>
      <c r="E198" s="129">
        <v>784.89</v>
      </c>
      <c r="F198" s="129">
        <v>715.25</v>
      </c>
      <c r="G198" s="25">
        <v>236.13154440000002</v>
      </c>
    </row>
    <row r="199" spans="2:7" ht="13.5" x14ac:dyDescent="0.2">
      <c r="B199" s="23" t="s">
        <v>906</v>
      </c>
      <c r="C199" s="23" t="s">
        <v>1053</v>
      </c>
      <c r="D199" s="45" t="s">
        <v>1208</v>
      </c>
      <c r="E199" s="129">
        <v>3200.9</v>
      </c>
      <c r="F199" s="129">
        <v>3375.1</v>
      </c>
      <c r="G199" s="25">
        <v>329.92937599999999</v>
      </c>
    </row>
    <row r="200" spans="2:7" ht="13.5" x14ac:dyDescent="0.25">
      <c r="B200" s="15"/>
      <c r="C200" s="15"/>
      <c r="D200" s="15"/>
      <c r="E200" s="15"/>
      <c r="F200" s="15"/>
      <c r="G200" s="17"/>
    </row>
    <row r="201" spans="2:7" ht="13.5" x14ac:dyDescent="0.25">
      <c r="B201" s="16" t="s">
        <v>1209</v>
      </c>
      <c r="C201" s="15"/>
      <c r="D201" s="15"/>
      <c r="E201" s="18"/>
      <c r="F201" s="18"/>
      <c r="G201" s="18"/>
    </row>
    <row r="202" spans="2:7" ht="13.5" x14ac:dyDescent="0.25">
      <c r="B202" s="15"/>
      <c r="C202" s="15"/>
      <c r="D202" s="15"/>
      <c r="E202" s="15"/>
      <c r="F202" s="15"/>
      <c r="G202" s="15"/>
    </row>
    <row r="203" spans="2:7" ht="13.5" x14ac:dyDescent="0.25">
      <c r="B203" s="26" t="s">
        <v>1202</v>
      </c>
      <c r="C203" s="26" t="s">
        <v>1210</v>
      </c>
      <c r="D203" s="15"/>
      <c r="E203" s="15"/>
      <c r="F203" s="15"/>
      <c r="G203" s="15"/>
    </row>
    <row r="204" spans="2:7" ht="13.5" x14ac:dyDescent="0.25">
      <c r="B204" s="23" t="s">
        <v>906</v>
      </c>
      <c r="C204" s="28">
        <v>0.91469</v>
      </c>
      <c r="D204" s="15"/>
      <c r="E204" s="15"/>
      <c r="F204" s="15"/>
      <c r="G204" s="15"/>
    </row>
    <row r="205" spans="2:7" ht="13.5" x14ac:dyDescent="0.25">
      <c r="B205" s="15"/>
      <c r="C205" s="15"/>
      <c r="D205" s="15"/>
      <c r="E205" s="15"/>
      <c r="F205" s="15"/>
      <c r="G205" s="15"/>
    </row>
    <row r="206" spans="2:7" ht="13.5" x14ac:dyDescent="0.25">
      <c r="B206" s="16" t="s">
        <v>1211</v>
      </c>
      <c r="C206" s="15"/>
      <c r="D206" s="15"/>
      <c r="E206" s="15"/>
      <c r="F206" s="15"/>
      <c r="G206" s="15"/>
    </row>
    <row r="207" spans="2:7" ht="13.5" x14ac:dyDescent="0.25">
      <c r="B207" s="16"/>
      <c r="C207" s="15"/>
      <c r="D207" s="15"/>
      <c r="E207" s="15"/>
      <c r="F207" s="15"/>
      <c r="G207" s="15"/>
    </row>
    <row r="208" spans="2:7" ht="121.5" x14ac:dyDescent="0.2">
      <c r="B208" s="21" t="s">
        <v>1202</v>
      </c>
      <c r="C208" s="22" t="s">
        <v>1212</v>
      </c>
      <c r="D208" s="22" t="s">
        <v>1213</v>
      </c>
      <c r="E208" s="22" t="s">
        <v>1214</v>
      </c>
      <c r="F208" s="22" t="s">
        <v>1215</v>
      </c>
      <c r="G208" s="22" t="s">
        <v>1216</v>
      </c>
    </row>
    <row r="209" spans="2:7" ht="13.5" x14ac:dyDescent="0.25">
      <c r="B209" s="23" t="s">
        <v>906</v>
      </c>
      <c r="C209" s="7">
        <v>7036</v>
      </c>
      <c r="D209" s="7">
        <v>7036</v>
      </c>
      <c r="E209" s="8">
        <v>45696.18</v>
      </c>
      <c r="F209" s="8">
        <v>45476.24</v>
      </c>
      <c r="G209" s="8">
        <v>-219.94000000000233</v>
      </c>
    </row>
    <row r="210" spans="2:7" ht="13.5" x14ac:dyDescent="0.25">
      <c r="B210" s="19"/>
      <c r="C210" s="123"/>
      <c r="D210" s="123"/>
      <c r="E210" s="15"/>
      <c r="F210" s="15"/>
      <c r="G210" s="20"/>
    </row>
    <row r="211" spans="2:7" ht="13.5" x14ac:dyDescent="0.25">
      <c r="B211" s="16" t="s">
        <v>1240</v>
      </c>
      <c r="C211" s="123"/>
      <c r="D211" s="15"/>
      <c r="E211" s="15"/>
      <c r="F211" s="15"/>
      <c r="G211" s="15"/>
    </row>
    <row r="212" spans="2:7" ht="13.5" x14ac:dyDescent="0.25">
      <c r="B212" s="19"/>
      <c r="C212" s="123"/>
      <c r="D212" s="15"/>
      <c r="E212" s="15"/>
      <c r="F212" s="15"/>
      <c r="G212" s="15"/>
    </row>
    <row r="213" spans="2:7" ht="13.5" x14ac:dyDescent="0.25">
      <c r="B213" s="16" t="s">
        <v>1241</v>
      </c>
      <c r="C213" s="15"/>
      <c r="D213" s="15"/>
      <c r="E213" s="15"/>
      <c r="F213" s="15"/>
      <c r="G213" s="15"/>
    </row>
    <row r="214" spans="2:7" ht="13.5" x14ac:dyDescent="0.25">
      <c r="B214" s="19"/>
      <c r="C214" s="123"/>
      <c r="D214" s="15"/>
      <c r="E214" s="15"/>
      <c r="F214" s="15"/>
      <c r="G214" s="15"/>
    </row>
    <row r="215" spans="2:7" ht="13.5" x14ac:dyDescent="0.25">
      <c r="B215" s="16" t="s">
        <v>1221</v>
      </c>
      <c r="C215" s="15"/>
      <c r="D215" s="15"/>
      <c r="E215" s="15"/>
      <c r="F215" s="15"/>
      <c r="G215" s="15"/>
    </row>
    <row r="216" spans="2:7" ht="13.5" x14ac:dyDescent="0.25">
      <c r="B216" s="16"/>
      <c r="C216" s="15"/>
      <c r="D216" s="15"/>
      <c r="E216" s="15"/>
      <c r="F216" s="15"/>
      <c r="G216" s="15"/>
    </row>
    <row r="217" spans="2:7" ht="121.5" x14ac:dyDescent="0.2">
      <c r="B217" s="21" t="s">
        <v>1202</v>
      </c>
      <c r="C217" s="22" t="s">
        <v>1212</v>
      </c>
      <c r="D217" s="22" t="s">
        <v>1213</v>
      </c>
      <c r="E217" s="22" t="s">
        <v>1214</v>
      </c>
      <c r="F217" s="22" t="s">
        <v>1222</v>
      </c>
      <c r="G217" s="22" t="s">
        <v>1223</v>
      </c>
    </row>
    <row r="218" spans="2:7" ht="13.5" x14ac:dyDescent="0.25">
      <c r="B218" s="9" t="s">
        <v>906</v>
      </c>
      <c r="C218" s="29">
        <v>451</v>
      </c>
      <c r="D218" s="29">
        <v>451</v>
      </c>
      <c r="E218" s="8">
        <v>3152.56</v>
      </c>
      <c r="F218" s="8">
        <v>3136.6</v>
      </c>
      <c r="G218" s="8">
        <v>-15.960000000000036</v>
      </c>
    </row>
    <row r="219" spans="2:7" ht="13.5" x14ac:dyDescent="0.25">
      <c r="B219" s="30"/>
      <c r="C219" s="31"/>
      <c r="D219" s="31"/>
      <c r="E219" s="32"/>
      <c r="F219" s="32"/>
      <c r="G219" s="32"/>
    </row>
    <row r="220" spans="2:7" ht="13.5" x14ac:dyDescent="0.25">
      <c r="B220" s="16" t="s">
        <v>1225</v>
      </c>
      <c r="C220" s="15"/>
      <c r="D220" s="33"/>
      <c r="E220" s="15"/>
      <c r="F220" s="15"/>
      <c r="G220" s="15"/>
    </row>
    <row r="221" spans="2:7" ht="13.5" x14ac:dyDescent="0.25">
      <c r="B221" s="15"/>
      <c r="C221" s="15"/>
      <c r="D221" s="33"/>
      <c r="E221" s="33"/>
      <c r="F221" s="34"/>
      <c r="G221" s="34"/>
    </row>
    <row r="222" spans="2:7" ht="13.5" x14ac:dyDescent="0.25">
      <c r="B222" s="16" t="s">
        <v>1226</v>
      </c>
      <c r="C222" s="15"/>
      <c r="D222" s="15"/>
      <c r="E222" s="15"/>
      <c r="F222" s="15"/>
      <c r="G222" s="15" t="s">
        <v>1227</v>
      </c>
    </row>
    <row r="223" spans="2:7" ht="13.5" x14ac:dyDescent="0.25">
      <c r="B223" s="15"/>
      <c r="C223" s="35"/>
      <c r="D223" s="36"/>
      <c r="E223" s="15"/>
      <c r="F223" s="15"/>
      <c r="G223" s="15"/>
    </row>
    <row r="224" spans="2:7" ht="13.5" x14ac:dyDescent="0.25">
      <c r="B224" s="16" t="s">
        <v>1228</v>
      </c>
      <c r="C224" s="15"/>
      <c r="D224" s="15"/>
      <c r="E224" s="15"/>
      <c r="F224" s="15"/>
      <c r="G224" s="15"/>
    </row>
    <row r="225" spans="2:7" ht="13.5" x14ac:dyDescent="0.25">
      <c r="B225" s="15"/>
      <c r="C225" s="15"/>
      <c r="D225" s="15"/>
      <c r="E225" s="15"/>
      <c r="F225" s="15"/>
      <c r="G225" s="15"/>
    </row>
    <row r="226" spans="2:7" ht="13.5" x14ac:dyDescent="0.25">
      <c r="B226" s="16" t="s">
        <v>1229</v>
      </c>
      <c r="C226" s="15"/>
      <c r="D226" s="15"/>
      <c r="E226" s="15"/>
      <c r="F226" s="15"/>
      <c r="G226" s="15"/>
    </row>
    <row r="227" spans="2:7" ht="13.5" x14ac:dyDescent="0.25">
      <c r="B227" s="15"/>
      <c r="C227" s="37"/>
      <c r="D227" s="38"/>
      <c r="E227" s="10"/>
      <c r="F227" s="34"/>
      <c r="G227" s="34"/>
    </row>
    <row r="228" spans="2:7" ht="13.5" x14ac:dyDescent="0.25">
      <c r="B228" s="16" t="s">
        <v>1230</v>
      </c>
      <c r="C228" s="15"/>
      <c r="D228" s="15"/>
      <c r="E228" s="15"/>
      <c r="F228" s="15"/>
      <c r="G228" s="15"/>
    </row>
    <row r="229" spans="2:7" ht="13.5" x14ac:dyDescent="0.25">
      <c r="B229" s="19"/>
      <c r="C229" s="36"/>
      <c r="D229" s="15"/>
      <c r="E229" s="15"/>
      <c r="F229" s="15"/>
      <c r="G229" s="15"/>
    </row>
    <row r="230" spans="2:7" ht="13.5" x14ac:dyDescent="0.25">
      <c r="B230" s="16" t="s">
        <v>1231</v>
      </c>
      <c r="C230" s="15"/>
      <c r="D230" s="15"/>
      <c r="E230" s="15"/>
      <c r="F230" s="15"/>
      <c r="G230" s="15"/>
    </row>
    <row r="231" spans="2:7" ht="13.5" x14ac:dyDescent="0.25">
      <c r="B231" s="15"/>
      <c r="C231" s="15"/>
      <c r="D231" s="15"/>
      <c r="E231" s="15"/>
      <c r="F231" s="11"/>
      <c r="G231" s="39"/>
    </row>
    <row r="232" spans="2:7" ht="13.5" x14ac:dyDescent="0.25">
      <c r="B232" s="16" t="s">
        <v>1232</v>
      </c>
      <c r="C232" s="15"/>
      <c r="D232" s="15"/>
      <c r="E232" s="15"/>
      <c r="F232" s="15"/>
      <c r="G232" s="15"/>
    </row>
    <row r="233" spans="2:7" ht="13.5" x14ac:dyDescent="0.25">
      <c r="B233" s="15"/>
      <c r="C233" s="15"/>
      <c r="D233" s="15"/>
      <c r="E233" s="39"/>
      <c r="F233" s="15"/>
      <c r="G233" s="15"/>
    </row>
    <row r="234" spans="2:7" ht="13.5" x14ac:dyDescent="0.25">
      <c r="B234" s="16" t="s">
        <v>1233</v>
      </c>
      <c r="C234" s="15"/>
      <c r="D234" s="15"/>
      <c r="E234" s="39"/>
      <c r="F234" s="15"/>
      <c r="G234" s="40"/>
    </row>
    <row r="235" spans="2:7" ht="13.5" x14ac:dyDescent="0.25">
      <c r="B235" s="15"/>
      <c r="C235" s="15"/>
      <c r="D235" s="15"/>
      <c r="E235" s="39"/>
      <c r="F235" s="15"/>
      <c r="G235" s="15"/>
    </row>
    <row r="236" spans="2:7" ht="13.5" x14ac:dyDescent="0.25">
      <c r="B236" s="16" t="s">
        <v>1234</v>
      </c>
      <c r="C236" s="15"/>
      <c r="D236" s="15"/>
      <c r="E236" s="39"/>
      <c r="F236" s="15"/>
      <c r="G236" s="15"/>
    </row>
    <row r="237" spans="2:7" ht="13.5" x14ac:dyDescent="0.25">
      <c r="B237" s="15"/>
      <c r="C237" s="15"/>
      <c r="D237" s="15"/>
      <c r="E237" s="39"/>
      <c r="F237" s="15"/>
      <c r="G237" s="15"/>
    </row>
    <row r="238" spans="2:7" ht="13.5" x14ac:dyDescent="0.25">
      <c r="B238" s="16" t="s">
        <v>1235</v>
      </c>
      <c r="C238" s="15"/>
      <c r="D238" s="15"/>
      <c r="E238" s="39"/>
      <c r="F238" s="15"/>
      <c r="G238" s="15"/>
    </row>
    <row r="239" spans="2:7" ht="13.5" x14ac:dyDescent="0.25">
      <c r="B239" s="15"/>
      <c r="C239" s="15"/>
      <c r="D239" s="15"/>
      <c r="E239" s="39"/>
      <c r="F239" s="15"/>
      <c r="G239" s="15"/>
    </row>
    <row r="240" spans="2:7" ht="13.5" x14ac:dyDescent="0.25">
      <c r="B240" s="16" t="s">
        <v>1236</v>
      </c>
      <c r="C240" s="15"/>
      <c r="D240" s="15"/>
      <c r="E240" s="39"/>
      <c r="F240" s="15"/>
      <c r="G240" s="15"/>
    </row>
    <row r="241" spans="2:7" ht="13.5" x14ac:dyDescent="0.25">
      <c r="B241" s="15" t="s">
        <v>1237</v>
      </c>
      <c r="C241" s="15"/>
      <c r="D241" s="15"/>
      <c r="E241" s="15"/>
      <c r="F241" s="15"/>
      <c r="G241" s="15"/>
    </row>
    <row r="242" spans="2:7" ht="13.5" x14ac:dyDescent="0.25">
      <c r="B242" s="15"/>
      <c r="C242" s="15"/>
      <c r="D242" s="15"/>
      <c r="E242" s="15"/>
      <c r="F242" s="15"/>
      <c r="G242" s="15"/>
    </row>
    <row r="243" spans="2:7" ht="13.5" x14ac:dyDescent="0.25">
      <c r="B243" s="15"/>
      <c r="C243" s="15"/>
      <c r="D243" s="15"/>
      <c r="E243" s="15"/>
      <c r="F243" s="15"/>
      <c r="G243" s="15"/>
    </row>
    <row r="244" spans="2:7" ht="13.5" x14ac:dyDescent="0.25">
      <c r="B244" s="15"/>
      <c r="C244" s="15"/>
      <c r="D244" s="15"/>
      <c r="E244" s="15"/>
      <c r="F244" s="15"/>
      <c r="G244" s="15"/>
    </row>
    <row r="245" spans="2:7" ht="13.5" x14ac:dyDescent="0.25">
      <c r="B245" s="15"/>
      <c r="C245" s="15"/>
      <c r="D245" s="15"/>
      <c r="E245" s="15"/>
      <c r="F245" s="15"/>
      <c r="G245" s="15"/>
    </row>
    <row r="246" spans="2:7" ht="13.5" x14ac:dyDescent="0.25">
      <c r="B246" s="15"/>
      <c r="C246" s="15"/>
      <c r="D246" s="15"/>
      <c r="E246" s="15"/>
      <c r="F246" s="15"/>
      <c r="G246" s="15"/>
    </row>
  </sheetData>
  <mergeCells count="32">
    <mergeCell ref="B152:C152"/>
    <mergeCell ref="B153:C153"/>
    <mergeCell ref="B161:C161"/>
    <mergeCell ref="B146:H146"/>
    <mergeCell ref="B147:H147"/>
    <mergeCell ref="B148:H148"/>
    <mergeCell ref="B150:D150"/>
    <mergeCell ref="B151:C151"/>
    <mergeCell ref="A1:H1"/>
    <mergeCell ref="A2:H2"/>
    <mergeCell ref="A3:H3"/>
    <mergeCell ref="B144:H144"/>
    <mergeCell ref="B145:H145"/>
    <mergeCell ref="B163:C163"/>
    <mergeCell ref="B164:C164"/>
    <mergeCell ref="B165:C165"/>
    <mergeCell ref="B166:C166"/>
    <mergeCell ref="B168:D168"/>
    <mergeCell ref="B169:C169"/>
    <mergeCell ref="B170:C170"/>
    <mergeCell ref="B171:C171"/>
    <mergeCell ref="B172:C172"/>
    <mergeCell ref="B173:C173"/>
    <mergeCell ref="B191:G191"/>
    <mergeCell ref="B192:G192"/>
    <mergeCell ref="B194:G194"/>
    <mergeCell ref="B180:C180"/>
    <mergeCell ref="B174:C174"/>
    <mergeCell ref="B175:C175"/>
    <mergeCell ref="B176:C176"/>
    <mergeCell ref="B177:C177"/>
    <mergeCell ref="B178:D178"/>
  </mergeCells>
  <hyperlinks>
    <hyperlink ref="I1" location="Index!B2" display="Index" xr:uid="{B0DA5991-E531-4345-8955-96CF5618E4AE}"/>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77BD7-8885-4300-94F0-2BC86D820E88}">
  <sheetPr>
    <outlinePr summaryBelow="0" summaryRight="0"/>
  </sheetPr>
  <dimension ref="A1:Q228"/>
  <sheetViews>
    <sheetView showGridLines="0" workbookViewId="0">
      <selection sqref="A1:H1"/>
    </sheetView>
  </sheetViews>
  <sheetFormatPr defaultRowHeight="12.75" x14ac:dyDescent="0.2"/>
  <cols>
    <col min="1" max="1" width="5.85546875" bestFit="1" customWidth="1"/>
    <col min="2" max="2" width="19.7109375" bestFit="1" customWidth="1"/>
    <col min="3" max="3" width="39.140625" bestFit="1" customWidth="1"/>
    <col min="4" max="4" width="17.7109375" bestFit="1" customWidth="1"/>
    <col min="5" max="5" width="8.7109375" bestFit="1" customWidth="1"/>
    <col min="6" max="6" width="10.140625" bestFit="1" customWidth="1"/>
    <col min="7" max="7" width="14" bestFit="1" customWidth="1"/>
    <col min="8" max="8" width="8.42578125" bestFit="1" customWidth="1"/>
    <col min="9" max="9" width="5.7109375" bestFit="1" customWidth="1"/>
  </cols>
  <sheetData>
    <row r="1" spans="1:9" ht="15" x14ac:dyDescent="0.2">
      <c r="A1" s="198" t="s">
        <v>0</v>
      </c>
      <c r="B1" s="198"/>
      <c r="C1" s="198"/>
      <c r="D1" s="198"/>
      <c r="E1" s="198"/>
      <c r="F1" s="198"/>
      <c r="G1" s="198"/>
      <c r="H1" s="198"/>
      <c r="I1" s="76" t="s">
        <v>931</v>
      </c>
    </row>
    <row r="2" spans="1:9" ht="15" x14ac:dyDescent="0.2">
      <c r="A2" s="198" t="s">
        <v>919</v>
      </c>
      <c r="B2" s="198"/>
      <c r="C2" s="198"/>
      <c r="D2" s="198"/>
      <c r="E2" s="198"/>
      <c r="F2" s="198"/>
      <c r="G2" s="198"/>
      <c r="H2" s="198"/>
    </row>
    <row r="3" spans="1:9" ht="15" x14ac:dyDescent="0.2">
      <c r="A3" s="198" t="s">
        <v>1072</v>
      </c>
      <c r="B3" s="198"/>
      <c r="C3" s="198"/>
      <c r="D3" s="198"/>
      <c r="E3" s="198"/>
      <c r="F3" s="198"/>
      <c r="G3" s="198"/>
      <c r="H3" s="198"/>
    </row>
    <row r="4" spans="1:9" s="79" customFormat="1" ht="30" x14ac:dyDescent="0.2">
      <c r="A4" s="77" t="s">
        <v>2</v>
      </c>
      <c r="B4" s="77" t="s">
        <v>3</v>
      </c>
      <c r="C4" s="77" t="s">
        <v>4</v>
      </c>
      <c r="D4" s="77" t="s">
        <v>5</v>
      </c>
      <c r="E4" s="77" t="s">
        <v>6</v>
      </c>
      <c r="F4" s="77" t="s">
        <v>7</v>
      </c>
      <c r="G4" s="77" t="s">
        <v>8</v>
      </c>
      <c r="H4" s="78" t="s">
        <v>930</v>
      </c>
    </row>
    <row r="5" spans="1:9" x14ac:dyDescent="0.2">
      <c r="A5" s="80"/>
      <c r="B5" s="80"/>
      <c r="C5" s="81" t="s">
        <v>9</v>
      </c>
      <c r="D5" s="80"/>
      <c r="E5" s="80"/>
      <c r="F5" s="80"/>
      <c r="G5" s="80"/>
      <c r="H5" s="82" t="s">
        <v>140</v>
      </c>
    </row>
    <row r="6" spans="1:9" x14ac:dyDescent="0.2">
      <c r="A6" s="83"/>
      <c r="B6" s="84"/>
      <c r="C6" s="84" t="s">
        <v>10</v>
      </c>
      <c r="D6" s="84"/>
      <c r="E6" s="85"/>
      <c r="F6" s="86"/>
      <c r="G6" s="54"/>
      <c r="H6" s="82" t="s">
        <v>140</v>
      </c>
    </row>
    <row r="7" spans="1:9" x14ac:dyDescent="0.2">
      <c r="A7" s="87">
        <v>1</v>
      </c>
      <c r="B7" s="88" t="s">
        <v>476</v>
      </c>
      <c r="C7" s="88" t="s">
        <v>477</v>
      </c>
      <c r="D7" s="88" t="s">
        <v>203</v>
      </c>
      <c r="E7" s="89">
        <v>78070</v>
      </c>
      <c r="F7" s="90">
        <v>2654.38</v>
      </c>
      <c r="G7" s="91">
        <v>3.0482849999999999E-2</v>
      </c>
      <c r="H7" s="82" t="s">
        <v>140</v>
      </c>
    </row>
    <row r="8" spans="1:9" x14ac:dyDescent="0.2">
      <c r="A8" s="87">
        <v>2</v>
      </c>
      <c r="B8" s="88" t="s">
        <v>462</v>
      </c>
      <c r="C8" s="88" t="s">
        <v>463</v>
      </c>
      <c r="D8" s="88" t="s">
        <v>44</v>
      </c>
      <c r="E8" s="89">
        <v>348790</v>
      </c>
      <c r="F8" s="90">
        <v>2472.9211</v>
      </c>
      <c r="G8" s="91">
        <v>2.8398980000000001E-2</v>
      </c>
      <c r="H8" s="82" t="s">
        <v>140</v>
      </c>
    </row>
    <row r="9" spans="1:9" ht="25.5" x14ac:dyDescent="0.2">
      <c r="A9" s="87">
        <v>3</v>
      </c>
      <c r="B9" s="88" t="s">
        <v>213</v>
      </c>
      <c r="C9" s="88" t="s">
        <v>214</v>
      </c>
      <c r="D9" s="88" t="s">
        <v>215</v>
      </c>
      <c r="E9" s="89">
        <v>111317</v>
      </c>
      <c r="F9" s="90">
        <v>2436.061228</v>
      </c>
      <c r="G9" s="91">
        <v>2.7975690000000001E-2</v>
      </c>
      <c r="H9" s="82" t="s">
        <v>140</v>
      </c>
    </row>
    <row r="10" spans="1:9" x14ac:dyDescent="0.2">
      <c r="A10" s="87">
        <v>4</v>
      </c>
      <c r="B10" s="88" t="s">
        <v>319</v>
      </c>
      <c r="C10" s="88" t="s">
        <v>320</v>
      </c>
      <c r="D10" s="88" t="s">
        <v>190</v>
      </c>
      <c r="E10" s="89">
        <v>19162</v>
      </c>
      <c r="F10" s="90">
        <v>2402.9148</v>
      </c>
      <c r="G10" s="91">
        <v>2.759503E-2</v>
      </c>
      <c r="H10" s="82" t="s">
        <v>140</v>
      </c>
    </row>
    <row r="11" spans="1:9" x14ac:dyDescent="0.2">
      <c r="A11" s="87">
        <v>5</v>
      </c>
      <c r="B11" s="88" t="s">
        <v>47</v>
      </c>
      <c r="C11" s="88" t="s">
        <v>48</v>
      </c>
      <c r="D11" s="88" t="s">
        <v>44</v>
      </c>
      <c r="E11" s="89">
        <v>162333</v>
      </c>
      <c r="F11" s="90">
        <v>2360.3218200000001</v>
      </c>
      <c r="G11" s="91">
        <v>2.7105899999999999E-2</v>
      </c>
      <c r="H11" s="82" t="s">
        <v>140</v>
      </c>
    </row>
    <row r="12" spans="1:9" x14ac:dyDescent="0.2">
      <c r="A12" s="87">
        <v>6</v>
      </c>
      <c r="B12" s="88" t="s">
        <v>789</v>
      </c>
      <c r="C12" s="88" t="s">
        <v>790</v>
      </c>
      <c r="D12" s="88" t="s">
        <v>34</v>
      </c>
      <c r="E12" s="89">
        <v>4661</v>
      </c>
      <c r="F12" s="90">
        <v>2330.5</v>
      </c>
      <c r="G12" s="91">
        <v>2.676342E-2</v>
      </c>
      <c r="H12" s="82" t="s">
        <v>140</v>
      </c>
    </row>
    <row r="13" spans="1:9" x14ac:dyDescent="0.2">
      <c r="A13" s="87">
        <v>7</v>
      </c>
      <c r="B13" s="88" t="s">
        <v>795</v>
      </c>
      <c r="C13" s="88" t="s">
        <v>796</v>
      </c>
      <c r="D13" s="88" t="s">
        <v>115</v>
      </c>
      <c r="E13" s="89">
        <v>42834</v>
      </c>
      <c r="F13" s="90">
        <v>2185.5620159999999</v>
      </c>
      <c r="G13" s="91">
        <v>2.509896E-2</v>
      </c>
      <c r="H13" s="82" t="s">
        <v>140</v>
      </c>
    </row>
    <row r="14" spans="1:9" x14ac:dyDescent="0.2">
      <c r="A14" s="87">
        <v>8</v>
      </c>
      <c r="B14" s="88" t="s">
        <v>17</v>
      </c>
      <c r="C14" s="88" t="s">
        <v>18</v>
      </c>
      <c r="D14" s="88" t="s">
        <v>19</v>
      </c>
      <c r="E14" s="89">
        <v>158942</v>
      </c>
      <c r="F14" s="90">
        <v>2029.6893399999999</v>
      </c>
      <c r="G14" s="91">
        <v>2.330892E-2</v>
      </c>
      <c r="H14" s="82" t="s">
        <v>140</v>
      </c>
    </row>
    <row r="15" spans="1:9" x14ac:dyDescent="0.2">
      <c r="A15" s="87">
        <v>9</v>
      </c>
      <c r="B15" s="88" t="s">
        <v>720</v>
      </c>
      <c r="C15" s="88" t="s">
        <v>721</v>
      </c>
      <c r="D15" s="88" t="s">
        <v>183</v>
      </c>
      <c r="E15" s="89">
        <v>578126</v>
      </c>
      <c r="F15" s="90">
        <v>1869.0813579999999</v>
      </c>
      <c r="G15" s="91">
        <v>2.1464500000000001E-2</v>
      </c>
      <c r="H15" s="82" t="s">
        <v>140</v>
      </c>
    </row>
    <row r="16" spans="1:9" x14ac:dyDescent="0.2">
      <c r="A16" s="87">
        <v>10</v>
      </c>
      <c r="B16" s="88" t="s">
        <v>684</v>
      </c>
      <c r="C16" s="88" t="s">
        <v>685</v>
      </c>
      <c r="D16" s="88" t="s">
        <v>190</v>
      </c>
      <c r="E16" s="89">
        <v>163311</v>
      </c>
      <c r="F16" s="90">
        <v>1851.620118</v>
      </c>
      <c r="G16" s="91">
        <v>2.126397E-2</v>
      </c>
      <c r="H16" s="82" t="s">
        <v>140</v>
      </c>
    </row>
    <row r="17" spans="1:8" x14ac:dyDescent="0.2">
      <c r="A17" s="87">
        <v>11</v>
      </c>
      <c r="B17" s="88" t="s">
        <v>805</v>
      </c>
      <c r="C17" s="88" t="s">
        <v>806</v>
      </c>
      <c r="D17" s="88" t="s">
        <v>123</v>
      </c>
      <c r="E17" s="89">
        <v>234553</v>
      </c>
      <c r="F17" s="90">
        <v>1396.6458385000001</v>
      </c>
      <c r="G17" s="91">
        <v>1.6039060000000001E-2</v>
      </c>
      <c r="H17" s="82" t="s">
        <v>140</v>
      </c>
    </row>
    <row r="18" spans="1:8" x14ac:dyDescent="0.2">
      <c r="A18" s="87">
        <v>12</v>
      </c>
      <c r="B18" s="88" t="s">
        <v>71</v>
      </c>
      <c r="C18" s="88" t="s">
        <v>72</v>
      </c>
      <c r="D18" s="88" t="s">
        <v>37</v>
      </c>
      <c r="E18" s="89">
        <v>310571</v>
      </c>
      <c r="F18" s="90">
        <v>1374.7425315</v>
      </c>
      <c r="G18" s="91">
        <v>1.5787519999999999E-2</v>
      </c>
      <c r="H18" s="82" t="s">
        <v>140</v>
      </c>
    </row>
    <row r="19" spans="1:8" x14ac:dyDescent="0.2">
      <c r="A19" s="87">
        <v>13</v>
      </c>
      <c r="B19" s="88" t="s">
        <v>836</v>
      </c>
      <c r="C19" s="88" t="s">
        <v>837</v>
      </c>
      <c r="D19" s="88" t="s">
        <v>183</v>
      </c>
      <c r="E19" s="89">
        <v>45908</v>
      </c>
      <c r="F19" s="90">
        <v>1367.186148</v>
      </c>
      <c r="G19" s="91">
        <v>1.5700740000000001E-2</v>
      </c>
      <c r="H19" s="82" t="s">
        <v>140</v>
      </c>
    </row>
    <row r="20" spans="1:8" x14ac:dyDescent="0.2">
      <c r="A20" s="87">
        <v>14</v>
      </c>
      <c r="B20" s="88" t="s">
        <v>134</v>
      </c>
      <c r="C20" s="88" t="s">
        <v>135</v>
      </c>
      <c r="D20" s="88" t="s">
        <v>129</v>
      </c>
      <c r="E20" s="89">
        <v>719372</v>
      </c>
      <c r="F20" s="90">
        <v>1326.162282</v>
      </c>
      <c r="G20" s="91">
        <v>1.5229629999999999E-2</v>
      </c>
      <c r="H20" s="82" t="s">
        <v>140</v>
      </c>
    </row>
    <row r="21" spans="1:8" x14ac:dyDescent="0.2">
      <c r="A21" s="87">
        <v>15</v>
      </c>
      <c r="B21" s="88" t="s">
        <v>470</v>
      </c>
      <c r="C21" s="88" t="s">
        <v>471</v>
      </c>
      <c r="D21" s="88" t="s">
        <v>183</v>
      </c>
      <c r="E21" s="89">
        <v>65022</v>
      </c>
      <c r="F21" s="90">
        <v>1314.0946200000001</v>
      </c>
      <c r="G21" s="91">
        <v>1.509104E-2</v>
      </c>
      <c r="H21" s="82" t="s">
        <v>140</v>
      </c>
    </row>
    <row r="22" spans="1:8" x14ac:dyDescent="0.2">
      <c r="A22" s="87">
        <v>16</v>
      </c>
      <c r="B22" s="88" t="s">
        <v>270</v>
      </c>
      <c r="C22" s="88" t="s">
        <v>271</v>
      </c>
      <c r="D22" s="88" t="s">
        <v>31</v>
      </c>
      <c r="E22" s="89">
        <v>58514</v>
      </c>
      <c r="F22" s="90">
        <v>1301.000276</v>
      </c>
      <c r="G22" s="91">
        <v>1.494067E-2</v>
      </c>
      <c r="H22" s="82" t="s">
        <v>140</v>
      </c>
    </row>
    <row r="23" spans="1:8" ht="51" x14ac:dyDescent="0.2">
      <c r="A23" s="87">
        <v>17</v>
      </c>
      <c r="B23" s="88" t="s">
        <v>124</v>
      </c>
      <c r="C23" s="88" t="s">
        <v>125</v>
      </c>
      <c r="D23" s="88" t="s">
        <v>126</v>
      </c>
      <c r="E23" s="89">
        <v>737932</v>
      </c>
      <c r="F23" s="90">
        <v>1296.1037647999999</v>
      </c>
      <c r="G23" s="91">
        <v>1.4884430000000001E-2</v>
      </c>
      <c r="H23" s="82" t="s">
        <v>140</v>
      </c>
    </row>
    <row r="24" spans="1:8" x14ac:dyDescent="0.2">
      <c r="A24" s="87">
        <v>18</v>
      </c>
      <c r="B24" s="88" t="s">
        <v>658</v>
      </c>
      <c r="C24" s="88" t="s">
        <v>659</v>
      </c>
      <c r="D24" s="88" t="s">
        <v>660</v>
      </c>
      <c r="E24" s="89">
        <v>320660</v>
      </c>
      <c r="F24" s="90">
        <v>1288.25155</v>
      </c>
      <c r="G24" s="91">
        <v>1.479426E-2</v>
      </c>
      <c r="H24" s="82" t="s">
        <v>140</v>
      </c>
    </row>
    <row r="25" spans="1:8" x14ac:dyDescent="0.2">
      <c r="A25" s="87">
        <v>19</v>
      </c>
      <c r="B25" s="88" t="s">
        <v>14</v>
      </c>
      <c r="C25" s="88" t="s">
        <v>15</v>
      </c>
      <c r="D25" s="88" t="s">
        <v>16</v>
      </c>
      <c r="E25" s="89">
        <v>70535</v>
      </c>
      <c r="F25" s="90">
        <v>1278.0236649999999</v>
      </c>
      <c r="G25" s="91">
        <v>1.46768E-2</v>
      </c>
      <c r="H25" s="82" t="s">
        <v>140</v>
      </c>
    </row>
    <row r="26" spans="1:8" x14ac:dyDescent="0.2">
      <c r="A26" s="87">
        <v>20</v>
      </c>
      <c r="B26" s="88" t="s">
        <v>834</v>
      </c>
      <c r="C26" s="88" t="s">
        <v>835</v>
      </c>
      <c r="D26" s="88" t="s">
        <v>51</v>
      </c>
      <c r="E26" s="89">
        <v>119587</v>
      </c>
      <c r="F26" s="90">
        <v>1246.2161269999999</v>
      </c>
      <c r="G26" s="91">
        <v>1.4311529999999999E-2</v>
      </c>
      <c r="H26" s="82" t="s">
        <v>140</v>
      </c>
    </row>
    <row r="27" spans="1:8" x14ac:dyDescent="0.2">
      <c r="A27" s="87">
        <v>21</v>
      </c>
      <c r="B27" s="88" t="s">
        <v>830</v>
      </c>
      <c r="C27" s="88" t="s">
        <v>831</v>
      </c>
      <c r="D27" s="88" t="s">
        <v>37</v>
      </c>
      <c r="E27" s="89">
        <v>135581</v>
      </c>
      <c r="F27" s="90">
        <v>1241.9219599999999</v>
      </c>
      <c r="G27" s="91">
        <v>1.4262210000000001E-2</v>
      </c>
      <c r="H27" s="82" t="s">
        <v>140</v>
      </c>
    </row>
    <row r="28" spans="1:8" x14ac:dyDescent="0.2">
      <c r="A28" s="87">
        <v>22</v>
      </c>
      <c r="B28" s="88" t="s">
        <v>704</v>
      </c>
      <c r="C28" s="88" t="s">
        <v>705</v>
      </c>
      <c r="D28" s="88" t="s">
        <v>232</v>
      </c>
      <c r="E28" s="89">
        <v>22538</v>
      </c>
      <c r="F28" s="90">
        <v>1228.3209999999999</v>
      </c>
      <c r="G28" s="91">
        <v>1.410602E-2</v>
      </c>
      <c r="H28" s="82" t="s">
        <v>140</v>
      </c>
    </row>
    <row r="29" spans="1:8" x14ac:dyDescent="0.2">
      <c r="A29" s="87">
        <v>23</v>
      </c>
      <c r="B29" s="88" t="s">
        <v>920</v>
      </c>
      <c r="C29" s="88" t="s">
        <v>921</v>
      </c>
      <c r="D29" s="88" t="s">
        <v>34</v>
      </c>
      <c r="E29" s="89">
        <v>915</v>
      </c>
      <c r="F29" s="90">
        <v>1223.76675</v>
      </c>
      <c r="G29" s="91">
        <v>1.405372E-2</v>
      </c>
      <c r="H29" s="82" t="s">
        <v>140</v>
      </c>
    </row>
    <row r="30" spans="1:8" x14ac:dyDescent="0.2">
      <c r="A30" s="87">
        <v>24</v>
      </c>
      <c r="B30" s="88" t="s">
        <v>706</v>
      </c>
      <c r="C30" s="88" t="s">
        <v>707</v>
      </c>
      <c r="D30" s="88" t="s">
        <v>198</v>
      </c>
      <c r="E30" s="89">
        <v>291901</v>
      </c>
      <c r="F30" s="90">
        <v>1220.14618</v>
      </c>
      <c r="G30" s="91">
        <v>1.4012139999999999E-2</v>
      </c>
      <c r="H30" s="82" t="s">
        <v>140</v>
      </c>
    </row>
    <row r="31" spans="1:8" x14ac:dyDescent="0.2">
      <c r="A31" s="87">
        <v>25</v>
      </c>
      <c r="B31" s="88" t="s">
        <v>317</v>
      </c>
      <c r="C31" s="88" t="s">
        <v>318</v>
      </c>
      <c r="D31" s="88" t="s">
        <v>227</v>
      </c>
      <c r="E31" s="89">
        <v>371630</v>
      </c>
      <c r="F31" s="90">
        <v>1219.3180299999999</v>
      </c>
      <c r="G31" s="91">
        <v>1.400263E-2</v>
      </c>
      <c r="H31" s="82" t="s">
        <v>140</v>
      </c>
    </row>
    <row r="32" spans="1:8" x14ac:dyDescent="0.2">
      <c r="A32" s="87">
        <v>26</v>
      </c>
      <c r="B32" s="88" t="s">
        <v>230</v>
      </c>
      <c r="C32" s="88" t="s">
        <v>231</v>
      </c>
      <c r="D32" s="88" t="s">
        <v>232</v>
      </c>
      <c r="E32" s="89">
        <v>27778</v>
      </c>
      <c r="F32" s="90">
        <v>1205.926314</v>
      </c>
      <c r="G32" s="91">
        <v>1.3848839999999999E-2</v>
      </c>
      <c r="H32" s="82" t="s">
        <v>140</v>
      </c>
    </row>
    <row r="33" spans="1:8" x14ac:dyDescent="0.2">
      <c r="A33" s="87">
        <v>27</v>
      </c>
      <c r="B33" s="88" t="s">
        <v>91</v>
      </c>
      <c r="C33" s="88" t="s">
        <v>92</v>
      </c>
      <c r="D33" s="88" t="s">
        <v>37</v>
      </c>
      <c r="E33" s="89">
        <v>2536308</v>
      </c>
      <c r="F33" s="90">
        <v>1205.2535616</v>
      </c>
      <c r="G33" s="91">
        <v>1.384111E-2</v>
      </c>
      <c r="H33" s="82" t="s">
        <v>140</v>
      </c>
    </row>
    <row r="34" spans="1:8" x14ac:dyDescent="0.2">
      <c r="A34" s="87">
        <v>28</v>
      </c>
      <c r="B34" s="88" t="s">
        <v>922</v>
      </c>
      <c r="C34" s="88" t="s">
        <v>923</v>
      </c>
      <c r="D34" s="88" t="s">
        <v>97</v>
      </c>
      <c r="E34" s="89">
        <v>400194</v>
      </c>
      <c r="F34" s="90">
        <v>1202.983164</v>
      </c>
      <c r="G34" s="91">
        <v>1.3815040000000001E-2</v>
      </c>
      <c r="H34" s="82" t="s">
        <v>140</v>
      </c>
    </row>
    <row r="35" spans="1:8" x14ac:dyDescent="0.2">
      <c r="A35" s="87">
        <v>29</v>
      </c>
      <c r="B35" s="88" t="s">
        <v>787</v>
      </c>
      <c r="C35" s="88" t="s">
        <v>788</v>
      </c>
      <c r="D35" s="88" t="s">
        <v>112</v>
      </c>
      <c r="E35" s="89">
        <v>97233</v>
      </c>
      <c r="F35" s="90">
        <v>1165.4347379999999</v>
      </c>
      <c r="G35" s="91">
        <v>1.3383829999999999E-2</v>
      </c>
      <c r="H35" s="82" t="s">
        <v>140</v>
      </c>
    </row>
    <row r="36" spans="1:8" x14ac:dyDescent="0.2">
      <c r="A36" s="87">
        <v>30</v>
      </c>
      <c r="B36" s="88" t="s">
        <v>731</v>
      </c>
      <c r="C36" s="88" t="s">
        <v>732</v>
      </c>
      <c r="D36" s="88" t="s">
        <v>129</v>
      </c>
      <c r="E36" s="89">
        <v>88554</v>
      </c>
      <c r="F36" s="90">
        <v>1158.0206579999999</v>
      </c>
      <c r="G36" s="91">
        <v>1.329869E-2</v>
      </c>
      <c r="H36" s="82" t="s">
        <v>140</v>
      </c>
    </row>
    <row r="37" spans="1:8" x14ac:dyDescent="0.2">
      <c r="A37" s="87">
        <v>31</v>
      </c>
      <c r="B37" s="88" t="s">
        <v>83</v>
      </c>
      <c r="C37" s="88" t="s">
        <v>84</v>
      </c>
      <c r="D37" s="88" t="s">
        <v>16</v>
      </c>
      <c r="E37" s="89">
        <v>294839</v>
      </c>
      <c r="F37" s="90">
        <v>1146.334032</v>
      </c>
      <c r="G37" s="91">
        <v>1.3164479999999999E-2</v>
      </c>
      <c r="H37" s="82" t="s">
        <v>140</v>
      </c>
    </row>
    <row r="38" spans="1:8" x14ac:dyDescent="0.2">
      <c r="A38" s="87">
        <v>32</v>
      </c>
      <c r="B38" s="88" t="s">
        <v>95</v>
      </c>
      <c r="C38" s="88" t="s">
        <v>96</v>
      </c>
      <c r="D38" s="88" t="s">
        <v>97</v>
      </c>
      <c r="E38" s="89">
        <v>644904</v>
      </c>
      <c r="F38" s="90">
        <v>1144.7046</v>
      </c>
      <c r="G38" s="91">
        <v>1.3145769999999999E-2</v>
      </c>
      <c r="H38" s="82" t="s">
        <v>140</v>
      </c>
    </row>
    <row r="39" spans="1:8" x14ac:dyDescent="0.2">
      <c r="A39" s="87">
        <v>33</v>
      </c>
      <c r="B39" s="88" t="s">
        <v>640</v>
      </c>
      <c r="C39" s="88" t="s">
        <v>641</v>
      </c>
      <c r="D39" s="88" t="s">
        <v>183</v>
      </c>
      <c r="E39" s="89">
        <v>473673</v>
      </c>
      <c r="F39" s="90">
        <v>1143.2097855</v>
      </c>
      <c r="G39" s="91">
        <v>1.3128600000000001E-2</v>
      </c>
      <c r="H39" s="82" t="s">
        <v>140</v>
      </c>
    </row>
    <row r="40" spans="1:8" x14ac:dyDescent="0.2">
      <c r="A40" s="87">
        <v>34</v>
      </c>
      <c r="B40" s="88" t="s">
        <v>712</v>
      </c>
      <c r="C40" s="88" t="s">
        <v>713</v>
      </c>
      <c r="D40" s="88" t="s">
        <v>190</v>
      </c>
      <c r="E40" s="89">
        <v>47235</v>
      </c>
      <c r="F40" s="90">
        <v>1133.3093550000001</v>
      </c>
      <c r="G40" s="91">
        <v>1.3014909999999999E-2</v>
      </c>
      <c r="H40" s="82" t="s">
        <v>140</v>
      </c>
    </row>
    <row r="41" spans="1:8" x14ac:dyDescent="0.2">
      <c r="A41" s="87">
        <v>35</v>
      </c>
      <c r="B41" s="88" t="s">
        <v>406</v>
      </c>
      <c r="C41" s="88" t="s">
        <v>407</v>
      </c>
      <c r="D41" s="88" t="s">
        <v>44</v>
      </c>
      <c r="E41" s="89">
        <v>598578</v>
      </c>
      <c r="F41" s="90">
        <v>1129.0976814000001</v>
      </c>
      <c r="G41" s="91">
        <v>1.296654E-2</v>
      </c>
      <c r="H41" s="82" t="s">
        <v>140</v>
      </c>
    </row>
    <row r="42" spans="1:8" x14ac:dyDescent="0.2">
      <c r="A42" s="87">
        <v>36</v>
      </c>
      <c r="B42" s="88" t="s">
        <v>819</v>
      </c>
      <c r="C42" s="88" t="s">
        <v>820</v>
      </c>
      <c r="D42" s="88" t="s">
        <v>190</v>
      </c>
      <c r="E42" s="89">
        <v>600775</v>
      </c>
      <c r="F42" s="90">
        <v>1108.429875</v>
      </c>
      <c r="G42" s="91">
        <v>1.272919E-2</v>
      </c>
      <c r="H42" s="82" t="s">
        <v>140</v>
      </c>
    </row>
    <row r="43" spans="1:8" x14ac:dyDescent="0.2">
      <c r="A43" s="87">
        <v>37</v>
      </c>
      <c r="B43" s="88" t="s">
        <v>45</v>
      </c>
      <c r="C43" s="88" t="s">
        <v>46</v>
      </c>
      <c r="D43" s="88" t="s">
        <v>22</v>
      </c>
      <c r="E43" s="89">
        <v>420319</v>
      </c>
      <c r="F43" s="90">
        <v>1107.7507244999999</v>
      </c>
      <c r="G43" s="91">
        <v>1.2721390000000001E-2</v>
      </c>
      <c r="H43" s="82" t="s">
        <v>140</v>
      </c>
    </row>
    <row r="44" spans="1:8" x14ac:dyDescent="0.2">
      <c r="A44" s="87">
        <v>38</v>
      </c>
      <c r="B44" s="88" t="s">
        <v>466</v>
      </c>
      <c r="C44" s="88" t="s">
        <v>467</v>
      </c>
      <c r="D44" s="88" t="s">
        <v>123</v>
      </c>
      <c r="E44" s="89">
        <v>109013</v>
      </c>
      <c r="F44" s="90">
        <v>1106.9725085</v>
      </c>
      <c r="G44" s="91">
        <v>1.271245E-2</v>
      </c>
      <c r="H44" s="82" t="s">
        <v>140</v>
      </c>
    </row>
    <row r="45" spans="1:8" x14ac:dyDescent="0.2">
      <c r="A45" s="87">
        <v>39</v>
      </c>
      <c r="B45" s="88" t="s">
        <v>80</v>
      </c>
      <c r="C45" s="88" t="s">
        <v>81</v>
      </c>
      <c r="D45" s="88" t="s">
        <v>82</v>
      </c>
      <c r="E45" s="89">
        <v>470030</v>
      </c>
      <c r="F45" s="90">
        <v>1089.52954</v>
      </c>
      <c r="G45" s="91">
        <v>1.251214E-2</v>
      </c>
      <c r="H45" s="82" t="s">
        <v>140</v>
      </c>
    </row>
    <row r="46" spans="1:8" ht="25.5" x14ac:dyDescent="0.2">
      <c r="A46" s="87">
        <v>40</v>
      </c>
      <c r="B46" s="88" t="s">
        <v>650</v>
      </c>
      <c r="C46" s="88" t="s">
        <v>651</v>
      </c>
      <c r="D46" s="88" t="s">
        <v>215</v>
      </c>
      <c r="E46" s="89">
        <v>11482</v>
      </c>
      <c r="F46" s="90">
        <v>1087.0009399999999</v>
      </c>
      <c r="G46" s="91">
        <v>1.24831E-2</v>
      </c>
      <c r="H46" s="82" t="s">
        <v>140</v>
      </c>
    </row>
    <row r="47" spans="1:8" x14ac:dyDescent="0.2">
      <c r="A47" s="87">
        <v>41</v>
      </c>
      <c r="B47" s="88" t="s">
        <v>832</v>
      </c>
      <c r="C47" s="88" t="s">
        <v>833</v>
      </c>
      <c r="D47" s="88" t="s">
        <v>44</v>
      </c>
      <c r="E47" s="89">
        <v>853287</v>
      </c>
      <c r="F47" s="90">
        <v>1082.821203</v>
      </c>
      <c r="G47" s="91">
        <v>1.2435099999999999E-2</v>
      </c>
      <c r="H47" s="82" t="s">
        <v>140</v>
      </c>
    </row>
    <row r="48" spans="1:8" x14ac:dyDescent="0.2">
      <c r="A48" s="87">
        <v>42</v>
      </c>
      <c r="B48" s="88" t="s">
        <v>11</v>
      </c>
      <c r="C48" s="88" t="s">
        <v>12</v>
      </c>
      <c r="D48" s="88" t="s">
        <v>13</v>
      </c>
      <c r="E48" s="89">
        <v>26750</v>
      </c>
      <c r="F48" s="90">
        <v>1082.0107499999999</v>
      </c>
      <c r="G48" s="91">
        <v>1.2425790000000001E-2</v>
      </c>
      <c r="H48" s="82" t="s">
        <v>140</v>
      </c>
    </row>
    <row r="49" spans="1:8" x14ac:dyDescent="0.2">
      <c r="A49" s="87">
        <v>43</v>
      </c>
      <c r="B49" s="88" t="s">
        <v>817</v>
      </c>
      <c r="C49" s="88" t="s">
        <v>818</v>
      </c>
      <c r="D49" s="88" t="s">
        <v>44</v>
      </c>
      <c r="E49" s="89">
        <v>946294</v>
      </c>
      <c r="F49" s="90">
        <v>1080.9516361999999</v>
      </c>
      <c r="G49" s="91">
        <v>1.241363E-2</v>
      </c>
      <c r="H49" s="82" t="s">
        <v>140</v>
      </c>
    </row>
    <row r="50" spans="1:8" x14ac:dyDescent="0.2">
      <c r="A50" s="87">
        <v>44</v>
      </c>
      <c r="B50" s="88" t="s">
        <v>130</v>
      </c>
      <c r="C50" s="88" t="s">
        <v>131</v>
      </c>
      <c r="D50" s="88" t="s">
        <v>37</v>
      </c>
      <c r="E50" s="89">
        <v>33332</v>
      </c>
      <c r="F50" s="90">
        <v>1076.490272</v>
      </c>
      <c r="G50" s="91">
        <v>1.2362400000000001E-2</v>
      </c>
      <c r="H50" s="82" t="s">
        <v>140</v>
      </c>
    </row>
    <row r="51" spans="1:8" x14ac:dyDescent="0.2">
      <c r="A51" s="87">
        <v>45</v>
      </c>
      <c r="B51" s="88" t="s">
        <v>20</v>
      </c>
      <c r="C51" s="88" t="s">
        <v>21</v>
      </c>
      <c r="D51" s="88" t="s">
        <v>22</v>
      </c>
      <c r="E51" s="89">
        <v>327373</v>
      </c>
      <c r="F51" s="90">
        <v>1071.8192019999999</v>
      </c>
      <c r="G51" s="91">
        <v>1.230875E-2</v>
      </c>
      <c r="H51" s="82" t="s">
        <v>140</v>
      </c>
    </row>
    <row r="52" spans="1:8" x14ac:dyDescent="0.2">
      <c r="A52" s="87">
        <v>46</v>
      </c>
      <c r="B52" s="88" t="s">
        <v>644</v>
      </c>
      <c r="C52" s="88" t="s">
        <v>645</v>
      </c>
      <c r="D52" s="88" t="s">
        <v>44</v>
      </c>
      <c r="E52" s="89">
        <v>448460</v>
      </c>
      <c r="F52" s="90">
        <v>1070.02556</v>
      </c>
      <c r="G52" s="91">
        <v>1.2288159999999999E-2</v>
      </c>
      <c r="H52" s="82" t="s">
        <v>140</v>
      </c>
    </row>
    <row r="53" spans="1:8" ht="25.5" x14ac:dyDescent="0.2">
      <c r="A53" s="87">
        <v>47</v>
      </c>
      <c r="B53" s="88" t="s">
        <v>237</v>
      </c>
      <c r="C53" s="88" t="s">
        <v>238</v>
      </c>
      <c r="D53" s="88" t="s">
        <v>220</v>
      </c>
      <c r="E53" s="89">
        <v>60403</v>
      </c>
      <c r="F53" s="90">
        <v>1037.1799129999999</v>
      </c>
      <c r="G53" s="91">
        <v>1.191096E-2</v>
      </c>
      <c r="H53" s="82" t="s">
        <v>140</v>
      </c>
    </row>
    <row r="54" spans="1:8" x14ac:dyDescent="0.2">
      <c r="A54" s="87">
        <v>48</v>
      </c>
      <c r="B54" s="88" t="s">
        <v>225</v>
      </c>
      <c r="C54" s="88" t="s">
        <v>226</v>
      </c>
      <c r="D54" s="88" t="s">
        <v>227</v>
      </c>
      <c r="E54" s="89">
        <v>296684</v>
      </c>
      <c r="F54" s="90">
        <v>1037.0589219999999</v>
      </c>
      <c r="G54" s="91">
        <v>1.190957E-2</v>
      </c>
      <c r="H54" s="82" t="s">
        <v>140</v>
      </c>
    </row>
    <row r="55" spans="1:8" x14ac:dyDescent="0.2">
      <c r="A55" s="87">
        <v>49</v>
      </c>
      <c r="B55" s="88" t="s">
        <v>633</v>
      </c>
      <c r="C55" s="88" t="s">
        <v>634</v>
      </c>
      <c r="D55" s="88" t="s">
        <v>635</v>
      </c>
      <c r="E55" s="89">
        <v>405043</v>
      </c>
      <c r="F55" s="90">
        <v>1034.884865</v>
      </c>
      <c r="G55" s="91">
        <v>1.18846E-2</v>
      </c>
      <c r="H55" s="82" t="s">
        <v>140</v>
      </c>
    </row>
    <row r="56" spans="1:8" x14ac:dyDescent="0.2">
      <c r="A56" s="87">
        <v>50</v>
      </c>
      <c r="B56" s="88" t="s">
        <v>924</v>
      </c>
      <c r="C56" s="88" t="s">
        <v>925</v>
      </c>
      <c r="D56" s="88" t="s">
        <v>37</v>
      </c>
      <c r="E56" s="89">
        <v>5797</v>
      </c>
      <c r="F56" s="90">
        <v>1026.1849400000001</v>
      </c>
      <c r="G56" s="91">
        <v>1.178469E-2</v>
      </c>
      <c r="H56" s="82" t="s">
        <v>140</v>
      </c>
    </row>
    <row r="57" spans="1:8" x14ac:dyDescent="0.2">
      <c r="A57" s="87">
        <v>51</v>
      </c>
      <c r="B57" s="88" t="s">
        <v>484</v>
      </c>
      <c r="C57" s="88" t="s">
        <v>485</v>
      </c>
      <c r="D57" s="88" t="s">
        <v>232</v>
      </c>
      <c r="E57" s="89">
        <v>8402</v>
      </c>
      <c r="F57" s="90">
        <v>1019.1626</v>
      </c>
      <c r="G57" s="91">
        <v>1.1704050000000001E-2</v>
      </c>
      <c r="H57" s="82" t="s">
        <v>140</v>
      </c>
    </row>
    <row r="58" spans="1:8" ht="25.5" x14ac:dyDescent="0.2">
      <c r="A58" s="87">
        <v>52</v>
      </c>
      <c r="B58" s="88" t="s">
        <v>733</v>
      </c>
      <c r="C58" s="88" t="s">
        <v>734</v>
      </c>
      <c r="D58" s="88" t="s">
        <v>215</v>
      </c>
      <c r="E58" s="89">
        <v>58788</v>
      </c>
      <c r="F58" s="90">
        <v>1009.38996</v>
      </c>
      <c r="G58" s="91">
        <v>1.1591819999999999E-2</v>
      </c>
      <c r="H58" s="82" t="s">
        <v>140</v>
      </c>
    </row>
    <row r="59" spans="1:8" x14ac:dyDescent="0.2">
      <c r="A59" s="87">
        <v>53</v>
      </c>
      <c r="B59" s="88" t="s">
        <v>204</v>
      </c>
      <c r="C59" s="88" t="s">
        <v>205</v>
      </c>
      <c r="D59" s="88" t="s">
        <v>34</v>
      </c>
      <c r="E59" s="89">
        <v>123556</v>
      </c>
      <c r="F59" s="90">
        <v>1004.572058</v>
      </c>
      <c r="G59" s="91">
        <v>1.153649E-2</v>
      </c>
      <c r="H59" s="82" t="s">
        <v>140</v>
      </c>
    </row>
    <row r="60" spans="1:8" x14ac:dyDescent="0.2">
      <c r="A60" s="87">
        <v>54</v>
      </c>
      <c r="B60" s="88" t="s">
        <v>793</v>
      </c>
      <c r="C60" s="88" t="s">
        <v>794</v>
      </c>
      <c r="D60" s="88" t="s">
        <v>34</v>
      </c>
      <c r="E60" s="89">
        <v>586188</v>
      </c>
      <c r="F60" s="90">
        <v>1000.5056784</v>
      </c>
      <c r="G60" s="91">
        <v>1.148979E-2</v>
      </c>
      <c r="H60" s="82" t="s">
        <v>140</v>
      </c>
    </row>
    <row r="61" spans="1:8" ht="25.5" x14ac:dyDescent="0.2">
      <c r="A61" s="87">
        <v>55</v>
      </c>
      <c r="B61" s="88" t="s">
        <v>926</v>
      </c>
      <c r="C61" s="88" t="s">
        <v>927</v>
      </c>
      <c r="D61" s="88" t="s">
        <v>215</v>
      </c>
      <c r="E61" s="89">
        <v>111364</v>
      </c>
      <c r="F61" s="90">
        <v>994.536202</v>
      </c>
      <c r="G61" s="91">
        <v>1.1421239999999999E-2</v>
      </c>
      <c r="H61" s="82" t="s">
        <v>140</v>
      </c>
    </row>
    <row r="62" spans="1:8" x14ac:dyDescent="0.2">
      <c r="A62" s="87">
        <v>56</v>
      </c>
      <c r="B62" s="88" t="s">
        <v>209</v>
      </c>
      <c r="C62" s="88" t="s">
        <v>210</v>
      </c>
      <c r="D62" s="88" t="s">
        <v>44</v>
      </c>
      <c r="E62" s="89">
        <v>90600</v>
      </c>
      <c r="F62" s="90">
        <v>984.09720000000004</v>
      </c>
      <c r="G62" s="91">
        <v>1.130136E-2</v>
      </c>
      <c r="H62" s="82" t="s">
        <v>140</v>
      </c>
    </row>
    <row r="63" spans="1:8" ht="25.5" x14ac:dyDescent="0.2">
      <c r="A63" s="87">
        <v>57</v>
      </c>
      <c r="B63" s="88" t="s">
        <v>769</v>
      </c>
      <c r="C63" s="88" t="s">
        <v>770</v>
      </c>
      <c r="D63" s="88" t="s">
        <v>215</v>
      </c>
      <c r="E63" s="89">
        <v>84391</v>
      </c>
      <c r="F63" s="90">
        <v>980.03268300000002</v>
      </c>
      <c r="G63" s="91">
        <v>1.125468E-2</v>
      </c>
      <c r="H63" s="82" t="s">
        <v>140</v>
      </c>
    </row>
    <row r="64" spans="1:8" x14ac:dyDescent="0.2">
      <c r="A64" s="87">
        <v>58</v>
      </c>
      <c r="B64" s="88" t="s">
        <v>89</v>
      </c>
      <c r="C64" s="88" t="s">
        <v>90</v>
      </c>
      <c r="D64" s="88" t="s">
        <v>37</v>
      </c>
      <c r="E64" s="89">
        <v>12764</v>
      </c>
      <c r="F64" s="90">
        <v>974.97814000000005</v>
      </c>
      <c r="G64" s="91">
        <v>1.1196630000000001E-2</v>
      </c>
      <c r="H64" s="82" t="s">
        <v>140</v>
      </c>
    </row>
    <row r="65" spans="1:8" ht="25.5" x14ac:dyDescent="0.2">
      <c r="A65" s="87">
        <v>59</v>
      </c>
      <c r="B65" s="88" t="s">
        <v>928</v>
      </c>
      <c r="C65" s="88" t="s">
        <v>929</v>
      </c>
      <c r="D65" s="88" t="s">
        <v>215</v>
      </c>
      <c r="E65" s="89">
        <v>26880</v>
      </c>
      <c r="F65" s="90">
        <v>968.19072000000006</v>
      </c>
      <c r="G65" s="91">
        <v>1.1118690000000001E-2</v>
      </c>
      <c r="H65" s="82" t="s">
        <v>140</v>
      </c>
    </row>
    <row r="66" spans="1:8" x14ac:dyDescent="0.2">
      <c r="A66" s="87">
        <v>60</v>
      </c>
      <c r="B66" s="88" t="s">
        <v>61</v>
      </c>
      <c r="C66" s="88" t="s">
        <v>62</v>
      </c>
      <c r="D66" s="88" t="s">
        <v>37</v>
      </c>
      <c r="E66" s="89">
        <v>24802</v>
      </c>
      <c r="F66" s="90">
        <v>967.67483200000004</v>
      </c>
      <c r="G66" s="91">
        <v>1.1112759999999999E-2</v>
      </c>
      <c r="H66" s="82" t="s">
        <v>140</v>
      </c>
    </row>
    <row r="67" spans="1:8" x14ac:dyDescent="0.2">
      <c r="A67" s="87">
        <v>61</v>
      </c>
      <c r="B67" s="88" t="s">
        <v>411</v>
      </c>
      <c r="C67" s="88" t="s">
        <v>412</v>
      </c>
      <c r="D67" s="88" t="s">
        <v>44</v>
      </c>
      <c r="E67" s="89">
        <v>74218</v>
      </c>
      <c r="F67" s="90">
        <v>964.83399999999995</v>
      </c>
      <c r="G67" s="91">
        <v>1.108014E-2</v>
      </c>
      <c r="H67" s="82" t="s">
        <v>140</v>
      </c>
    </row>
    <row r="68" spans="1:8" x14ac:dyDescent="0.2">
      <c r="A68" s="87">
        <v>62</v>
      </c>
      <c r="B68" s="88" t="s">
        <v>280</v>
      </c>
      <c r="C68" s="88" t="s">
        <v>281</v>
      </c>
      <c r="D68" s="88" t="s">
        <v>282</v>
      </c>
      <c r="E68" s="89">
        <v>21426</v>
      </c>
      <c r="F68" s="90">
        <v>960.95609999999999</v>
      </c>
      <c r="G68" s="91">
        <v>1.10356E-2</v>
      </c>
      <c r="H68" s="82" t="s">
        <v>140</v>
      </c>
    </row>
    <row r="69" spans="1:8" x14ac:dyDescent="0.2">
      <c r="A69" s="87">
        <v>63</v>
      </c>
      <c r="B69" s="88" t="s">
        <v>340</v>
      </c>
      <c r="C69" s="88" t="s">
        <v>341</v>
      </c>
      <c r="D69" s="88" t="s">
        <v>51</v>
      </c>
      <c r="E69" s="89">
        <v>119313</v>
      </c>
      <c r="F69" s="90">
        <v>902.00627999999995</v>
      </c>
      <c r="G69" s="91">
        <v>1.0358630000000001E-2</v>
      </c>
      <c r="H69" s="82" t="s">
        <v>140</v>
      </c>
    </row>
    <row r="70" spans="1:8" x14ac:dyDescent="0.2">
      <c r="A70" s="87">
        <v>64</v>
      </c>
      <c r="B70" s="88" t="s">
        <v>464</v>
      </c>
      <c r="C70" s="88" t="s">
        <v>465</v>
      </c>
      <c r="D70" s="88" t="s">
        <v>44</v>
      </c>
      <c r="E70" s="89">
        <v>181376</v>
      </c>
      <c r="F70" s="90">
        <v>760.69094399999994</v>
      </c>
      <c r="G70" s="91">
        <v>8.7357600000000004E-3</v>
      </c>
      <c r="H70" s="82" t="s">
        <v>140</v>
      </c>
    </row>
    <row r="71" spans="1:8" x14ac:dyDescent="0.2">
      <c r="A71" s="87">
        <v>65</v>
      </c>
      <c r="B71" s="88" t="s">
        <v>333</v>
      </c>
      <c r="C71" s="88" t="s">
        <v>334</v>
      </c>
      <c r="D71" s="88" t="s">
        <v>232</v>
      </c>
      <c r="E71" s="89">
        <v>20890</v>
      </c>
      <c r="F71" s="90">
        <v>685.60979999999995</v>
      </c>
      <c r="G71" s="91">
        <v>7.8735300000000001E-3</v>
      </c>
      <c r="H71" s="82" t="s">
        <v>140</v>
      </c>
    </row>
    <row r="72" spans="1:8" x14ac:dyDescent="0.2">
      <c r="A72" s="87">
        <v>66</v>
      </c>
      <c r="B72" s="88" t="s">
        <v>626</v>
      </c>
      <c r="C72" s="88" t="s">
        <v>627</v>
      </c>
      <c r="D72" s="88" t="s">
        <v>183</v>
      </c>
      <c r="E72" s="89">
        <v>61321</v>
      </c>
      <c r="F72" s="90">
        <v>648.16296999999997</v>
      </c>
      <c r="G72" s="91">
        <v>7.4434899999999997E-3</v>
      </c>
      <c r="H72" s="82" t="s">
        <v>140</v>
      </c>
    </row>
    <row r="73" spans="1:8" x14ac:dyDescent="0.2">
      <c r="A73" s="87">
        <v>67</v>
      </c>
      <c r="B73" s="88" t="s">
        <v>315</v>
      </c>
      <c r="C73" s="88" t="s">
        <v>316</v>
      </c>
      <c r="D73" s="88" t="s">
        <v>183</v>
      </c>
      <c r="E73" s="89">
        <v>40086</v>
      </c>
      <c r="F73" s="90">
        <v>444.914514</v>
      </c>
      <c r="G73" s="91">
        <v>5.1093900000000001E-3</v>
      </c>
      <c r="H73" s="82" t="s">
        <v>140</v>
      </c>
    </row>
    <row r="74" spans="1:8" x14ac:dyDescent="0.2">
      <c r="A74" s="87">
        <v>68</v>
      </c>
      <c r="B74" s="88" t="s">
        <v>638</v>
      </c>
      <c r="C74" s="88" t="s">
        <v>639</v>
      </c>
      <c r="D74" s="88" t="s">
        <v>183</v>
      </c>
      <c r="E74" s="89">
        <v>120524</v>
      </c>
      <c r="F74" s="90">
        <v>405.32221199999998</v>
      </c>
      <c r="G74" s="91">
        <v>4.6547100000000003E-3</v>
      </c>
      <c r="H74" s="82" t="s">
        <v>140</v>
      </c>
    </row>
    <row r="75" spans="1:8" x14ac:dyDescent="0.2">
      <c r="A75" s="92"/>
      <c r="B75" s="92"/>
      <c r="C75" s="93" t="s">
        <v>139</v>
      </c>
      <c r="D75" s="92"/>
      <c r="E75" s="92" t="s">
        <v>140</v>
      </c>
      <c r="F75" s="94">
        <v>85323.974136899997</v>
      </c>
      <c r="G75" s="95">
        <v>0.97985911000000003</v>
      </c>
      <c r="H75" s="82" t="s">
        <v>140</v>
      </c>
    </row>
    <row r="76" spans="1:8" x14ac:dyDescent="0.2">
      <c r="A76" s="92"/>
      <c r="B76" s="92"/>
      <c r="C76" s="96"/>
      <c r="D76" s="92"/>
      <c r="E76" s="92"/>
      <c r="F76" s="97"/>
      <c r="G76" s="97"/>
      <c r="H76" s="82" t="s">
        <v>140</v>
      </c>
    </row>
    <row r="77" spans="1:8" x14ac:dyDescent="0.2">
      <c r="A77" s="92"/>
      <c r="B77" s="92"/>
      <c r="C77" s="93" t="s">
        <v>141</v>
      </c>
      <c r="D77" s="92"/>
      <c r="E77" s="92"/>
      <c r="F77" s="92"/>
      <c r="G77" s="92"/>
      <c r="H77" s="82" t="s">
        <v>140</v>
      </c>
    </row>
    <row r="78" spans="1:8" x14ac:dyDescent="0.2">
      <c r="A78" s="92"/>
      <c r="B78" s="92"/>
      <c r="C78" s="93" t="s">
        <v>139</v>
      </c>
      <c r="D78" s="92"/>
      <c r="E78" s="92" t="s">
        <v>140</v>
      </c>
      <c r="F78" s="98" t="s">
        <v>142</v>
      </c>
      <c r="G78" s="95">
        <v>0</v>
      </c>
      <c r="H78" s="82" t="s">
        <v>140</v>
      </c>
    </row>
    <row r="79" spans="1:8" x14ac:dyDescent="0.2">
      <c r="A79" s="92"/>
      <c r="B79" s="92"/>
      <c r="C79" s="96"/>
      <c r="D79" s="92"/>
      <c r="E79" s="92"/>
      <c r="F79" s="97"/>
      <c r="G79" s="97"/>
      <c r="H79" s="82" t="s">
        <v>140</v>
      </c>
    </row>
    <row r="80" spans="1:8" x14ac:dyDescent="0.2">
      <c r="A80" s="92"/>
      <c r="B80" s="92"/>
      <c r="C80" s="93" t="s">
        <v>143</v>
      </c>
      <c r="D80" s="92"/>
      <c r="E80" s="92"/>
      <c r="F80" s="92"/>
      <c r="G80" s="92"/>
      <c r="H80" s="82" t="s">
        <v>140</v>
      </c>
    </row>
    <row r="81" spans="1:8" x14ac:dyDescent="0.2">
      <c r="A81" s="92"/>
      <c r="B81" s="92"/>
      <c r="C81" s="93" t="s">
        <v>139</v>
      </c>
      <c r="D81" s="92"/>
      <c r="E81" s="92" t="s">
        <v>140</v>
      </c>
      <c r="F81" s="98" t="s">
        <v>142</v>
      </c>
      <c r="G81" s="95">
        <v>0</v>
      </c>
      <c r="H81" s="82" t="s">
        <v>140</v>
      </c>
    </row>
    <row r="82" spans="1:8" x14ac:dyDescent="0.2">
      <c r="A82" s="92"/>
      <c r="B82" s="92"/>
      <c r="C82" s="96"/>
      <c r="D82" s="92"/>
      <c r="E82" s="92"/>
      <c r="F82" s="97"/>
      <c r="G82" s="97"/>
      <c r="H82" s="82" t="s">
        <v>140</v>
      </c>
    </row>
    <row r="83" spans="1:8" x14ac:dyDescent="0.2">
      <c r="A83" s="92"/>
      <c r="B83" s="92"/>
      <c r="C83" s="93" t="s">
        <v>144</v>
      </c>
      <c r="D83" s="92"/>
      <c r="E83" s="92"/>
      <c r="F83" s="92"/>
      <c r="G83" s="92"/>
      <c r="H83" s="82" t="s">
        <v>140</v>
      </c>
    </row>
    <row r="84" spans="1:8" x14ac:dyDescent="0.2">
      <c r="A84" s="92"/>
      <c r="B84" s="92"/>
      <c r="C84" s="93" t="s">
        <v>139</v>
      </c>
      <c r="D84" s="92"/>
      <c r="E84" s="92" t="s">
        <v>140</v>
      </c>
      <c r="F84" s="98" t="s">
        <v>142</v>
      </c>
      <c r="G84" s="95">
        <v>0</v>
      </c>
      <c r="H84" s="82" t="s">
        <v>140</v>
      </c>
    </row>
    <row r="85" spans="1:8" x14ac:dyDescent="0.2">
      <c r="A85" s="92"/>
      <c r="B85" s="92"/>
      <c r="C85" s="96"/>
      <c r="D85" s="92"/>
      <c r="E85" s="92"/>
      <c r="F85" s="97"/>
      <c r="G85" s="97"/>
      <c r="H85" s="82" t="s">
        <v>140</v>
      </c>
    </row>
    <row r="86" spans="1:8" x14ac:dyDescent="0.2">
      <c r="A86" s="92"/>
      <c r="B86" s="92"/>
      <c r="C86" s="93" t="s">
        <v>145</v>
      </c>
      <c r="D86" s="92"/>
      <c r="E86" s="92"/>
      <c r="F86" s="97"/>
      <c r="G86" s="97"/>
      <c r="H86" s="82" t="s">
        <v>140</v>
      </c>
    </row>
    <row r="87" spans="1:8" x14ac:dyDescent="0.2">
      <c r="A87" s="92"/>
      <c r="B87" s="92"/>
      <c r="C87" s="93" t="s">
        <v>139</v>
      </c>
      <c r="D87" s="92"/>
      <c r="E87" s="92" t="s">
        <v>140</v>
      </c>
      <c r="F87" s="98" t="s">
        <v>142</v>
      </c>
      <c r="G87" s="95">
        <v>0</v>
      </c>
      <c r="H87" s="82" t="s">
        <v>140</v>
      </c>
    </row>
    <row r="88" spans="1:8" x14ac:dyDescent="0.2">
      <c r="A88" s="92"/>
      <c r="B88" s="92"/>
      <c r="C88" s="96"/>
      <c r="D88" s="92"/>
      <c r="E88" s="92"/>
      <c r="F88" s="97"/>
      <c r="G88" s="97"/>
      <c r="H88" s="82" t="s">
        <v>140</v>
      </c>
    </row>
    <row r="89" spans="1:8" x14ac:dyDescent="0.2">
      <c r="A89" s="92"/>
      <c r="B89" s="92"/>
      <c r="C89" s="93" t="s">
        <v>146</v>
      </c>
      <c r="D89" s="92"/>
      <c r="E89" s="92"/>
      <c r="F89" s="97"/>
      <c r="G89" s="97"/>
      <c r="H89" s="82" t="s">
        <v>140</v>
      </c>
    </row>
    <row r="90" spans="1:8" x14ac:dyDescent="0.2">
      <c r="A90" s="87">
        <v>1</v>
      </c>
      <c r="B90" s="88"/>
      <c r="C90" s="88" t="s">
        <v>1173</v>
      </c>
      <c r="D90" s="88" t="s">
        <v>498</v>
      </c>
      <c r="E90" s="89">
        <v>393000</v>
      </c>
      <c r="F90" s="90">
        <v>701.03340000000003</v>
      </c>
      <c r="G90" s="91">
        <v>8.0506599999999994E-3</v>
      </c>
      <c r="H90" s="82" t="s">
        <v>140</v>
      </c>
    </row>
    <row r="91" spans="1:8" x14ac:dyDescent="0.2">
      <c r="A91" s="92"/>
      <c r="B91" s="92"/>
      <c r="C91" s="93" t="s">
        <v>139</v>
      </c>
      <c r="D91" s="92"/>
      <c r="E91" s="92" t="s">
        <v>140</v>
      </c>
      <c r="F91" s="94">
        <v>701.03340000000003</v>
      </c>
      <c r="G91" s="95">
        <v>8.0506599999999994E-3</v>
      </c>
      <c r="H91" s="82" t="s">
        <v>140</v>
      </c>
    </row>
    <row r="92" spans="1:8" x14ac:dyDescent="0.2">
      <c r="A92" s="92"/>
      <c r="B92" s="92"/>
      <c r="C92" s="96"/>
      <c r="D92" s="92"/>
      <c r="E92" s="92"/>
      <c r="F92" s="97"/>
      <c r="G92" s="97"/>
      <c r="H92" s="82" t="s">
        <v>140</v>
      </c>
    </row>
    <row r="93" spans="1:8" x14ac:dyDescent="0.2">
      <c r="A93" s="92"/>
      <c r="B93" s="92"/>
      <c r="C93" s="93" t="s">
        <v>147</v>
      </c>
      <c r="D93" s="92"/>
      <c r="E93" s="92"/>
      <c r="F93" s="94">
        <v>86025.007536899997</v>
      </c>
      <c r="G93" s="95">
        <v>0.98790977000000002</v>
      </c>
      <c r="H93" s="82" t="s">
        <v>140</v>
      </c>
    </row>
    <row r="94" spans="1:8" x14ac:dyDescent="0.2">
      <c r="A94" s="92"/>
      <c r="B94" s="92"/>
      <c r="C94" s="96"/>
      <c r="D94" s="92"/>
      <c r="E94" s="92"/>
      <c r="F94" s="97"/>
      <c r="G94" s="97"/>
      <c r="H94" s="82" t="s">
        <v>140</v>
      </c>
    </row>
    <row r="95" spans="1:8" x14ac:dyDescent="0.2">
      <c r="A95" s="92"/>
      <c r="B95" s="92"/>
      <c r="C95" s="93" t="s">
        <v>148</v>
      </c>
      <c r="D95" s="92"/>
      <c r="E95" s="92"/>
      <c r="F95" s="97"/>
      <c r="G95" s="97"/>
      <c r="H95" s="82" t="s">
        <v>140</v>
      </c>
    </row>
    <row r="96" spans="1:8" x14ac:dyDescent="0.2">
      <c r="A96" s="92"/>
      <c r="B96" s="92"/>
      <c r="C96" s="93" t="s">
        <v>10</v>
      </c>
      <c r="D96" s="92"/>
      <c r="E96" s="92"/>
      <c r="F96" s="97"/>
      <c r="G96" s="97"/>
      <c r="H96" s="82" t="s">
        <v>140</v>
      </c>
    </row>
    <row r="97" spans="1:8" x14ac:dyDescent="0.2">
      <c r="A97" s="92"/>
      <c r="B97" s="92"/>
      <c r="C97" s="93" t="s">
        <v>139</v>
      </c>
      <c r="D97" s="92"/>
      <c r="E97" s="92" t="s">
        <v>140</v>
      </c>
      <c r="F97" s="98" t="s">
        <v>142</v>
      </c>
      <c r="G97" s="95">
        <v>0</v>
      </c>
      <c r="H97" s="82" t="s">
        <v>140</v>
      </c>
    </row>
    <row r="98" spans="1:8" x14ac:dyDescent="0.2">
      <c r="A98" s="92"/>
      <c r="B98" s="92"/>
      <c r="C98" s="96"/>
      <c r="D98" s="92"/>
      <c r="E98" s="92"/>
      <c r="F98" s="97"/>
      <c r="G98" s="97"/>
      <c r="H98" s="82" t="s">
        <v>140</v>
      </c>
    </row>
    <row r="99" spans="1:8" x14ac:dyDescent="0.2">
      <c r="A99" s="92"/>
      <c r="B99" s="92"/>
      <c r="C99" s="93" t="s">
        <v>149</v>
      </c>
      <c r="D99" s="92"/>
      <c r="E99" s="92"/>
      <c r="F99" s="92"/>
      <c r="G99" s="92"/>
      <c r="H99" s="82" t="s">
        <v>140</v>
      </c>
    </row>
    <row r="100" spans="1:8" x14ac:dyDescent="0.2">
      <c r="A100" s="92"/>
      <c r="B100" s="92"/>
      <c r="C100" s="93" t="s">
        <v>139</v>
      </c>
      <c r="D100" s="92"/>
      <c r="E100" s="92" t="s">
        <v>140</v>
      </c>
      <c r="F100" s="98" t="s">
        <v>142</v>
      </c>
      <c r="G100" s="95">
        <v>0</v>
      </c>
      <c r="H100" s="82" t="s">
        <v>140</v>
      </c>
    </row>
    <row r="101" spans="1:8" x14ac:dyDescent="0.2">
      <c r="A101" s="92"/>
      <c r="B101" s="92"/>
      <c r="C101" s="96"/>
      <c r="D101" s="92"/>
      <c r="E101" s="92"/>
      <c r="F101" s="97"/>
      <c r="G101" s="97"/>
      <c r="H101" s="82" t="s">
        <v>140</v>
      </c>
    </row>
    <row r="102" spans="1:8" x14ac:dyDescent="0.2">
      <c r="A102" s="92"/>
      <c r="B102" s="92"/>
      <c r="C102" s="93" t="s">
        <v>150</v>
      </c>
      <c r="D102" s="92"/>
      <c r="E102" s="92"/>
      <c r="F102" s="92"/>
      <c r="G102" s="92"/>
      <c r="H102" s="82" t="s">
        <v>140</v>
      </c>
    </row>
    <row r="103" spans="1:8" x14ac:dyDescent="0.2">
      <c r="A103" s="92"/>
      <c r="B103" s="92"/>
      <c r="C103" s="93" t="s">
        <v>139</v>
      </c>
      <c r="D103" s="92"/>
      <c r="E103" s="92" t="s">
        <v>140</v>
      </c>
      <c r="F103" s="98" t="s">
        <v>142</v>
      </c>
      <c r="G103" s="95">
        <v>0</v>
      </c>
      <c r="H103" s="82" t="s">
        <v>140</v>
      </c>
    </row>
    <row r="104" spans="1:8" x14ac:dyDescent="0.2">
      <c r="A104" s="92"/>
      <c r="B104" s="92"/>
      <c r="C104" s="96"/>
      <c r="D104" s="92"/>
      <c r="E104" s="92"/>
      <c r="F104" s="97"/>
      <c r="G104" s="97"/>
      <c r="H104" s="82" t="s">
        <v>140</v>
      </c>
    </row>
    <row r="105" spans="1:8" x14ac:dyDescent="0.2">
      <c r="A105" s="92"/>
      <c r="B105" s="92"/>
      <c r="C105" s="93" t="s">
        <v>151</v>
      </c>
      <c r="D105" s="92"/>
      <c r="E105" s="92"/>
      <c r="F105" s="97"/>
      <c r="G105" s="97"/>
      <c r="H105" s="82" t="s">
        <v>140</v>
      </c>
    </row>
    <row r="106" spans="1:8" x14ac:dyDescent="0.2">
      <c r="A106" s="92"/>
      <c r="B106" s="92"/>
      <c r="C106" s="93" t="s">
        <v>139</v>
      </c>
      <c r="D106" s="92"/>
      <c r="E106" s="92" t="s">
        <v>140</v>
      </c>
      <c r="F106" s="98" t="s">
        <v>142</v>
      </c>
      <c r="G106" s="95">
        <v>0</v>
      </c>
      <c r="H106" s="82" t="s">
        <v>140</v>
      </c>
    </row>
    <row r="107" spans="1:8" x14ac:dyDescent="0.2">
      <c r="A107" s="92"/>
      <c r="B107" s="92"/>
      <c r="C107" s="96"/>
      <c r="D107" s="92"/>
      <c r="E107" s="92"/>
      <c r="F107" s="97"/>
      <c r="G107" s="97"/>
      <c r="H107" s="82" t="s">
        <v>140</v>
      </c>
    </row>
    <row r="108" spans="1:8" x14ac:dyDescent="0.2">
      <c r="A108" s="92"/>
      <c r="B108" s="92"/>
      <c r="C108" s="93" t="s">
        <v>152</v>
      </c>
      <c r="D108" s="92"/>
      <c r="E108" s="92"/>
      <c r="F108" s="94">
        <v>0</v>
      </c>
      <c r="G108" s="95">
        <v>0</v>
      </c>
      <c r="H108" s="82" t="s">
        <v>140</v>
      </c>
    </row>
    <row r="109" spans="1:8" x14ac:dyDescent="0.2">
      <c r="A109" s="92"/>
      <c r="B109" s="92"/>
      <c r="C109" s="96"/>
      <c r="D109" s="92"/>
      <c r="E109" s="92"/>
      <c r="F109" s="97"/>
      <c r="G109" s="97"/>
      <c r="H109" s="82" t="s">
        <v>140</v>
      </c>
    </row>
    <row r="110" spans="1:8" x14ac:dyDescent="0.2">
      <c r="A110" s="92"/>
      <c r="B110" s="92"/>
      <c r="C110" s="93" t="s">
        <v>153</v>
      </c>
      <c r="D110" s="92"/>
      <c r="E110" s="92"/>
      <c r="F110" s="97"/>
      <c r="G110" s="97"/>
      <c r="H110" s="82" t="s">
        <v>140</v>
      </c>
    </row>
    <row r="111" spans="1:8" x14ac:dyDescent="0.2">
      <c r="A111" s="92"/>
      <c r="B111" s="92"/>
      <c r="C111" s="93" t="s">
        <v>154</v>
      </c>
      <c r="D111" s="92"/>
      <c r="E111" s="92"/>
      <c r="F111" s="97"/>
      <c r="G111" s="97"/>
      <c r="H111" s="82" t="s">
        <v>140</v>
      </c>
    </row>
    <row r="112" spans="1:8" x14ac:dyDescent="0.2">
      <c r="A112" s="92"/>
      <c r="B112" s="92"/>
      <c r="C112" s="93" t="s">
        <v>139</v>
      </c>
      <c r="D112" s="92"/>
      <c r="E112" s="92" t="s">
        <v>140</v>
      </c>
      <c r="F112" s="98" t="s">
        <v>142</v>
      </c>
      <c r="G112" s="95">
        <v>0</v>
      </c>
      <c r="H112" s="82" t="s">
        <v>140</v>
      </c>
    </row>
    <row r="113" spans="1:8" x14ac:dyDescent="0.2">
      <c r="A113" s="92"/>
      <c r="B113" s="92"/>
      <c r="C113" s="96"/>
      <c r="D113" s="92"/>
      <c r="E113" s="92"/>
      <c r="F113" s="97"/>
      <c r="G113" s="97"/>
      <c r="H113" s="82" t="s">
        <v>140</v>
      </c>
    </row>
    <row r="114" spans="1:8" x14ac:dyDescent="0.2">
      <c r="A114" s="92"/>
      <c r="B114" s="92"/>
      <c r="C114" s="93" t="s">
        <v>155</v>
      </c>
      <c r="D114" s="92"/>
      <c r="E114" s="92"/>
      <c r="F114" s="97"/>
      <c r="G114" s="97"/>
      <c r="H114" s="82" t="s">
        <v>140</v>
      </c>
    </row>
    <row r="115" spans="1:8" x14ac:dyDescent="0.2">
      <c r="A115" s="92"/>
      <c r="B115" s="92"/>
      <c r="C115" s="93" t="s">
        <v>139</v>
      </c>
      <c r="D115" s="92"/>
      <c r="E115" s="92" t="s">
        <v>140</v>
      </c>
      <c r="F115" s="98" t="s">
        <v>142</v>
      </c>
      <c r="G115" s="95">
        <v>0</v>
      </c>
      <c r="H115" s="82" t="s">
        <v>140</v>
      </c>
    </row>
    <row r="116" spans="1:8" x14ac:dyDescent="0.2">
      <c r="A116" s="92"/>
      <c r="B116" s="92"/>
      <c r="C116" s="96"/>
      <c r="D116" s="92"/>
      <c r="E116" s="92"/>
      <c r="F116" s="97"/>
      <c r="G116" s="97"/>
      <c r="H116" s="82" t="s">
        <v>140</v>
      </c>
    </row>
    <row r="117" spans="1:8" x14ac:dyDescent="0.2">
      <c r="A117" s="92"/>
      <c r="B117" s="92"/>
      <c r="C117" s="93" t="s">
        <v>156</v>
      </c>
      <c r="D117" s="92"/>
      <c r="E117" s="92"/>
      <c r="F117" s="97"/>
      <c r="G117" s="97"/>
      <c r="H117" s="82" t="s">
        <v>140</v>
      </c>
    </row>
    <row r="118" spans="1:8" x14ac:dyDescent="0.2">
      <c r="A118" s="92"/>
      <c r="B118" s="92"/>
      <c r="C118" s="93" t="s">
        <v>139</v>
      </c>
      <c r="D118" s="92"/>
      <c r="E118" s="92" t="s">
        <v>140</v>
      </c>
      <c r="F118" s="98" t="s">
        <v>142</v>
      </c>
      <c r="G118" s="95">
        <v>0</v>
      </c>
      <c r="H118" s="82" t="s">
        <v>140</v>
      </c>
    </row>
    <row r="119" spans="1:8" x14ac:dyDescent="0.2">
      <c r="A119" s="92"/>
      <c r="B119" s="92"/>
      <c r="C119" s="96"/>
      <c r="D119" s="92"/>
      <c r="E119" s="92"/>
      <c r="F119" s="97"/>
      <c r="G119" s="97"/>
      <c r="H119" s="82" t="s">
        <v>140</v>
      </c>
    </row>
    <row r="120" spans="1:8" x14ac:dyDescent="0.2">
      <c r="A120" s="92"/>
      <c r="B120" s="92"/>
      <c r="C120" s="93" t="s">
        <v>157</v>
      </c>
      <c r="D120" s="92"/>
      <c r="E120" s="92"/>
      <c r="F120" s="97"/>
      <c r="G120" s="97"/>
      <c r="H120" s="82" t="s">
        <v>140</v>
      </c>
    </row>
    <row r="121" spans="1:8" x14ac:dyDescent="0.2">
      <c r="A121" s="87">
        <v>1</v>
      </c>
      <c r="B121" s="88"/>
      <c r="C121" s="88" t="s">
        <v>158</v>
      </c>
      <c r="D121" s="88"/>
      <c r="E121" s="99"/>
      <c r="F121" s="90">
        <v>638.52684299800001</v>
      </c>
      <c r="G121" s="91">
        <v>7.3328300000000003E-3</v>
      </c>
      <c r="H121" s="82">
        <v>5.01</v>
      </c>
    </row>
    <row r="122" spans="1:8" x14ac:dyDescent="0.2">
      <c r="A122" s="92"/>
      <c r="B122" s="92"/>
      <c r="C122" s="93" t="s">
        <v>139</v>
      </c>
      <c r="D122" s="92"/>
      <c r="E122" s="92" t="s">
        <v>140</v>
      </c>
      <c r="F122" s="94">
        <v>638.52684299800001</v>
      </c>
      <c r="G122" s="95">
        <v>7.3328300000000003E-3</v>
      </c>
      <c r="H122" s="82" t="s">
        <v>140</v>
      </c>
    </row>
    <row r="123" spans="1:8" x14ac:dyDescent="0.2">
      <c r="A123" s="92"/>
      <c r="B123" s="92"/>
      <c r="C123" s="96"/>
      <c r="D123" s="92"/>
      <c r="E123" s="92"/>
      <c r="F123" s="97"/>
      <c r="G123" s="97"/>
      <c r="H123" s="82" t="s">
        <v>140</v>
      </c>
    </row>
    <row r="124" spans="1:8" x14ac:dyDescent="0.2">
      <c r="A124" s="92"/>
      <c r="B124" s="92"/>
      <c r="C124" s="93" t="s">
        <v>159</v>
      </c>
      <c r="D124" s="92"/>
      <c r="E124" s="92"/>
      <c r="F124" s="94">
        <v>638.52684299800001</v>
      </c>
      <c r="G124" s="95">
        <v>7.3328300000000003E-3</v>
      </c>
      <c r="H124" s="82" t="s">
        <v>140</v>
      </c>
    </row>
    <row r="125" spans="1:8" x14ac:dyDescent="0.2">
      <c r="A125" s="92"/>
      <c r="B125" s="92"/>
      <c r="C125" s="97"/>
      <c r="D125" s="92"/>
      <c r="E125" s="92"/>
      <c r="F125" s="92"/>
      <c r="G125" s="92"/>
      <c r="H125" s="82" t="s">
        <v>140</v>
      </c>
    </row>
    <row r="126" spans="1:8" x14ac:dyDescent="0.2">
      <c r="A126" s="92"/>
      <c r="B126" s="92"/>
      <c r="C126" s="93" t="s">
        <v>160</v>
      </c>
      <c r="D126" s="92"/>
      <c r="E126" s="92"/>
      <c r="F126" s="92"/>
      <c r="G126" s="92"/>
      <c r="H126" s="82" t="s">
        <v>140</v>
      </c>
    </row>
    <row r="127" spans="1:8" x14ac:dyDescent="0.2">
      <c r="A127" s="92"/>
      <c r="B127" s="92"/>
      <c r="C127" s="93" t="s">
        <v>161</v>
      </c>
      <c r="D127" s="92"/>
      <c r="E127" s="92"/>
      <c r="F127" s="92"/>
      <c r="G127" s="92"/>
      <c r="H127" s="82" t="s">
        <v>140</v>
      </c>
    </row>
    <row r="128" spans="1:8" x14ac:dyDescent="0.2">
      <c r="A128" s="92"/>
      <c r="B128" s="92"/>
      <c r="C128" s="93" t="s">
        <v>139</v>
      </c>
      <c r="D128" s="92"/>
      <c r="E128" s="92" t="s">
        <v>140</v>
      </c>
      <c r="F128" s="98" t="s">
        <v>142</v>
      </c>
      <c r="G128" s="95">
        <v>0</v>
      </c>
      <c r="H128" s="82" t="s">
        <v>140</v>
      </c>
    </row>
    <row r="129" spans="1:17" x14ac:dyDescent="0.2">
      <c r="A129" s="92"/>
      <c r="B129" s="92"/>
      <c r="C129" s="96"/>
      <c r="D129" s="92"/>
      <c r="E129" s="92"/>
      <c r="F129" s="97"/>
      <c r="G129" s="97"/>
      <c r="H129" s="82" t="s">
        <v>140</v>
      </c>
    </row>
    <row r="130" spans="1:17" x14ac:dyDescent="0.2">
      <c r="A130" s="92"/>
      <c r="B130" s="92"/>
      <c r="C130" s="93" t="s">
        <v>162</v>
      </c>
      <c r="D130" s="92"/>
      <c r="E130" s="92"/>
      <c r="F130" s="92"/>
      <c r="G130" s="92"/>
      <c r="H130" s="82" t="s">
        <v>140</v>
      </c>
    </row>
    <row r="131" spans="1:17" x14ac:dyDescent="0.2">
      <c r="A131" s="92"/>
      <c r="B131" s="92"/>
      <c r="C131" s="93" t="s">
        <v>163</v>
      </c>
      <c r="D131" s="92"/>
      <c r="E131" s="92"/>
      <c r="F131" s="92"/>
      <c r="G131" s="92"/>
      <c r="H131" s="82" t="s">
        <v>140</v>
      </c>
    </row>
    <row r="132" spans="1:17" x14ac:dyDescent="0.2">
      <c r="A132" s="92"/>
      <c r="B132" s="92"/>
      <c r="C132" s="93" t="s">
        <v>139</v>
      </c>
      <c r="D132" s="92"/>
      <c r="E132" s="92" t="s">
        <v>140</v>
      </c>
      <c r="F132" s="98" t="s">
        <v>142</v>
      </c>
      <c r="G132" s="95">
        <v>0</v>
      </c>
      <c r="H132" s="82" t="s">
        <v>140</v>
      </c>
    </row>
    <row r="133" spans="1:17" x14ac:dyDescent="0.2">
      <c r="A133" s="92"/>
      <c r="B133" s="92"/>
      <c r="C133" s="96"/>
      <c r="D133" s="92"/>
      <c r="E133" s="92"/>
      <c r="F133" s="97"/>
      <c r="G133" s="97"/>
      <c r="H133" s="82" t="s">
        <v>140</v>
      </c>
    </row>
    <row r="134" spans="1:17" x14ac:dyDescent="0.2">
      <c r="A134" s="92"/>
      <c r="B134" s="92"/>
      <c r="C134" s="93" t="s">
        <v>164</v>
      </c>
      <c r="D134" s="92"/>
      <c r="E134" s="92"/>
      <c r="F134" s="97"/>
      <c r="G134" s="97"/>
      <c r="H134" s="82" t="s">
        <v>140</v>
      </c>
    </row>
    <row r="135" spans="1:17" x14ac:dyDescent="0.2">
      <c r="A135" s="92"/>
      <c r="B135" s="92"/>
      <c r="C135" s="93" t="s">
        <v>139</v>
      </c>
      <c r="D135" s="92"/>
      <c r="E135" s="92" t="s">
        <v>140</v>
      </c>
      <c r="F135" s="98" t="s">
        <v>142</v>
      </c>
      <c r="G135" s="95">
        <v>0</v>
      </c>
      <c r="H135" s="82" t="s">
        <v>140</v>
      </c>
    </row>
    <row r="136" spans="1:17" x14ac:dyDescent="0.2">
      <c r="A136" s="92"/>
      <c r="B136" s="92"/>
      <c r="C136" s="96"/>
      <c r="D136" s="92"/>
      <c r="E136" s="92"/>
      <c r="F136" s="97"/>
      <c r="G136" s="97"/>
      <c r="H136" s="82" t="s">
        <v>140</v>
      </c>
    </row>
    <row r="137" spans="1:17" x14ac:dyDescent="0.2">
      <c r="A137" s="99"/>
      <c r="B137" s="88"/>
      <c r="C137" s="88" t="s">
        <v>311</v>
      </c>
      <c r="D137" s="88"/>
      <c r="E137" s="99"/>
      <c r="F137" s="90">
        <v>700.00120349999997</v>
      </c>
      <c r="G137" s="91">
        <v>8.0388000000000005E-3</v>
      </c>
      <c r="H137" s="82" t="s">
        <v>140</v>
      </c>
    </row>
    <row r="138" spans="1:17" x14ac:dyDescent="0.2">
      <c r="A138" s="99"/>
      <c r="B138" s="88"/>
      <c r="C138" s="88" t="s">
        <v>165</v>
      </c>
      <c r="D138" s="88"/>
      <c r="E138" s="99"/>
      <c r="F138" s="90">
        <v>-285.73232138999998</v>
      </c>
      <c r="G138" s="91">
        <v>-3.2813500000000002E-3</v>
      </c>
      <c r="H138" s="82" t="s">
        <v>140</v>
      </c>
    </row>
    <row r="139" spans="1:17" x14ac:dyDescent="0.2">
      <c r="A139" s="96"/>
      <c r="B139" s="96"/>
      <c r="C139" s="93" t="s">
        <v>166</v>
      </c>
      <c r="D139" s="97"/>
      <c r="E139" s="97"/>
      <c r="F139" s="94">
        <v>87077.803262008005</v>
      </c>
      <c r="G139" s="100">
        <v>1.0000000499999999</v>
      </c>
      <c r="H139" s="82" t="s">
        <v>140</v>
      </c>
    </row>
    <row r="140" spans="1:17" x14ac:dyDescent="0.2">
      <c r="A140" s="101"/>
      <c r="B140" s="101"/>
      <c r="C140" s="102"/>
      <c r="D140" s="103"/>
      <c r="E140" s="103"/>
      <c r="F140" s="104"/>
      <c r="G140" s="105"/>
      <c r="H140" s="106"/>
    </row>
    <row r="141" spans="1:17" x14ac:dyDescent="0.2">
      <c r="A141" s="101"/>
      <c r="B141" s="192" t="s">
        <v>933</v>
      </c>
      <c r="C141" s="192"/>
      <c r="D141" s="192"/>
      <c r="E141" s="192"/>
      <c r="F141" s="192"/>
      <c r="G141" s="192"/>
      <c r="H141" s="192"/>
      <c r="J141" s="12"/>
    </row>
    <row r="142" spans="1:17" x14ac:dyDescent="0.2">
      <c r="A142" s="101"/>
      <c r="B142" s="192" t="s">
        <v>934</v>
      </c>
      <c r="C142" s="192"/>
      <c r="D142" s="192"/>
      <c r="E142" s="192"/>
      <c r="F142" s="192"/>
      <c r="G142" s="192"/>
      <c r="H142" s="192"/>
      <c r="J142" s="12"/>
    </row>
    <row r="143" spans="1:17" x14ac:dyDescent="0.2">
      <c r="A143" s="101"/>
      <c r="B143" s="192" t="s">
        <v>935</v>
      </c>
      <c r="C143" s="192"/>
      <c r="D143" s="192"/>
      <c r="E143" s="192"/>
      <c r="F143" s="192"/>
      <c r="G143" s="192"/>
      <c r="H143" s="192"/>
      <c r="J143" s="12"/>
    </row>
    <row r="144" spans="1:17" s="109" customFormat="1" ht="52.5" customHeight="1" x14ac:dyDescent="0.25">
      <c r="A144" s="108"/>
      <c r="B144" s="193" t="s">
        <v>936</v>
      </c>
      <c r="C144" s="193"/>
      <c r="D144" s="193"/>
      <c r="E144" s="193"/>
      <c r="F144" s="193"/>
      <c r="G144" s="193"/>
      <c r="H144" s="193"/>
      <c r="I144"/>
      <c r="J144" s="12"/>
      <c r="K144"/>
      <c r="L144"/>
      <c r="M144"/>
      <c r="N144"/>
      <c r="O144"/>
      <c r="P144"/>
      <c r="Q144"/>
    </row>
    <row r="145" spans="1:10" x14ac:dyDescent="0.2">
      <c r="A145" s="101"/>
      <c r="B145" s="192" t="s">
        <v>937</v>
      </c>
      <c r="C145" s="192"/>
      <c r="D145" s="192"/>
      <c r="E145" s="192"/>
      <c r="F145" s="192"/>
      <c r="G145" s="192"/>
      <c r="H145" s="192"/>
      <c r="J145" s="12"/>
    </row>
    <row r="146" spans="1:10" x14ac:dyDescent="0.2">
      <c r="A146" s="101"/>
      <c r="B146" s="101"/>
      <c r="C146" s="101"/>
      <c r="D146" s="103"/>
      <c r="E146" s="103"/>
      <c r="F146" s="103"/>
      <c r="G146" s="103"/>
    </row>
    <row r="147" spans="1:10" x14ac:dyDescent="0.2">
      <c r="A147" s="101"/>
      <c r="B147" s="195" t="s">
        <v>167</v>
      </c>
      <c r="C147" s="196"/>
      <c r="D147" s="197"/>
      <c r="E147" s="110"/>
      <c r="F147" s="103"/>
      <c r="G147" s="103"/>
    </row>
    <row r="148" spans="1:10" ht="27.75" customHeight="1" x14ac:dyDescent="0.2">
      <c r="A148" s="101"/>
      <c r="B148" s="189" t="s">
        <v>168</v>
      </c>
      <c r="C148" s="190"/>
      <c r="D148" s="81" t="s">
        <v>169</v>
      </c>
      <c r="E148" s="110"/>
      <c r="F148" s="103"/>
      <c r="G148" s="103"/>
    </row>
    <row r="149" spans="1:10" ht="12.75" customHeight="1" x14ac:dyDescent="0.2">
      <c r="A149" s="101"/>
      <c r="B149" s="189" t="s">
        <v>939</v>
      </c>
      <c r="C149" s="190"/>
      <c r="D149" s="81" t="s">
        <v>169</v>
      </c>
      <c r="E149" s="110"/>
      <c r="F149" s="103"/>
      <c r="G149" s="103"/>
    </row>
    <row r="150" spans="1:10" x14ac:dyDescent="0.2">
      <c r="A150" s="101"/>
      <c r="B150" s="189" t="s">
        <v>170</v>
      </c>
      <c r="C150" s="190"/>
      <c r="D150" s="111" t="s">
        <v>140</v>
      </c>
      <c r="E150" s="110"/>
      <c r="F150" s="103"/>
      <c r="G150" s="103"/>
    </row>
    <row r="151" spans="1:10" x14ac:dyDescent="0.2">
      <c r="A151" s="112"/>
      <c r="B151" s="113" t="s">
        <v>140</v>
      </c>
      <c r="C151" s="113" t="s">
        <v>940</v>
      </c>
      <c r="D151" s="113" t="s">
        <v>171</v>
      </c>
      <c r="E151" s="112"/>
      <c r="F151" s="112"/>
      <c r="G151" s="112"/>
      <c r="H151" s="112"/>
      <c r="J151" s="12"/>
    </row>
    <row r="152" spans="1:10" x14ac:dyDescent="0.2">
      <c r="A152" s="112"/>
      <c r="B152" s="114" t="s">
        <v>172</v>
      </c>
      <c r="C152" s="115">
        <v>46234</v>
      </c>
      <c r="D152" s="115">
        <v>46265</v>
      </c>
      <c r="E152" s="112"/>
      <c r="F152" s="112"/>
      <c r="G152" s="112"/>
      <c r="J152" s="12"/>
    </row>
    <row r="153" spans="1:10" x14ac:dyDescent="0.2">
      <c r="A153" s="112"/>
      <c r="B153" s="84" t="s">
        <v>173</v>
      </c>
      <c r="C153" s="116">
        <v>9.9420999999999999</v>
      </c>
      <c r="D153" s="116">
        <v>10.069800000000001</v>
      </c>
      <c r="E153" s="112"/>
      <c r="F153" s="107"/>
      <c r="G153" s="117"/>
    </row>
    <row r="154" spans="1:10" x14ac:dyDescent="0.2">
      <c r="A154" s="112"/>
      <c r="B154" s="84" t="s">
        <v>941</v>
      </c>
      <c r="C154" s="116">
        <v>9.9420999999999999</v>
      </c>
      <c r="D154" s="116">
        <v>10.069800000000001</v>
      </c>
      <c r="E154" s="112"/>
      <c r="F154" s="107"/>
      <c r="G154" s="117"/>
    </row>
    <row r="155" spans="1:10" x14ac:dyDescent="0.2">
      <c r="A155" s="112"/>
      <c r="B155" s="84" t="s">
        <v>174</v>
      </c>
      <c r="C155" s="116">
        <v>9.7797000000000001</v>
      </c>
      <c r="D155" s="116">
        <v>9.8930000000000007</v>
      </c>
      <c r="E155" s="112"/>
      <c r="F155" s="107"/>
      <c r="G155" s="117"/>
    </row>
    <row r="156" spans="1:10" x14ac:dyDescent="0.2">
      <c r="A156" s="112"/>
      <c r="B156" s="84" t="s">
        <v>942</v>
      </c>
      <c r="C156" s="116">
        <v>9.7797000000000001</v>
      </c>
      <c r="D156" s="116">
        <v>9.8930000000000007</v>
      </c>
      <c r="E156" s="112"/>
      <c r="F156" s="107"/>
      <c r="G156" s="117"/>
    </row>
    <row r="157" spans="1:10" x14ac:dyDescent="0.2">
      <c r="A157" s="112"/>
      <c r="B157" s="112"/>
      <c r="C157" s="112"/>
      <c r="D157" s="112"/>
      <c r="E157" s="112"/>
      <c r="F157" s="112"/>
      <c r="G157" s="112"/>
    </row>
    <row r="158" spans="1:10" x14ac:dyDescent="0.2">
      <c r="A158" s="112"/>
      <c r="B158" s="189" t="s">
        <v>943</v>
      </c>
      <c r="C158" s="190"/>
      <c r="D158" s="81" t="s">
        <v>169</v>
      </c>
      <c r="E158" s="112"/>
      <c r="F158" s="112"/>
      <c r="G158" s="112"/>
    </row>
    <row r="159" spans="1:10" x14ac:dyDescent="0.2">
      <c r="A159" s="112"/>
      <c r="B159" s="118"/>
      <c r="C159" s="118"/>
      <c r="D159" s="118"/>
      <c r="E159" s="112"/>
      <c r="F159" s="112"/>
      <c r="G159" s="112"/>
    </row>
    <row r="160" spans="1:10" x14ac:dyDescent="0.2">
      <c r="A160" s="112"/>
      <c r="B160" s="189" t="s">
        <v>176</v>
      </c>
      <c r="C160" s="190"/>
      <c r="D160" s="81" t="s">
        <v>1069</v>
      </c>
      <c r="E160" s="120"/>
      <c r="F160" s="112"/>
      <c r="G160" s="112"/>
    </row>
    <row r="161" spans="1:7" x14ac:dyDescent="0.2">
      <c r="A161" s="112"/>
      <c r="B161" s="189" t="s">
        <v>177</v>
      </c>
      <c r="C161" s="190"/>
      <c r="D161" s="81" t="s">
        <v>169</v>
      </c>
      <c r="E161" s="120"/>
      <c r="F161" s="112"/>
      <c r="G161" s="112"/>
    </row>
    <row r="162" spans="1:7" x14ac:dyDescent="0.2">
      <c r="A162" s="112"/>
      <c r="B162" s="189" t="s">
        <v>178</v>
      </c>
      <c r="C162" s="190"/>
      <c r="D162" s="81" t="s">
        <v>169</v>
      </c>
      <c r="E162" s="120"/>
      <c r="F162" s="112"/>
      <c r="G162" s="112"/>
    </row>
    <row r="163" spans="1:7" x14ac:dyDescent="0.2">
      <c r="A163" s="112"/>
      <c r="B163" s="189" t="s">
        <v>179</v>
      </c>
      <c r="C163" s="190"/>
      <c r="D163" s="121">
        <v>2.1992333603363732</v>
      </c>
      <c r="E163" s="112"/>
      <c r="F163" s="107"/>
      <c r="G163" s="117"/>
    </row>
    <row r="166" spans="1:7" x14ac:dyDescent="0.2">
      <c r="B166" s="191" t="s">
        <v>944</v>
      </c>
      <c r="C166" s="191"/>
    </row>
    <row r="168" spans="1:7" ht="153.75" customHeight="1" x14ac:dyDescent="0.2"/>
    <row r="171" spans="1:7" x14ac:dyDescent="0.2">
      <c r="B171" s="13" t="s">
        <v>945</v>
      </c>
      <c r="C171" s="122"/>
      <c r="D171" s="13"/>
    </row>
    <row r="172" spans="1:7" x14ac:dyDescent="0.2">
      <c r="B172" s="13" t="s">
        <v>1174</v>
      </c>
      <c r="D172" s="13"/>
    </row>
    <row r="173" spans="1:7" ht="165" customHeight="1" x14ac:dyDescent="0.2"/>
    <row r="176" spans="1:7" ht="13.5" x14ac:dyDescent="0.25">
      <c r="B176" s="15"/>
      <c r="C176" s="15"/>
      <c r="D176" s="15"/>
      <c r="E176" s="15"/>
      <c r="F176" s="15"/>
      <c r="G176" s="16" t="s">
        <v>1069</v>
      </c>
    </row>
    <row r="177" spans="2:7" ht="13.5" x14ac:dyDescent="0.25">
      <c r="B177" s="199" t="s">
        <v>1198</v>
      </c>
      <c r="C177" s="199"/>
      <c r="D177" s="199"/>
      <c r="E177" s="199"/>
      <c r="F177" s="199"/>
      <c r="G177" s="199"/>
    </row>
    <row r="178" spans="2:7" ht="13.5" x14ac:dyDescent="0.25">
      <c r="B178" s="199" t="s">
        <v>1199</v>
      </c>
      <c r="C178" s="199"/>
      <c r="D178" s="199"/>
      <c r="E178" s="199"/>
      <c r="F178" s="199"/>
      <c r="G178" s="199"/>
    </row>
    <row r="179" spans="2:7" ht="13.5" x14ac:dyDescent="0.25">
      <c r="B179" s="16"/>
      <c r="C179" s="16"/>
      <c r="D179" s="16"/>
      <c r="E179" s="16"/>
      <c r="F179" s="16"/>
      <c r="G179" s="16"/>
    </row>
    <row r="180" spans="2:7" ht="13.5" x14ac:dyDescent="0.25">
      <c r="B180" s="199" t="s">
        <v>1200</v>
      </c>
      <c r="C180" s="199"/>
      <c r="D180" s="199"/>
      <c r="E180" s="199"/>
      <c r="F180" s="199"/>
      <c r="G180" s="199"/>
    </row>
    <row r="181" spans="2:7" ht="13.5" x14ac:dyDescent="0.25">
      <c r="B181" s="16" t="s">
        <v>1238</v>
      </c>
      <c r="C181" s="15"/>
      <c r="D181" s="15"/>
      <c r="E181" s="15"/>
      <c r="F181" s="15"/>
      <c r="G181" s="15"/>
    </row>
    <row r="182" spans="2:7" ht="13.5" x14ac:dyDescent="0.25">
      <c r="B182" s="15"/>
      <c r="C182" s="15"/>
      <c r="D182" s="15"/>
      <c r="E182" s="15"/>
      <c r="F182" s="15"/>
      <c r="G182" s="17"/>
    </row>
    <row r="183" spans="2:7" ht="13.5" x14ac:dyDescent="0.25">
      <c r="B183" s="16" t="s">
        <v>1239</v>
      </c>
      <c r="C183" s="15"/>
      <c r="D183" s="15"/>
      <c r="E183" s="18"/>
      <c r="F183" s="18"/>
      <c r="G183" s="18"/>
    </row>
    <row r="184" spans="2:7" ht="13.5" x14ac:dyDescent="0.25">
      <c r="B184" s="15"/>
      <c r="C184" s="15"/>
      <c r="D184" s="15"/>
      <c r="E184" s="15"/>
      <c r="F184" s="15"/>
      <c r="G184" s="15"/>
    </row>
    <row r="185" spans="2:7" ht="13.5" x14ac:dyDescent="0.25">
      <c r="B185" s="16" t="s">
        <v>1243</v>
      </c>
      <c r="C185" s="15"/>
      <c r="D185" s="15"/>
      <c r="E185" s="15"/>
      <c r="F185" s="15"/>
      <c r="G185" s="15"/>
    </row>
    <row r="186" spans="2:7" ht="13.5" x14ac:dyDescent="0.25">
      <c r="B186" s="19"/>
      <c r="C186" s="123"/>
      <c r="D186" s="123"/>
      <c r="E186" s="15"/>
      <c r="F186" s="15"/>
      <c r="G186" s="20"/>
    </row>
    <row r="187" spans="2:7" ht="13.5" x14ac:dyDescent="0.25">
      <c r="B187" s="16" t="s">
        <v>1217</v>
      </c>
      <c r="C187" s="123"/>
      <c r="D187" s="15"/>
      <c r="E187" s="15"/>
      <c r="F187" s="15"/>
      <c r="G187" s="15"/>
    </row>
    <row r="188" spans="2:7" ht="13.5" x14ac:dyDescent="0.25">
      <c r="B188" s="19"/>
      <c r="C188" s="123"/>
      <c r="D188" s="15"/>
      <c r="E188" s="15"/>
      <c r="F188" s="15"/>
      <c r="G188" s="15"/>
    </row>
    <row r="189" spans="2:7" ht="67.5" x14ac:dyDescent="0.2">
      <c r="B189" s="21" t="s">
        <v>1202</v>
      </c>
      <c r="C189" s="21" t="s">
        <v>1203</v>
      </c>
      <c r="D189" s="21" t="s">
        <v>1204</v>
      </c>
      <c r="E189" s="22" t="s">
        <v>1205</v>
      </c>
      <c r="F189" s="22" t="s">
        <v>1206</v>
      </c>
      <c r="G189" s="22" t="s">
        <v>1207</v>
      </c>
    </row>
    <row r="190" spans="2:7" ht="13.5" x14ac:dyDescent="0.2">
      <c r="B190" s="23" t="s">
        <v>1219</v>
      </c>
      <c r="C190" s="23" t="s">
        <v>1173</v>
      </c>
      <c r="D190" s="24" t="s">
        <v>1218</v>
      </c>
      <c r="E190" s="25">
        <v>178.66</v>
      </c>
      <c r="F190" s="25">
        <v>178.38</v>
      </c>
      <c r="G190" s="25">
        <v>126.58510350000002</v>
      </c>
    </row>
    <row r="191" spans="2:7" ht="13.5" x14ac:dyDescent="0.25">
      <c r="B191" s="19"/>
      <c r="C191" s="123"/>
      <c r="D191" s="15"/>
      <c r="E191" s="15"/>
      <c r="F191" s="15"/>
      <c r="G191" s="15"/>
    </row>
    <row r="192" spans="2:7" ht="13.5" x14ac:dyDescent="0.25">
      <c r="B192" s="16" t="s">
        <v>1220</v>
      </c>
      <c r="C192" s="15"/>
      <c r="D192" s="15"/>
      <c r="E192" s="15"/>
      <c r="F192" s="15"/>
      <c r="G192" s="15"/>
    </row>
    <row r="193" spans="2:7" ht="13.5" x14ac:dyDescent="0.25">
      <c r="B193" s="15"/>
      <c r="C193" s="15"/>
      <c r="D193" s="15"/>
      <c r="E193" s="15"/>
      <c r="F193" s="15"/>
      <c r="G193" s="15"/>
    </row>
    <row r="194" spans="2:7" ht="13.5" x14ac:dyDescent="0.25">
      <c r="B194" s="26" t="s">
        <v>1202</v>
      </c>
      <c r="C194" s="26" t="s">
        <v>1210</v>
      </c>
      <c r="D194" s="15"/>
      <c r="E194" s="15"/>
      <c r="F194" s="15"/>
      <c r="G194" s="15"/>
    </row>
    <row r="195" spans="2:7" ht="13.5" x14ac:dyDescent="0.25">
      <c r="B195" s="27" t="s">
        <v>1219</v>
      </c>
      <c r="C195" s="28">
        <v>0.80506599999999995</v>
      </c>
      <c r="D195" s="15"/>
      <c r="E195" s="15"/>
      <c r="F195" s="15"/>
      <c r="G195" s="15"/>
    </row>
    <row r="196" spans="2:7" ht="13.5" x14ac:dyDescent="0.25">
      <c r="B196" s="19"/>
      <c r="C196" s="123"/>
      <c r="D196" s="15"/>
      <c r="E196" s="15"/>
      <c r="F196" s="15"/>
      <c r="G196" s="15"/>
    </row>
    <row r="197" spans="2:7" ht="13.5" x14ac:dyDescent="0.25">
      <c r="B197" s="16" t="s">
        <v>1221</v>
      </c>
      <c r="C197" s="15"/>
      <c r="D197" s="15"/>
      <c r="E197" s="15"/>
      <c r="F197" s="15"/>
      <c r="G197" s="15"/>
    </row>
    <row r="198" spans="2:7" ht="13.5" x14ac:dyDescent="0.25">
      <c r="B198" s="16"/>
      <c r="C198" s="15"/>
      <c r="D198" s="15"/>
      <c r="E198" s="15"/>
      <c r="F198" s="15"/>
      <c r="G198" s="15"/>
    </row>
    <row r="199" spans="2:7" ht="135" x14ac:dyDescent="0.2">
      <c r="B199" s="21" t="s">
        <v>1202</v>
      </c>
      <c r="C199" s="22" t="s">
        <v>1212</v>
      </c>
      <c r="D199" s="22" t="s">
        <v>1213</v>
      </c>
      <c r="E199" s="22" t="s">
        <v>1214</v>
      </c>
      <c r="F199" s="22" t="s">
        <v>1222</v>
      </c>
      <c r="G199" s="22" t="s">
        <v>1223</v>
      </c>
    </row>
    <row r="200" spans="2:7" ht="13.5" x14ac:dyDescent="0.25">
      <c r="B200" s="9" t="s">
        <v>1224</v>
      </c>
      <c r="C200" s="29">
        <v>2102</v>
      </c>
      <c r="D200" s="29">
        <v>2102</v>
      </c>
      <c r="E200" s="8">
        <v>11688.76</v>
      </c>
      <c r="F200" s="8">
        <v>11512.65</v>
      </c>
      <c r="G200" s="8">
        <v>-176.11000000000058</v>
      </c>
    </row>
    <row r="201" spans="2:7" ht="13.5" x14ac:dyDescent="0.25">
      <c r="B201" s="30"/>
      <c r="C201" s="31"/>
      <c r="D201" s="31"/>
      <c r="E201" s="32"/>
      <c r="F201" s="32"/>
      <c r="G201" s="32"/>
    </row>
    <row r="202" spans="2:7" ht="13.5" x14ac:dyDescent="0.25">
      <c r="B202" s="16" t="s">
        <v>1225</v>
      </c>
      <c r="C202" s="15"/>
      <c r="D202" s="33"/>
      <c r="E202" s="15"/>
      <c r="F202" s="15"/>
      <c r="G202" s="15"/>
    </row>
    <row r="203" spans="2:7" ht="13.5" x14ac:dyDescent="0.25">
      <c r="B203" s="15"/>
      <c r="C203" s="15"/>
      <c r="D203" s="33"/>
      <c r="E203" s="33"/>
      <c r="F203" s="34"/>
      <c r="G203" s="34"/>
    </row>
    <row r="204" spans="2:7" ht="13.5" x14ac:dyDescent="0.25">
      <c r="B204" s="16" t="s">
        <v>1226</v>
      </c>
      <c r="C204" s="15"/>
      <c r="D204" s="15"/>
      <c r="E204" s="15"/>
      <c r="F204" s="15"/>
      <c r="G204" s="15" t="s">
        <v>1227</v>
      </c>
    </row>
    <row r="205" spans="2:7" ht="13.5" x14ac:dyDescent="0.25">
      <c r="B205" s="15"/>
      <c r="C205" s="35"/>
      <c r="D205" s="36"/>
      <c r="E205" s="15"/>
      <c r="F205" s="15"/>
      <c r="G205" s="15"/>
    </row>
    <row r="206" spans="2:7" ht="13.5" x14ac:dyDescent="0.25">
      <c r="B206" s="16" t="s">
        <v>1228</v>
      </c>
      <c r="C206" s="15"/>
      <c r="D206" s="15"/>
      <c r="E206" s="15"/>
      <c r="F206" s="15"/>
      <c r="G206" s="15"/>
    </row>
    <row r="207" spans="2:7" ht="13.5" x14ac:dyDescent="0.25">
      <c r="B207" s="15"/>
      <c r="C207" s="15"/>
      <c r="D207" s="15"/>
      <c r="E207" s="15"/>
      <c r="F207" s="15"/>
      <c r="G207" s="15"/>
    </row>
    <row r="208" spans="2:7" ht="13.5" x14ac:dyDescent="0.25">
      <c r="B208" s="16" t="s">
        <v>1229</v>
      </c>
      <c r="C208" s="15"/>
      <c r="D208" s="15"/>
      <c r="E208" s="15"/>
      <c r="F208" s="15"/>
      <c r="G208" s="15"/>
    </row>
    <row r="209" spans="2:7" ht="13.5" x14ac:dyDescent="0.25">
      <c r="B209" s="15"/>
      <c r="C209" s="37"/>
      <c r="D209" s="38"/>
      <c r="E209" s="10"/>
      <c r="F209" s="34"/>
      <c r="G209" s="34"/>
    </row>
    <row r="210" spans="2:7" ht="13.5" x14ac:dyDescent="0.25">
      <c r="B210" s="16" t="s">
        <v>1230</v>
      </c>
      <c r="C210" s="15"/>
      <c r="D210" s="15"/>
      <c r="E210" s="15"/>
      <c r="F210" s="15"/>
      <c r="G210" s="15"/>
    </row>
    <row r="211" spans="2:7" ht="13.5" x14ac:dyDescent="0.25">
      <c r="B211" s="19"/>
      <c r="C211" s="36"/>
      <c r="D211" s="15"/>
      <c r="E211" s="15"/>
      <c r="F211" s="15"/>
      <c r="G211" s="15"/>
    </row>
    <row r="212" spans="2:7" ht="13.5" x14ac:dyDescent="0.25">
      <c r="B212" s="16" t="s">
        <v>1231</v>
      </c>
      <c r="C212" s="15"/>
      <c r="D212" s="15"/>
      <c r="E212" s="15"/>
      <c r="F212" s="15"/>
      <c r="G212" s="15"/>
    </row>
    <row r="213" spans="2:7" ht="13.5" x14ac:dyDescent="0.25">
      <c r="B213" s="15"/>
      <c r="C213" s="15"/>
      <c r="D213" s="15"/>
      <c r="E213" s="15"/>
      <c r="F213" s="11"/>
      <c r="G213" s="39"/>
    </row>
    <row r="214" spans="2:7" ht="13.5" x14ac:dyDescent="0.25">
      <c r="B214" s="16" t="s">
        <v>1232</v>
      </c>
      <c r="C214" s="15"/>
      <c r="D214" s="15"/>
      <c r="E214" s="15"/>
      <c r="F214" s="15"/>
      <c r="G214" s="15"/>
    </row>
    <row r="215" spans="2:7" ht="13.5" x14ac:dyDescent="0.25">
      <c r="B215" s="15"/>
      <c r="C215" s="15"/>
      <c r="D215" s="15"/>
      <c r="E215" s="39"/>
      <c r="F215" s="15"/>
      <c r="G215" s="15"/>
    </row>
    <row r="216" spans="2:7" ht="13.5" x14ac:dyDescent="0.25">
      <c r="B216" s="16" t="s">
        <v>1233</v>
      </c>
      <c r="C216" s="15"/>
      <c r="D216" s="15"/>
      <c r="E216" s="39"/>
      <c r="F216" s="15"/>
      <c r="G216" s="40"/>
    </row>
    <row r="217" spans="2:7" ht="13.5" x14ac:dyDescent="0.25">
      <c r="B217" s="15"/>
      <c r="C217" s="15"/>
      <c r="D217" s="15"/>
      <c r="E217" s="39"/>
      <c r="F217" s="15"/>
      <c r="G217" s="15"/>
    </row>
    <row r="218" spans="2:7" ht="13.5" x14ac:dyDescent="0.25">
      <c r="B218" s="16" t="s">
        <v>1234</v>
      </c>
      <c r="C218" s="15"/>
      <c r="D218" s="15"/>
      <c r="E218" s="39"/>
      <c r="F218" s="15"/>
      <c r="G218" s="15"/>
    </row>
    <row r="219" spans="2:7" ht="13.5" x14ac:dyDescent="0.25">
      <c r="B219" s="15"/>
      <c r="C219" s="15"/>
      <c r="D219" s="15"/>
      <c r="E219" s="39"/>
      <c r="F219" s="15"/>
      <c r="G219" s="15"/>
    </row>
    <row r="220" spans="2:7" ht="13.5" x14ac:dyDescent="0.25">
      <c r="B220" s="16" t="s">
        <v>1235</v>
      </c>
      <c r="C220" s="15"/>
      <c r="D220" s="15"/>
      <c r="E220" s="39"/>
      <c r="F220" s="15"/>
      <c r="G220" s="15"/>
    </row>
    <row r="221" spans="2:7" ht="13.5" x14ac:dyDescent="0.25">
      <c r="B221" s="15"/>
      <c r="C221" s="15"/>
      <c r="D221" s="15"/>
      <c r="E221" s="39"/>
      <c r="F221" s="15"/>
      <c r="G221" s="15"/>
    </row>
    <row r="222" spans="2:7" ht="13.5" x14ac:dyDescent="0.25">
      <c r="B222" s="16" t="s">
        <v>1236</v>
      </c>
      <c r="C222" s="15"/>
      <c r="D222" s="15"/>
      <c r="E222" s="39"/>
      <c r="F222" s="15"/>
      <c r="G222" s="15"/>
    </row>
    <row r="223" spans="2:7" ht="13.5" x14ac:dyDescent="0.25">
      <c r="B223" s="15" t="s">
        <v>1237</v>
      </c>
      <c r="C223" s="15"/>
      <c r="D223" s="15"/>
      <c r="E223" s="15"/>
      <c r="F223" s="15"/>
      <c r="G223" s="15"/>
    </row>
    <row r="224" spans="2:7" ht="13.5" x14ac:dyDescent="0.25">
      <c r="B224" s="15"/>
      <c r="C224" s="15"/>
      <c r="D224" s="15"/>
      <c r="E224" s="15"/>
      <c r="F224" s="15"/>
      <c r="G224" s="15"/>
    </row>
    <row r="225" spans="2:7" ht="13.5" x14ac:dyDescent="0.25">
      <c r="B225" s="15"/>
      <c r="C225" s="15"/>
      <c r="D225" s="15"/>
      <c r="E225" s="15"/>
      <c r="F225" s="15"/>
      <c r="G225" s="15"/>
    </row>
    <row r="226" spans="2:7" ht="13.5" x14ac:dyDescent="0.25">
      <c r="B226" s="15"/>
      <c r="C226" s="15"/>
      <c r="D226" s="15"/>
      <c r="E226" s="15"/>
      <c r="F226" s="15"/>
      <c r="G226" s="15"/>
    </row>
    <row r="227" spans="2:7" ht="13.5" x14ac:dyDescent="0.25">
      <c r="B227" s="15"/>
      <c r="C227" s="15"/>
      <c r="D227" s="15"/>
      <c r="E227" s="15"/>
      <c r="F227" s="15"/>
      <c r="G227" s="15"/>
    </row>
    <row r="228" spans="2:7" ht="13.5" x14ac:dyDescent="0.25">
      <c r="B228" s="15"/>
      <c r="C228" s="15"/>
      <c r="D228" s="15"/>
      <c r="E228" s="15"/>
      <c r="F228" s="15"/>
      <c r="G228" s="15"/>
    </row>
  </sheetData>
  <mergeCells count="21">
    <mergeCell ref="B149:C149"/>
    <mergeCell ref="B150:C150"/>
    <mergeCell ref="B158:C158"/>
    <mergeCell ref="B143:H143"/>
    <mergeCell ref="B144:H144"/>
    <mergeCell ref="B145:H145"/>
    <mergeCell ref="B147:D147"/>
    <mergeCell ref="B148:C148"/>
    <mergeCell ref="A1:H1"/>
    <mergeCell ref="A2:H2"/>
    <mergeCell ref="A3:H3"/>
    <mergeCell ref="B141:H141"/>
    <mergeCell ref="B142:H142"/>
    <mergeCell ref="B177:G177"/>
    <mergeCell ref="B178:G178"/>
    <mergeCell ref="B180:G180"/>
    <mergeCell ref="B160:C160"/>
    <mergeCell ref="B161:C161"/>
    <mergeCell ref="B162:C162"/>
    <mergeCell ref="B163:C163"/>
    <mergeCell ref="B166:C166"/>
  </mergeCells>
  <hyperlinks>
    <hyperlink ref="I1" location="Index!B2" display="Index" xr:uid="{913F8373-0B63-403A-8DDE-B7EA3C91D2DD}"/>
  </hyperlinks>
  <pageMargins left="5.000000074505806E-2" right="5.000000074505806E-2" top="0.30000001192092896" bottom="0.20000000298023224" header="0" footer="0"/>
  <pageSetup paperSize="9" orientation="landscape" horizontalDpi="0" verticalDpi="0"/>
  <headerFooter alignWithMargins="0">
    <oddHeader>&amp;L&amp;"Aptos"&amp;10&amp;KFF0000 "Sensitivity: Internal Use Only"&amp;1#_x000D_</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Index</vt:lpstr>
      <vt:lpstr>CAPEXG</vt:lpstr>
      <vt:lpstr>GLOB</vt:lpstr>
      <vt:lpstr>MIDCAP</vt:lpstr>
      <vt:lpstr>MULTIP</vt:lpstr>
      <vt:lpstr>SLTADV3</vt:lpstr>
      <vt:lpstr>SLTADV4</vt:lpstr>
      <vt:lpstr>SLTAX3</vt:lpstr>
      <vt:lpstr>SLTAX4</vt:lpstr>
      <vt:lpstr>SLTAX5</vt:lpstr>
      <vt:lpstr>SLTAX6</vt:lpstr>
      <vt:lpstr>SMILE</vt:lpstr>
      <vt:lpstr>SPAHF</vt:lpstr>
      <vt:lpstr>SPARF</vt:lpstr>
      <vt:lpstr>SPBAF</vt:lpstr>
      <vt:lpstr>SPDYF</vt:lpstr>
      <vt:lpstr>SPESF</vt:lpstr>
      <vt:lpstr>SPFOCUS</vt:lpstr>
      <vt:lpstr>SPMUCF</vt:lpstr>
      <vt:lpstr>SPSN100</vt:lpstr>
      <vt:lpstr>SPTAX</vt:lpstr>
      <vt:lpstr>SRURAL</vt:lpstr>
      <vt:lpstr>SSFUND</vt:lpstr>
      <vt:lpstr>STAX</vt:lpstr>
      <vt:lpstr>SUNBCF</vt:lpstr>
      <vt:lpstr>SUNCYF</vt:lpstr>
      <vt:lpstr>SUNFCF</vt:lpstr>
      <vt:lpstr>SUNFOP</vt:lpstr>
      <vt:lpstr>SUNIPA</vt:lpstr>
      <vt:lpstr>SUNMAF</vt:lpstr>
      <vt:lpstr>SUNMFF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Bala Subramani P - Sundaram Mutual</dc:creator>
  <cp:lastModifiedBy>Bala Subramani P - Sundaram Mutual</cp:lastModifiedBy>
  <dcterms:created xsi:type="dcterms:W3CDTF">2026-09-01T16:02:11Z</dcterms:created>
  <dcterms:modified xsi:type="dcterms:W3CDTF">2026-09-09T13:27:14Z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a6dec7-ad36-4603-99ea-a4fb4d4185bf_Enabled">
    <vt:lpwstr>true</vt:lpwstr>
  </property>
  <property fmtid="{D5CDD505-2E9C-101B-9397-08002B2CF9AE}" pid="3" name="MSIP_Label_3fa6dec7-ad36-4603-99ea-a4fb4d4185bf_SetDate">
    <vt:lpwstr>2026-09-01T16:02:11Z</vt:lpwstr>
  </property>
  <property fmtid="{D5CDD505-2E9C-101B-9397-08002B2CF9AE}" pid="4" name="MSIP_Label_3fa6dec7-ad36-4603-99ea-a4fb4d4185bf_Method">
    <vt:lpwstr>Privileged</vt:lpwstr>
  </property>
  <property fmtid="{D5CDD505-2E9C-101B-9397-08002B2CF9AE}" pid="5" name="MSIP_Label_3fa6dec7-ad36-4603-99ea-a4fb4d4185bf_Name">
    <vt:lpwstr>Internal Use Only</vt:lpwstr>
  </property>
  <property fmtid="{D5CDD505-2E9C-101B-9397-08002B2CF9AE}" pid="6" name="MSIP_Label_3fa6dec7-ad36-4603-99ea-a4fb4d4185bf_SiteId">
    <vt:lpwstr>b8d87d45-aff7-4067-8708-1c35bbaab723</vt:lpwstr>
  </property>
  <property fmtid="{D5CDD505-2E9C-101B-9397-08002B2CF9AE}" pid="7" name="MSIP_Label_3fa6dec7-ad36-4603-99ea-a4fb4d4185bf_ActionId">
    <vt:lpwstr>25f43bc2-5659-4814-a579-e3f3d53b09af</vt:lpwstr>
  </property>
  <property fmtid="{D5CDD505-2E9C-101B-9397-08002B2CF9AE}" pid="8" name="MSIP_Label_3fa6dec7-ad36-4603-99ea-a4fb4d4185bf_ContentBits">
    <vt:lpwstr>1</vt:lpwstr>
  </property>
  <property fmtid="{D5CDD505-2E9C-101B-9397-08002B2CF9AE}" pid="9" name="MSIP_Label_3fa6dec7-ad36-4603-99ea-a4fb4d4185bf_Tag">
    <vt:lpwstr>10, 0, 1, 1</vt:lpwstr>
  </property>
</Properties>
</file>