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U:\Swapna\OPERATIONS\PORTFOLIO\Temp\Final sent\"/>
    </mc:Choice>
  </mc:AlternateContent>
  <xr:revisionPtr revIDLastSave="0" documentId="13_ncr:1_{E358E581-54D0-4288-8CE2-4C100DAC6238}" xr6:coauthVersionLast="47" xr6:coauthVersionMax="47" xr10:uidLastSave="{00000000-0000-0000-0000-000000000000}"/>
  <bookViews>
    <workbookView xWindow="-120" yWindow="-120" windowWidth="29040" windowHeight="15840" tabRatio="784" activeTab="10" xr2:uid="{9D6623A2-97C2-4034-B8BD-27A5D71D17E6}"/>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0" i="9" l="1"/>
  <c r="F11" i="9"/>
  <c r="F28" i="9" s="1"/>
  <c r="F45" i="9" s="1"/>
  <c r="G116" i="8"/>
  <c r="I177" i="7"/>
  <c r="F177" i="7"/>
  <c r="F141" i="7"/>
  <c r="F139" i="7"/>
  <c r="F138" i="7"/>
  <c r="F137" i="7"/>
  <c r="F136" i="7"/>
  <c r="I148" i="6"/>
  <c r="J148" i="6" s="1"/>
  <c r="I147" i="6"/>
  <c r="J147" i="6" s="1"/>
  <c r="I146" i="6"/>
  <c r="J146" i="6" s="1"/>
  <c r="G146" i="6"/>
  <c r="I145" i="6"/>
  <c r="J145" i="6" s="1"/>
  <c r="I194" i="5"/>
  <c r="F194" i="5"/>
  <c r="I160" i="4"/>
  <c r="F160" i="4"/>
  <c r="I155" i="4"/>
  <c r="J155" i="4" s="1"/>
  <c r="I154" i="4"/>
  <c r="J154" i="4" s="1"/>
  <c r="I153" i="4"/>
  <c r="J153" i="4" s="1"/>
  <c r="G88" i="9"/>
  <c r="F88" i="9"/>
  <c r="G77" i="8"/>
  <c r="F77" i="8"/>
  <c r="G126" i="7"/>
  <c r="F126" i="7"/>
  <c r="G89" i="6"/>
  <c r="F89" i="6"/>
  <c r="G156" i="5"/>
  <c r="F156" i="5"/>
  <c r="G98" i="4"/>
  <c r="F98" i="4"/>
  <c r="G117" i="3"/>
  <c r="F117" i="3"/>
  <c r="G100" i="2"/>
  <c r="F100" i="2"/>
  <c r="G101" i="1"/>
  <c r="F101" i="1"/>
  <c r="F98" i="9" l="1"/>
  <c r="G11" i="9" s="1"/>
  <c r="G28" i="9" s="1"/>
  <c r="G45" i="9" s="1"/>
  <c r="G98" i="9" s="1"/>
  <c r="F142" i="7"/>
  <c r="G141" i="7" l="1"/>
  <c r="G142" i="7" s="1"/>
  <c r="H171" i="7"/>
  <c r="H170" i="7"/>
  <c r="H169" i="7"/>
  <c r="H168" i="7"/>
</calcChain>
</file>

<file path=xl/sharedStrings.xml><?xml version="1.0" encoding="utf-8"?>
<sst xmlns="http://schemas.openxmlformats.org/spreadsheetml/2006/main" count="3366" uniqueCount="779">
  <si>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</si>
  <si>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</si>
  <si>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</si>
  <si>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</si>
  <si>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</si>
  <si>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</si>
  <si>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</si>
  <si>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</si>
  <si>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</si>
  <si>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</si>
  <si>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</si>
  <si>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</si>
  <si>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</si>
  <si>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</si>
  <si>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</si>
  <si>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</si>
  <si>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</si>
  <si>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</si>
  <si>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</si>
  <si>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</si>
  <si>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</si>
  <si>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</si>
  <si>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</si>
  <si>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</si>
  <si>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INE261F08EO7</t>
  </si>
  <si>
    <t>National Bank for Agriculture &amp; Rural Development - 7.48% - 15/09/2028</t>
  </si>
  <si>
    <t>INE053F08411</t>
  </si>
  <si>
    <t>Indian Railway Finance Corporation Ltd - 7.37% - 31/07/2029</t>
  </si>
  <si>
    <t>ICRA AAA</t>
  </si>
  <si>
    <t>INE115A07QJ2</t>
  </si>
  <si>
    <t>LIC Housing Finance Ltd - 7.7% - 16/05/2028**</t>
  </si>
  <si>
    <t>INE261F08EH1</t>
  </si>
  <si>
    <t>National Bank for Agriculture &amp; Rural Development - 7.62% - 10/05/2029**</t>
  </si>
  <si>
    <t>INE040A08930</t>
  </si>
  <si>
    <t>HDFC Bank Ltd (Prev HDFC Ltd) - 7.65% - 25/05/2033**</t>
  </si>
  <si>
    <t>INE020B08EK4</t>
  </si>
  <si>
    <t>REC LTD - 7.46% - 30/06/2028**</t>
  </si>
  <si>
    <t>INE115A07QY1</t>
  </si>
  <si>
    <t>LIC Housing Finance Ltd - 7.57% - 18/10/2029**</t>
  </si>
  <si>
    <t>INE041007167</t>
  </si>
  <si>
    <t>Embassy Office Parks REIT - 7.21% - 17/03/2028**</t>
  </si>
  <si>
    <t>INE916DA7TD8</t>
  </si>
  <si>
    <t>Kotak Mahindra Prime Ltd - 7.299% - 22/09/2028</t>
  </si>
  <si>
    <t>INE020B08FX4</t>
  </si>
  <si>
    <t>REC LTD - 6.37% - 31/03/2027**</t>
  </si>
  <si>
    <t>INE134E08MX3</t>
  </si>
  <si>
    <t>Power Finance Corporation Ltd - 7.6% - 13/04/2029</t>
  </si>
  <si>
    <t>INE242A08544</t>
  </si>
  <si>
    <t>Indian Oil Corporation Ltd - 7.44% - 25/11/2027**</t>
  </si>
  <si>
    <t>INE296A07SV1</t>
  </si>
  <si>
    <t>Bajaj Finance Ltd - 7.82% - 31/01/2034**</t>
  </si>
  <si>
    <t>INE756I07FB6</t>
  </si>
  <si>
    <t>HDB Financial Services Ltd - 7.9611% - 05/01/2028</t>
  </si>
  <si>
    <t>INE557F08FS6</t>
  </si>
  <si>
    <t>National Housing Bank - 7.4% - 16/07/2026**</t>
  </si>
  <si>
    <t>INE296A07TJ4</t>
  </si>
  <si>
    <t>Bajaj Finance Ltd - 7.3763% - 26/06/2028**</t>
  </si>
  <si>
    <t>INE020B08EP3</t>
  </si>
  <si>
    <t>REC LTD - 7.77% - 30/09/2026**</t>
  </si>
  <si>
    <t>INE134E08IO0</t>
  </si>
  <si>
    <t>Power Finance Corporation Ltd - 7.23% - 05/01/2027**</t>
  </si>
  <si>
    <t>INE752E08783</t>
  </si>
  <si>
    <t>Power Grid Corporation of India Ltd - 6.94% - 15/04/2035**</t>
  </si>
  <si>
    <t>INE756I07FG5</t>
  </si>
  <si>
    <t>HDB Financial Services Ltd - 7.4091% - 05/06/2028**</t>
  </si>
  <si>
    <t>INE134E08NS1</t>
  </si>
  <si>
    <t>Power Finance Corporation Ltd - 6.61% - 15/07/2028</t>
  </si>
  <si>
    <t>INE115A07MW4</t>
  </si>
  <si>
    <t>LIC Housing Finance Ltd - 7.95% - 29/01/2028**</t>
  </si>
  <si>
    <t>INE756I07EX3</t>
  </si>
  <si>
    <t>HDB Financial Services Ltd - 8.2378% - 06/04/2027**</t>
  </si>
  <si>
    <t>INE556F08KH1</t>
  </si>
  <si>
    <t>Small Industries Development Bank of India - 7.43% - 31/08/2026</t>
  </si>
  <si>
    <t>INE296A07SU3</t>
  </si>
  <si>
    <t>Bajaj Finance Ltd - 7.87% - 08/02/2034**</t>
  </si>
  <si>
    <t>INE556F08KP4</t>
  </si>
  <si>
    <t>Small Industries Development Bank of India - 7.68% - 10/08/2027**</t>
  </si>
  <si>
    <t>INE020B08FW6</t>
  </si>
  <si>
    <t>REC LTD - 6.52% - 31/01/2028**</t>
  </si>
  <si>
    <t>(b) Privately Placed / Unlisted</t>
  </si>
  <si>
    <t>(c) Govt Security</t>
  </si>
  <si>
    <t>IN0020250026</t>
  </si>
  <si>
    <t>6.33% Central Government Securities 05/05/2035</t>
  </si>
  <si>
    <t>Sovereign</t>
  </si>
  <si>
    <t>IN0020250042</t>
  </si>
  <si>
    <t>6.68% Central Government Securities 07/07/2040</t>
  </si>
  <si>
    <t>IN3120240400</t>
  </si>
  <si>
    <t>6.96% Tamil Nadu State Government Securities - 04/12/2028</t>
  </si>
  <si>
    <t>IN0020240126</t>
  </si>
  <si>
    <t>6.79% Central Government Securities 07/10/2034</t>
  </si>
  <si>
    <t>IN0020230135</t>
  </si>
  <si>
    <t>7.32% Government Securities-13/11/2030</t>
  </si>
  <si>
    <t>IN1920230100</t>
  </si>
  <si>
    <t>7.72% Karnataka State Government Securities - 06/12/2035</t>
  </si>
  <si>
    <t>IN0020250018</t>
  </si>
  <si>
    <t>6.90% Central Government Securities 15/04/2065</t>
  </si>
  <si>
    <t>IN0020250059</t>
  </si>
  <si>
    <t>6.28% Central Government Securities 14/07/2032</t>
  </si>
  <si>
    <t>IN0020230077</t>
  </si>
  <si>
    <t>7.18%  Government Securities - 24/07/2037</t>
  </si>
  <si>
    <t>IN0020230051</t>
  </si>
  <si>
    <t>7.30% Government Securities - 19/06/2053</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</si>
  <si>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</si>
  <si>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</si>
  <si>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</si>
  <si>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</si>
  <si>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</si>
  <si>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</si>
  <si>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</si>
  <si>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</si>
  <si>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</si>
  <si>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</si>
  <si>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</si>
  <si>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</si>
  <si>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</si>
  <si>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</si>
  <si>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</si>
  <si>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</si>
  <si>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</si>
  <si>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</si>
  <si>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</si>
  <si>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</si>
  <si>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</si>
  <si>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</si>
  <si>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</si>
  <si>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</si>
  <si>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</si>
  <si>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</si>
  <si>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</si>
  <si>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</si>
  <si>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</si>
  <si>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</si>
  <si>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INE020B08EA5</t>
  </si>
  <si>
    <t>REC LTD - 7.55% - 31/03/2028**</t>
  </si>
  <si>
    <t>INE040A08955</t>
  </si>
  <si>
    <t>HDFC Bank Ltd - 7.7% - 16/05/2028</t>
  </si>
  <si>
    <t>INE031A08962</t>
  </si>
  <si>
    <t>Housing &amp; Urban Development Corporation Ltd - 6.9% - 23/04/2032**</t>
  </si>
  <si>
    <t>INE557F08FY4</t>
  </si>
  <si>
    <t>National Housing Bank - 7.59% - 14/07/2027**</t>
  </si>
  <si>
    <t>INE514E08GE8</t>
  </si>
  <si>
    <t>Export Import Bank of India - 7.35% - 27/07/2028**</t>
  </si>
  <si>
    <t>INE752E08734</t>
  </si>
  <si>
    <t>Power Grid Corporation of India Ltd - 7.35% - 12/03/2034**</t>
  </si>
  <si>
    <t>INE261F08EM1</t>
  </si>
  <si>
    <t>National Bank for Agriculture &amp; Rural Development - 7.53% - 24/03/2028</t>
  </si>
  <si>
    <t>INE134E08NW3</t>
  </si>
  <si>
    <t>Power Finance Corporation Ltd - 6.73% - 15/10/2027</t>
  </si>
  <si>
    <t>INE296A07TM8</t>
  </si>
  <si>
    <t>Bajaj Finance Ltd - 7.11% - 10/07/2028**</t>
  </si>
  <si>
    <t>INE261F08EF5</t>
  </si>
  <si>
    <t>National Bank for Agriculture &amp; Rural Development - 7.8% - 15/03/2027</t>
  </si>
  <si>
    <t>INE020B08FL9</t>
  </si>
  <si>
    <t>REC LTD - 7.34% - 30/04/2030**</t>
  </si>
  <si>
    <t>INE053F08338</t>
  </si>
  <si>
    <t>Indian Railway Finance Corporation Ltd - 7.68% - 24/11/2026**</t>
  </si>
  <si>
    <t>IN0020240027</t>
  </si>
  <si>
    <t>7.23% Central Government Securities 15/04/2039</t>
  </si>
  <si>
    <t>INE514E16CJ9</t>
  </si>
  <si>
    <t>Export Import Bank of India - 04/03/2026**</t>
  </si>
  <si>
    <t>CRISIL A1+</t>
  </si>
  <si>
    <t>INE514E16CK7</t>
  </si>
  <si>
    <t>Export Import Bank of India - 20/03/2026**</t>
  </si>
  <si>
    <t>Sundaram Money Market Fund</t>
  </si>
  <si>
    <t>IN3120160053</t>
  </si>
  <si>
    <t>8.07% Tamil Nadu State Development Loan - 15/06/2026</t>
  </si>
  <si>
    <t>IN3120150187</t>
  </si>
  <si>
    <t>8.38% Tamil Nadu State Development Loan - 27/01/2026</t>
  </si>
  <si>
    <t>IN1520160038</t>
  </si>
  <si>
    <t>7.98% Gujarat State Development Loan - 11/05/2026</t>
  </si>
  <si>
    <t>INE160A16RK5</t>
  </si>
  <si>
    <t>Punjab National Bank - 18/03/2026</t>
  </si>
  <si>
    <t>INE028A16JH7</t>
  </si>
  <si>
    <t>Bank of Baroda - 27/01/2026**</t>
  </si>
  <si>
    <t>IND A1+</t>
  </si>
  <si>
    <t>INE261F16942</t>
  </si>
  <si>
    <t>National Bank for Agriculture &amp; Rural Development - 06/02/2026**</t>
  </si>
  <si>
    <t>INE084A16DC4</t>
  </si>
  <si>
    <t>Bank of India - 06/02/2026**</t>
  </si>
  <si>
    <t>INE562A16OG7</t>
  </si>
  <si>
    <t>Indian Bank - 06/03/2026**</t>
  </si>
  <si>
    <t>INE261F16975</t>
  </si>
  <si>
    <t>National Bank for Agriculture &amp; Rural Development - 10/03/2026</t>
  </si>
  <si>
    <t>INE562A16OI3</t>
  </si>
  <si>
    <t>Indian Bank - 12/03/2026</t>
  </si>
  <si>
    <t>INE237A168Z9</t>
  </si>
  <si>
    <t>Kotak Mahindra Bank Ltd - 19/03/2026**</t>
  </si>
  <si>
    <t>INE238AD6BC1</t>
  </si>
  <si>
    <t>Axis Bank Ltd - 10/08/2026**</t>
  </si>
  <si>
    <t>INE040A16HN4</t>
  </si>
  <si>
    <t>HDFC Bank Ltd - 11/09/2026</t>
  </si>
  <si>
    <t>INE556F16BG5</t>
  </si>
  <si>
    <t>Small Industries Development Bank of India - 26/03/2026**</t>
  </si>
  <si>
    <t>INE556F16BB6</t>
  </si>
  <si>
    <t>Small Industries Development Bank of India - 27/02/2026**</t>
  </si>
  <si>
    <t>INE261F16967</t>
  </si>
  <si>
    <t>National Bank for Agriculture &amp; Rural Development - 27/02/2026**</t>
  </si>
  <si>
    <t>INE040A16GS5</t>
  </si>
  <si>
    <t>HDFC Bank Ltd - 24/03/2026**</t>
  </si>
  <si>
    <t>INE238AD6AM2</t>
  </si>
  <si>
    <t>Axis Bank Ltd - 04/02/2026**</t>
  </si>
  <si>
    <t>INE095A16X85</t>
  </si>
  <si>
    <t>IndusInd Bank Ltd - 05/12/2025**</t>
  </si>
  <si>
    <t>INE476A16A24</t>
  </si>
  <si>
    <t>Canara Bank - 03/02/2026**</t>
  </si>
  <si>
    <t>INE562A16OA0</t>
  </si>
  <si>
    <t>Indian Bank - 04/02/2026</t>
  </si>
  <si>
    <t>INE237A165Z5</t>
  </si>
  <si>
    <t>Kotak Mahindra Bank Ltd - 18/02/2026**</t>
  </si>
  <si>
    <t>INE261F16959</t>
  </si>
  <si>
    <t>National Bank for Agriculture &amp; Rural Development - 17/02/2026</t>
  </si>
  <si>
    <t>INE008A16X99</t>
  </si>
  <si>
    <t>IDBI Bank Ltd - 23/02/2026**</t>
  </si>
  <si>
    <t>INE237A166Z3</t>
  </si>
  <si>
    <t>Kotak Mahindra Bank Ltd - 27/02/2026**</t>
  </si>
  <si>
    <t>INE237A167Z1</t>
  </si>
  <si>
    <t>Kotak Mahindra Bank Ltd - 13/03/2026**</t>
  </si>
  <si>
    <t>INE476A16B31</t>
  </si>
  <si>
    <t>Canara Bank - 13/03/2026**</t>
  </si>
  <si>
    <t>INE040A16GW7</t>
  </si>
  <si>
    <t>HDFC Bank Ltd - 19/05/2026**</t>
  </si>
  <si>
    <t>INE238AD6AT7</t>
  </si>
  <si>
    <t>Axis Bank Ltd - 11/06/2026**</t>
  </si>
  <si>
    <t>INE092T16XX1</t>
  </si>
  <si>
    <t>IDFC First Bank Ltd - 23/01/2026**</t>
  </si>
  <si>
    <t>INE476A16A65</t>
  </si>
  <si>
    <t>Canara Bank - 24/02/2026**</t>
  </si>
  <si>
    <t>INE556F16BA8</t>
  </si>
  <si>
    <t>Small Industries Development Bank of India - 06/02/2026**</t>
  </si>
  <si>
    <t>INE849D14HW8</t>
  </si>
  <si>
    <t>ICICI Securities Primary Dealership Ltd - 10/02/2026**</t>
  </si>
  <si>
    <t>INE756I14FC0</t>
  </si>
  <si>
    <t>HDB Financial Services Ltd - 04/03/2026**</t>
  </si>
  <si>
    <t>INE041014064</t>
  </si>
  <si>
    <t>Embassy Office Parks REIT - 20/03/2026**</t>
  </si>
  <si>
    <t>INE879F14LJ9</t>
  </si>
  <si>
    <t>Infina Finance Pvt Ltd - 13/03/2026**</t>
  </si>
  <si>
    <t>INE763G14XJ8</t>
  </si>
  <si>
    <t>ICICI Securities Ltd - 03/03/2026**</t>
  </si>
  <si>
    <t>INE144H14HG8</t>
  </si>
  <si>
    <t>Deutsche Investments India Private Ltd - 22/12/2025**</t>
  </si>
  <si>
    <t>INE144H14HQ7</t>
  </si>
  <si>
    <t>Deutsche Investments India Private Ltd - 27/02/2026**</t>
  </si>
  <si>
    <t>INE121A14XO2</t>
  </si>
  <si>
    <t>Cholamandalam Investment and Finance Company Ltd - 26/05/2026**</t>
  </si>
  <si>
    <t>INE115A14FJ1</t>
  </si>
  <si>
    <t>LIC Housing Finance Ltd - 18/02/2026**</t>
  </si>
  <si>
    <t>INE763G14XI0</t>
  </si>
  <si>
    <t>ICICI Securities Ltd - 27/02/2026**</t>
  </si>
  <si>
    <t>INE338I14JI6</t>
  </si>
  <si>
    <t>Motilal Oswal Financial Services Ltd - 25/02/2026**</t>
  </si>
  <si>
    <t>INE763G14YJ6</t>
  </si>
  <si>
    <t>ICICI Securities Ltd - 15/05/2026**</t>
  </si>
  <si>
    <t>INE09OL14HG3</t>
  </si>
  <si>
    <t>Birla Group Holdings Pvt Ltd - 22/05/2026**</t>
  </si>
  <si>
    <t>INE790I14GC7</t>
  </si>
  <si>
    <t>HSBC InvestDirect Financial Services India Limited - 13/02/2026**</t>
  </si>
  <si>
    <t>INE121A14XG8</t>
  </si>
  <si>
    <t>Cholamandalam Investment and Finance Company Ltd - 14/11/2025**</t>
  </si>
  <si>
    <t>INE338I14JF2</t>
  </si>
  <si>
    <t>Motilal Oswal Financial Services Ltd - 06/02/2026**</t>
  </si>
  <si>
    <t>INE121A14XK0</t>
  </si>
  <si>
    <t>Cholamandalam Investment and Finance Company Ltd - 22/05/2026**</t>
  </si>
  <si>
    <t>IN002024Z305</t>
  </si>
  <si>
    <t>364 Days - T Bill - 06/11/2025</t>
  </si>
  <si>
    <t>IN002025Y198</t>
  </si>
  <si>
    <t>182 Days - T Bill - 05/02/2026</t>
  </si>
  <si>
    <t>IN002024Z453</t>
  </si>
  <si>
    <t>364 Days - T Bill - 20/02/2026</t>
  </si>
  <si>
    <t>Sundaram Low Duration Fund</t>
  </si>
  <si>
    <t>INE936D07174</t>
  </si>
  <si>
    <t>Jamnagar Utilities and Power Pvt Ltd - 6.4% - 29/09/2026**</t>
  </si>
  <si>
    <t>INE403D08231</t>
  </si>
  <si>
    <t>Bharti Telecom Ltd - 8.65% - 05/11/2027</t>
  </si>
  <si>
    <t>INE477A07373</t>
  </si>
  <si>
    <t>Can Fin Homes Ltd - 8.45% - 27/05/2026**</t>
  </si>
  <si>
    <t>IND AA+</t>
  </si>
  <si>
    <t>INE721A07SB0</t>
  </si>
  <si>
    <t>Shriram Finance Ltd - 9.2% - 22/05/2026**</t>
  </si>
  <si>
    <t>CRISIL AA+</t>
  </si>
  <si>
    <t>INE020B08ED9</t>
  </si>
  <si>
    <t>REC LTD - 7.56% - 30/06/2026**</t>
  </si>
  <si>
    <t>INE403D08181</t>
  </si>
  <si>
    <t>Bharti Telecom Ltd - 8.9% - 04/12/2025**</t>
  </si>
  <si>
    <t>INE572E07183</t>
  </si>
  <si>
    <t>PNB Housing Finance Ltd - 8.15% - 29/07/2027**</t>
  </si>
  <si>
    <t>CARE AA+</t>
  </si>
  <si>
    <t>INE414G07II5</t>
  </si>
  <si>
    <t>Muthoot Finance Ltd - 8.4% - 28/08/2028**</t>
  </si>
  <si>
    <t>ICRA AA+</t>
  </si>
  <si>
    <t>INE134E08IE1</t>
  </si>
  <si>
    <t>Power Finance Corporation Ltd - 8.03% - 02/05/2026</t>
  </si>
  <si>
    <t>INE523H07CB9</t>
  </si>
  <si>
    <t>JM Financial Products Ltd - 8.92% - 16/11/2026**</t>
  </si>
  <si>
    <t>CRISIL AA</t>
  </si>
  <si>
    <t>INE477A07415</t>
  </si>
  <si>
    <t>Can Fin Homes Ltd - 8.09% - 04/01/2027**</t>
  </si>
  <si>
    <t>INE233A08121</t>
  </si>
  <si>
    <t>Godrej Industries Ltd - 8.36% - 28/08/2026**</t>
  </si>
  <si>
    <t>INE261F08EI9</t>
  </si>
  <si>
    <t>National Bank for Agriculture &amp; Rural Development - 7.7% - 30/09/2027</t>
  </si>
  <si>
    <t>INE020B08FF1</t>
  </si>
  <si>
    <t>REC LTD - 7.56% - 31/08/2027**</t>
  </si>
  <si>
    <t>INE121A07QT9</t>
  </si>
  <si>
    <t>Cholamandalam Investment and Finance Company Ltd - 8.45% - 21/11/2025**</t>
  </si>
  <si>
    <t>INE414G07JL7</t>
  </si>
  <si>
    <t>Muthoot Finance Ltd - 8.65% - 31/01/2028**</t>
  </si>
  <si>
    <t>IN0020240050</t>
  </si>
  <si>
    <t>7.04% Central Government Securities 03/06/2029</t>
  </si>
  <si>
    <t>IN0020220037</t>
  </si>
  <si>
    <t>7.38% Central Government Securities 20/06/2027</t>
  </si>
  <si>
    <t>INE028A16JM7</t>
  </si>
  <si>
    <t>Bank of Baroda - 06/02/2026**</t>
  </si>
  <si>
    <t>INE476A16ZQ5</t>
  </si>
  <si>
    <t>Canara Bank - 12/12/2025**</t>
  </si>
  <si>
    <t>INE040A16GF2</t>
  </si>
  <si>
    <t>HDFC Bank Ltd - 06/02/2026**</t>
  </si>
  <si>
    <t>INE261F16AA7</t>
  </si>
  <si>
    <t>National Bank for Agriculture &amp; Rural Development - 25/03/2026**</t>
  </si>
  <si>
    <t>IN002025Y214</t>
  </si>
  <si>
    <t>182 Days - T Bill - 19/02/2026</t>
  </si>
  <si>
    <t>Sundaram Liquid Fund</t>
  </si>
  <si>
    <t>INE477A07357</t>
  </si>
  <si>
    <t>Can Fin Homes Ltd - 7.8% - 24/11/2025**</t>
  </si>
  <si>
    <t>INE562A16PC3</t>
  </si>
  <si>
    <t>Indian Bank - 16/10/2025**</t>
  </si>
  <si>
    <t>INE238AD6AX9</t>
  </si>
  <si>
    <t>Axis Bank Ltd - 16/12/2025**</t>
  </si>
  <si>
    <t>INE692A16JU3</t>
  </si>
  <si>
    <t>Union Bank of India - 22/12/2025**</t>
  </si>
  <si>
    <t>ICRA A1+</t>
  </si>
  <si>
    <t>INE028A16JP0</t>
  </si>
  <si>
    <t>Bank of Baroda - 17/11/2025**</t>
  </si>
  <si>
    <t>INE040A16HG8</t>
  </si>
  <si>
    <t>HDFC Bank Ltd - 18/11/2025**</t>
  </si>
  <si>
    <t>INE238AD6AA7</t>
  </si>
  <si>
    <t>Axis Bank Ltd - 18/11/2025**</t>
  </si>
  <si>
    <t>INE476A16D62</t>
  </si>
  <si>
    <t>Canara Bank - 19/11/2025**</t>
  </si>
  <si>
    <t>INE171A16MK3</t>
  </si>
  <si>
    <t>The Federal Bank Ltd - 25/11/2025**</t>
  </si>
  <si>
    <t>INE692A16IC3</t>
  </si>
  <si>
    <t>Union Bank of India - 04/12/2025**</t>
  </si>
  <si>
    <t>INE562A16PM2</t>
  </si>
  <si>
    <t>Indian Bank - 17/12/2025**</t>
  </si>
  <si>
    <t>INE691A16LY3</t>
  </si>
  <si>
    <t>UCO Bank - 19/12/2025**</t>
  </si>
  <si>
    <t>INE084A16EI9</t>
  </si>
  <si>
    <t>Bank of India - 19/12/2025**</t>
  </si>
  <si>
    <t>INE040A16HQ7</t>
  </si>
  <si>
    <t>HDFC Bank Ltd - 22/12/2025</t>
  </si>
  <si>
    <t>INE028A16KB8</t>
  </si>
  <si>
    <t>Bank of Baroda - 26/12/2025**</t>
  </si>
  <si>
    <t>INE476A16ZW3</t>
  </si>
  <si>
    <t>Canara Bank - 26/12/2025**</t>
  </si>
  <si>
    <t>INE040A16FR9</t>
  </si>
  <si>
    <t>HDFC Bank Ltd - 04/11/2025**</t>
  </si>
  <si>
    <t>INE092T16XP7</t>
  </si>
  <si>
    <t>IDFC First Bank Ltd - 10/11/2025**</t>
  </si>
  <si>
    <t>INE028A16JS4</t>
  </si>
  <si>
    <t>Bank of Baroda - 02/12/2025**</t>
  </si>
  <si>
    <t>INE692A16ID1</t>
  </si>
  <si>
    <t>Union Bank of India - 05/12/2025</t>
  </si>
  <si>
    <t>INE160A16QM3</t>
  </si>
  <si>
    <t>Punjab National Bank - 05/12/2025**</t>
  </si>
  <si>
    <t>INE028A16KD4</t>
  </si>
  <si>
    <t>Bank of Baroda - 22/12/2025**</t>
  </si>
  <si>
    <t>INE556F16AV6</t>
  </si>
  <si>
    <t>Small Industries Development Bank of India - 23/10/2025**</t>
  </si>
  <si>
    <t>INE476A16D88</t>
  </si>
  <si>
    <t>Canara Bank - 27/11/2025</t>
  </si>
  <si>
    <t>INE476A16ZO0</t>
  </si>
  <si>
    <t>Canara Bank - 04/12/2025**</t>
  </si>
  <si>
    <t>INE084A16EF5</t>
  </si>
  <si>
    <t>Bank of India - 04/12/2025**</t>
  </si>
  <si>
    <t>INE556F16AX2</t>
  </si>
  <si>
    <t>Small Industries Development Bank of India - 05/12/2025</t>
  </si>
  <si>
    <t>INE028A16JE4</t>
  </si>
  <si>
    <t>Bank of Baroda - 10/12/2025**</t>
  </si>
  <si>
    <t>INE008A16Y56</t>
  </si>
  <si>
    <t>IDBI Bank Ltd - 10/12/2025**</t>
  </si>
  <si>
    <t>INE160A16QL5</t>
  </si>
  <si>
    <t>Punjab National Bank - 11/12/2025</t>
  </si>
  <si>
    <t>INE028A16HY6</t>
  </si>
  <si>
    <t>Bank of Baroda - 12/12/2025</t>
  </si>
  <si>
    <t>INE238AD6BG2</t>
  </si>
  <si>
    <t>Axis Bank Ltd - 12/12/2025**</t>
  </si>
  <si>
    <t>INE238AD6942</t>
  </si>
  <si>
    <t>Axis Bank Ltd - 10/10/2025</t>
  </si>
  <si>
    <t>INE556F16AW4</t>
  </si>
  <si>
    <t>Small Industries Development Bank of India - 07/11/2025**</t>
  </si>
  <si>
    <t>INE261F14OI6</t>
  </si>
  <si>
    <t>National Bank for Agriculture &amp; Rural Development - 19/11/2025**</t>
  </si>
  <si>
    <t>INE245A14KD9</t>
  </si>
  <si>
    <t>TATA Power Company Ltd - 27/11/2025**</t>
  </si>
  <si>
    <t>INE556F14LH7</t>
  </si>
  <si>
    <t>Small Industries Development Bank of India - 24/10/2025</t>
  </si>
  <si>
    <t>INE514E14ST9</t>
  </si>
  <si>
    <t>Export Import Bank of India - 24/10/2025**</t>
  </si>
  <si>
    <t>INE929O14DU8</t>
  </si>
  <si>
    <t>Reliance Retail Ventures Ltd - 13/11/2025**</t>
  </si>
  <si>
    <t>INE514E14SJ0</t>
  </si>
  <si>
    <t>Export Import Bank of India - 17/11/2025**</t>
  </si>
  <si>
    <t>INE02FN14598</t>
  </si>
  <si>
    <t>IGH Holdings Private Limited - 12/11/2025**</t>
  </si>
  <si>
    <t>INE081A14GE4</t>
  </si>
  <si>
    <t>Tata Steel Ltd - 11/12/2025**</t>
  </si>
  <si>
    <t>INE261F14OL0</t>
  </si>
  <si>
    <t>National Bank for Agriculture &amp; Rural Development - 18/12/2025**</t>
  </si>
  <si>
    <t>INE242A14YL0</t>
  </si>
  <si>
    <t>Indian Oil Corporation Ltd - 19/12/2025**</t>
  </si>
  <si>
    <t>INE929O14EE0</t>
  </si>
  <si>
    <t>Reliance Retail Ventures Ltd - 19/12/2025**</t>
  </si>
  <si>
    <t>INE498L14ES2</t>
  </si>
  <si>
    <t>L &amp; T Finance Ltd - 17/12/2025**</t>
  </si>
  <si>
    <t>INE028E14SX2</t>
  </si>
  <si>
    <t>Kotak Securities Ltd - 18/12/2025**</t>
  </si>
  <si>
    <t>INE700G14QF2</t>
  </si>
  <si>
    <t>HDFC Securities Ltd - 22/12/2025**</t>
  </si>
  <si>
    <t>INE700G14QJ4</t>
  </si>
  <si>
    <t>HDFC Securities Ltd - 29/12/2025**</t>
  </si>
  <si>
    <t>INE071G14GY0</t>
  </si>
  <si>
    <t>ICICI Home Finance Company Ltd - 24/10/2025**</t>
  </si>
  <si>
    <t>INE572E14JZ3</t>
  </si>
  <si>
    <t>PNB Housing Finance Ltd - 17/11/2025**</t>
  </si>
  <si>
    <t>INE338I14KU9</t>
  </si>
  <si>
    <t>Motilal Oswal Financial Services Ltd - 13/11/2025**</t>
  </si>
  <si>
    <t>INE824H14SF4</t>
  </si>
  <si>
    <t>Julius Baer Capital (India) Private Ltd - 21/11/2025**</t>
  </si>
  <si>
    <t>INE763G14A14</t>
  </si>
  <si>
    <t>ICICI Securities Ltd - 25/11/2025**</t>
  </si>
  <si>
    <t>INE879F14LI1</t>
  </si>
  <si>
    <t>Infina Finance Pvt Ltd - 24/11/2025**</t>
  </si>
  <si>
    <t>INE514E14SW3</t>
  </si>
  <si>
    <t>Export Import Bank of India - 12/12/2025**</t>
  </si>
  <si>
    <t>INE233A144I0</t>
  </si>
  <si>
    <t>Godrej Industries Ltd - 23/12/2025**</t>
  </si>
  <si>
    <t>INE071G14GZ7</t>
  </si>
  <si>
    <t>ICICI Home Finance Company Ltd - 06/11/2025**</t>
  </si>
  <si>
    <t>INE700G14PJ6</t>
  </si>
  <si>
    <t>HDFC Securities Ltd - 11/11/2025**</t>
  </si>
  <si>
    <t>INE071G14HB6</t>
  </si>
  <si>
    <t>ICICI Home Finance Company Ltd - 18/11/2025**</t>
  </si>
  <si>
    <t>INE700G14PH0</t>
  </si>
  <si>
    <t>HDFC Securities Ltd - 13/11/2025**</t>
  </si>
  <si>
    <t>INE01C314CJ2</t>
  </si>
  <si>
    <t>Bajaj Financial Securities Ltd - 13/11/2025**</t>
  </si>
  <si>
    <t>INE028E14SE2</t>
  </si>
  <si>
    <t>Kotak Securities Ltd - 13/11/2025**</t>
  </si>
  <si>
    <t>INE865C14OF7</t>
  </si>
  <si>
    <t>Aditya Birla Money Ltd - 12/11/2025**</t>
  </si>
  <si>
    <t>INE472A14OL4</t>
  </si>
  <si>
    <t>Blue Star Ltd - 20/11/2025**</t>
  </si>
  <si>
    <t>INE929O14DX2</t>
  </si>
  <si>
    <t>Reliance Retail Ventures Ltd - 21/11/2025**</t>
  </si>
  <si>
    <t>INE0DZE14248</t>
  </si>
  <si>
    <t>Kisetsu Saison Finance - 20/11/2025**</t>
  </si>
  <si>
    <t>INE007N14EC1</t>
  </si>
  <si>
    <t>Fedbank Financial Services Ltd - 21/11/2025**</t>
  </si>
  <si>
    <t>INE212K14BY3</t>
  </si>
  <si>
    <t>SBI Cap securities Ltd - 24/11/2025**</t>
  </si>
  <si>
    <t>INE929O14EC4</t>
  </si>
  <si>
    <t>Reliance Retail Ventures Ltd - 04/12/2025**</t>
  </si>
  <si>
    <t>INE865C14OI1</t>
  </si>
  <si>
    <t>Aditya Birla Money Ltd - 27/11/2025**</t>
  </si>
  <si>
    <t>INE831R14FB4</t>
  </si>
  <si>
    <t>Aditya Birla Housing Finance Ltd - 10/12/2025**</t>
  </si>
  <si>
    <t>INE028E14SO1</t>
  </si>
  <si>
    <t>Kotak Securities Ltd - 09/12/2025**</t>
  </si>
  <si>
    <t>INE212K14CA1</t>
  </si>
  <si>
    <t>SBI Cap securities Ltd - 10/12/2025**</t>
  </si>
  <si>
    <t>INE824H14SI8</t>
  </si>
  <si>
    <t>Julius Baer Capital (India) Private Ltd - 10/12/2025**</t>
  </si>
  <si>
    <t>INE09OL14HX8</t>
  </si>
  <si>
    <t>Birla Group Holdings Pvt Ltd - 18/12/2025**</t>
  </si>
  <si>
    <t>INE02FN14663</t>
  </si>
  <si>
    <t>IGH Holdings Private Limited - 24/12/2025**</t>
  </si>
  <si>
    <t>INE514E14SI2</t>
  </si>
  <si>
    <t>Export Import Bank of India - 10/11/2025**</t>
  </si>
  <si>
    <t>IN002025Y081</t>
  </si>
  <si>
    <t>182 Days - T Bill - 20/11/2025</t>
  </si>
  <si>
    <t>IN002025X257</t>
  </si>
  <si>
    <t>91 Days - T Bill - 18/12/2025</t>
  </si>
  <si>
    <t>IN002025X190</t>
  </si>
  <si>
    <t>91 Days - T Bill - 06/11/2025</t>
  </si>
  <si>
    <t>IN002025X208</t>
  </si>
  <si>
    <t>91 Days - T Bill - 13/11/2025</t>
  </si>
  <si>
    <t>IN002025X224</t>
  </si>
  <si>
    <t>91 Days - T Bill - 28/11/2025</t>
  </si>
  <si>
    <t>IN002025X232</t>
  </si>
  <si>
    <t>91 Days - T Bill - 04/12/2025</t>
  </si>
  <si>
    <t>IN002025X240</t>
  </si>
  <si>
    <t>91 Days - T Bill - 11/12/2025</t>
  </si>
  <si>
    <t>IN002024Z354</t>
  </si>
  <si>
    <t>364 Days - T Bill - 11/12/2025</t>
  </si>
  <si>
    <t>IN002024Z297</t>
  </si>
  <si>
    <t>364 Days - T Bill - 30/10/2025</t>
  </si>
  <si>
    <t>IN002025X174</t>
  </si>
  <si>
    <t>91 Days - T Bill - 23/10/2025</t>
  </si>
  <si>
    <t>IN002024Z313</t>
  </si>
  <si>
    <t>364 Days - T Bill - 13/11/2025</t>
  </si>
  <si>
    <t>IN002025X216</t>
  </si>
  <si>
    <t>91 Days - T Bill - 20/11/2025</t>
  </si>
  <si>
    <t>IN002025Y040</t>
  </si>
  <si>
    <t>182 Days - T Bill - 23/10/2025</t>
  </si>
  <si>
    <t>Reverse Repo</t>
  </si>
  <si>
    <t>Sundaram Short Duration Fund</t>
  </si>
  <si>
    <t>INE134E08MJ2</t>
  </si>
  <si>
    <t>Power Finance Corporation Ltd - 7.77% - 15/04/2028**</t>
  </si>
  <si>
    <t>INE121A07RZ4</t>
  </si>
  <si>
    <t>Cholamandalam Investment and Finance Company Ltd - 8.54% - 12/04/2029**</t>
  </si>
  <si>
    <t>INE020B08EI8</t>
  </si>
  <si>
    <t>REC LTD - 7.51% - 31/07/2026**</t>
  </si>
  <si>
    <t>INE146O07557</t>
  </si>
  <si>
    <t>Hinduja Leyland Finance Ltd - 8.4% - 06/05/2027**</t>
  </si>
  <si>
    <t>INE115A07PI6</t>
  </si>
  <si>
    <t>LIC Housing Finance Ltd - 6.17% - 03/09/2026</t>
  </si>
  <si>
    <t>IN0020240019</t>
  </si>
  <si>
    <t>7.10% Central Government Securities 08/04/2034</t>
  </si>
  <si>
    <t>IN0020230101</t>
  </si>
  <si>
    <t>7.37% Government Securities-23/10/2028</t>
  </si>
  <si>
    <t>IN3120230484</t>
  </si>
  <si>
    <t>7.44% Tamil Nadu State Government Securities -20/03/2034</t>
  </si>
  <si>
    <t>Sundaram Ultra Short Duration Fund</t>
  </si>
  <si>
    <t>INE261F08DX0</t>
  </si>
  <si>
    <t>National Bank for Agriculture &amp; Rural Development - 7.58% - 31/07/2026</t>
  </si>
  <si>
    <t>INE071G07637</t>
  </si>
  <si>
    <t>ICICI Home Finance Company Ltd - 8.061% - 25/03/2026**</t>
  </si>
  <si>
    <t>INE414G07JM5</t>
  </si>
  <si>
    <t>Muthoot Finance Ltd - 8.6% - 02/03/2028**</t>
  </si>
  <si>
    <t>INE756I07EJ2</t>
  </si>
  <si>
    <t>HDB Financial Services Ltd - 7.65% - 10/09/2027</t>
  </si>
  <si>
    <t>INE556F08KJ7</t>
  </si>
  <si>
    <t>Small Industries Development Bank of India - 7.55% - 22/09/2026**</t>
  </si>
  <si>
    <t>INE556F08KI9</t>
  </si>
  <si>
    <t>Small Industries Development Bank of India - 7.44% - 04/09/2026</t>
  </si>
  <si>
    <t>INE134E08LS5</t>
  </si>
  <si>
    <t>Power Finance Corporation Ltd - 7.15% - 08/09/2026**</t>
  </si>
  <si>
    <t>INE756I07EN4</t>
  </si>
  <si>
    <t>HDB Financial Services Ltd - 7.84% - 14/07/2026**</t>
  </si>
  <si>
    <t>INE121A07SN8</t>
  </si>
  <si>
    <t>Cholamandalam Investment and Finance Company Ltd - 7.38% - 28/05/2027**</t>
  </si>
  <si>
    <t>IN2220160054</t>
  </si>
  <si>
    <t>7.58% MAHARASHTRA SDL 24/08/2026</t>
  </si>
  <si>
    <t>INE171A16MM9</t>
  </si>
  <si>
    <t>The Federal Bank Ltd - 28/11/2025**</t>
  </si>
  <si>
    <t>INE095A16Y50</t>
  </si>
  <si>
    <t>IndusInd Bank Ltd - 04/02/2026**</t>
  </si>
  <si>
    <t>INE514E16CI1</t>
  </si>
  <si>
    <t>Export Import Bank of India - 30/12/2025**</t>
  </si>
  <si>
    <t>INE040A16FY5</t>
  </si>
  <si>
    <t>HDFC Bank Ltd - 04/12/2025</t>
  </si>
  <si>
    <t>INE692A16II0</t>
  </si>
  <si>
    <t>Union Bank of India - 18/12/2025**</t>
  </si>
  <si>
    <t>INE556F16AY0</t>
  </si>
  <si>
    <t>Small Industries Development Bank of India - 13/01/2026</t>
  </si>
  <si>
    <t>INE028A16JJ3</t>
  </si>
  <si>
    <t>Bank of Baroda - 24/02/2026</t>
  </si>
  <si>
    <t>INE556F16BD2</t>
  </si>
  <si>
    <t>Small Industries Development Bank of India - 11/03/2026</t>
  </si>
  <si>
    <t>INE261F16983</t>
  </si>
  <si>
    <t>National Bank for Agriculture &amp; Rural Development - 13/03/2026**</t>
  </si>
  <si>
    <t>INE092T16YI0</t>
  </si>
  <si>
    <t>IDFC First Bank Ltd - 25/05/2026**</t>
  </si>
  <si>
    <t>INE144H14HW5</t>
  </si>
  <si>
    <t>Deutsche Investments India Private Ltd - 18/03/2026**</t>
  </si>
  <si>
    <t>INE498L14EE2</t>
  </si>
  <si>
    <t>L &amp; T Finance Ltd - 09/06/2026**</t>
  </si>
  <si>
    <t>INE121A14XQ7</t>
  </si>
  <si>
    <t>Cholamandalam Investment and Finance Company Ltd - 28/05/2026**</t>
  </si>
  <si>
    <t>IN002025X182</t>
  </si>
  <si>
    <t>91 Days - T Bill - 30/10/2025</t>
  </si>
  <si>
    <t>Sundaram Medium Duration Fund</t>
  </si>
  <si>
    <t>Sundaram Conservative Hybrid Fund</t>
  </si>
  <si>
    <t>INE040A01034</t>
  </si>
  <si>
    <t>HDFC Bank Ltd</t>
  </si>
  <si>
    <t>Banks</t>
  </si>
  <si>
    <t>INE090A01021</t>
  </si>
  <si>
    <t>ICICI Bank Ltd</t>
  </si>
  <si>
    <t>INE397D01024</t>
  </si>
  <si>
    <t>Bharti Airtel Ltd</t>
  </si>
  <si>
    <t>Telecom - Services</t>
  </si>
  <si>
    <t>INE002A01018</t>
  </si>
  <si>
    <t>Reliance Industries Ltd</t>
  </si>
  <si>
    <t>Petroleum Products</t>
  </si>
  <si>
    <t>INE009A01021</t>
  </si>
  <si>
    <t>Infosys Ltd</t>
  </si>
  <si>
    <t>It - Software</t>
  </si>
  <si>
    <t>INE062A01020</t>
  </si>
  <si>
    <t>State Bank of India</t>
  </si>
  <si>
    <t>INE860A01027</t>
  </si>
  <si>
    <t>HCL Technologies Ltd</t>
  </si>
  <si>
    <t>INE585B01010</t>
  </si>
  <si>
    <t>Maruti Suzuki India Ltd</t>
  </si>
  <si>
    <t>Automobiles</t>
  </si>
  <si>
    <t>INE481G01011</t>
  </si>
  <si>
    <t>Ultratech Cement Ltd</t>
  </si>
  <si>
    <t>Cement &amp; Cement Products</t>
  </si>
  <si>
    <t>INE917I01010</t>
  </si>
  <si>
    <t>Bajaj Auto Ltd</t>
  </si>
  <si>
    <t>INE029A01011</t>
  </si>
  <si>
    <t>Bharat Petroleum Corporation Ltd</t>
  </si>
  <si>
    <t>INE540L01014</t>
  </si>
  <si>
    <t>Alkem Laboratories Ltd</t>
  </si>
  <si>
    <t>Pharmaceuticals &amp; Biotechnology</t>
  </si>
  <si>
    <t>INE237A01028</t>
  </si>
  <si>
    <t>Kotak Mahindra Bank Ltd</t>
  </si>
  <si>
    <t>INE047A01021</t>
  </si>
  <si>
    <t>Grasim Industries Ltd</t>
  </si>
  <si>
    <t>INE797F01020</t>
  </si>
  <si>
    <t>Jubilant Foodworks Ltd</t>
  </si>
  <si>
    <t>Leisure Services</t>
  </si>
  <si>
    <t>INE603J01030</t>
  </si>
  <si>
    <t>PI Industries Ltd</t>
  </si>
  <si>
    <t>Fertilizers &amp; Agrochemicals</t>
  </si>
  <si>
    <t>INE196A01026</t>
  </si>
  <si>
    <t>Marico Ltd</t>
  </si>
  <si>
    <t>Agricultural Food &amp; Other Products</t>
  </si>
  <si>
    <t>INE018A01030</t>
  </si>
  <si>
    <t>Larsen &amp; Toubro Ltd</t>
  </si>
  <si>
    <t>Construction</t>
  </si>
  <si>
    <t>INE154A01025</t>
  </si>
  <si>
    <t>ITC Ltd</t>
  </si>
  <si>
    <t>Diversified Fmcg</t>
  </si>
  <si>
    <t>INE238A01034</t>
  </si>
  <si>
    <t>Axis Bank Ltd</t>
  </si>
  <si>
    <t>IN0020250075</t>
  </si>
  <si>
    <t>7.24% Central Government Securities 18/08/2055</t>
  </si>
  <si>
    <t>Sundaram Overnight Fund</t>
  </si>
  <si>
    <t>IN002025X166</t>
  </si>
  <si>
    <t>91 Days - T Bill - 16/10/2025</t>
  </si>
  <si>
    <t>YTM (%)*</t>
  </si>
  <si>
    <t>Index</t>
  </si>
  <si>
    <t>S. No.</t>
  </si>
  <si>
    <t>ACRONYM</t>
  </si>
  <si>
    <t>SCHEME NAME</t>
  </si>
  <si>
    <t>SFRLTP</t>
  </si>
  <si>
    <t>SFRSTP</t>
  </si>
  <si>
    <t>SMMF</t>
  </si>
  <si>
    <t>SPLDF</t>
  </si>
  <si>
    <t>SPMON</t>
  </si>
  <si>
    <t>SPSDF</t>
  </si>
  <si>
    <t>SPUSDF</t>
  </si>
  <si>
    <t>SUNBDS</t>
  </si>
  <si>
    <t>SUNMIA</t>
  </si>
  <si>
    <t>SUNONF</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</si>
  <si>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</si>
  <si>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</si>
  <si>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</si>
  <si>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</si>
  <si>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</si>
  <si>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</si>
  <si>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</si>
  <si>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</si>
  <si>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</si>
  <si>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</si>
  <si>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</si>
  <si>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</si>
  <si>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</si>
  <si>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</si>
  <si>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</si>
  <si>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</si>
  <si>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</si>
  <si>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</si>
  <si>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30-Sep-2025</t>
  </si>
  <si>
    <t xml:space="preserve">           NIFTY Banking and PSU Debt Index A-II</t>
  </si>
  <si>
    <t>++ Aggregate Investments by Other schemes of Sundaram Mutual Fund - Rs. 21,949.58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</si>
  <si>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</si>
  <si>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</si>
  <si>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</si>
  <si>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</si>
  <si>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</si>
  <si>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</si>
  <si>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</si>
  <si>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</si>
  <si>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</si>
  <si>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</si>
  <si>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</si>
  <si>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</si>
  <si>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</si>
  <si>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</si>
  <si>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</si>
  <si>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</si>
  <si>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</si>
  <si>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</si>
  <si>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</si>
  <si>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</si>
  <si>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</si>
  <si>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</si>
  <si>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</si>
  <si>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</si>
  <si>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</si>
  <si>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</si>
  <si>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</si>
  <si>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</si>
  <si>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</si>
  <si>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</si>
  <si>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</si>
  <si>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</si>
  <si>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</si>
  <si>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</si>
  <si>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</si>
  <si>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</si>
  <si>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</si>
  <si>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</si>
  <si>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 xml:space="preserve">              NIFTY Low Duration Debt Index A-I</t>
  </si>
  <si>
    <t>h) Exposure to securities classified as below investment grade or default as on 30-Sep-2025:-</t>
  </si>
  <si>
    <t>++ Aggregate Investments by Other schemes of Sundaram Mutual Fund - Rs. 56,442.61 Lakhs</t>
  </si>
  <si>
    <t>Amount Recovered - 06th Mar 2025</t>
  </si>
  <si>
    <t xml:space="preserve">                      NIFTY Liquid Index A-I</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</si>
  <si>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</si>
  <si>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</si>
  <si>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</si>
  <si>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</si>
  <si>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</si>
  <si>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</si>
  <si>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</si>
  <si>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</si>
  <si>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</si>
  <si>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</si>
  <si>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</si>
  <si>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</si>
  <si>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</si>
  <si>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</si>
  <si>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</si>
  <si>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</si>
  <si>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</si>
  <si>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Interest Rate Swaps Pay Fix Receive Floating (11/12/2025) (FV 2500 Lacs)~</t>
  </si>
  <si>
    <t>#</t>
  </si>
  <si>
    <t>Interest Rate Swaps Pay Fix Receive Floating (06/03/2026) (FV 2500 Lacs)~</t>
  </si>
  <si>
    <t>Interest Rate Swaps Pay Fix Receive Floating (20/03/2026) (FV 2500 Lacs)~</t>
  </si>
  <si>
    <t>Interest Rate Swaps Pay Fix Receive Floating (26/05/2026) (FV 2500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</si>
  <si>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</si>
  <si>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</si>
  <si>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</si>
  <si>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</si>
  <si>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</si>
  <si>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</si>
  <si>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</si>
  <si>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</si>
  <si>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</si>
  <si>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 xml:space="preserve">Shriram Finance Ltd </t>
  </si>
  <si>
    <t>Receiving Floating</t>
  </si>
  <si>
    <t>Pay Fixed</t>
  </si>
  <si>
    <t>NABARD</t>
  </si>
  <si>
    <t>REC Ltd</t>
  </si>
  <si>
    <t xml:space="preserve">          NIFTY Ultra Short Duration Debt Index A-I</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</si>
  <si>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</si>
  <si>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</si>
  <si>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</si>
  <si>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</si>
  <si>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</si>
  <si>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</si>
  <si>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</si>
  <si>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 to AUM as on  30-Sep-2025</t>
  </si>
  <si>
    <t>INE0GGX23010</t>
  </si>
  <si>
    <t>Power Grid Infrastructure Investment Trust(InvIT)</t>
  </si>
  <si>
    <t>Power</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</si>
  <si>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</si>
  <si>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</si>
  <si>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</si>
  <si>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</si>
  <si>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</si>
  <si>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</si>
  <si>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</si>
  <si>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</si>
  <si>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Macaulay Duration (Days)</t>
  </si>
  <si>
    <t>Average Maturity (Days)</t>
  </si>
  <si>
    <t xml:space="preserve">                        NIFTY 1D Rate Index</t>
  </si>
  <si>
    <t>h)  Hedging Positions through Swaps as on 30-Sep-2025:-</t>
  </si>
  <si>
    <t>i) Exposure to securities classified as below investment grade or default as on 30-Sep-2025:-</t>
  </si>
  <si>
    <t>Direct Plan - Quarterly IDCW</t>
  </si>
  <si>
    <t>Regular Plan - Quarterly IDCW</t>
  </si>
  <si>
    <t>Direct Plan - Monthly IDCW</t>
  </si>
  <si>
    <t>Regular Plan - Monthly IDCW</t>
  </si>
  <si>
    <t>YTM (%)</t>
  </si>
  <si>
    <t>https://www.sundarammutual.com/pdf2/2025/Rationale_for_Valuation/Update_on_Valuation_of_RoadStar_InVIT_Units_V1.pdf</t>
  </si>
  <si>
    <t>https://www.sundarammutual.com/pdf2/2025/Rationale_for_Valuation/Update_on_Valuation_of_RoadStar_InVIT_Units_22_Sep_2025.pdf</t>
  </si>
  <si>
    <t>Monthly Portfolio Statement for the month ended 30 September2025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</si>
</sst>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 #,##0.00_ ;_ * \-#,##0.00_ ;_ * &quot;-&quot;??_ ;_ @_ "/>
    <numFmt numFmtId="165" formatCode="[$-1014009]###0.00%;\(###0.00%\)"/>
    <numFmt numFmtId="166" formatCode="[$-1014009]###0.00;\(###0.00\)"/>
    <numFmt numFmtId="167" formatCode="[$-1014009]General"/>
    <numFmt numFmtId="168" formatCode="[$-1014009]###0;\(###0\)"/>
    <numFmt numFmtId="169" formatCode="[$-1014009]###0.0000;\(###0.0000\)"/>
    <numFmt numFmtId="170" formatCode="[$-1014009]#,##0.00\ %;\(#,##0.00\)"/>
    <numFmt numFmtId="171" formatCode="[$-1014009]#.0000"/>
    <numFmt numFmtId="172" formatCode="[$-1014009]#,##0.00;\(#,##0.00\)"/>
    <numFmt numFmtId="173" formatCode="dd\-mmm\-yyyy"/>
    <numFmt numFmtId="174" formatCode="[$-1014009]#,##0;\(#,##0\)"/>
    <numFmt numFmtId="175" formatCode="dd/mmm/yyyy"/>
  </numFmts>
  <fonts count="37" x14ac:knownFonts="1">
    <font>
      <sz val="10"/>
      <name val="Arial"/>
      <charset val="1"/>
    </font>
    <font>
      <sz val="11"/>
      <color theme="1"/>
      <name val="Aptos Narrow"/>
      <family val="2"/>
      <scheme val="minor"/>
    </font>
    <font>
      <sz val="11"/>
      <color theme="1"/>
      <name val="Aptos Narrow"/>
      <family val="2"/>
      <scheme val="minor"/>
    </font>
    <font>
      <sz val="10"/>
      <color indexed="8"/>
      <name val="Calibri"/>
      <family val="2"/>
    </font>
    <font>
      <b/>
      <sz val="10"/>
      <color indexed="8"/>
      <name val="Calibri"/>
      <family val="2"/>
    </font>
    <font>
      <b/>
      <i/>
      <sz val="10"/>
      <color indexed="8"/>
      <name val="Calibri"/>
      <family val="2"/>
    </font>
    <font>
      <sz val="10"/>
      <name val="Arial"/>
      <family val="2"/>
    </font>
    <font>
      <sz val="10"/>
      <name val="Arial"/>
      <family val="2"/>
    </font>
    <font>
      <b/>
      <sz val="11"/>
      <color indexed="8"/>
      <name val="Calibri"/>
      <family val="2"/>
    </font>
    <font>
      <sz val="10"/>
      <color indexed="8"/>
      <name val="Calibri"/>
      <family val="2"/>
    </font>
    <font>
      <u/>
      <sz val="10"/>
      <color theme="10"/>
      <name val="Arial"/>
      <family val="2"/>
    </font>
    <font>
      <u/>
      <sz val="11"/>
      <color rgb="FF002060"/>
      <name val="Aptos Narrow"/>
      <family val="2"/>
      <scheme val="minor"/>
    </font>
    <font>
      <b/>
      <sz val="10"/>
      <color indexed="8"/>
      <name val="Calibri"/>
      <family val="2"/>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sz val="10"/>
      <color indexed="8"/>
      <name val="Calibri"/>
      <charset val="1"/>
    </font>
  </fonts>
  <fills count="2">
    <fill>
      <patternFill patternType="none"/>
    </fill>
    <fill>
      <patternFill patternType="gray125"/>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4">
    <xf numFmtId="0" fontId="0" fillId="0" borderId="0">
      <alignment wrapText="1"/>
    </xf>
    <xf numFmtId="9" fontId="6" fillId="0" borderId="0" applyFont="0" applyFill="0" applyBorder="0" applyAlignment="0" applyProtection="0"/>
    <xf numFmtId="164" fontId="7" fillId="0" borderId="0" applyFont="0" applyFill="0" applyBorder="0" applyAlignment="0" applyProtection="0"/>
    <xf numFmtId="0" fontId="10" fillId="0" borderId="0" applyNumberFormat="0" applyFill="0" applyBorder="0" applyAlignment="0" applyProtection="0">
      <alignment wrapText="1"/>
    </xf>
    <xf numFmtId="0" fontId="2" fillId="0" borderId="0"/>
    <xf numFmtId="0" fontId="2" fillId="0" borderId="0"/>
    <xf numFmtId="0" fontId="7" fillId="0" borderId="0">
      <alignment wrapText="1"/>
    </xf>
    <xf numFmtId="164" fontId="7" fillId="0" borderId="0" applyFont="0" applyFill="0" applyBorder="0" applyAlignment="0" applyProtection="0"/>
    <xf numFmtId="9" fontId="24" fillId="0" borderId="0" applyFont="0" applyFill="0" applyBorder="0" applyAlignment="0" applyProtection="0"/>
    <xf numFmtId="164" fontId="7" fillId="0" borderId="0" applyFont="0" applyFill="0" applyBorder="0" applyAlignment="0" applyProtection="0"/>
    <xf numFmtId="0" fontId="2" fillId="0" borderId="0"/>
    <xf numFmtId="0" fontId="2" fillId="0" borderId="0"/>
    <xf numFmtId="0" fontId="1" fillId="0" borderId="0"/>
    <xf numFmtId="164" fontId="6" fillId="0" borderId="0" applyFont="0" applyFill="0" applyBorder="0" applyAlignment="0" applyProtection="0"/>
  </cellStyleXfs>
  <cellXfs count="215">
    <xf numFmtId="0" fontId="0" fillId="0" borderId="0" xfId="0">
      <alignment wrapText="1"/>
    </xf>
    <xf numFmtId="0" fontId="11" fillId="0" borderId="0" xfId="3" applyFont="1" applyFill="1" applyBorder="1" applyAlignment="1">
      <alignment horizontal="center" vertical="center" wrapText="1"/>
    </xf>
    <xf numFmtId="0" fontId="13" fillId="0" borderId="7" xfId="4" applyFont="1" applyBorder="1" applyAlignment="1">
      <alignment horizontal="center"/>
    </xf>
    <xf numFmtId="0" fontId="14" fillId="0" borderId="7" xfId="4" applyFont="1" applyBorder="1" applyAlignment="1">
      <alignment horizontal="center" vertical="center"/>
    </xf>
    <xf numFmtId="0" fontId="15" fillId="0" borderId="0" xfId="5" applyFont="1"/>
    <xf numFmtId="0" fontId="15" fillId="0" borderId="7" xfId="4" applyFont="1" applyBorder="1" applyAlignment="1">
      <alignment horizontal="center"/>
    </xf>
    <xf numFmtId="0" fontId="16" fillId="0" borderId="7" xfId="3" applyFont="1" applyFill="1" applyBorder="1" applyAlignment="1">
      <alignment vertical="center"/>
    </xf>
    <xf numFmtId="0" fontId="17" fillId="0" borderId="7" xfId="4" applyFont="1" applyBorder="1" applyAlignment="1">
      <alignment vertical="top"/>
    </xf>
    <xf numFmtId="4" fontId="23" fillId="0" borderId="13" xfId="8" applyNumberFormat="1" applyFont="1" applyFill="1" applyBorder="1"/>
    <xf numFmtId="4" fontId="23" fillId="0" borderId="0" xfId="8" applyNumberFormat="1" applyFont="1" applyFill="1" applyBorder="1"/>
    <xf numFmtId="164" fontId="23" fillId="0" borderId="13" xfId="9" applyFont="1" applyFill="1" applyBorder="1"/>
    <xf numFmtId="164" fontId="23" fillId="0" borderId="0" xfId="7" applyFont="1" applyFill="1" applyBorder="1"/>
    <xf numFmtId="0" fontId="8" fillId="0" borderId="7" xfId="0" applyFont="1" applyBorder="1" applyAlignment="1">
      <alignment horizontal="center" vertical="center" wrapText="1" readingOrder="1"/>
    </xf>
    <xf numFmtId="164" fontId="8" fillId="0" borderId="7" xfId="2" applyFont="1" applyFill="1" applyBorder="1" applyAlignment="1">
      <alignment horizontal="center" vertical="center" wrapText="1" readingOrder="1"/>
    </xf>
    <xf numFmtId="0" fontId="0" fillId="0" borderId="0" xfId="0" applyAlignment="1">
      <alignment horizontal="center" vertical="center" wrapText="1"/>
    </xf>
    <xf numFmtId="0" fontId="9" fillId="0" borderId="4" xfId="0" applyFont="1" applyBorder="1" applyAlignment="1">
      <alignment horizontal="right" vertical="top" wrapText="1" readingOrder="1"/>
    </xf>
    <xf numFmtId="0" fontId="12" fillId="0" borderId="4" xfId="0" applyFont="1" applyBorder="1" applyAlignment="1">
      <alignment horizontal="left" vertical="center" wrapText="1" readingOrder="1"/>
    </xf>
    <xf numFmtId="166" fontId="9" fillId="0" borderId="8" xfId="0" applyNumberFormat="1" applyFont="1" applyBorder="1" applyAlignment="1">
      <alignment horizontal="right" vertical="center" wrapText="1" readingOrder="1"/>
    </xf>
    <xf numFmtId="0" fontId="3" fillId="0" borderId="4" xfId="0" applyFont="1" applyBorder="1" applyAlignment="1">
      <alignment horizontal="right" vertical="top" wrapText="1" readingOrder="1"/>
    </xf>
    <xf numFmtId="0" fontId="4" fillId="0" borderId="4" xfId="0" applyFont="1" applyBorder="1" applyAlignment="1">
      <alignment horizontal="left" vertical="center" wrapText="1" readingOrder="1"/>
    </xf>
    <xf numFmtId="0" fontId="4" fillId="0" borderId="4" xfId="0" applyFont="1" applyBorder="1" applyAlignment="1">
      <alignment horizontal="right" vertical="center" wrapText="1" readingOrder="1"/>
    </xf>
    <xf numFmtId="165" fontId="4" fillId="0" borderId="4" xfId="0" applyNumberFormat="1" applyFont="1" applyBorder="1" applyAlignment="1">
      <alignment horizontal="right" vertical="center" wrapText="1" readingOrder="1"/>
    </xf>
    <xf numFmtId="0" fontId="5" fillId="0" borderId="4" xfId="0" applyFont="1" applyBorder="1" applyAlignment="1">
      <alignment horizontal="left" vertical="center" wrapText="1" readingOrder="1"/>
    </xf>
    <xf numFmtId="0" fontId="5" fillId="0" borderId="4" xfId="0" applyFont="1" applyBorder="1" applyAlignment="1">
      <alignment horizontal="right" vertical="center" wrapText="1" readingOrder="1"/>
    </xf>
    <xf numFmtId="166" fontId="4" fillId="0" borderId="4" xfId="0" applyNumberFormat="1" applyFont="1" applyBorder="1" applyAlignment="1">
      <alignment horizontal="right" vertical="center" wrapText="1" readingOrder="1"/>
    </xf>
    <xf numFmtId="167" fontId="3" fillId="0" borderId="4" xfId="0" applyNumberFormat="1" applyFont="1" applyBorder="1" applyAlignment="1">
      <alignment horizontal="right" vertical="center" wrapText="1" readingOrder="1"/>
    </xf>
    <xf numFmtId="0" fontId="3" fillId="0" borderId="4" xfId="0" applyFont="1" applyBorder="1" applyAlignment="1">
      <alignment horizontal="left" vertical="center" wrapText="1" readingOrder="1"/>
    </xf>
    <xf numFmtId="168" fontId="3" fillId="0" borderId="4" xfId="0" applyNumberFormat="1" applyFont="1" applyBorder="1" applyAlignment="1">
      <alignment horizontal="right" vertical="center" wrapText="1" readingOrder="1"/>
    </xf>
    <xf numFmtId="166" fontId="3" fillId="0" borderId="4" xfId="0" applyNumberFormat="1" applyFont="1" applyBorder="1" applyAlignment="1">
      <alignment horizontal="right" vertical="center" wrapText="1" readingOrder="1"/>
    </xf>
    <xf numFmtId="165" fontId="3" fillId="0" borderId="4" xfId="0" applyNumberFormat="1" applyFont="1" applyBorder="1" applyAlignment="1">
      <alignment horizontal="right" vertical="center" wrapText="1" readingOrder="1"/>
    </xf>
    <xf numFmtId="0" fontId="3" fillId="0" borderId="4" xfId="0" applyFont="1" applyBorder="1" applyAlignment="1">
      <alignment horizontal="right" vertical="center" wrapText="1" readingOrder="1"/>
    </xf>
    <xf numFmtId="0" fontId="18" fillId="0" borderId="4" xfId="0" applyFont="1" applyBorder="1" applyAlignment="1">
      <alignment horizontal="left" vertical="center" wrapText="1" readingOrder="1"/>
    </xf>
    <xf numFmtId="0" fontId="18" fillId="0" borderId="4" xfId="0" applyFont="1" applyBorder="1" applyAlignment="1">
      <alignment horizontal="right" vertical="center" wrapText="1" readingOrder="1"/>
    </xf>
    <xf numFmtId="0" fontId="7" fillId="0" borderId="0" xfId="6">
      <alignment wrapText="1"/>
    </xf>
    <xf numFmtId="0" fontId="19" fillId="0" borderId="0" xfId="0" applyFont="1">
      <alignment wrapText="1"/>
    </xf>
    <xf numFmtId="167" fontId="9" fillId="0" borderId="4" xfId="0" applyNumberFormat="1" applyFont="1" applyBorder="1" applyAlignment="1">
      <alignment horizontal="right" vertical="center" wrapText="1" readingOrder="1"/>
    </xf>
    <xf numFmtId="0" fontId="9" fillId="0" borderId="4" xfId="0" applyFont="1" applyBorder="1" applyAlignment="1">
      <alignment horizontal="left" vertical="center" wrapText="1" readingOrder="1"/>
    </xf>
    <xf numFmtId="169" fontId="9" fillId="0" borderId="4" xfId="0" applyNumberFormat="1" applyFont="1" applyBorder="1" applyAlignment="1">
      <alignment horizontal="right" vertical="center" wrapText="1" readingOrder="1"/>
    </xf>
    <xf numFmtId="166" fontId="9" fillId="0" borderId="4" xfId="0" applyNumberFormat="1" applyFont="1" applyBorder="1" applyAlignment="1">
      <alignment horizontal="right" vertical="center" wrapText="1" readingOrder="1"/>
    </xf>
    <xf numFmtId="165" fontId="9" fillId="0" borderId="4" xfId="0" applyNumberFormat="1" applyFont="1" applyBorder="1" applyAlignment="1">
      <alignment horizontal="right" vertical="center" wrapText="1" readingOrder="1"/>
    </xf>
    <xf numFmtId="166" fontId="12" fillId="0" borderId="4" xfId="0" applyNumberFormat="1" applyFont="1" applyBorder="1" applyAlignment="1">
      <alignment horizontal="right" vertical="center" wrapText="1" readingOrder="1"/>
    </xf>
    <xf numFmtId="165" fontId="12" fillId="0" borderId="4" xfId="0" applyNumberFormat="1" applyFont="1" applyBorder="1" applyAlignment="1">
      <alignment horizontal="right" vertical="center" wrapText="1" readingOrder="1"/>
    </xf>
    <xf numFmtId="170" fontId="4" fillId="0" borderId="4" xfId="0" applyNumberFormat="1" applyFont="1" applyBorder="1" applyAlignment="1">
      <alignment horizontal="right" vertical="center" wrapText="1" readingOrder="1"/>
    </xf>
    <xf numFmtId="0" fontId="5" fillId="0" borderId="5" xfId="0" applyFont="1" applyBorder="1" applyAlignment="1">
      <alignment horizontal="left" vertical="center" wrapText="1" readingOrder="1"/>
    </xf>
    <xf numFmtId="0" fontId="5" fillId="0" borderId="5" xfId="0" applyFont="1" applyBorder="1" applyAlignment="1">
      <alignment horizontal="right" vertical="center" wrapText="1" readingOrder="1"/>
    </xf>
    <xf numFmtId="0" fontId="18" fillId="0" borderId="0" xfId="0" applyFont="1" applyAlignment="1">
      <alignment horizontal="left" vertical="center" wrapText="1" readingOrder="1"/>
    </xf>
    <xf numFmtId="0" fontId="9" fillId="0" borderId="0" xfId="0" applyFont="1" applyAlignment="1">
      <alignment horizontal="left" vertical="center" wrapText="1" readingOrder="1"/>
    </xf>
    <xf numFmtId="0" fontId="18" fillId="0" borderId="0" xfId="0" applyFont="1" applyAlignment="1">
      <alignment horizontal="right" vertical="center" wrapText="1" readingOrder="1"/>
    </xf>
    <xf numFmtId="0" fontId="18" fillId="0" borderId="6" xfId="0" applyFont="1" applyBorder="1" applyAlignment="1">
      <alignment horizontal="right" vertical="center" wrapText="1" readingOrder="1"/>
    </xf>
    <xf numFmtId="0" fontId="9" fillId="0" borderId="0" xfId="0" applyFont="1" applyAlignment="1">
      <alignment horizontal="right" vertical="top" wrapText="1" readingOrder="1"/>
    </xf>
    <xf numFmtId="0" fontId="12" fillId="0" borderId="9" xfId="0" applyFont="1" applyBorder="1" applyAlignment="1">
      <alignment horizontal="right" vertical="top" wrapText="1" readingOrder="1"/>
    </xf>
    <xf numFmtId="0" fontId="36" fillId="0" borderId="0" xfId="0" applyFont="1" applyAlignment="1">
      <alignment horizontal="right" vertical="top" wrapText="1" readingOrder="1"/>
    </xf>
    <xf numFmtId="0" fontId="4" fillId="0" borderId="4" xfId="0" applyFont="1" applyBorder="1" applyAlignment="1">
      <alignment horizontal="left" vertical="top" wrapText="1" readingOrder="1"/>
    </xf>
    <xf numFmtId="173" fontId="4" fillId="0" borderId="4" xfId="0" applyNumberFormat="1" applyFont="1" applyBorder="1" applyAlignment="1">
      <alignment horizontal="right" vertical="top" wrapText="1" readingOrder="1"/>
    </xf>
    <xf numFmtId="0" fontId="36" fillId="0" borderId="4" xfId="0" applyFont="1" applyBorder="1" applyAlignment="1">
      <alignment horizontal="left" vertical="center" wrapText="1" readingOrder="1"/>
    </xf>
    <xf numFmtId="171" fontId="36" fillId="0" borderId="4" xfId="0" applyNumberFormat="1" applyFont="1" applyBorder="1" applyAlignment="1">
      <alignment horizontal="right" vertical="center" wrapText="1" readingOrder="1"/>
    </xf>
    <xf numFmtId="0" fontId="36" fillId="0" borderId="0" xfId="0" applyFont="1" applyAlignment="1">
      <alignment horizontal="left" vertical="center" wrapText="1" readingOrder="1"/>
    </xf>
    <xf numFmtId="0" fontId="36" fillId="0" borderId="0" xfId="0" applyFont="1" applyAlignment="1">
      <alignment horizontal="right" vertical="center" wrapText="1" readingOrder="1"/>
    </xf>
    <xf numFmtId="0" fontId="3" fillId="0" borderId="0" xfId="0" applyFont="1" applyAlignment="1">
      <alignment horizontal="right" vertical="top" wrapText="1" readingOrder="1"/>
    </xf>
    <xf numFmtId="0" fontId="9" fillId="0" borderId="5" xfId="0" applyFont="1" applyBorder="1" applyAlignment="1">
      <alignment horizontal="left" vertical="center" wrapText="1" readingOrder="1"/>
    </xf>
    <xf numFmtId="0" fontId="12" fillId="0" borderId="5" xfId="0" applyFont="1" applyBorder="1" applyAlignment="1">
      <alignment horizontal="left" vertical="center" wrapText="1" readingOrder="1"/>
    </xf>
    <xf numFmtId="0" fontId="9" fillId="0" borderId="0" xfId="0" applyFont="1" applyAlignment="1">
      <alignment horizontal="right" vertical="center" wrapText="1" readingOrder="1"/>
    </xf>
    <xf numFmtId="0" fontId="9" fillId="0" borderId="6" xfId="0" applyFont="1" applyBorder="1" applyAlignment="1">
      <alignment horizontal="right" vertical="top" wrapText="1" readingOrder="1"/>
    </xf>
    <xf numFmtId="0" fontId="0" fillId="0" borderId="0" xfId="0" applyAlignment="1">
      <alignment horizontal="center" vertical="top" readingOrder="1"/>
    </xf>
    <xf numFmtId="0" fontId="19" fillId="0" borderId="0" xfId="0" applyFont="1" applyAlignment="1">
      <alignment vertical="center" wrapText="1"/>
    </xf>
    <xf numFmtId="0" fontId="20" fillId="0" borderId="13" xfId="0" applyFont="1" applyBorder="1" applyAlignment="1">
      <alignment horizontal="center" vertical="center" wrapText="1"/>
    </xf>
    <xf numFmtId="0" fontId="19" fillId="0" borderId="13" xfId="0" applyFont="1" applyBorder="1" applyAlignment="1">
      <alignment vertical="center" wrapText="1"/>
    </xf>
    <xf numFmtId="0" fontId="19" fillId="0" borderId="13" xfId="0" applyFont="1" applyBorder="1" applyAlignment="1">
      <alignment horizontal="justify" vertical="center" wrapText="1"/>
    </xf>
    <xf numFmtId="172" fontId="12" fillId="0" borderId="4" xfId="0" applyNumberFormat="1" applyFont="1" applyBorder="1" applyAlignment="1">
      <alignment horizontal="left" vertical="center" wrapText="1" readingOrder="1"/>
    </xf>
    <xf numFmtId="174" fontId="12" fillId="0" borderId="4" xfId="0" quotePrefix="1" applyNumberFormat="1" applyFont="1" applyBorder="1" applyAlignment="1">
      <alignment horizontal="left" vertical="center" wrapText="1" readingOrder="1"/>
    </xf>
    <xf numFmtId="0" fontId="0" fillId="0" borderId="0" xfId="0" applyAlignment="1">
      <alignment vertical="center" wrapText="1"/>
    </xf>
    <xf numFmtId="0" fontId="21" fillId="0" borderId="0" xfId="0" applyFont="1">
      <alignment wrapText="1"/>
    </xf>
    <xf numFmtId="0" fontId="21" fillId="0" borderId="0" xfId="0" applyFont="1" applyAlignment="1"/>
    <xf numFmtId="0" fontId="0" fillId="0" borderId="0" xfId="0" applyAlignment="1"/>
    <xf numFmtId="171" fontId="9" fillId="0" borderId="4" xfId="0" applyNumberFormat="1" applyFont="1" applyBorder="1" applyAlignment="1">
      <alignment horizontal="right" vertical="center" wrapText="1" readingOrder="1"/>
    </xf>
    <xf numFmtId="171" fontId="3" fillId="0" borderId="4" xfId="0" applyNumberFormat="1" applyFont="1" applyBorder="1" applyAlignment="1">
      <alignment horizontal="right" vertical="center" wrapText="1" readingOrder="1"/>
    </xf>
    <xf numFmtId="0" fontId="12" fillId="0" borderId="13" xfId="0" applyFont="1" applyBorder="1" applyAlignment="1">
      <alignment horizontal="left" vertical="center" wrapText="1" readingOrder="1"/>
    </xf>
    <xf numFmtId="0" fontId="12" fillId="0" borderId="21" xfId="0" applyFont="1" applyBorder="1" applyAlignment="1">
      <alignment horizontal="left" vertical="center" wrapText="1" readingOrder="1"/>
    </xf>
    <xf numFmtId="174" fontId="12" fillId="0" borderId="4" xfId="0" applyNumberFormat="1" applyFont="1" applyBorder="1" applyAlignment="1">
      <alignment horizontal="left" vertical="center" wrapText="1" readingOrder="1"/>
    </xf>
    <xf numFmtId="164" fontId="0" fillId="0" borderId="0" xfId="7" applyFont="1" applyFill="1" applyAlignment="1">
      <alignment wrapText="1"/>
    </xf>
    <xf numFmtId="168" fontId="9" fillId="0" borderId="4" xfId="0" applyNumberFormat="1" applyFont="1" applyBorder="1" applyAlignment="1">
      <alignment horizontal="right" vertical="center" wrapText="1" readingOrder="1"/>
    </xf>
    <xf numFmtId="0" fontId="21" fillId="0" borderId="0" xfId="0" applyFont="1" applyAlignment="1">
      <alignment horizontal="center" vertical="center" wrapText="1"/>
    </xf>
    <xf numFmtId="14" fontId="19" fillId="0" borderId="13" xfId="0" quotePrefix="1" applyNumberFormat="1" applyFont="1" applyBorder="1" applyAlignment="1">
      <alignment horizontal="justify" vertical="center" wrapText="1"/>
    </xf>
    <xf numFmtId="0" fontId="22" fillId="0" borderId="13" xfId="4" applyFont="1" applyBorder="1" applyAlignment="1">
      <alignment horizontal="center" vertical="center"/>
    </xf>
    <xf numFmtId="0" fontId="22" fillId="0" borderId="13" xfId="4" applyFont="1" applyBorder="1" applyAlignment="1">
      <alignment horizontal="center" vertical="center" wrapText="1"/>
    </xf>
    <xf numFmtId="0" fontId="7" fillId="0" borderId="0" xfId="6" applyAlignment="1">
      <alignment vertical="center" wrapText="1"/>
    </xf>
    <xf numFmtId="0" fontId="23" fillId="0" borderId="13" xfId="4" applyFont="1" applyBorder="1" applyAlignment="1">
      <alignment vertical="center"/>
    </xf>
    <xf numFmtId="0" fontId="23" fillId="0" borderId="13" xfId="4" applyFont="1" applyBorder="1" applyAlignment="1">
      <alignment wrapText="1"/>
    </xf>
    <xf numFmtId="0" fontId="23" fillId="0" borderId="13" xfId="4" applyFont="1" applyBorder="1"/>
    <xf numFmtId="0" fontId="22" fillId="0" borderId="13" xfId="4" applyFont="1" applyBorder="1" applyAlignment="1">
      <alignment horizontal="center"/>
    </xf>
    <xf numFmtId="4" fontId="23" fillId="0" borderId="13" xfId="4" applyNumberFormat="1" applyFont="1" applyBorder="1"/>
    <xf numFmtId="2" fontId="23" fillId="0" borderId="13" xfId="4" applyNumberFormat="1" applyFont="1" applyBorder="1"/>
    <xf numFmtId="4" fontId="7" fillId="0" borderId="13" xfId="6" applyNumberFormat="1" applyBorder="1">
      <alignment wrapText="1"/>
    </xf>
    <xf numFmtId="0" fontId="25" fillId="0" borderId="0" xfId="0" applyFont="1" applyAlignment="1"/>
    <xf numFmtId="0" fontId="10" fillId="0" borderId="0" xfId="3" applyFill="1" applyAlignment="1"/>
    <xf numFmtId="0" fontId="2" fillId="0" borderId="0" xfId="11" applyAlignment="1">
      <alignment wrapText="1"/>
    </xf>
    <xf numFmtId="0" fontId="32" fillId="0" borderId="13" xfId="11" applyFont="1" applyBorder="1" applyAlignment="1">
      <alignment horizontal="center" vertical="center"/>
    </xf>
    <xf numFmtId="0" fontId="32" fillId="0" borderId="0" xfId="11" applyFont="1" applyAlignment="1">
      <alignment horizontal="center" vertical="center"/>
    </xf>
    <xf numFmtId="0" fontId="33" fillId="0" borderId="13" xfId="11" applyFont="1" applyBorder="1" applyAlignment="1">
      <alignment vertical="center"/>
    </xf>
    <xf numFmtId="0" fontId="33" fillId="0" borderId="13" xfId="11" applyFont="1" applyBorder="1" applyAlignment="1">
      <alignment vertical="center" wrapText="1"/>
    </xf>
    <xf numFmtId="0" fontId="33" fillId="0" borderId="0" xfId="11" applyFont="1" applyAlignment="1">
      <alignment horizontal="center" vertical="center"/>
    </xf>
    <xf numFmtId="0" fontId="34" fillId="0" borderId="0" xfId="11" applyFont="1" applyAlignment="1">
      <alignment wrapText="1"/>
    </xf>
    <xf numFmtId="0" fontId="32" fillId="0" borderId="13" xfId="11" applyFont="1" applyBorder="1" applyAlignment="1">
      <alignment horizontal="center" vertical="center" wrapText="1"/>
    </xf>
    <xf numFmtId="0" fontId="35" fillId="0" borderId="0" xfId="11" applyFont="1" applyAlignment="1">
      <alignment horizontal="center" vertical="center"/>
    </xf>
    <xf numFmtId="0" fontId="33" fillId="0" borderId="13" xfId="11" applyFont="1" applyBorder="1" applyAlignment="1">
      <alignment horizontal="left" vertical="center"/>
    </xf>
    <xf numFmtId="4" fontId="33" fillId="0" borderId="13" xfId="11" applyNumberFormat="1" applyFont="1" applyBorder="1" applyAlignment="1">
      <alignment horizontal="right" vertical="center"/>
    </xf>
    <xf numFmtId="10" fontId="33" fillId="0" borderId="13" xfId="8" applyNumberFormat="1" applyFont="1" applyFill="1" applyBorder="1" applyAlignment="1">
      <alignment vertical="center"/>
    </xf>
    <xf numFmtId="164" fontId="34" fillId="0" borderId="0" xfId="7" applyFont="1" applyFill="1" applyAlignment="1">
      <alignment vertical="center"/>
    </xf>
    <xf numFmtId="164" fontId="33" fillId="0" borderId="0" xfId="7" applyFont="1" applyFill="1" applyAlignment="1">
      <alignment horizontal="center" vertical="center"/>
    </xf>
    <xf numFmtId="166" fontId="9" fillId="0" borderId="13" xfId="0" applyNumberFormat="1" applyFont="1" applyBorder="1" applyAlignment="1">
      <alignment horizontal="right" vertical="center" wrapText="1" readingOrder="1"/>
    </xf>
    <xf numFmtId="10" fontId="0" fillId="0" borderId="0" xfId="1" applyNumberFormat="1" applyFont="1" applyFill="1" applyAlignment="1">
      <alignment wrapText="1"/>
    </xf>
    <xf numFmtId="0" fontId="18" fillId="0" borderId="13" xfId="0" applyFont="1" applyBorder="1" applyAlignment="1">
      <alignment horizontal="left" vertical="center" wrapText="1" readingOrder="1"/>
    </xf>
    <xf numFmtId="0" fontId="26" fillId="0" borderId="13" xfId="0" applyFont="1" applyBorder="1">
      <alignment wrapText="1"/>
    </xf>
    <xf numFmtId="0" fontId="18" fillId="0" borderId="13" xfId="0" applyFont="1" applyBorder="1" applyAlignment="1">
      <alignment horizontal="right" vertical="center" wrapText="1" readingOrder="1"/>
    </xf>
    <xf numFmtId="0" fontId="0" fillId="0" borderId="13" xfId="0" applyBorder="1">
      <alignment wrapText="1"/>
    </xf>
    <xf numFmtId="0" fontId="9" fillId="0" borderId="4" xfId="0" applyFont="1" applyBorder="1" applyAlignment="1">
      <alignment horizontal="right" vertical="center" wrapText="1" readingOrder="1"/>
    </xf>
    <xf numFmtId="0" fontId="12" fillId="0" borderId="4" xfId="0" applyFont="1" applyBorder="1" applyAlignment="1">
      <alignment horizontal="center" vertical="center" wrapText="1" readingOrder="1"/>
    </xf>
    <xf numFmtId="0" fontId="25" fillId="0" borderId="0" xfId="10" applyFont="1"/>
    <xf numFmtId="0" fontId="0" fillId="0" borderId="0" xfId="0" applyAlignment="1">
      <alignment horizontal="center" vertical="center"/>
    </xf>
    <xf numFmtId="0" fontId="27" fillId="0" borderId="7" xfId="0" applyFont="1" applyBorder="1" applyAlignment="1">
      <alignment horizontal="center" vertical="center" wrapText="1"/>
    </xf>
    <xf numFmtId="0" fontId="28" fillId="0" borderId="7" xfId="0" applyFont="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Alignment="1">
      <alignment vertical="center"/>
    </xf>
    <xf numFmtId="0" fontId="29" fillId="0" borderId="7" xfId="0" applyFont="1" applyBorder="1" applyAlignment="1">
      <alignment vertical="center"/>
    </xf>
    <xf numFmtId="0" fontId="30" fillId="0" borderId="7" xfId="0" applyFont="1" applyBorder="1" applyAlignment="1">
      <alignment vertical="center" wrapText="1"/>
    </xf>
    <xf numFmtId="0" fontId="30" fillId="0" borderId="7" xfId="0" applyFont="1" applyBorder="1" applyAlignment="1">
      <alignment vertical="center"/>
    </xf>
    <xf numFmtId="164" fontId="29" fillId="0" borderId="7" xfId="7" applyFont="1" applyFill="1" applyBorder="1" applyAlignment="1">
      <alignment vertical="center"/>
    </xf>
    <xf numFmtId="175" fontId="29" fillId="0" borderId="7" xfId="0" applyNumberFormat="1" applyFont="1" applyBorder="1" applyAlignment="1">
      <alignment vertical="center"/>
    </xf>
    <xf numFmtId="165" fontId="19" fillId="0" borderId="4" xfId="0" applyNumberFormat="1" applyFont="1" applyBorder="1" applyAlignment="1">
      <alignment horizontal="right" vertical="center" wrapText="1" readingOrder="1"/>
    </xf>
    <xf numFmtId="10" fontId="0" fillId="0" borderId="0" xfId="1" applyNumberFormat="1" applyFont="1" applyFill="1" applyAlignment="1">
      <alignment vertical="center" wrapText="1"/>
    </xf>
    <xf numFmtId="10" fontId="31" fillId="0" borderId="0" xfId="1" applyNumberFormat="1" applyFont="1" applyFill="1" applyAlignment="1"/>
    <xf numFmtId="0" fontId="31" fillId="0" borderId="0" xfId="0" applyFont="1" applyAlignment="1"/>
    <xf numFmtId="0" fontId="20" fillId="0" borderId="0" xfId="0" applyFont="1" applyAlignment="1">
      <alignment vertical="center" readingOrder="1"/>
    </xf>
    <xf numFmtId="4" fontId="19" fillId="0" borderId="13" xfId="0" applyNumberFormat="1" applyFont="1" applyBorder="1" applyAlignment="1">
      <alignment vertical="center"/>
    </xf>
    <xf numFmtId="43" fontId="23" fillId="0" borderId="13" xfId="4" applyNumberFormat="1" applyFont="1" applyBorder="1"/>
    <xf numFmtId="0" fontId="23" fillId="0" borderId="0" xfId="4" applyFont="1"/>
    <xf numFmtId="0" fontId="23" fillId="0" borderId="0" xfId="4" applyFont="1" applyAlignment="1">
      <alignment wrapText="1"/>
    </xf>
    <xf numFmtId="4" fontId="19" fillId="0" borderId="0" xfId="0" applyNumberFormat="1" applyFont="1" applyAlignment="1">
      <alignment vertical="center"/>
    </xf>
    <xf numFmtId="43" fontId="23" fillId="0" borderId="0" xfId="4" applyNumberFormat="1" applyFont="1"/>
    <xf numFmtId="0" fontId="23" fillId="0" borderId="0" xfId="4" applyFont="1" applyAlignment="1">
      <alignment vertical="center" wrapText="1"/>
    </xf>
    <xf numFmtId="0" fontId="25" fillId="0" borderId="0" xfId="0" applyFont="1" applyAlignment="1">
      <alignment horizontal="left" vertical="top" readingOrder="1"/>
    </xf>
    <xf numFmtId="164" fontId="23" fillId="0" borderId="13" xfId="7" applyFont="1" applyFill="1" applyBorder="1"/>
    <xf numFmtId="4" fontId="23" fillId="0" borderId="0" xfId="4" applyNumberFormat="1" applyFont="1"/>
    <xf numFmtId="0" fontId="12" fillId="0" borderId="0" xfId="0" applyFont="1" applyAlignment="1">
      <alignment horizontal="left" vertical="center" wrapText="1" readingOrder="1"/>
    </xf>
    <xf numFmtId="0" fontId="3" fillId="0" borderId="1"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12" fillId="0" borderId="13" xfId="0" applyFont="1" applyBorder="1" applyAlignment="1">
      <alignment horizontal="center" vertical="center" wrapText="1" readingOrder="1"/>
    </xf>
    <xf numFmtId="0" fontId="9" fillId="0" borderId="13" xfId="0" applyFont="1" applyBorder="1" applyAlignment="1">
      <alignment horizontal="left" vertical="center" wrapText="1" readingOrder="1"/>
    </xf>
    <xf numFmtId="0" fontId="9" fillId="0" borderId="1"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9" fillId="0" borderId="0" xfId="0" applyFont="1" applyAlignment="1">
      <alignment horizontal="left" vertical="center" wrapText="1" readingOrder="1"/>
    </xf>
    <xf numFmtId="0" fontId="12" fillId="0" borderId="1" xfId="0" applyFont="1" applyBorder="1" applyAlignment="1">
      <alignment horizontal="left" vertical="center" wrapText="1" readingOrder="1"/>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8" fillId="0" borderId="7" xfId="0" applyFont="1" applyBorder="1" applyAlignment="1">
      <alignment horizontal="center" vertical="center" wrapText="1" readingOrder="1"/>
    </xf>
    <xf numFmtId="0" fontId="9" fillId="0" borderId="10" xfId="0" applyFont="1" applyBorder="1" applyAlignment="1">
      <alignment horizontal="left" vertical="center" wrapText="1" readingOrder="1"/>
    </xf>
    <xf numFmtId="0" fontId="9" fillId="0" borderId="12" xfId="0" applyFont="1" applyBorder="1" applyAlignment="1">
      <alignment horizontal="left" vertical="center" wrapText="1" readingOrder="1"/>
    </xf>
    <xf numFmtId="0" fontId="9" fillId="0" borderId="11" xfId="0" applyFont="1" applyBorder="1" applyAlignment="1">
      <alignment horizontal="left" vertical="center" wrapText="1" readingOrder="1"/>
    </xf>
    <xf numFmtId="0" fontId="12" fillId="0" borderId="10"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9" fillId="0" borderId="0" xfId="0" quotePrefix="1" applyFont="1" applyAlignment="1">
      <alignment horizontal="left" vertical="center" wrapText="1" readingOrder="1"/>
    </xf>
    <xf numFmtId="0" fontId="9" fillId="0" borderId="14" xfId="0" applyFont="1" applyBorder="1" applyAlignment="1">
      <alignment horizontal="left" vertical="center" wrapText="1" readingOrder="1"/>
    </xf>
    <xf numFmtId="0" fontId="22" fillId="0" borderId="13" xfId="4" applyFont="1" applyBorder="1" applyAlignment="1">
      <alignment horizontal="center" wrapText="1"/>
    </xf>
    <xf numFmtId="0" fontId="22" fillId="0" borderId="13" xfId="4" applyFont="1" applyBorder="1" applyAlignment="1">
      <alignment horizontal="center"/>
    </xf>
    <xf numFmtId="164" fontId="23" fillId="0" borderId="13" xfId="7" applyFont="1" applyFill="1" applyBorder="1" applyAlignment="1">
      <alignment horizontal="center"/>
    </xf>
    <xf numFmtId="0" fontId="23" fillId="0" borderId="13" xfId="4" applyFont="1" applyBorder="1" applyAlignment="1">
      <alignment horizontal="center"/>
    </xf>
    <xf numFmtId="0" fontId="22" fillId="0" borderId="13" xfId="4" applyFont="1" applyBorder="1" applyAlignment="1">
      <alignment horizontal="center" vertical="center"/>
    </xf>
    <xf numFmtId="0" fontId="22" fillId="0" borderId="13" xfId="4" applyFont="1" applyBorder="1" applyAlignment="1">
      <alignment horizontal="center" vertical="center" wrapText="1"/>
    </xf>
    <xf numFmtId="0" fontId="23" fillId="0" borderId="0" xfId="4" applyFont="1" applyAlignment="1">
      <alignment horizontal="justify" vertical="center" wrapText="1"/>
    </xf>
    <xf numFmtId="0" fontId="22" fillId="0" borderId="15" xfId="4" applyFont="1" applyBorder="1" applyAlignment="1">
      <alignment horizontal="center" vertical="center" wrapText="1"/>
    </xf>
    <xf numFmtId="0" fontId="22" fillId="0" borderId="8" xfId="4" applyFont="1" applyBorder="1" applyAlignment="1">
      <alignment horizontal="center" vertical="center" wrapText="1"/>
    </xf>
    <xf numFmtId="0" fontId="22" fillId="0" borderId="15" xfId="4" applyFont="1" applyBorder="1" applyAlignment="1">
      <alignment horizontal="center" vertical="center"/>
    </xf>
    <xf numFmtId="0" fontId="22" fillId="0" borderId="16" xfId="4" applyFont="1" applyBorder="1" applyAlignment="1">
      <alignment horizontal="center" vertical="center"/>
    </xf>
    <xf numFmtId="0" fontId="22" fillId="0" borderId="8" xfId="4" applyFont="1" applyBorder="1" applyAlignment="1">
      <alignment horizontal="center" vertical="center"/>
    </xf>
    <xf numFmtId="0" fontId="22" fillId="0" borderId="10" xfId="4" applyFont="1" applyBorder="1" applyAlignment="1">
      <alignment horizontal="center" vertical="center"/>
    </xf>
    <xf numFmtId="0" fontId="22" fillId="0" borderId="11" xfId="4" applyFont="1" applyBorder="1" applyAlignment="1">
      <alignment horizontal="center" vertical="center"/>
    </xf>
    <xf numFmtId="0" fontId="22" fillId="0" borderId="12" xfId="4" applyFont="1" applyBorder="1" applyAlignment="1">
      <alignment horizontal="center" vertical="center"/>
    </xf>
    <xf numFmtId="0" fontId="22" fillId="0" borderId="10"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12" xfId="4" applyFont="1" applyBorder="1" applyAlignment="1">
      <alignment horizontal="center" vertical="center" wrapText="1"/>
    </xf>
    <xf numFmtId="0" fontId="22" fillId="0" borderId="17" xfId="4" applyFont="1" applyBorder="1" applyAlignment="1">
      <alignment horizontal="center" vertical="center" wrapText="1"/>
    </xf>
    <xf numFmtId="0" fontId="22" fillId="0" borderId="18" xfId="4" applyFont="1" applyBorder="1" applyAlignment="1">
      <alignment horizontal="center" vertical="center" wrapText="1"/>
    </xf>
    <xf numFmtId="0" fontId="25" fillId="0" borderId="0" xfId="0" applyFont="1" applyAlignment="1">
      <alignment horizontal="left" vertical="top" readingOrder="1"/>
    </xf>
    <xf numFmtId="0" fontId="22" fillId="0" borderId="10" xfId="4" applyFont="1" applyBorder="1" applyAlignment="1">
      <alignment horizontal="center" wrapText="1"/>
    </xf>
    <xf numFmtId="0" fontId="22" fillId="0" borderId="11" xfId="4" applyFont="1" applyBorder="1" applyAlignment="1">
      <alignment horizontal="center" wrapText="1"/>
    </xf>
    <xf numFmtId="0" fontId="22" fillId="0" borderId="12" xfId="4" applyFont="1" applyBorder="1" applyAlignment="1">
      <alignment horizontal="center" wrapText="1"/>
    </xf>
    <xf numFmtId="0" fontId="22" fillId="0" borderId="10" xfId="4" applyFont="1" applyBorder="1" applyAlignment="1">
      <alignment horizontal="center"/>
    </xf>
    <xf numFmtId="0" fontId="22" fillId="0" borderId="12" xfId="4" applyFont="1" applyBorder="1" applyAlignment="1">
      <alignment horizontal="center"/>
    </xf>
    <xf numFmtId="164" fontId="23" fillId="0" borderId="10" xfId="7" applyFont="1" applyFill="1" applyBorder="1" applyAlignment="1">
      <alignment horizontal="center"/>
    </xf>
    <xf numFmtId="164" fontId="23" fillId="0" borderId="11" xfId="7" applyFont="1" applyFill="1" applyBorder="1" applyAlignment="1">
      <alignment horizontal="center"/>
    </xf>
    <xf numFmtId="164" fontId="23" fillId="0" borderId="12" xfId="7" applyFont="1" applyFill="1" applyBorder="1" applyAlignment="1">
      <alignment horizontal="center"/>
    </xf>
    <xf numFmtId="0" fontId="23" fillId="0" borderId="0" xfId="4" applyFont="1" applyAlignment="1">
      <alignment horizontal="center"/>
    </xf>
    <xf numFmtId="0" fontId="22" fillId="0" borderId="0" xfId="4" applyFont="1" applyAlignment="1">
      <alignment horizontal="center"/>
    </xf>
    <xf numFmtId="0" fontId="23" fillId="0" borderId="0" xfId="4" applyFont="1" applyAlignment="1">
      <alignment horizontal="left" vertical="center" wrapText="1"/>
    </xf>
    <xf numFmtId="0" fontId="9" fillId="0" borderId="0" xfId="0" applyFont="1" applyAlignment="1">
      <alignment horizontal="justify" vertical="top" wrapText="1" readingOrder="1"/>
    </xf>
    <xf numFmtId="0" fontId="33" fillId="0" borderId="10" xfId="11" applyFont="1" applyBorder="1" applyAlignment="1">
      <alignment horizontal="left" vertical="center" wrapText="1"/>
    </xf>
    <xf numFmtId="0" fontId="33" fillId="0" borderId="11" xfId="11" applyFont="1" applyBorder="1" applyAlignment="1">
      <alignment horizontal="left" vertical="center" wrapText="1"/>
    </xf>
    <xf numFmtId="0" fontId="33" fillId="0" borderId="12" xfId="11" applyFont="1" applyBorder="1" applyAlignment="1">
      <alignment horizontal="left" vertical="center" wrapText="1"/>
    </xf>
    <xf numFmtId="0" fontId="32" fillId="0" borderId="10" xfId="11" applyFont="1" applyBorder="1" applyAlignment="1">
      <alignment horizontal="center" vertical="center"/>
    </xf>
    <xf numFmtId="0" fontId="32" fillId="0" borderId="11" xfId="11" applyFont="1" applyBorder="1" applyAlignment="1">
      <alignment horizontal="center" vertical="center"/>
    </xf>
    <xf numFmtId="0" fontId="32" fillId="0" borderId="12" xfId="11" applyFont="1" applyBorder="1" applyAlignment="1">
      <alignment horizontal="center" vertical="center"/>
    </xf>
    <xf numFmtId="0" fontId="32" fillId="0" borderId="13" xfId="11" applyFont="1" applyBorder="1" applyAlignment="1">
      <alignment horizontal="center" vertical="center"/>
    </xf>
    <xf numFmtId="0" fontId="20" fillId="0" borderId="10" xfId="0" applyFont="1" applyBorder="1" applyAlignment="1">
      <alignment horizontal="left" vertical="center" readingOrder="1"/>
    </xf>
    <xf numFmtId="0" fontId="20" fillId="0" borderId="11" xfId="0" applyFont="1" applyBorder="1" applyAlignment="1">
      <alignment horizontal="left" vertical="center" readingOrder="1"/>
    </xf>
    <xf numFmtId="0" fontId="20" fillId="0" borderId="12" xfId="0" applyFont="1" applyBorder="1" applyAlignment="1">
      <alignment horizontal="left" vertical="center" readingOrder="1"/>
    </xf>
    <xf numFmtId="0" fontId="32" fillId="0" borderId="10" xfId="11" applyFont="1" applyBorder="1" applyAlignment="1">
      <alignment horizontal="center" vertical="center" wrapText="1"/>
    </xf>
    <xf numFmtId="0" fontId="32" fillId="0" borderId="12" xfId="11" applyFont="1" applyBorder="1" applyAlignment="1">
      <alignment horizontal="center" vertical="center" wrapText="1"/>
    </xf>
    <xf numFmtId="164" fontId="33" fillId="0" borderId="10" xfId="7" applyFont="1" applyFill="1" applyBorder="1" applyAlignment="1">
      <alignment horizontal="center" vertical="center"/>
    </xf>
    <xf numFmtId="164" fontId="33" fillId="0" borderId="12" xfId="7" applyFont="1" applyFill="1" applyBorder="1" applyAlignment="1">
      <alignment horizontal="center" vertical="center"/>
    </xf>
    <xf numFmtId="0" fontId="25" fillId="0" borderId="13" xfId="0" applyFont="1" applyBorder="1" applyAlignment="1">
      <alignment horizontal="left" vertical="top" readingOrder="1"/>
    </xf>
    <xf numFmtId="0" fontId="9" fillId="0" borderId="19" xfId="0" applyFont="1" applyBorder="1" applyAlignment="1">
      <alignment horizontal="left" vertical="center" wrapText="1" readingOrder="1"/>
    </xf>
    <xf numFmtId="0" fontId="9" fillId="0" borderId="20" xfId="0" applyFont="1" applyBorder="1" applyAlignment="1">
      <alignment horizontal="left" vertical="center" wrapText="1" readingOrder="1"/>
    </xf>
  </cellXfs>
  <cellStyles count="14">
    <cellStyle name="Comma 2" xfId="7" xr:uid="{6E78143C-0CC0-4354-B55B-F139CE2873D6}"/>
    <cellStyle name="Comma 2 2" xfId="9" xr:uid="{4DA409DD-EA03-495A-86C4-226F49B6BBBE}"/>
    <cellStyle name="Comma 3" xfId="2" xr:uid="{04BE1F3E-4EDD-414C-AF25-222805B6BDE0}"/>
    <cellStyle name="Comma 4" xfId="13" xr:uid="{82E212BE-2F4E-4A3A-B663-66051C87AA9E}"/>
    <cellStyle name="Hyperlink 2" xfId="3" xr:uid="{6304B5E4-AEEE-48C2-9C8C-98AA579B1135}"/>
    <cellStyle name="Normal" xfId="0" builtinId="0"/>
    <cellStyle name="Normal 2 2 2" xfId="4" xr:uid="{2C6BC576-89C3-44EC-825B-9E288A3D5581}"/>
    <cellStyle name="Normal 2 2 3" xfId="11" xr:uid="{4CC60AB1-5F0F-4D63-8D44-699E8ECBD36C}"/>
    <cellStyle name="Normal 2 3" xfId="5" xr:uid="{AEA21093-401F-4071-B1BA-9903218E0D81}"/>
    <cellStyle name="Normal 3" xfId="6" xr:uid="{ED3079EB-AEE0-4F31-ABE2-E7967EAA77C5}"/>
    <cellStyle name="Normal 4" xfId="10" xr:uid="{BDD21FF8-2169-41DF-A171-011A79FA1D86}"/>
    <cellStyle name="Normal 5" xfId="12" xr:uid="{10A8108E-97F5-466D-AA03-1B3D9BA640D1}"/>
    <cellStyle name="Percent" xfId="1" builtinId="5"/>
    <cellStyle name="Percent 2" xfId="8" xr:uid="{B3622EF6-80B9-414A-8261-05FEE95350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147</xdr:row>
      <xdr:rowOff>0</xdr:rowOff>
    </xdr:from>
    <xdr:to>
      <xdr:col>2</xdr:col>
      <xdr:colOff>2095500</xdr:colOff>
      <xdr:row>148</xdr:row>
      <xdr:rowOff>27375</xdr:rowOff>
    </xdr:to>
    <xdr:pic>
      <xdr:nvPicPr>
        <xdr:cNvPr id="2" name="Picture 1">
          <a:extLst>
            <a:ext uri="{FF2B5EF4-FFF2-40B4-BE49-F238E27FC236}">
              <a16:creationId xmlns:a16="http://schemas.microsoft.com/office/drawing/2014/main" id="{0CDD470C-0287-46A1-8D02-C352EF6E82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5536525"/>
          <a:ext cx="38957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152</xdr:row>
      <xdr:rowOff>66675</xdr:rowOff>
    </xdr:from>
    <xdr:to>
      <xdr:col>2</xdr:col>
      <xdr:colOff>2028823</xdr:colOff>
      <xdr:row>152</xdr:row>
      <xdr:rowOff>2046675</xdr:rowOff>
    </xdr:to>
    <xdr:pic>
      <xdr:nvPicPr>
        <xdr:cNvPr id="4" name="Picture 3">
          <a:extLst>
            <a:ext uri="{FF2B5EF4-FFF2-40B4-BE49-F238E27FC236}">
              <a16:creationId xmlns:a16="http://schemas.microsoft.com/office/drawing/2014/main" id="{EAA0294E-FF22-4CF2-A422-225CAAF3E9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32404050"/>
          <a:ext cx="340042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110</xdr:row>
      <xdr:rowOff>161924</xdr:rowOff>
    </xdr:from>
    <xdr:to>
      <xdr:col>2</xdr:col>
      <xdr:colOff>2179348</xdr:colOff>
      <xdr:row>123</xdr:row>
      <xdr:rowOff>36899</xdr:rowOff>
    </xdr:to>
    <xdr:pic>
      <xdr:nvPicPr>
        <xdr:cNvPr id="2" name="Picture 1">
          <a:extLst>
            <a:ext uri="{FF2B5EF4-FFF2-40B4-BE49-F238E27FC236}">
              <a16:creationId xmlns:a16="http://schemas.microsoft.com/office/drawing/2014/main" id="{00F80E48-28CB-436C-B9B8-BDADC0C8B6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155024"/>
          <a:ext cx="3931948"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106</xdr:row>
      <xdr:rowOff>0</xdr:rowOff>
    </xdr:from>
    <xdr:to>
      <xdr:col>2</xdr:col>
      <xdr:colOff>2101725</xdr:colOff>
      <xdr:row>107</xdr:row>
      <xdr:rowOff>25899</xdr:rowOff>
    </xdr:to>
    <xdr:pic>
      <xdr:nvPicPr>
        <xdr:cNvPr id="3" name="Picture 2">
          <a:extLst>
            <a:ext uri="{FF2B5EF4-FFF2-40B4-BE49-F238E27FC236}">
              <a16:creationId xmlns:a16="http://schemas.microsoft.com/office/drawing/2014/main" id="{01BD5D70-9318-44E1-9C6D-FEB91F7344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1000" y="18554700"/>
          <a:ext cx="3854325" cy="1978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151</xdr:row>
      <xdr:rowOff>0</xdr:rowOff>
    </xdr:from>
    <xdr:to>
      <xdr:col>2</xdr:col>
      <xdr:colOff>1809751</xdr:colOff>
      <xdr:row>163</xdr:row>
      <xdr:rowOff>36900</xdr:rowOff>
    </xdr:to>
    <xdr:pic>
      <xdr:nvPicPr>
        <xdr:cNvPr id="2" name="Picture 1">
          <a:extLst>
            <a:ext uri="{FF2B5EF4-FFF2-40B4-BE49-F238E27FC236}">
              <a16:creationId xmlns:a16="http://schemas.microsoft.com/office/drawing/2014/main" id="{6E2E20D9-6FFC-48E9-A329-97E33535C6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1" y="28403550"/>
          <a:ext cx="35623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146</xdr:row>
      <xdr:rowOff>0</xdr:rowOff>
    </xdr:from>
    <xdr:to>
      <xdr:col>2</xdr:col>
      <xdr:colOff>1790700</xdr:colOff>
      <xdr:row>146</xdr:row>
      <xdr:rowOff>1980000</xdr:rowOff>
    </xdr:to>
    <xdr:pic>
      <xdr:nvPicPr>
        <xdr:cNvPr id="3" name="Picture 2">
          <a:extLst>
            <a:ext uri="{FF2B5EF4-FFF2-40B4-BE49-F238E27FC236}">
              <a16:creationId xmlns:a16="http://schemas.microsoft.com/office/drawing/2014/main" id="{EB366593-BDCE-480D-B9D6-5F5F2999A3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25622250"/>
          <a:ext cx="35433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170</xdr:row>
      <xdr:rowOff>0</xdr:rowOff>
    </xdr:from>
    <xdr:to>
      <xdr:col>2</xdr:col>
      <xdr:colOff>2100764</xdr:colOff>
      <xdr:row>170</xdr:row>
      <xdr:rowOff>1980000</xdr:rowOff>
    </xdr:to>
    <xdr:pic>
      <xdr:nvPicPr>
        <xdr:cNvPr id="3" name="Picture 2">
          <a:extLst>
            <a:ext uri="{FF2B5EF4-FFF2-40B4-BE49-F238E27FC236}">
              <a16:creationId xmlns:a16="http://schemas.microsoft.com/office/drawing/2014/main" id="{4930EB1B-E63A-4715-9E2E-596BD94F83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213425"/>
          <a:ext cx="3853364"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164</xdr:row>
      <xdr:rowOff>95250</xdr:rowOff>
    </xdr:from>
    <xdr:to>
      <xdr:col>2</xdr:col>
      <xdr:colOff>2152650</xdr:colOff>
      <xdr:row>165</xdr:row>
      <xdr:rowOff>122625</xdr:rowOff>
    </xdr:to>
    <xdr:pic>
      <xdr:nvPicPr>
        <xdr:cNvPr id="4" name="Picture 3">
          <a:extLst>
            <a:ext uri="{FF2B5EF4-FFF2-40B4-BE49-F238E27FC236}">
              <a16:creationId xmlns:a16="http://schemas.microsoft.com/office/drawing/2014/main" id="{92FA2B5E-2742-48DF-8019-3EF2692C72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31584900"/>
          <a:ext cx="33813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183</xdr:row>
      <xdr:rowOff>200025</xdr:rowOff>
    </xdr:from>
    <xdr:to>
      <xdr:col>2</xdr:col>
      <xdr:colOff>2305050</xdr:colOff>
      <xdr:row>183</xdr:row>
      <xdr:rowOff>2180025</xdr:rowOff>
    </xdr:to>
    <xdr:pic>
      <xdr:nvPicPr>
        <xdr:cNvPr id="2" name="Picture 1">
          <a:extLst>
            <a:ext uri="{FF2B5EF4-FFF2-40B4-BE49-F238E27FC236}">
              <a16:creationId xmlns:a16="http://schemas.microsoft.com/office/drawing/2014/main" id="{7773F560-E33B-42FE-B1FB-4EC9208264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5471100"/>
          <a:ext cx="40576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xdr:colOff>
      <xdr:row>178</xdr:row>
      <xdr:rowOff>114300</xdr:rowOff>
    </xdr:from>
    <xdr:to>
      <xdr:col>2</xdr:col>
      <xdr:colOff>2152650</xdr:colOff>
      <xdr:row>179</xdr:row>
      <xdr:rowOff>141675</xdr:rowOff>
    </xdr:to>
    <xdr:pic>
      <xdr:nvPicPr>
        <xdr:cNvPr id="4" name="Picture 3">
          <a:extLst>
            <a:ext uri="{FF2B5EF4-FFF2-40B4-BE49-F238E27FC236}">
              <a16:creationId xmlns:a16="http://schemas.microsoft.com/office/drawing/2014/main" id="{2D1798FC-94A2-4047-A528-8A77D53CAD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7675" y="36318825"/>
          <a:ext cx="338137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223</xdr:row>
      <xdr:rowOff>0</xdr:rowOff>
    </xdr:from>
    <xdr:to>
      <xdr:col>2</xdr:col>
      <xdr:colOff>2100764</xdr:colOff>
      <xdr:row>223</xdr:row>
      <xdr:rowOff>1980000</xdr:rowOff>
    </xdr:to>
    <xdr:pic>
      <xdr:nvPicPr>
        <xdr:cNvPr id="2" name="Picture 1">
          <a:extLst>
            <a:ext uri="{FF2B5EF4-FFF2-40B4-BE49-F238E27FC236}">
              <a16:creationId xmlns:a16="http://schemas.microsoft.com/office/drawing/2014/main" id="{22C9FD6F-60D7-406A-A06D-4ABFB97B8C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8585775"/>
          <a:ext cx="3853364"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218</xdr:row>
      <xdr:rowOff>0</xdr:rowOff>
    </xdr:from>
    <xdr:to>
      <xdr:col>2</xdr:col>
      <xdr:colOff>2209800</xdr:colOff>
      <xdr:row>219</xdr:row>
      <xdr:rowOff>151200</xdr:rowOff>
    </xdr:to>
    <xdr:pic>
      <xdr:nvPicPr>
        <xdr:cNvPr id="3" name="Picture 2">
          <a:extLst>
            <a:ext uri="{FF2B5EF4-FFF2-40B4-BE49-F238E27FC236}">
              <a16:creationId xmlns:a16="http://schemas.microsoft.com/office/drawing/2014/main" id="{85EDF40D-9F00-442C-9F6D-DADBD3F68E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5985450"/>
          <a:ext cx="3962400" cy="210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161</xdr:row>
      <xdr:rowOff>0</xdr:rowOff>
    </xdr:from>
    <xdr:to>
      <xdr:col>2</xdr:col>
      <xdr:colOff>2095500</xdr:colOff>
      <xdr:row>162</xdr:row>
      <xdr:rowOff>27375</xdr:rowOff>
    </xdr:to>
    <xdr:pic>
      <xdr:nvPicPr>
        <xdr:cNvPr id="2" name="Picture 1">
          <a:extLst>
            <a:ext uri="{FF2B5EF4-FFF2-40B4-BE49-F238E27FC236}">
              <a16:creationId xmlns:a16="http://schemas.microsoft.com/office/drawing/2014/main" id="{D3C14C4B-D3BC-4767-915C-CA717C8F37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9746575"/>
          <a:ext cx="38481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166</xdr:row>
      <xdr:rowOff>0</xdr:rowOff>
    </xdr:from>
    <xdr:to>
      <xdr:col>2</xdr:col>
      <xdr:colOff>2100765</xdr:colOff>
      <xdr:row>166</xdr:row>
      <xdr:rowOff>1980000</xdr:rowOff>
    </xdr:to>
    <xdr:pic>
      <xdr:nvPicPr>
        <xdr:cNvPr id="3" name="Picture 2">
          <a:extLst>
            <a:ext uri="{FF2B5EF4-FFF2-40B4-BE49-F238E27FC236}">
              <a16:creationId xmlns:a16="http://schemas.microsoft.com/office/drawing/2014/main" id="{6E71B195-92A7-4960-BAF3-26475287BF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32346900"/>
          <a:ext cx="3853364"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207</xdr:row>
      <xdr:rowOff>0</xdr:rowOff>
    </xdr:from>
    <xdr:to>
      <xdr:col>2</xdr:col>
      <xdr:colOff>2100764</xdr:colOff>
      <xdr:row>207</xdr:row>
      <xdr:rowOff>1980000</xdr:rowOff>
    </xdr:to>
    <xdr:pic>
      <xdr:nvPicPr>
        <xdr:cNvPr id="2" name="Picture 1">
          <a:extLst>
            <a:ext uri="{FF2B5EF4-FFF2-40B4-BE49-F238E27FC236}">
              <a16:creationId xmlns:a16="http://schemas.microsoft.com/office/drawing/2014/main" id="{050B9F87-0BDF-4947-817D-2412EC337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8309550"/>
          <a:ext cx="3853364"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201</xdr:row>
      <xdr:rowOff>0</xdr:rowOff>
    </xdr:from>
    <xdr:to>
      <xdr:col>2</xdr:col>
      <xdr:colOff>2100764</xdr:colOff>
      <xdr:row>202</xdr:row>
      <xdr:rowOff>27375</xdr:rowOff>
    </xdr:to>
    <xdr:pic>
      <xdr:nvPicPr>
        <xdr:cNvPr id="3" name="Picture 2">
          <a:extLst>
            <a:ext uri="{FF2B5EF4-FFF2-40B4-BE49-F238E27FC236}">
              <a16:creationId xmlns:a16="http://schemas.microsoft.com/office/drawing/2014/main" id="{B0E9082C-53D5-43D3-B6E3-C300531DE6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5385375"/>
          <a:ext cx="3853364"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131</xdr:row>
      <xdr:rowOff>0</xdr:rowOff>
    </xdr:from>
    <xdr:to>
      <xdr:col>2</xdr:col>
      <xdr:colOff>2133599</xdr:colOff>
      <xdr:row>132</xdr:row>
      <xdr:rowOff>27375</xdr:rowOff>
    </xdr:to>
    <xdr:pic>
      <xdr:nvPicPr>
        <xdr:cNvPr id="2" name="Picture 1">
          <a:extLst>
            <a:ext uri="{FF2B5EF4-FFF2-40B4-BE49-F238E27FC236}">
              <a16:creationId xmlns:a16="http://schemas.microsoft.com/office/drawing/2014/main" id="{875F3FBC-DE1C-4BF5-8C1A-5CA86AB4AF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4174450"/>
          <a:ext cx="3848099"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9526</xdr:colOff>
      <xdr:row>136</xdr:row>
      <xdr:rowOff>38101</xdr:rowOff>
    </xdr:from>
    <xdr:to>
      <xdr:col>2</xdr:col>
      <xdr:colOff>2095499</xdr:colOff>
      <xdr:row>136</xdr:row>
      <xdr:rowOff>2018101</xdr:rowOff>
    </xdr:to>
    <xdr:pic>
      <xdr:nvPicPr>
        <xdr:cNvPr id="3" name="Picture 2">
          <a:extLst>
            <a:ext uri="{FF2B5EF4-FFF2-40B4-BE49-F238E27FC236}">
              <a16:creationId xmlns:a16="http://schemas.microsoft.com/office/drawing/2014/main" id="{D9BE6E08-3D9E-4C7C-984D-6715DA59AD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6" y="26812876"/>
          <a:ext cx="3800473"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160</xdr:row>
      <xdr:rowOff>123825</xdr:rowOff>
    </xdr:from>
    <xdr:to>
      <xdr:col>2</xdr:col>
      <xdr:colOff>2047873</xdr:colOff>
      <xdr:row>161</xdr:row>
      <xdr:rowOff>8325</xdr:rowOff>
    </xdr:to>
    <xdr:pic>
      <xdr:nvPicPr>
        <xdr:cNvPr id="2" name="Picture 1">
          <a:extLst>
            <a:ext uri="{FF2B5EF4-FFF2-40B4-BE49-F238E27FC236}">
              <a16:creationId xmlns:a16="http://schemas.microsoft.com/office/drawing/2014/main" id="{91E84B18-0D1F-46D8-B89D-5530AD4BE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070550"/>
          <a:ext cx="3848098"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155</xdr:row>
      <xdr:rowOff>0</xdr:rowOff>
    </xdr:from>
    <xdr:to>
      <xdr:col>2</xdr:col>
      <xdr:colOff>1918705</xdr:colOff>
      <xdr:row>156</xdr:row>
      <xdr:rowOff>27375</xdr:rowOff>
    </xdr:to>
    <xdr:pic>
      <xdr:nvPicPr>
        <xdr:cNvPr id="3" name="Picture 2">
          <a:extLst>
            <a:ext uri="{FF2B5EF4-FFF2-40B4-BE49-F238E27FC236}">
              <a16:creationId xmlns:a16="http://schemas.microsoft.com/office/drawing/2014/main" id="{A01EE05F-D2C8-4F40-A6EA-1BDCFF13B3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28346400"/>
          <a:ext cx="371893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285C-DD09-4D78-99A0-14FB2E14A736}">
  <dimension ref="A1:C11"/>
  <sheetViews>
    <sheetView workbookViewId="0">
      <selection activeCell="B3" sqref="B3"/>
    </sheetView>
  </sheetViews>
  <sheetFormatPr defaultColWidth="8.85546875" defaultRowHeight="15" x14ac:dyDescent="0.25"/>
  <cols>
    <col min="1" max="1" width="6.140625" style="4" bestFit="1" customWidth="1"/>
    <col min="2" max="2" width="10.85546875" style="4" bestFit="1" customWidth="1"/>
    <col min="3" max="3" width="35" style="4" bestFit="1" customWidth="1"/>
    <col min="4" max="16384" width="8.85546875" style="4"/>
  </cols>
  <sheetData>
    <row r="1" spans="1:3" x14ac:dyDescent="0.25">
      <c r="A1" s="2" t="s">
        <v>633</v>
      </c>
      <c r="B1" s="3" t="s">
        <v>634</v>
      </c>
      <c r="C1" s="3" t="s">
        <v>635</v>
      </c>
    </row>
    <row r="2" spans="1:3" x14ac:dyDescent="0.25">
      <c r="A2" s="5">
        <v>1</v>
      </c>
      <c r="B2" s="6" t="s">
        <v>636</v>
      </c>
      <c r="C2" s="7" t="s">
        <v>1</v>
      </c>
    </row>
    <row r="3" spans="1:3" x14ac:dyDescent="0.25">
      <c r="A3" s="5">
        <v>2</v>
      </c>
      <c r="B3" s="6" t="s">
        <v>637</v>
      </c>
      <c r="C3" s="7" t="s">
        <v>131</v>
      </c>
    </row>
    <row r="4" spans="1:3" x14ac:dyDescent="0.25">
      <c r="A4" s="5">
        <v>3</v>
      </c>
      <c r="B4" s="6" t="s">
        <v>638</v>
      </c>
      <c r="C4" s="7" t="s">
        <v>163</v>
      </c>
    </row>
    <row r="5" spans="1:3" x14ac:dyDescent="0.25">
      <c r="A5" s="5">
        <v>4</v>
      </c>
      <c r="B5" s="6" t="s">
        <v>639</v>
      </c>
      <c r="C5" s="7" t="s">
        <v>269</v>
      </c>
    </row>
    <row r="6" spans="1:3" x14ac:dyDescent="0.25">
      <c r="A6" s="5">
        <v>5</v>
      </c>
      <c r="B6" s="6" t="s">
        <v>640</v>
      </c>
      <c r="C6" s="7" t="s">
        <v>321</v>
      </c>
    </row>
    <row r="7" spans="1:3" x14ac:dyDescent="0.25">
      <c r="A7" s="5">
        <v>6</v>
      </c>
      <c r="B7" s="6" t="s">
        <v>641</v>
      </c>
      <c r="C7" s="7" t="s">
        <v>506</v>
      </c>
    </row>
    <row r="8" spans="1:3" x14ac:dyDescent="0.25">
      <c r="A8" s="5">
        <v>7</v>
      </c>
      <c r="B8" s="6" t="s">
        <v>642</v>
      </c>
      <c r="C8" s="7" t="s">
        <v>523</v>
      </c>
    </row>
    <row r="9" spans="1:3" x14ac:dyDescent="0.25">
      <c r="A9" s="5">
        <v>8</v>
      </c>
      <c r="B9" s="6" t="s">
        <v>643</v>
      </c>
      <c r="C9" s="7" t="s">
        <v>572</v>
      </c>
    </row>
    <row r="10" spans="1:3" x14ac:dyDescent="0.25">
      <c r="A10" s="5">
        <v>9</v>
      </c>
      <c r="B10" s="6" t="s">
        <v>644</v>
      </c>
      <c r="C10" s="7" t="s">
        <v>573</v>
      </c>
    </row>
    <row r="11" spans="1:3" x14ac:dyDescent="0.25">
      <c r="A11" s="5">
        <v>10</v>
      </c>
      <c r="B11" s="6" t="s">
        <v>645</v>
      </c>
      <c r="C11" s="7" t="s">
        <v>628</v>
      </c>
    </row>
  </sheetData>
  <hyperlinks>
    <hyperlink ref="B3" location="SFRSTP!A1" display="SFRSTP" xr:uid="{2F29655A-AE81-4654-9D13-B63446A61154}"/>
    <hyperlink ref="B4" location="SMMF!A1" display="SMMF" xr:uid="{4BE076AD-45BD-45EF-98DE-EABBE88836A0}"/>
    <hyperlink ref="B5" location="SPLDF!A1" display="SPLDF" xr:uid="{98FB8253-CB77-4BE2-9FF3-8891299EB809}"/>
    <hyperlink ref="B6" location="SPMON!A1" display="SPMON" xr:uid="{41C70C71-A85D-4AA0-AD77-B8CAEBB67985}"/>
    <hyperlink ref="B7" location="SPSDF!A1" display="SPSDF" xr:uid="{A35C7C6C-8848-4FDD-8A2A-21AB6234EE8F}"/>
    <hyperlink ref="B8" location="SPUSDF!A1" display="SPUSDF" xr:uid="{27ED6A4D-9980-4132-86B4-D84DEA1E294B}"/>
    <hyperlink ref="B9" location="SUNBDS!A1" display="SUNBDS" xr:uid="{3E544D6C-F6AA-45EA-A365-878F7CB9991D}"/>
    <hyperlink ref="B10" location="SUNMIA!A1" display="SUNMIA" xr:uid="{4218342A-9421-46B6-B338-28DAE236D034}"/>
    <hyperlink ref="B11" location="SUNONF!A1" display="SUNONF" xr:uid="{226F4A16-90B5-4019-8FB6-EAAB4F567085}"/>
    <hyperlink ref="B2" location="SFRLTP!A1" display="SFRLTP" xr:uid="{4AFEF973-EF3D-4576-8D52-09F727D573C8}"/>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A957-6385-42F1-8B5A-3D9BAC348FB9}">
  <sheetPr>
    <outlinePr summaryBelow="0" summaryRight="0"/>
  </sheetPr>
  <dimension ref="A1:R165"/>
  <sheetViews>
    <sheetView showGridLines="0" workbookViewId="0">
      <selection activeCell="C10" sqref="C10"/>
    </sheetView>
  </sheetViews>
  <sheetFormatPr defaultRowHeight="12.75" x14ac:dyDescent="0.2"/>
  <cols>
    <col min="1" max="1" width="5.85546875" bestFit="1" customWidth="1"/>
    <col min="2" max="2" width="20.28515625" bestFit="1" customWidth="1"/>
    <col min="3" max="3" width="50" customWidth="1"/>
    <col min="4" max="4" width="16.5703125" bestFit="1" customWidth="1"/>
    <col min="5" max="5" width="8.7109375" bestFit="1" customWidth="1"/>
    <col min="6" max="6" width="10.140625" bestFit="1" customWidth="1"/>
    <col min="7" max="7" width="14" bestFit="1" customWidth="1"/>
    <col min="8" max="8" width="12.42578125" customWidth="1"/>
    <col min="9" max="10" width="11" customWidth="1"/>
  </cols>
  <sheetData>
    <row r="1" spans="1:10" ht="15" x14ac:dyDescent="0.2">
      <c r="A1" s="157" t="s">
        <v>0</v>
      </c>
      <c r="B1" s="157"/>
      <c r="C1" s="157"/>
      <c r="D1" s="157"/>
      <c r="E1" s="157"/>
      <c r="F1" s="157"/>
      <c r="G1" s="157"/>
      <c r="H1" s="157"/>
      <c r="I1" s="1" t="s">
        <v>632</v>
      </c>
    </row>
    <row r="2" spans="1:10" ht="15" x14ac:dyDescent="0.2">
      <c r="A2" s="157" t="s">
        <v>573</v>
      </c>
      <c r="B2" s="157"/>
      <c r="C2" s="157"/>
      <c r="D2" s="157"/>
      <c r="E2" s="157"/>
      <c r="F2" s="157"/>
      <c r="G2" s="157"/>
      <c r="H2" s="157"/>
    </row>
    <row r="3" spans="1:10" ht="15" customHeight="1" x14ac:dyDescent="0.2">
      <c r="A3" s="157" t="s">
        <v>778</v>
      </c>
      <c r="B3" s="157"/>
      <c r="C3" s="157"/>
      <c r="D3" s="157"/>
      <c r="E3" s="157"/>
      <c r="F3" s="157"/>
      <c r="G3" s="157"/>
      <c r="H3" s="157"/>
    </row>
    <row r="4" spans="1:10" s="14" customFormat="1" ht="30" x14ac:dyDescent="0.2">
      <c r="A4" s="12" t="s">
        <v>2</v>
      </c>
      <c r="B4" s="12" t="s">
        <v>3</v>
      </c>
      <c r="C4" s="12" t="s">
        <v>4</v>
      </c>
      <c r="D4" s="12" t="s">
        <v>5</v>
      </c>
      <c r="E4" s="12" t="s">
        <v>6</v>
      </c>
      <c r="F4" s="12" t="s">
        <v>7</v>
      </c>
      <c r="G4" s="12" t="s">
        <v>8</v>
      </c>
      <c r="H4" s="13" t="s">
        <v>631</v>
      </c>
    </row>
    <row r="5" spans="1:10" x14ac:dyDescent="0.2">
      <c r="A5" s="15"/>
      <c r="B5" s="15"/>
      <c r="C5" s="16" t="s">
        <v>9</v>
      </c>
      <c r="D5" s="15"/>
      <c r="E5" s="15"/>
      <c r="F5" s="15"/>
      <c r="G5" s="15"/>
      <c r="H5" s="17" t="s">
        <v>12</v>
      </c>
    </row>
    <row r="6" spans="1:10" x14ac:dyDescent="0.2">
      <c r="A6" s="18"/>
      <c r="B6" s="18"/>
      <c r="C6" s="19" t="s">
        <v>10</v>
      </c>
      <c r="D6" s="18"/>
      <c r="E6" s="18"/>
      <c r="F6" s="18"/>
      <c r="G6" s="18"/>
      <c r="H6" s="17" t="s">
        <v>12</v>
      </c>
    </row>
    <row r="7" spans="1:10" x14ac:dyDescent="0.2">
      <c r="A7" s="25">
        <v>1</v>
      </c>
      <c r="B7" s="26" t="s">
        <v>574</v>
      </c>
      <c r="C7" s="26" t="s">
        <v>575</v>
      </c>
      <c r="D7" s="26" t="s">
        <v>576</v>
      </c>
      <c r="E7" s="27">
        <v>6650</v>
      </c>
      <c r="F7" s="28">
        <v>63.241500000000002</v>
      </c>
      <c r="G7" s="29">
        <v>3.0282489999999999E-2</v>
      </c>
      <c r="H7" s="17" t="s">
        <v>12</v>
      </c>
    </row>
    <row r="8" spans="1:10" x14ac:dyDescent="0.2">
      <c r="A8" s="25">
        <v>2</v>
      </c>
      <c r="B8" s="26" t="s">
        <v>577</v>
      </c>
      <c r="C8" s="26" t="s">
        <v>578</v>
      </c>
      <c r="D8" s="26" t="s">
        <v>576</v>
      </c>
      <c r="E8" s="27">
        <v>3800</v>
      </c>
      <c r="F8" s="28">
        <v>51.223999999999997</v>
      </c>
      <c r="G8" s="29">
        <v>2.4528040000000001E-2</v>
      </c>
      <c r="H8" s="17" t="s">
        <v>12</v>
      </c>
    </row>
    <row r="9" spans="1:10" x14ac:dyDescent="0.2">
      <c r="A9" s="25">
        <v>3</v>
      </c>
      <c r="B9" s="26" t="s">
        <v>579</v>
      </c>
      <c r="C9" s="26" t="s">
        <v>580</v>
      </c>
      <c r="D9" s="26" t="s">
        <v>581</v>
      </c>
      <c r="E9" s="27">
        <v>2400</v>
      </c>
      <c r="F9" s="28">
        <v>45.081600000000002</v>
      </c>
      <c r="G9" s="29">
        <v>2.158682E-2</v>
      </c>
      <c r="H9" s="17" t="s">
        <v>12</v>
      </c>
    </row>
    <row r="10" spans="1:10" x14ac:dyDescent="0.2">
      <c r="A10" s="25">
        <v>4</v>
      </c>
      <c r="B10" s="26" t="s">
        <v>582</v>
      </c>
      <c r="C10" s="26" t="s">
        <v>583</v>
      </c>
      <c r="D10" s="26" t="s">
        <v>584</v>
      </c>
      <c r="E10" s="27">
        <v>3300</v>
      </c>
      <c r="F10" s="28">
        <v>45.012</v>
      </c>
      <c r="G10" s="29">
        <v>2.1553490000000002E-2</v>
      </c>
      <c r="H10" s="17" t="s">
        <v>12</v>
      </c>
    </row>
    <row r="11" spans="1:10" x14ac:dyDescent="0.2">
      <c r="A11" s="35">
        <v>5</v>
      </c>
      <c r="B11" s="36" t="s">
        <v>755</v>
      </c>
      <c r="C11" s="36" t="s">
        <v>756</v>
      </c>
      <c r="D11" s="36" t="s">
        <v>757</v>
      </c>
      <c r="E11" s="80">
        <v>30000</v>
      </c>
      <c r="F11" s="38">
        <f>2859600/10^5</f>
        <v>28.596</v>
      </c>
      <c r="G11" s="39">
        <f>F11/F98</f>
        <v>1.3692874790159975E-2</v>
      </c>
      <c r="H11" s="17" t="s">
        <v>12</v>
      </c>
      <c r="J11" s="81"/>
    </row>
    <row r="12" spans="1:10" x14ac:dyDescent="0.2">
      <c r="A12" s="25">
        <v>6</v>
      </c>
      <c r="B12" s="26" t="s">
        <v>585</v>
      </c>
      <c r="C12" s="26" t="s">
        <v>586</v>
      </c>
      <c r="D12" s="26" t="s">
        <v>587</v>
      </c>
      <c r="E12" s="27">
        <v>1750</v>
      </c>
      <c r="F12" s="28">
        <v>25.2315</v>
      </c>
      <c r="G12" s="29">
        <v>1.208182E-2</v>
      </c>
      <c r="H12" s="17" t="s">
        <v>12</v>
      </c>
    </row>
    <row r="13" spans="1:10" x14ac:dyDescent="0.2">
      <c r="A13" s="25">
        <v>7</v>
      </c>
      <c r="B13" s="26" t="s">
        <v>588</v>
      </c>
      <c r="C13" s="26" t="s">
        <v>589</v>
      </c>
      <c r="D13" s="26" t="s">
        <v>576</v>
      </c>
      <c r="E13" s="27">
        <v>2600</v>
      </c>
      <c r="F13" s="28">
        <v>22.683700000000002</v>
      </c>
      <c r="G13" s="29">
        <v>1.0861839999999999E-2</v>
      </c>
      <c r="H13" s="17" t="s">
        <v>12</v>
      </c>
    </row>
    <row r="14" spans="1:10" x14ac:dyDescent="0.2">
      <c r="A14" s="25">
        <v>8</v>
      </c>
      <c r="B14" s="26" t="s">
        <v>590</v>
      </c>
      <c r="C14" s="26" t="s">
        <v>591</v>
      </c>
      <c r="D14" s="26" t="s">
        <v>587</v>
      </c>
      <c r="E14" s="27">
        <v>1400</v>
      </c>
      <c r="F14" s="28">
        <v>19.391400000000001</v>
      </c>
      <c r="G14" s="29">
        <v>9.2853599999999994E-3</v>
      </c>
      <c r="H14" s="17" t="s">
        <v>12</v>
      </c>
    </row>
    <row r="15" spans="1:10" x14ac:dyDescent="0.2">
      <c r="A15" s="25">
        <v>9</v>
      </c>
      <c r="B15" s="26" t="s">
        <v>592</v>
      </c>
      <c r="C15" s="26" t="s">
        <v>593</v>
      </c>
      <c r="D15" s="26" t="s">
        <v>594</v>
      </c>
      <c r="E15" s="27">
        <v>100</v>
      </c>
      <c r="F15" s="28">
        <v>16.029</v>
      </c>
      <c r="G15" s="29">
        <v>7.6753100000000003E-3</v>
      </c>
      <c r="H15" s="17" t="s">
        <v>12</v>
      </c>
    </row>
    <row r="16" spans="1:10" ht="25.5" x14ac:dyDescent="0.2">
      <c r="A16" s="25">
        <v>10</v>
      </c>
      <c r="B16" s="26" t="s">
        <v>595</v>
      </c>
      <c r="C16" s="26" t="s">
        <v>596</v>
      </c>
      <c r="D16" s="26" t="s">
        <v>597</v>
      </c>
      <c r="E16" s="27">
        <v>125</v>
      </c>
      <c r="F16" s="28">
        <v>15.2775</v>
      </c>
      <c r="G16" s="29">
        <v>7.3154600000000002E-3</v>
      </c>
      <c r="H16" s="17" t="s">
        <v>12</v>
      </c>
    </row>
    <row r="17" spans="1:8" x14ac:dyDescent="0.2">
      <c r="A17" s="25">
        <v>11</v>
      </c>
      <c r="B17" s="26" t="s">
        <v>598</v>
      </c>
      <c r="C17" s="26" t="s">
        <v>599</v>
      </c>
      <c r="D17" s="26" t="s">
        <v>594</v>
      </c>
      <c r="E17" s="27">
        <v>160</v>
      </c>
      <c r="F17" s="28">
        <v>13.8856</v>
      </c>
      <c r="G17" s="29">
        <v>6.6489599999999998E-3</v>
      </c>
      <c r="H17" s="17" t="s">
        <v>12</v>
      </c>
    </row>
    <row r="18" spans="1:8" x14ac:dyDescent="0.2">
      <c r="A18" s="25">
        <v>12</v>
      </c>
      <c r="B18" s="26" t="s">
        <v>600</v>
      </c>
      <c r="C18" s="26" t="s">
        <v>601</v>
      </c>
      <c r="D18" s="26" t="s">
        <v>584</v>
      </c>
      <c r="E18" s="27">
        <v>4000</v>
      </c>
      <c r="F18" s="28">
        <v>13.586</v>
      </c>
      <c r="G18" s="29">
        <v>6.5055E-3</v>
      </c>
      <c r="H18" s="17" t="s">
        <v>12</v>
      </c>
    </row>
    <row r="19" spans="1:8" ht="25.5" x14ac:dyDescent="0.2">
      <c r="A19" s="25">
        <v>13</v>
      </c>
      <c r="B19" s="26" t="s">
        <v>602</v>
      </c>
      <c r="C19" s="26" t="s">
        <v>603</v>
      </c>
      <c r="D19" s="26" t="s">
        <v>604</v>
      </c>
      <c r="E19" s="27">
        <v>250</v>
      </c>
      <c r="F19" s="28">
        <v>13.5625</v>
      </c>
      <c r="G19" s="29">
        <v>6.49425E-3</v>
      </c>
      <c r="H19" s="17" t="s">
        <v>12</v>
      </c>
    </row>
    <row r="20" spans="1:8" x14ac:dyDescent="0.2">
      <c r="A20" s="25">
        <v>14</v>
      </c>
      <c r="B20" s="26" t="s">
        <v>605</v>
      </c>
      <c r="C20" s="26" t="s">
        <v>606</v>
      </c>
      <c r="D20" s="26" t="s">
        <v>576</v>
      </c>
      <c r="E20" s="27">
        <v>675</v>
      </c>
      <c r="F20" s="28">
        <v>13.450725</v>
      </c>
      <c r="G20" s="29">
        <v>6.4407300000000004E-3</v>
      </c>
      <c r="H20" s="17" t="s">
        <v>12</v>
      </c>
    </row>
    <row r="21" spans="1:8" ht="25.5" x14ac:dyDescent="0.2">
      <c r="A21" s="25">
        <v>15</v>
      </c>
      <c r="B21" s="26" t="s">
        <v>607</v>
      </c>
      <c r="C21" s="26" t="s">
        <v>608</v>
      </c>
      <c r="D21" s="26" t="s">
        <v>597</v>
      </c>
      <c r="E21" s="27">
        <v>450</v>
      </c>
      <c r="F21" s="28">
        <v>12.40605</v>
      </c>
      <c r="G21" s="29">
        <v>5.9404999999999996E-3</v>
      </c>
      <c r="H21" s="17" t="s">
        <v>12</v>
      </c>
    </row>
    <row r="22" spans="1:8" x14ac:dyDescent="0.2">
      <c r="A22" s="25">
        <v>16</v>
      </c>
      <c r="B22" s="26" t="s">
        <v>609</v>
      </c>
      <c r="C22" s="26" t="s">
        <v>610</v>
      </c>
      <c r="D22" s="26" t="s">
        <v>611</v>
      </c>
      <c r="E22" s="27">
        <v>2000</v>
      </c>
      <c r="F22" s="28">
        <v>12.348000000000001</v>
      </c>
      <c r="G22" s="29">
        <v>5.9126999999999999E-3</v>
      </c>
      <c r="H22" s="17" t="s">
        <v>12</v>
      </c>
    </row>
    <row r="23" spans="1:8" ht="25.5" x14ac:dyDescent="0.2">
      <c r="A23" s="25">
        <v>17</v>
      </c>
      <c r="B23" s="26" t="s">
        <v>612</v>
      </c>
      <c r="C23" s="26" t="s">
        <v>613</v>
      </c>
      <c r="D23" s="26" t="s">
        <v>614</v>
      </c>
      <c r="E23" s="27">
        <v>320</v>
      </c>
      <c r="F23" s="28">
        <v>11.2432</v>
      </c>
      <c r="G23" s="29">
        <v>5.3836800000000001E-3</v>
      </c>
      <c r="H23" s="17" t="s">
        <v>12</v>
      </c>
    </row>
    <row r="24" spans="1:8" ht="25.5" x14ac:dyDescent="0.2">
      <c r="A24" s="25">
        <v>18</v>
      </c>
      <c r="B24" s="26" t="s">
        <v>615</v>
      </c>
      <c r="C24" s="26" t="s">
        <v>616</v>
      </c>
      <c r="D24" s="26" t="s">
        <v>617</v>
      </c>
      <c r="E24" s="27">
        <v>1500</v>
      </c>
      <c r="F24" s="28">
        <v>10.461</v>
      </c>
      <c r="G24" s="29">
        <v>5.0091299999999997E-3</v>
      </c>
      <c r="H24" s="17" t="s">
        <v>12</v>
      </c>
    </row>
    <row r="25" spans="1:8" x14ac:dyDescent="0.2">
      <c r="A25" s="25">
        <v>19</v>
      </c>
      <c r="B25" s="26" t="s">
        <v>618</v>
      </c>
      <c r="C25" s="26" t="s">
        <v>619</v>
      </c>
      <c r="D25" s="26" t="s">
        <v>620</v>
      </c>
      <c r="E25" s="27">
        <v>250</v>
      </c>
      <c r="F25" s="28">
        <v>9.1475000000000009</v>
      </c>
      <c r="G25" s="29">
        <v>4.38018E-3</v>
      </c>
      <c r="H25" s="17" t="s">
        <v>12</v>
      </c>
    </row>
    <row r="26" spans="1:8" x14ac:dyDescent="0.2">
      <c r="A26" s="25">
        <v>20</v>
      </c>
      <c r="B26" s="26" t="s">
        <v>621</v>
      </c>
      <c r="C26" s="26" t="s">
        <v>622</v>
      </c>
      <c r="D26" s="26" t="s">
        <v>623</v>
      </c>
      <c r="E26" s="27">
        <v>2250</v>
      </c>
      <c r="F26" s="28">
        <v>9.0348749999999995</v>
      </c>
      <c r="G26" s="29">
        <v>4.3262500000000002E-3</v>
      </c>
      <c r="H26" s="17" t="s">
        <v>12</v>
      </c>
    </row>
    <row r="27" spans="1:8" x14ac:dyDescent="0.2">
      <c r="A27" s="25">
        <v>21</v>
      </c>
      <c r="B27" s="26" t="s">
        <v>624</v>
      </c>
      <c r="C27" s="26" t="s">
        <v>625</v>
      </c>
      <c r="D27" s="26" t="s">
        <v>576</v>
      </c>
      <c r="E27" s="27">
        <v>600</v>
      </c>
      <c r="F27" s="28">
        <v>6.7896000000000001</v>
      </c>
      <c r="G27" s="29">
        <v>3.2511200000000001E-3</v>
      </c>
      <c r="H27" s="17" t="s">
        <v>12</v>
      </c>
    </row>
    <row r="28" spans="1:8" x14ac:dyDescent="0.2">
      <c r="A28" s="18"/>
      <c r="B28" s="18"/>
      <c r="C28" s="19" t="s">
        <v>11</v>
      </c>
      <c r="D28" s="18"/>
      <c r="E28" s="18" t="s">
        <v>12</v>
      </c>
      <c r="F28" s="24">
        <f>SUM(F7:F27)</f>
        <v>457.68324999999993</v>
      </c>
      <c r="G28" s="21">
        <f>SUM(G7:G27)</f>
        <v>0.21915650479015999</v>
      </c>
      <c r="H28" s="17" t="s">
        <v>12</v>
      </c>
    </row>
    <row r="29" spans="1:8" x14ac:dyDescent="0.2">
      <c r="A29" s="18"/>
      <c r="B29" s="18"/>
      <c r="C29" s="22"/>
      <c r="D29" s="18"/>
      <c r="E29" s="18"/>
      <c r="F29" s="23"/>
      <c r="G29" s="23"/>
      <c r="H29" s="17" t="s">
        <v>12</v>
      </c>
    </row>
    <row r="30" spans="1:8" x14ac:dyDescent="0.2">
      <c r="A30" s="18"/>
      <c r="B30" s="18"/>
      <c r="C30" s="19" t="s">
        <v>14</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15</v>
      </c>
      <c r="D33" s="18"/>
      <c r="E33" s="18"/>
      <c r="F33" s="18"/>
      <c r="G33" s="18"/>
      <c r="H33" s="17" t="s">
        <v>12</v>
      </c>
    </row>
    <row r="34" spans="1:8" x14ac:dyDescent="0.2">
      <c r="A34" s="18"/>
      <c r="B34" s="18"/>
      <c r="C34" s="19" t="s">
        <v>11</v>
      </c>
      <c r="D34" s="18"/>
      <c r="E34" s="18" t="s">
        <v>12</v>
      </c>
      <c r="F34" s="20" t="s">
        <v>13</v>
      </c>
      <c r="G34" s="21">
        <v>0</v>
      </c>
      <c r="H34" s="17" t="s">
        <v>12</v>
      </c>
    </row>
    <row r="35" spans="1:8" x14ac:dyDescent="0.2">
      <c r="A35" s="18"/>
      <c r="B35" s="18"/>
      <c r="C35" s="22"/>
      <c r="D35" s="18"/>
      <c r="E35" s="18"/>
      <c r="F35" s="23"/>
      <c r="G35" s="23"/>
      <c r="H35" s="17" t="s">
        <v>12</v>
      </c>
    </row>
    <row r="36" spans="1:8" x14ac:dyDescent="0.2">
      <c r="A36" s="18"/>
      <c r="B36" s="18"/>
      <c r="C36" s="19" t="s">
        <v>16</v>
      </c>
      <c r="D36" s="18"/>
      <c r="E36" s="18"/>
      <c r="F36" s="18"/>
      <c r="G36" s="18"/>
      <c r="H36" s="17" t="s">
        <v>12</v>
      </c>
    </row>
    <row r="37" spans="1:8" x14ac:dyDescent="0.2">
      <c r="A37" s="18"/>
      <c r="B37" s="18"/>
      <c r="C37" s="19" t="s">
        <v>11</v>
      </c>
      <c r="D37" s="18"/>
      <c r="E37" s="18" t="s">
        <v>12</v>
      </c>
      <c r="F37" s="20" t="s">
        <v>13</v>
      </c>
      <c r="G37" s="21">
        <v>0</v>
      </c>
      <c r="H37" s="17" t="s">
        <v>12</v>
      </c>
    </row>
    <row r="38" spans="1:8" x14ac:dyDescent="0.2">
      <c r="A38" s="18"/>
      <c r="B38" s="18"/>
      <c r="C38" s="22"/>
      <c r="D38" s="18"/>
      <c r="E38" s="18"/>
      <c r="F38" s="23"/>
      <c r="G38" s="23"/>
      <c r="H38" s="17" t="s">
        <v>12</v>
      </c>
    </row>
    <row r="39" spans="1:8" x14ac:dyDescent="0.2">
      <c r="A39" s="18"/>
      <c r="B39" s="18"/>
      <c r="C39" s="19" t="s">
        <v>17</v>
      </c>
      <c r="D39" s="18"/>
      <c r="E39" s="18"/>
      <c r="F39" s="23"/>
      <c r="G39" s="23"/>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18</v>
      </c>
      <c r="D42" s="18"/>
      <c r="E42" s="18"/>
      <c r="F42" s="23"/>
      <c r="G42" s="23"/>
      <c r="H42" s="17" t="s">
        <v>12</v>
      </c>
    </row>
    <row r="43" spans="1:8" x14ac:dyDescent="0.2">
      <c r="A43" s="18"/>
      <c r="B43" s="18"/>
      <c r="C43" s="19" t="s">
        <v>11</v>
      </c>
      <c r="D43" s="18"/>
      <c r="E43" s="18" t="s">
        <v>12</v>
      </c>
      <c r="F43" s="20" t="s">
        <v>13</v>
      </c>
      <c r="G43" s="21">
        <v>0</v>
      </c>
      <c r="H43" s="17" t="s">
        <v>12</v>
      </c>
    </row>
    <row r="44" spans="1:8" x14ac:dyDescent="0.2">
      <c r="A44" s="18"/>
      <c r="B44" s="18"/>
      <c r="C44" s="22"/>
      <c r="D44" s="18"/>
      <c r="E44" s="18"/>
      <c r="F44" s="23"/>
      <c r="G44" s="23"/>
      <c r="H44" s="17" t="s">
        <v>12</v>
      </c>
    </row>
    <row r="45" spans="1:8" x14ac:dyDescent="0.2">
      <c r="A45" s="18"/>
      <c r="B45" s="18"/>
      <c r="C45" s="19" t="s">
        <v>19</v>
      </c>
      <c r="D45" s="18"/>
      <c r="E45" s="18"/>
      <c r="F45" s="24">
        <f>F28</f>
        <v>457.68324999999993</v>
      </c>
      <c r="G45" s="21">
        <f>G28</f>
        <v>0.21915650479015999</v>
      </c>
      <c r="H45" s="17" t="s">
        <v>12</v>
      </c>
    </row>
    <row r="46" spans="1:8" x14ac:dyDescent="0.2">
      <c r="A46" s="18"/>
      <c r="B46" s="18"/>
      <c r="C46" s="22"/>
      <c r="D46" s="18"/>
      <c r="E46" s="18"/>
      <c r="F46" s="23"/>
      <c r="G46" s="23"/>
      <c r="H46" s="17" t="s">
        <v>12</v>
      </c>
    </row>
    <row r="47" spans="1:8" x14ac:dyDescent="0.2">
      <c r="A47" s="18"/>
      <c r="B47" s="18"/>
      <c r="C47" s="19" t="s">
        <v>20</v>
      </c>
      <c r="D47" s="18"/>
      <c r="E47" s="18"/>
      <c r="F47" s="23"/>
      <c r="G47" s="23"/>
      <c r="H47" s="17" t="s">
        <v>12</v>
      </c>
    </row>
    <row r="48" spans="1:8" x14ac:dyDescent="0.2">
      <c r="A48" s="18"/>
      <c r="B48" s="18"/>
      <c r="C48" s="19" t="s">
        <v>10</v>
      </c>
      <c r="D48" s="18"/>
      <c r="E48" s="18"/>
      <c r="F48" s="23"/>
      <c r="G48" s="23"/>
      <c r="H48" s="17" t="s">
        <v>12</v>
      </c>
    </row>
    <row r="49" spans="1:8" x14ac:dyDescent="0.2">
      <c r="A49" s="18"/>
      <c r="B49" s="18"/>
      <c r="C49" s="19" t="s">
        <v>11</v>
      </c>
      <c r="D49" s="18"/>
      <c r="E49" s="18" t="s">
        <v>12</v>
      </c>
      <c r="F49" s="20" t="s">
        <v>13</v>
      </c>
      <c r="G49" s="21">
        <v>0</v>
      </c>
      <c r="H49" s="17" t="s">
        <v>12</v>
      </c>
    </row>
    <row r="50" spans="1:8" x14ac:dyDescent="0.2">
      <c r="A50" s="18"/>
      <c r="B50" s="18"/>
      <c r="C50" s="22"/>
      <c r="D50" s="18"/>
      <c r="E50" s="18"/>
      <c r="F50" s="23"/>
      <c r="G50" s="23"/>
      <c r="H50" s="17" t="s">
        <v>12</v>
      </c>
    </row>
    <row r="51" spans="1:8" x14ac:dyDescent="0.2">
      <c r="A51" s="18"/>
      <c r="B51" s="18"/>
      <c r="C51" s="19" t="s">
        <v>79</v>
      </c>
      <c r="D51" s="18"/>
      <c r="E51" s="18"/>
      <c r="F51" s="18"/>
      <c r="G51" s="18"/>
      <c r="H51" s="17" t="s">
        <v>12</v>
      </c>
    </row>
    <row r="52" spans="1:8" x14ac:dyDescent="0.2">
      <c r="A52" s="18"/>
      <c r="B52" s="18"/>
      <c r="C52" s="19" t="s">
        <v>11</v>
      </c>
      <c r="D52" s="18"/>
      <c r="E52" s="18" t="s">
        <v>12</v>
      </c>
      <c r="F52" s="20" t="s">
        <v>13</v>
      </c>
      <c r="G52" s="21">
        <v>0</v>
      </c>
      <c r="H52" s="17" t="s">
        <v>12</v>
      </c>
    </row>
    <row r="53" spans="1:8" x14ac:dyDescent="0.2">
      <c r="A53" s="18"/>
      <c r="B53" s="18"/>
      <c r="C53" s="22"/>
      <c r="D53" s="18"/>
      <c r="E53" s="18"/>
      <c r="F53" s="23"/>
      <c r="G53" s="23"/>
      <c r="H53" s="17" t="s">
        <v>12</v>
      </c>
    </row>
    <row r="54" spans="1:8" x14ac:dyDescent="0.2">
      <c r="A54" s="18"/>
      <c r="B54" s="18"/>
      <c r="C54" s="19" t="s">
        <v>80</v>
      </c>
      <c r="D54" s="18"/>
      <c r="E54" s="18"/>
      <c r="F54" s="18"/>
      <c r="G54" s="18"/>
      <c r="H54" s="17" t="s">
        <v>12</v>
      </c>
    </row>
    <row r="55" spans="1:8" x14ac:dyDescent="0.2">
      <c r="A55" s="25">
        <v>1</v>
      </c>
      <c r="B55" s="26" t="s">
        <v>81</v>
      </c>
      <c r="C55" s="26" t="s">
        <v>82</v>
      </c>
      <c r="D55" s="26" t="s">
        <v>83</v>
      </c>
      <c r="E55" s="27">
        <v>500000</v>
      </c>
      <c r="F55" s="28">
        <v>491.45350000000002</v>
      </c>
      <c r="G55" s="29">
        <v>0.23532701</v>
      </c>
      <c r="H55" s="17">
        <v>6.6798999999999999</v>
      </c>
    </row>
    <row r="56" spans="1:8" x14ac:dyDescent="0.2">
      <c r="A56" s="25">
        <v>2</v>
      </c>
      <c r="B56" s="26" t="s">
        <v>84</v>
      </c>
      <c r="C56" s="26" t="s">
        <v>85</v>
      </c>
      <c r="D56" s="26" t="s">
        <v>83</v>
      </c>
      <c r="E56" s="27">
        <v>400000</v>
      </c>
      <c r="F56" s="28">
        <v>392.93599999999998</v>
      </c>
      <c r="G56" s="29">
        <v>0.18815301000000001</v>
      </c>
      <c r="H56" s="17">
        <v>6.9886999999999997</v>
      </c>
    </row>
    <row r="57" spans="1:8" x14ac:dyDescent="0.2">
      <c r="A57" s="25">
        <v>3</v>
      </c>
      <c r="B57" s="26" t="s">
        <v>626</v>
      </c>
      <c r="C57" s="26" t="s">
        <v>627</v>
      </c>
      <c r="D57" s="26" t="s">
        <v>83</v>
      </c>
      <c r="E57" s="27">
        <v>207700</v>
      </c>
      <c r="F57" s="28">
        <v>208.74846959999999</v>
      </c>
      <c r="G57" s="29">
        <v>9.9956870000000003E-2</v>
      </c>
      <c r="H57" s="17">
        <v>7.3272000000000004</v>
      </c>
    </row>
    <row r="58" spans="1:8" x14ac:dyDescent="0.2">
      <c r="A58" s="25">
        <v>4</v>
      </c>
      <c r="B58" s="26" t="s">
        <v>517</v>
      </c>
      <c r="C58" s="26" t="s">
        <v>518</v>
      </c>
      <c r="D58" s="26" t="s">
        <v>83</v>
      </c>
      <c r="E58" s="27">
        <v>100000</v>
      </c>
      <c r="F58" s="28">
        <v>102.92310000000001</v>
      </c>
      <c r="G58" s="29">
        <v>4.928358E-2</v>
      </c>
      <c r="H58" s="17">
        <v>6.7552000000000003</v>
      </c>
    </row>
    <row r="59" spans="1:8" x14ac:dyDescent="0.2">
      <c r="A59" s="18"/>
      <c r="B59" s="18"/>
      <c r="C59" s="19" t="s">
        <v>11</v>
      </c>
      <c r="D59" s="18"/>
      <c r="E59" s="18" t="s">
        <v>12</v>
      </c>
      <c r="F59" s="24">
        <v>1196.0610696000001</v>
      </c>
      <c r="G59" s="21">
        <v>0.57272047000000004</v>
      </c>
      <c r="H59" s="17" t="s">
        <v>12</v>
      </c>
    </row>
    <row r="60" spans="1:8" x14ac:dyDescent="0.2">
      <c r="A60" s="18"/>
      <c r="B60" s="18"/>
      <c r="C60" s="22"/>
      <c r="D60" s="18"/>
      <c r="E60" s="18"/>
      <c r="F60" s="23"/>
      <c r="G60" s="23"/>
      <c r="H60" s="17" t="s">
        <v>12</v>
      </c>
    </row>
    <row r="61" spans="1:8" x14ac:dyDescent="0.2">
      <c r="A61" s="18"/>
      <c r="B61" s="18"/>
      <c r="C61" s="19" t="s">
        <v>102</v>
      </c>
      <c r="D61" s="18"/>
      <c r="E61" s="18"/>
      <c r="F61" s="23"/>
      <c r="G61" s="23"/>
      <c r="H61" s="17" t="s">
        <v>12</v>
      </c>
    </row>
    <row r="62" spans="1:8" x14ac:dyDescent="0.2">
      <c r="A62" s="18"/>
      <c r="B62" s="18"/>
      <c r="C62" s="19" t="s">
        <v>11</v>
      </c>
      <c r="D62" s="18"/>
      <c r="E62" s="18" t="s">
        <v>12</v>
      </c>
      <c r="F62" s="20" t="s">
        <v>13</v>
      </c>
      <c r="G62" s="21">
        <v>0</v>
      </c>
      <c r="H62" s="17" t="s">
        <v>12</v>
      </c>
    </row>
    <row r="63" spans="1:8" x14ac:dyDescent="0.2">
      <c r="A63" s="18"/>
      <c r="B63" s="18"/>
      <c r="C63" s="22"/>
      <c r="D63" s="18"/>
      <c r="E63" s="18"/>
      <c r="F63" s="23"/>
      <c r="G63" s="23"/>
      <c r="H63" s="17" t="s">
        <v>12</v>
      </c>
    </row>
    <row r="64" spans="1:8" x14ac:dyDescent="0.2">
      <c r="A64" s="18"/>
      <c r="B64" s="18"/>
      <c r="C64" s="19" t="s">
        <v>103</v>
      </c>
      <c r="D64" s="18"/>
      <c r="E64" s="18"/>
      <c r="F64" s="24">
        <v>1196.0610696000001</v>
      </c>
      <c r="G64" s="21">
        <v>0.57272047000000004</v>
      </c>
      <c r="H64" s="17" t="s">
        <v>12</v>
      </c>
    </row>
    <row r="65" spans="1:8" x14ac:dyDescent="0.2">
      <c r="A65" s="18"/>
      <c r="B65" s="18"/>
      <c r="C65" s="22"/>
      <c r="D65" s="18"/>
      <c r="E65" s="18"/>
      <c r="F65" s="23"/>
      <c r="G65" s="23"/>
      <c r="H65" s="17" t="s">
        <v>12</v>
      </c>
    </row>
    <row r="66" spans="1:8" x14ac:dyDescent="0.2">
      <c r="A66" s="18"/>
      <c r="B66" s="18"/>
      <c r="C66" s="19" t="s">
        <v>104</v>
      </c>
      <c r="D66" s="18"/>
      <c r="E66" s="18"/>
      <c r="F66" s="23"/>
      <c r="G66" s="23"/>
      <c r="H66" s="17" t="s">
        <v>12</v>
      </c>
    </row>
    <row r="67" spans="1:8" x14ac:dyDescent="0.2">
      <c r="A67" s="18"/>
      <c r="B67" s="18"/>
      <c r="C67" s="19" t="s">
        <v>105</v>
      </c>
      <c r="D67" s="18"/>
      <c r="E67" s="18"/>
      <c r="F67" s="23"/>
      <c r="G67" s="23"/>
      <c r="H67" s="17" t="s">
        <v>12</v>
      </c>
    </row>
    <row r="68" spans="1:8" x14ac:dyDescent="0.2">
      <c r="A68" s="18"/>
      <c r="B68" s="18"/>
      <c r="C68" s="19" t="s">
        <v>11</v>
      </c>
      <c r="D68" s="18"/>
      <c r="E68" s="18" t="s">
        <v>12</v>
      </c>
      <c r="F68" s="20" t="s">
        <v>13</v>
      </c>
      <c r="G68" s="21">
        <v>0</v>
      </c>
      <c r="H68" s="17" t="s">
        <v>12</v>
      </c>
    </row>
    <row r="69" spans="1:8" x14ac:dyDescent="0.2">
      <c r="A69" s="18"/>
      <c r="B69" s="18"/>
      <c r="C69" s="22"/>
      <c r="D69" s="18"/>
      <c r="E69" s="18"/>
      <c r="F69" s="23"/>
      <c r="G69" s="23"/>
      <c r="H69" s="17" t="s">
        <v>12</v>
      </c>
    </row>
    <row r="70" spans="1:8" x14ac:dyDescent="0.2">
      <c r="A70" s="18"/>
      <c r="B70" s="18"/>
      <c r="C70" s="19" t="s">
        <v>106</v>
      </c>
      <c r="D70" s="18"/>
      <c r="E70" s="18"/>
      <c r="F70" s="23"/>
      <c r="G70" s="23"/>
      <c r="H70" s="17" t="s">
        <v>12</v>
      </c>
    </row>
    <row r="71" spans="1:8" x14ac:dyDescent="0.2">
      <c r="A71" s="18"/>
      <c r="B71" s="18"/>
      <c r="C71" s="19" t="s">
        <v>11</v>
      </c>
      <c r="D71" s="18"/>
      <c r="E71" s="18" t="s">
        <v>12</v>
      </c>
      <c r="F71" s="20" t="s">
        <v>13</v>
      </c>
      <c r="G71" s="21">
        <v>0</v>
      </c>
      <c r="H71" s="17" t="s">
        <v>12</v>
      </c>
    </row>
    <row r="72" spans="1:8" x14ac:dyDescent="0.2">
      <c r="A72" s="18"/>
      <c r="B72" s="18"/>
      <c r="C72" s="22"/>
      <c r="D72" s="18"/>
      <c r="E72" s="18"/>
      <c r="F72" s="23"/>
      <c r="G72" s="23"/>
      <c r="H72" s="17" t="s">
        <v>12</v>
      </c>
    </row>
    <row r="73" spans="1:8" x14ac:dyDescent="0.2">
      <c r="A73" s="18"/>
      <c r="B73" s="18"/>
      <c r="C73" s="19" t="s">
        <v>107</v>
      </c>
      <c r="D73" s="18"/>
      <c r="E73" s="18"/>
      <c r="F73" s="23"/>
      <c r="G73" s="23"/>
      <c r="H73" s="17" t="s">
        <v>12</v>
      </c>
    </row>
    <row r="74" spans="1:8" x14ac:dyDescent="0.2">
      <c r="A74" s="18"/>
      <c r="B74" s="18"/>
      <c r="C74" s="19" t="s">
        <v>11</v>
      </c>
      <c r="D74" s="18"/>
      <c r="E74" s="18" t="s">
        <v>12</v>
      </c>
      <c r="F74" s="20" t="s">
        <v>13</v>
      </c>
      <c r="G74" s="21">
        <v>0</v>
      </c>
      <c r="H74" s="17" t="s">
        <v>12</v>
      </c>
    </row>
    <row r="75" spans="1:8" x14ac:dyDescent="0.2">
      <c r="A75" s="18"/>
      <c r="B75" s="18"/>
      <c r="C75" s="22"/>
      <c r="D75" s="18"/>
      <c r="E75" s="18"/>
      <c r="F75" s="23"/>
      <c r="G75" s="23"/>
      <c r="H75" s="17" t="s">
        <v>12</v>
      </c>
    </row>
    <row r="76" spans="1:8" x14ac:dyDescent="0.2">
      <c r="A76" s="18"/>
      <c r="B76" s="18"/>
      <c r="C76" s="19" t="s">
        <v>108</v>
      </c>
      <c r="D76" s="18"/>
      <c r="E76" s="18"/>
      <c r="F76" s="23"/>
      <c r="G76" s="23"/>
      <c r="H76" s="17" t="s">
        <v>12</v>
      </c>
    </row>
    <row r="77" spans="1:8" x14ac:dyDescent="0.2">
      <c r="A77" s="25">
        <v>1</v>
      </c>
      <c r="B77" s="26"/>
      <c r="C77" s="26" t="s">
        <v>109</v>
      </c>
      <c r="D77" s="26"/>
      <c r="E77" s="30"/>
      <c r="F77" s="28">
        <v>385.46285199800002</v>
      </c>
      <c r="G77" s="29">
        <v>0.18457457999999999</v>
      </c>
      <c r="H77" s="17">
        <v>5.51</v>
      </c>
    </row>
    <row r="78" spans="1:8" x14ac:dyDescent="0.2">
      <c r="A78" s="18"/>
      <c r="B78" s="18"/>
      <c r="C78" s="19" t="s">
        <v>11</v>
      </c>
      <c r="D78" s="18"/>
      <c r="E78" s="18" t="s">
        <v>12</v>
      </c>
      <c r="F78" s="24">
        <v>385.46285199800002</v>
      </c>
      <c r="G78" s="21">
        <v>0.18457457999999999</v>
      </c>
      <c r="H78" s="17" t="s">
        <v>12</v>
      </c>
    </row>
    <row r="79" spans="1:8" x14ac:dyDescent="0.2">
      <c r="A79" s="18"/>
      <c r="B79" s="18"/>
      <c r="C79" s="22"/>
      <c r="D79" s="18"/>
      <c r="E79" s="18"/>
      <c r="F79" s="23"/>
      <c r="G79" s="23"/>
      <c r="H79" s="17" t="s">
        <v>12</v>
      </c>
    </row>
    <row r="80" spans="1:8" x14ac:dyDescent="0.2">
      <c r="A80" s="18"/>
      <c r="B80" s="18"/>
      <c r="C80" s="19" t="s">
        <v>110</v>
      </c>
      <c r="D80" s="18"/>
      <c r="E80" s="18"/>
      <c r="F80" s="24">
        <v>385.46285199800002</v>
      </c>
      <c r="G80" s="21">
        <v>0.18457457999999999</v>
      </c>
      <c r="H80" s="17" t="s">
        <v>12</v>
      </c>
    </row>
    <row r="81" spans="1:17" x14ac:dyDescent="0.2">
      <c r="A81" s="18"/>
      <c r="B81" s="18"/>
      <c r="C81" s="23"/>
      <c r="D81" s="18"/>
      <c r="E81" s="18"/>
      <c r="F81" s="18"/>
      <c r="G81" s="18"/>
      <c r="H81" s="17" t="s">
        <v>12</v>
      </c>
    </row>
    <row r="82" spans="1:17" x14ac:dyDescent="0.2">
      <c r="A82" s="18"/>
      <c r="B82" s="18"/>
      <c r="C82" s="19" t="s">
        <v>111</v>
      </c>
      <c r="D82" s="18"/>
      <c r="E82" s="18"/>
      <c r="F82" s="18"/>
      <c r="G82" s="18"/>
      <c r="H82" s="17" t="s">
        <v>12</v>
      </c>
    </row>
    <row r="83" spans="1:17" x14ac:dyDescent="0.2">
      <c r="A83" s="18"/>
      <c r="B83" s="18"/>
      <c r="C83" s="19" t="s">
        <v>112</v>
      </c>
      <c r="D83" s="18"/>
      <c r="E83" s="18"/>
      <c r="F83" s="18"/>
      <c r="G83" s="18"/>
      <c r="H83" s="17" t="s">
        <v>12</v>
      </c>
    </row>
    <row r="84" spans="1:17" x14ac:dyDescent="0.2">
      <c r="A84" s="18"/>
      <c r="B84" s="18"/>
      <c r="C84" s="19" t="s">
        <v>11</v>
      </c>
      <c r="D84" s="18"/>
      <c r="E84" s="18" t="s">
        <v>12</v>
      </c>
      <c r="F84" s="20" t="s">
        <v>13</v>
      </c>
      <c r="G84" s="21">
        <v>0</v>
      </c>
      <c r="H84" s="17" t="s">
        <v>12</v>
      </c>
    </row>
    <row r="85" spans="1:17" x14ac:dyDescent="0.2">
      <c r="A85" s="15"/>
      <c r="B85" s="15"/>
      <c r="C85" s="31"/>
      <c r="D85" s="15"/>
      <c r="E85" s="15"/>
      <c r="F85" s="32"/>
      <c r="G85" s="32"/>
      <c r="H85" s="17" t="s">
        <v>12</v>
      </c>
    </row>
    <row r="86" spans="1:17" x14ac:dyDescent="0.2">
      <c r="A86" s="15"/>
      <c r="B86" s="15"/>
      <c r="C86" s="16" t="s">
        <v>646</v>
      </c>
      <c r="D86" s="15"/>
      <c r="E86" s="15"/>
      <c r="F86" s="32"/>
      <c r="G86" s="32"/>
      <c r="H86" s="17"/>
      <c r="K86" s="33"/>
      <c r="L86" s="33"/>
      <c r="M86" s="33"/>
      <c r="N86" s="33"/>
      <c r="O86" s="34"/>
      <c r="P86" s="34"/>
      <c r="Q86" s="34"/>
    </row>
    <row r="87" spans="1:17" x14ac:dyDescent="0.2">
      <c r="A87" s="35">
        <v>1</v>
      </c>
      <c r="B87" s="36" t="s">
        <v>113</v>
      </c>
      <c r="C87" s="36" t="s">
        <v>114</v>
      </c>
      <c r="D87" s="36"/>
      <c r="E87" s="37">
        <v>76.796000000000006</v>
      </c>
      <c r="F87" s="38">
        <v>8.7436350750000003</v>
      </c>
      <c r="G87" s="39">
        <v>4.1867900000000001E-3</v>
      </c>
      <c r="H87" s="17"/>
    </row>
    <row r="88" spans="1:17" x14ac:dyDescent="0.2">
      <c r="A88" s="15"/>
      <c r="B88" s="15"/>
      <c r="C88" s="16" t="s">
        <v>11</v>
      </c>
      <c r="D88" s="15"/>
      <c r="E88" s="15" t="s">
        <v>12</v>
      </c>
      <c r="F88" s="40">
        <f>SUM(F87)</f>
        <v>8.7436350750000003</v>
      </c>
      <c r="G88" s="41">
        <f>SUM(G87)</f>
        <v>4.1867900000000001E-3</v>
      </c>
      <c r="H88" s="17"/>
    </row>
    <row r="89" spans="1:17" x14ac:dyDescent="0.2">
      <c r="A89" s="18"/>
      <c r="B89" s="18"/>
      <c r="C89" s="22"/>
      <c r="D89" s="18"/>
      <c r="E89" s="18"/>
      <c r="F89" s="23"/>
      <c r="G89" s="23"/>
      <c r="H89" s="17" t="s">
        <v>12</v>
      </c>
    </row>
    <row r="90" spans="1:17" x14ac:dyDescent="0.2">
      <c r="A90" s="18"/>
      <c r="B90" s="18"/>
      <c r="C90" s="19" t="s">
        <v>115</v>
      </c>
      <c r="D90" s="18"/>
      <c r="E90" s="18"/>
      <c r="F90" s="18"/>
      <c r="G90" s="18"/>
      <c r="H90" s="17" t="s">
        <v>12</v>
      </c>
    </row>
    <row r="91" spans="1:17" x14ac:dyDescent="0.2">
      <c r="A91" s="18"/>
      <c r="B91" s="18"/>
      <c r="C91" s="19" t="s">
        <v>116</v>
      </c>
      <c r="D91" s="18"/>
      <c r="E91" s="18"/>
      <c r="F91" s="18"/>
      <c r="G91" s="18"/>
      <c r="H91" s="17" t="s">
        <v>12</v>
      </c>
    </row>
    <row r="92" spans="1:17" x14ac:dyDescent="0.2">
      <c r="A92" s="18"/>
      <c r="B92" s="18"/>
      <c r="C92" s="19" t="s">
        <v>11</v>
      </c>
      <c r="D92" s="18"/>
      <c r="E92" s="18" t="s">
        <v>12</v>
      </c>
      <c r="F92" s="20" t="s">
        <v>13</v>
      </c>
      <c r="G92" s="21">
        <v>0</v>
      </c>
      <c r="H92" s="17" t="s">
        <v>12</v>
      </c>
    </row>
    <row r="93" spans="1:17" x14ac:dyDescent="0.2">
      <c r="A93" s="18"/>
      <c r="B93" s="18"/>
      <c r="C93" s="22"/>
      <c r="D93" s="18"/>
      <c r="E93" s="18"/>
      <c r="F93" s="23"/>
      <c r="G93" s="23"/>
      <c r="H93" s="17" t="s">
        <v>12</v>
      </c>
    </row>
    <row r="94" spans="1:17" x14ac:dyDescent="0.2">
      <c r="A94" s="18"/>
      <c r="B94" s="18"/>
      <c r="C94" s="19" t="s">
        <v>117</v>
      </c>
      <c r="D94" s="18"/>
      <c r="E94" s="18"/>
      <c r="F94" s="23"/>
      <c r="G94" s="23"/>
      <c r="H94" s="17" t="s">
        <v>12</v>
      </c>
    </row>
    <row r="95" spans="1:17" x14ac:dyDescent="0.2">
      <c r="A95" s="18"/>
      <c r="B95" s="18"/>
      <c r="C95" s="19" t="s">
        <v>11</v>
      </c>
      <c r="D95" s="18"/>
      <c r="E95" s="18" t="s">
        <v>12</v>
      </c>
      <c r="F95" s="20" t="s">
        <v>13</v>
      </c>
      <c r="G95" s="21">
        <v>0</v>
      </c>
      <c r="H95" s="17" t="s">
        <v>12</v>
      </c>
    </row>
    <row r="96" spans="1:17" x14ac:dyDescent="0.2">
      <c r="A96" s="18"/>
      <c r="B96" s="18"/>
      <c r="C96" s="22"/>
      <c r="D96" s="18"/>
      <c r="E96" s="18"/>
      <c r="F96" s="23"/>
      <c r="G96" s="23"/>
      <c r="H96" s="17" t="s">
        <v>12</v>
      </c>
    </row>
    <row r="97" spans="1:8" x14ac:dyDescent="0.2">
      <c r="A97" s="30"/>
      <c r="B97" s="26"/>
      <c r="C97" s="26" t="s">
        <v>118</v>
      </c>
      <c r="D97" s="26"/>
      <c r="E97" s="30"/>
      <c r="F97" s="28">
        <v>40.434608240000003</v>
      </c>
      <c r="G97" s="29">
        <v>1.9361659999999999E-2</v>
      </c>
      <c r="H97" s="17" t="s">
        <v>12</v>
      </c>
    </row>
    <row r="98" spans="1:8" x14ac:dyDescent="0.2">
      <c r="A98" s="22"/>
      <c r="B98" s="22"/>
      <c r="C98" s="19" t="s">
        <v>119</v>
      </c>
      <c r="D98" s="23"/>
      <c r="E98" s="23"/>
      <c r="F98" s="24">
        <f>F97+F88+F80+F64+F45</f>
        <v>2088.3854149130002</v>
      </c>
      <c r="G98" s="42">
        <f>G97+G88+G80+G64+G45</f>
        <v>1.00000000479016</v>
      </c>
      <c r="H98" s="17" t="s">
        <v>12</v>
      </c>
    </row>
    <row r="99" spans="1:8" x14ac:dyDescent="0.2">
      <c r="A99" s="43"/>
      <c r="B99" s="43"/>
      <c r="C99" s="43"/>
      <c r="D99" s="44"/>
      <c r="E99" s="44"/>
      <c r="F99" s="44"/>
      <c r="G99" s="44"/>
    </row>
    <row r="100" spans="1:8" x14ac:dyDescent="0.2">
      <c r="A100" s="45"/>
      <c r="B100" s="153" t="s">
        <v>647</v>
      </c>
      <c r="C100" s="153"/>
      <c r="D100" s="153"/>
      <c r="E100" s="153"/>
      <c r="F100" s="153"/>
      <c r="G100" s="153"/>
      <c r="H100" s="153"/>
    </row>
    <row r="101" spans="1:8" x14ac:dyDescent="0.2">
      <c r="A101" s="45"/>
      <c r="B101" s="153" t="s">
        <v>648</v>
      </c>
      <c r="C101" s="153"/>
      <c r="D101" s="153"/>
      <c r="E101" s="153"/>
      <c r="F101" s="153"/>
      <c r="G101" s="153"/>
      <c r="H101" s="153"/>
    </row>
    <row r="102" spans="1:8" x14ac:dyDescent="0.2">
      <c r="A102" s="45"/>
      <c r="B102" s="153" t="s">
        <v>649</v>
      </c>
      <c r="C102" s="153"/>
      <c r="D102" s="153"/>
      <c r="E102" s="153"/>
      <c r="F102" s="153"/>
      <c r="G102" s="153"/>
      <c r="H102" s="153"/>
    </row>
    <row r="103" spans="1:8" x14ac:dyDescent="0.2">
      <c r="A103" s="45"/>
      <c r="B103" s="45"/>
      <c r="C103" s="45"/>
      <c r="D103" s="47"/>
      <c r="E103" s="47"/>
      <c r="F103" s="47"/>
      <c r="G103" s="47"/>
    </row>
    <row r="104" spans="1:8" x14ac:dyDescent="0.2">
      <c r="A104" s="45"/>
      <c r="B104" s="154" t="s">
        <v>120</v>
      </c>
      <c r="C104" s="155"/>
      <c r="D104" s="156"/>
      <c r="E104" s="48"/>
      <c r="F104" s="47"/>
      <c r="G104" s="47"/>
    </row>
    <row r="105" spans="1:8" ht="27" customHeight="1" x14ac:dyDescent="0.2">
      <c r="A105" s="45"/>
      <c r="B105" s="148" t="s">
        <v>121</v>
      </c>
      <c r="C105" s="149"/>
      <c r="D105" s="16" t="s">
        <v>668</v>
      </c>
      <c r="E105" s="48"/>
      <c r="F105" s="47"/>
      <c r="G105" s="47"/>
    </row>
    <row r="106" spans="1:8" x14ac:dyDescent="0.2">
      <c r="A106" s="45"/>
      <c r="B106" s="148" t="s">
        <v>123</v>
      </c>
      <c r="C106" s="149"/>
      <c r="D106" s="16" t="s">
        <v>122</v>
      </c>
      <c r="E106" s="48"/>
      <c r="F106" s="47"/>
      <c r="G106" s="47"/>
    </row>
    <row r="107" spans="1:8" x14ac:dyDescent="0.2">
      <c r="A107" s="45"/>
      <c r="B107" s="148" t="s">
        <v>124</v>
      </c>
      <c r="C107" s="149"/>
      <c r="D107" s="32" t="s">
        <v>12</v>
      </c>
      <c r="E107" s="48"/>
      <c r="F107" s="47"/>
      <c r="G107" s="47"/>
    </row>
    <row r="108" spans="1:8" x14ac:dyDescent="0.2">
      <c r="A108" s="49"/>
      <c r="B108" s="50" t="s">
        <v>12</v>
      </c>
      <c r="C108" s="50" t="s">
        <v>650</v>
      </c>
      <c r="D108" s="50" t="s">
        <v>125</v>
      </c>
      <c r="E108" s="49"/>
      <c r="F108" s="49"/>
      <c r="G108" s="49"/>
    </row>
    <row r="109" spans="1:8" x14ac:dyDescent="0.2">
      <c r="A109" s="51"/>
      <c r="B109" s="52" t="s">
        <v>126</v>
      </c>
      <c r="C109" s="53">
        <v>45900</v>
      </c>
      <c r="D109" s="53">
        <v>45930</v>
      </c>
      <c r="E109" s="51"/>
      <c r="F109" s="51"/>
      <c r="G109" s="51"/>
    </row>
    <row r="110" spans="1:8" x14ac:dyDescent="0.2">
      <c r="A110" s="58"/>
      <c r="B110" s="36" t="s">
        <v>127</v>
      </c>
      <c r="C110" s="74">
        <v>32.218400000000003</v>
      </c>
      <c r="D110" s="75">
        <v>32.396299999999997</v>
      </c>
      <c r="E110" s="58"/>
      <c r="F110" s="58"/>
      <c r="G110" s="58"/>
    </row>
    <row r="111" spans="1:8" ht="25.5" x14ac:dyDescent="0.2">
      <c r="A111" s="58"/>
      <c r="B111" s="36" t="s">
        <v>771</v>
      </c>
      <c r="C111" s="74">
        <v>20.851700000000001</v>
      </c>
      <c r="D111" s="75">
        <v>20.966799999999999</v>
      </c>
      <c r="E111" s="58"/>
      <c r="F111" s="58"/>
      <c r="G111" s="58"/>
    </row>
    <row r="112" spans="1:8" x14ac:dyDescent="0.2">
      <c r="A112" s="58"/>
      <c r="B112" s="36" t="s">
        <v>128</v>
      </c>
      <c r="C112" s="74">
        <v>29.1828</v>
      </c>
      <c r="D112" s="75">
        <v>29.32</v>
      </c>
      <c r="E112" s="58"/>
      <c r="F112" s="58"/>
      <c r="G112" s="58"/>
    </row>
    <row r="113" spans="1:18" ht="25.5" x14ac:dyDescent="0.2">
      <c r="A113" s="58"/>
      <c r="B113" s="36" t="s">
        <v>772</v>
      </c>
      <c r="C113" s="74">
        <v>18.776399999999999</v>
      </c>
      <c r="D113" s="75">
        <v>18.864599999999999</v>
      </c>
      <c r="E113" s="58"/>
      <c r="F113" s="58"/>
      <c r="G113" s="58"/>
    </row>
    <row r="114" spans="1:18" x14ac:dyDescent="0.2">
      <c r="A114" s="58"/>
      <c r="B114" s="58"/>
      <c r="C114" s="58"/>
      <c r="D114" s="58"/>
      <c r="E114" s="58"/>
      <c r="F114" s="58"/>
      <c r="G114" s="58"/>
    </row>
    <row r="115" spans="1:18" x14ac:dyDescent="0.2">
      <c r="A115" s="58"/>
      <c r="B115" s="144" t="s">
        <v>651</v>
      </c>
      <c r="C115" s="145"/>
      <c r="D115" s="19" t="s">
        <v>122</v>
      </c>
      <c r="E115" s="58"/>
      <c r="F115" s="58"/>
      <c r="G115" s="58"/>
    </row>
    <row r="116" spans="1:18" x14ac:dyDescent="0.2">
      <c r="A116" s="58"/>
      <c r="B116" s="63"/>
      <c r="C116" s="63"/>
      <c r="D116" s="63"/>
      <c r="E116" s="58"/>
      <c r="F116" s="58"/>
      <c r="G116" s="58"/>
    </row>
    <row r="117" spans="1:18" x14ac:dyDescent="0.2">
      <c r="A117" s="49"/>
      <c r="B117" s="148" t="s">
        <v>129</v>
      </c>
      <c r="C117" s="149"/>
      <c r="D117" s="16" t="s">
        <v>122</v>
      </c>
      <c r="E117" s="62"/>
      <c r="F117" s="49"/>
      <c r="G117" s="49"/>
      <c r="J117" s="14"/>
    </row>
    <row r="118" spans="1:18" x14ac:dyDescent="0.2">
      <c r="A118" s="49"/>
      <c r="B118" s="148" t="s">
        <v>130</v>
      </c>
      <c r="C118" s="149"/>
      <c r="D118" s="16" t="s">
        <v>122</v>
      </c>
      <c r="E118" s="62"/>
      <c r="F118" s="49"/>
      <c r="G118" s="49"/>
      <c r="J118" s="14"/>
    </row>
    <row r="119" spans="1:18" x14ac:dyDescent="0.2">
      <c r="A119" s="49"/>
      <c r="B119" s="148" t="s">
        <v>652</v>
      </c>
      <c r="C119" s="149"/>
      <c r="D119" s="16" t="s">
        <v>122</v>
      </c>
      <c r="E119" s="62"/>
      <c r="F119" s="49"/>
      <c r="G119" s="49"/>
      <c r="J119" s="14"/>
    </row>
    <row r="120" spans="1:18" x14ac:dyDescent="0.2">
      <c r="A120" s="63"/>
      <c r="B120" s="63"/>
      <c r="C120" s="63"/>
      <c r="D120" s="63"/>
      <c r="E120" s="63"/>
      <c r="F120" s="63"/>
      <c r="G120" s="63"/>
      <c r="J120" s="14"/>
    </row>
    <row r="121" spans="1:18" s="64" customFormat="1" x14ac:dyDescent="0.2">
      <c r="B121" s="150" t="s">
        <v>653</v>
      </c>
      <c r="C121" s="151"/>
      <c r="D121" s="152"/>
      <c r="I121"/>
      <c r="J121" s="14"/>
      <c r="K121" s="33"/>
      <c r="L121" s="33"/>
      <c r="M121" s="33"/>
      <c r="N121" s="33"/>
      <c r="O121"/>
      <c r="R121"/>
    </row>
    <row r="122" spans="1:18" s="64" customFormat="1" ht="38.25" x14ac:dyDescent="0.2">
      <c r="B122" s="146" t="s">
        <v>654</v>
      </c>
      <c r="C122" s="146"/>
      <c r="D122" s="65" t="s">
        <v>573</v>
      </c>
      <c r="I122"/>
      <c r="J122" s="14"/>
      <c r="K122" s="33"/>
      <c r="L122" s="33"/>
      <c r="M122" s="33"/>
      <c r="N122" s="33"/>
      <c r="O122"/>
      <c r="R122"/>
    </row>
    <row r="123" spans="1:18" s="64" customFormat="1" x14ac:dyDescent="0.2">
      <c r="B123" s="147" t="s">
        <v>655</v>
      </c>
      <c r="C123" s="147"/>
      <c r="D123" s="66"/>
      <c r="I123"/>
      <c r="J123" s="14"/>
      <c r="K123" s="33"/>
      <c r="L123" s="33"/>
      <c r="M123" s="33"/>
      <c r="N123" s="33"/>
      <c r="O123"/>
      <c r="R123"/>
    </row>
    <row r="124" spans="1:18" s="64" customFormat="1" x14ac:dyDescent="0.2">
      <c r="B124" s="147"/>
      <c r="C124" s="147"/>
      <c r="D124" s="67"/>
      <c r="I124"/>
      <c r="J124" s="14"/>
      <c r="K124" s="33"/>
      <c r="L124" s="33"/>
      <c r="M124" s="33"/>
      <c r="N124" s="33"/>
      <c r="O124"/>
    </row>
    <row r="125" spans="1:18" s="64" customFormat="1" x14ac:dyDescent="0.2">
      <c r="B125" s="147" t="s">
        <v>656</v>
      </c>
      <c r="C125" s="147"/>
      <c r="D125" s="68">
        <v>6.5601939317568991</v>
      </c>
      <c r="I125"/>
      <c r="J125" s="14"/>
      <c r="K125" s="33"/>
      <c r="L125" s="33"/>
      <c r="M125" s="33"/>
      <c r="N125" s="33"/>
      <c r="O125"/>
    </row>
    <row r="126" spans="1:18" s="64" customFormat="1" x14ac:dyDescent="0.2">
      <c r="B126" s="147"/>
      <c r="C126" s="147"/>
      <c r="D126" s="67"/>
      <c r="I126"/>
      <c r="J126" s="14"/>
      <c r="K126" s="33"/>
      <c r="L126" s="33"/>
      <c r="M126" s="33"/>
      <c r="N126" s="33"/>
      <c r="O126"/>
    </row>
    <row r="127" spans="1:18" s="64" customFormat="1" x14ac:dyDescent="0.2">
      <c r="B127" s="147" t="s">
        <v>758</v>
      </c>
      <c r="C127" s="147"/>
      <c r="D127" s="68">
        <v>6.5766380382865446</v>
      </c>
      <c r="I127"/>
      <c r="J127" s="14"/>
      <c r="K127" s="33"/>
      <c r="L127" s="33"/>
      <c r="M127" s="33"/>
      <c r="N127" s="33"/>
      <c r="O127"/>
    </row>
    <row r="128" spans="1:18" s="64" customFormat="1" x14ac:dyDescent="0.2">
      <c r="B128" s="147" t="s">
        <v>759</v>
      </c>
      <c r="C128" s="147"/>
      <c r="D128" s="68">
        <v>11.062700791215999</v>
      </c>
      <c r="I128"/>
      <c r="J128" s="14"/>
      <c r="K128" s="33"/>
      <c r="L128" s="33"/>
      <c r="M128" s="33"/>
      <c r="N128" s="33"/>
      <c r="O128"/>
    </row>
    <row r="129" spans="2:16" s="64" customFormat="1" x14ac:dyDescent="0.2">
      <c r="B129" s="147"/>
      <c r="C129" s="147"/>
      <c r="D129" s="67"/>
      <c r="I129"/>
      <c r="J129" s="14"/>
      <c r="K129" s="33"/>
      <c r="L129" s="33"/>
      <c r="M129" s="33"/>
      <c r="N129" s="33"/>
      <c r="O129"/>
    </row>
    <row r="130" spans="2:16" s="64" customFormat="1" x14ac:dyDescent="0.2">
      <c r="B130" s="147" t="s">
        <v>659</v>
      </c>
      <c r="C130" s="147"/>
      <c r="D130" s="82" t="s">
        <v>664</v>
      </c>
      <c r="I130"/>
      <c r="J130" s="14"/>
      <c r="K130" s="33"/>
      <c r="L130" s="33"/>
      <c r="M130" s="33"/>
      <c r="N130" s="33"/>
      <c r="O130"/>
    </row>
    <row r="131" spans="2:16" s="64" customFormat="1" x14ac:dyDescent="0.2">
      <c r="B131" s="158" t="s">
        <v>660</v>
      </c>
      <c r="C131" s="160"/>
      <c r="D131" s="159"/>
      <c r="I131"/>
      <c r="J131" s="14"/>
      <c r="K131" s="33"/>
      <c r="L131" s="33"/>
      <c r="M131" s="33"/>
      <c r="N131" s="33"/>
      <c r="O131"/>
    </row>
    <row r="132" spans="2:16" x14ac:dyDescent="0.2">
      <c r="J132" s="14"/>
    </row>
    <row r="133" spans="2:16" ht="13.5" x14ac:dyDescent="0.2">
      <c r="B133" s="212" t="s">
        <v>706</v>
      </c>
      <c r="C133" s="212"/>
      <c r="D133" s="212"/>
      <c r="E133" s="212"/>
      <c r="F133" s="212"/>
      <c r="G133" s="212"/>
      <c r="H133" s="212"/>
      <c r="I133" s="33"/>
      <c r="J133" s="14"/>
      <c r="K133" s="33"/>
      <c r="L133" s="33"/>
      <c r="M133" s="33"/>
      <c r="N133" s="33"/>
      <c r="O133" s="33"/>
      <c r="P133" s="33"/>
    </row>
    <row r="134" spans="2:16" s="70" customFormat="1" ht="26.25" customHeight="1" x14ac:dyDescent="0.2">
      <c r="B134" s="83" t="s">
        <v>670</v>
      </c>
      <c r="C134" s="83" t="s">
        <v>671</v>
      </c>
      <c r="D134" s="170" t="s">
        <v>760</v>
      </c>
      <c r="E134" s="170"/>
      <c r="F134" s="170"/>
      <c r="G134" s="169" t="s">
        <v>673</v>
      </c>
      <c r="H134" s="169"/>
      <c r="J134" s="14"/>
      <c r="K134" s="85"/>
      <c r="L134" s="85"/>
      <c r="M134" s="85"/>
      <c r="N134" s="85"/>
      <c r="O134" s="85"/>
      <c r="P134" s="85"/>
    </row>
    <row r="135" spans="2:16" ht="27" x14ac:dyDescent="0.25">
      <c r="B135" s="86" t="s">
        <v>712</v>
      </c>
      <c r="C135" s="87" t="s">
        <v>761</v>
      </c>
      <c r="D135" s="167">
        <v>0</v>
      </c>
      <c r="E135" s="167"/>
      <c r="F135" s="167"/>
      <c r="G135" s="167">
        <v>0</v>
      </c>
      <c r="H135" s="167"/>
      <c r="J135" s="14"/>
      <c r="K135" s="33"/>
      <c r="L135" s="33"/>
      <c r="M135" s="33"/>
      <c r="N135" s="33"/>
      <c r="O135" s="33"/>
      <c r="P135" s="33"/>
    </row>
    <row r="136" spans="2:16" ht="13.5" x14ac:dyDescent="0.25">
      <c r="B136" s="88"/>
      <c r="C136" s="88"/>
      <c r="D136" s="168"/>
      <c r="E136" s="168"/>
      <c r="F136" s="168"/>
      <c r="G136" s="168"/>
      <c r="H136" s="168"/>
      <c r="J136" s="14"/>
      <c r="K136" s="33"/>
      <c r="L136" s="33"/>
      <c r="M136" s="33"/>
      <c r="N136" s="33"/>
      <c r="O136" s="33"/>
      <c r="P136" s="33"/>
    </row>
    <row r="137" spans="2:16" ht="13.5" x14ac:dyDescent="0.25">
      <c r="B137" s="166" t="s">
        <v>680</v>
      </c>
      <c r="C137" s="166"/>
      <c r="D137" s="166"/>
      <c r="E137" s="166"/>
      <c r="F137" s="166"/>
      <c r="G137" s="166"/>
      <c r="H137" s="166"/>
      <c r="J137" s="14"/>
      <c r="K137" s="33"/>
      <c r="L137" s="33"/>
      <c r="M137" s="33"/>
      <c r="N137" s="33"/>
      <c r="O137" s="33"/>
      <c r="P137" s="33"/>
    </row>
    <row r="138" spans="2:16" ht="13.5" customHeight="1" x14ac:dyDescent="0.2">
      <c r="B138" s="169" t="s">
        <v>670</v>
      </c>
      <c r="C138" s="169" t="s">
        <v>671</v>
      </c>
      <c r="D138" s="169" t="s">
        <v>715</v>
      </c>
      <c r="E138" s="169"/>
      <c r="F138" s="169"/>
      <c r="G138" s="169"/>
      <c r="H138" s="170" t="s">
        <v>762</v>
      </c>
      <c r="I138" s="170" t="s">
        <v>763</v>
      </c>
      <c r="J138" s="170" t="s">
        <v>718</v>
      </c>
      <c r="K138" s="33"/>
      <c r="L138" s="33"/>
      <c r="M138" s="33"/>
      <c r="N138" s="33"/>
      <c r="O138" s="33"/>
      <c r="P138" s="33"/>
    </row>
    <row r="139" spans="2:16" ht="121.5" x14ac:dyDescent="0.2">
      <c r="B139" s="169"/>
      <c r="C139" s="169"/>
      <c r="D139" s="84" t="s">
        <v>719</v>
      </c>
      <c r="E139" s="84" t="s">
        <v>720</v>
      </c>
      <c r="F139" s="84" t="s">
        <v>721</v>
      </c>
      <c r="G139" s="84" t="s">
        <v>751</v>
      </c>
      <c r="H139" s="170"/>
      <c r="I139" s="170"/>
      <c r="J139" s="170"/>
      <c r="K139" s="33"/>
      <c r="L139" s="33"/>
      <c r="M139" s="33"/>
      <c r="N139" s="33"/>
      <c r="O139" s="33"/>
    </row>
    <row r="140" spans="2:16" ht="27" x14ac:dyDescent="0.25">
      <c r="B140" s="88" t="s">
        <v>712</v>
      </c>
      <c r="C140" s="87" t="s">
        <v>764</v>
      </c>
      <c r="D140" s="90">
        <v>500</v>
      </c>
      <c r="E140" s="90">
        <v>9.9405737999999992</v>
      </c>
      <c r="F140" s="91">
        <v>16.00737140547945</v>
      </c>
      <c r="G140" s="90">
        <v>525.94794520547941</v>
      </c>
      <c r="H140" s="8">
        <v>233.40679</v>
      </c>
      <c r="I140" s="8">
        <v>4.01</v>
      </c>
      <c r="J140" s="92">
        <f>H140+I140</f>
        <v>237.41678999999999</v>
      </c>
      <c r="K140" s="33"/>
      <c r="L140" s="33"/>
      <c r="M140" s="33"/>
      <c r="N140" s="33"/>
      <c r="O140" s="33"/>
      <c r="P140" s="33"/>
    </row>
    <row r="141" spans="2:16" x14ac:dyDescent="0.2">
      <c r="J141" s="14"/>
      <c r="P141" s="33"/>
    </row>
    <row r="142" spans="2:16" x14ac:dyDescent="0.2">
      <c r="J142" s="14"/>
      <c r="K142" s="33"/>
      <c r="L142" s="33"/>
      <c r="M142" s="33"/>
      <c r="N142" s="33"/>
      <c r="O142" s="33"/>
      <c r="P142" s="33"/>
    </row>
    <row r="143" spans="2:16" ht="13.5" x14ac:dyDescent="0.25">
      <c r="B143" s="93" t="s">
        <v>700</v>
      </c>
      <c r="J143" s="14"/>
      <c r="K143" s="33"/>
      <c r="L143" s="33"/>
      <c r="M143" s="33"/>
      <c r="N143" s="33"/>
      <c r="O143" s="33"/>
      <c r="P143" s="33"/>
    </row>
    <row r="144" spans="2:16" x14ac:dyDescent="0.2">
      <c r="B144" s="33"/>
      <c r="C144" s="33"/>
      <c r="D144" s="33"/>
      <c r="E144" s="33"/>
      <c r="F144" s="33"/>
      <c r="G144" s="33"/>
      <c r="H144" s="33"/>
      <c r="J144" s="14"/>
      <c r="K144" s="33"/>
      <c r="L144" s="33"/>
      <c r="M144" s="33"/>
      <c r="N144" s="33"/>
      <c r="O144" s="33"/>
      <c r="P144" s="33"/>
    </row>
    <row r="145" spans="2:16" x14ac:dyDescent="0.2">
      <c r="B145" s="94" t="s">
        <v>701</v>
      </c>
      <c r="C145" s="33"/>
      <c r="D145" s="33"/>
      <c r="E145" s="33"/>
      <c r="F145" s="33"/>
      <c r="G145" s="33"/>
      <c r="H145" s="33"/>
      <c r="J145" s="14"/>
      <c r="K145" s="33"/>
      <c r="L145" s="33"/>
      <c r="M145" s="33"/>
      <c r="N145" s="33"/>
      <c r="O145" s="33"/>
      <c r="P145" s="33"/>
    </row>
    <row r="146" spans="2:16" x14ac:dyDescent="0.2">
      <c r="B146" s="33"/>
      <c r="C146" s="33"/>
      <c r="D146" s="33"/>
      <c r="E146" s="33"/>
      <c r="F146" s="33"/>
      <c r="G146" s="33"/>
      <c r="H146" s="33"/>
      <c r="J146" s="14"/>
      <c r="K146" s="33"/>
      <c r="L146" s="33"/>
      <c r="M146" s="33"/>
      <c r="N146" s="33"/>
      <c r="O146" s="33"/>
      <c r="P146" s="33"/>
    </row>
    <row r="147" spans="2:16" x14ac:dyDescent="0.2">
      <c r="B147" s="94" t="s">
        <v>702</v>
      </c>
      <c r="C147" s="33"/>
      <c r="D147" s="33"/>
      <c r="E147" s="33"/>
      <c r="F147" s="33"/>
      <c r="G147" s="33"/>
      <c r="H147" s="33"/>
      <c r="J147" s="14"/>
      <c r="K147" s="33"/>
      <c r="L147" s="33"/>
      <c r="M147" s="33"/>
      <c r="N147" s="33"/>
      <c r="O147" s="33"/>
      <c r="P147" s="33"/>
    </row>
    <row r="148" spans="2:16" x14ac:dyDescent="0.2">
      <c r="J148" s="14"/>
      <c r="K148" s="33"/>
      <c r="L148" s="33"/>
      <c r="M148" s="33"/>
      <c r="N148" s="33"/>
      <c r="O148" s="33"/>
    </row>
    <row r="149" spans="2:16" x14ac:dyDescent="0.2">
      <c r="B149" s="94" t="s">
        <v>703</v>
      </c>
      <c r="J149" s="14"/>
      <c r="K149" s="33"/>
      <c r="L149" s="33"/>
      <c r="M149" s="33"/>
      <c r="N149" s="33"/>
      <c r="O149" s="33"/>
    </row>
    <row r="150" spans="2:16" x14ac:dyDescent="0.2">
      <c r="B150" s="94"/>
      <c r="J150" s="14"/>
      <c r="K150" s="33"/>
      <c r="L150" s="33"/>
      <c r="M150" s="33"/>
      <c r="N150" s="33"/>
      <c r="O150" s="33"/>
    </row>
    <row r="151" spans="2:16" x14ac:dyDescent="0.2">
      <c r="B151" s="94" t="s">
        <v>776</v>
      </c>
      <c r="J151" s="14"/>
      <c r="K151" s="33"/>
      <c r="L151" s="33"/>
      <c r="M151" s="33"/>
      <c r="N151" s="33"/>
      <c r="O151" s="33"/>
    </row>
    <row r="152" spans="2:16" x14ac:dyDescent="0.2">
      <c r="B152" s="94"/>
      <c r="J152" s="14"/>
      <c r="K152" s="33"/>
      <c r="L152" s="33"/>
      <c r="M152" s="33"/>
      <c r="N152" s="33"/>
      <c r="O152" s="33"/>
    </row>
    <row r="153" spans="2:16" x14ac:dyDescent="0.2">
      <c r="B153" s="94" t="s">
        <v>777</v>
      </c>
      <c r="J153" s="14"/>
    </row>
    <row r="154" spans="2:16" ht="25.5" x14ac:dyDescent="0.2">
      <c r="B154" s="71" t="s">
        <v>661</v>
      </c>
    </row>
    <row r="156" spans="2:16" ht="153.75" customHeight="1" x14ac:dyDescent="0.2"/>
    <row r="159" spans="2:16" x14ac:dyDescent="0.2">
      <c r="B159" s="72" t="s">
        <v>662</v>
      </c>
      <c r="C159" s="73"/>
      <c r="D159" s="72"/>
    </row>
    <row r="160" spans="2:16" x14ac:dyDescent="0.2">
      <c r="B160" s="72" t="s">
        <v>765</v>
      </c>
      <c r="D160" s="72"/>
    </row>
    <row r="161" spans="10:10" ht="165" customHeight="1" x14ac:dyDescent="0.2"/>
    <row r="163" spans="10:10" x14ac:dyDescent="0.2">
      <c r="J163" s="14"/>
    </row>
    <row r="164" spans="10:10" x14ac:dyDescent="0.2">
      <c r="J164" s="14"/>
    </row>
    <row r="165" spans="10:10" x14ac:dyDescent="0.2">
      <c r="J165" s="14"/>
    </row>
  </sheetData>
  <mergeCells count="39">
    <mergeCell ref="J138:J139"/>
    <mergeCell ref="B138:B139"/>
    <mergeCell ref="C138:C139"/>
    <mergeCell ref="D138:G138"/>
    <mergeCell ref="H138:H139"/>
    <mergeCell ref="I138:I139"/>
    <mergeCell ref="D135:F135"/>
    <mergeCell ref="G135:H135"/>
    <mergeCell ref="D136:F136"/>
    <mergeCell ref="G136:H136"/>
    <mergeCell ref="B137:H137"/>
    <mergeCell ref="B129:C129"/>
    <mergeCell ref="B130:C130"/>
    <mergeCell ref="B131:D131"/>
    <mergeCell ref="B133:H133"/>
    <mergeCell ref="D134:F134"/>
    <mergeCell ref="G134:H134"/>
    <mergeCell ref="B124:C124"/>
    <mergeCell ref="B125:C125"/>
    <mergeCell ref="B126:C126"/>
    <mergeCell ref="B127:C127"/>
    <mergeCell ref="B128:C128"/>
    <mergeCell ref="A1:H1"/>
    <mergeCell ref="A2:H2"/>
    <mergeCell ref="A3:H3"/>
    <mergeCell ref="B100:H100"/>
    <mergeCell ref="B101:H101"/>
    <mergeCell ref="B102:H102"/>
    <mergeCell ref="B104:D104"/>
    <mergeCell ref="B105:C105"/>
    <mergeCell ref="B106:C106"/>
    <mergeCell ref="B107:C107"/>
    <mergeCell ref="B122:C122"/>
    <mergeCell ref="B123:C123"/>
    <mergeCell ref="B117:C117"/>
    <mergeCell ref="B118:C118"/>
    <mergeCell ref="B115:C115"/>
    <mergeCell ref="B119:C119"/>
    <mergeCell ref="B121:D121"/>
  </mergeCells>
  <hyperlinks>
    <hyperlink ref="I1" location="Index!B2" display="Index" xr:uid="{DE706A49-571F-4FA3-BA14-C131859309FB}"/>
    <hyperlink ref="B145" r:id="rId1" xr:uid="{A1CF6743-720C-46AE-8B87-9EC0DEFB93F0}"/>
    <hyperlink ref="B147" r:id="rId2" xr:uid="{6407A92A-9B80-4A07-B2B2-AD4DB167B687}"/>
    <hyperlink ref="B149" r:id="rId3" xr:uid="{8209EC61-6AE9-4154-BCCC-17B46A08B57C}"/>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E4E9-E5EC-48CF-9676-93ECD7FE8E8C}">
  <sheetPr>
    <outlinePr summaryBelow="0" summaryRight="0"/>
  </sheetPr>
  <dimension ref="A1:U135"/>
  <sheetViews>
    <sheetView showGridLines="0" tabSelected="1" workbookViewId="0">
      <selection activeCell="K37" sqref="K37"/>
    </sheetView>
  </sheetViews>
  <sheetFormatPr defaultRowHeight="12.75" x14ac:dyDescent="0.2"/>
  <cols>
    <col min="1" max="1" width="5.85546875" bestFit="1" customWidth="1"/>
    <col min="2" max="2" width="19.28515625" bestFit="1" customWidth="1"/>
    <col min="3" max="3" width="50" customWidth="1"/>
    <col min="4" max="4" width="13" customWidth="1"/>
    <col min="5" max="5" width="8.7109375" bestFit="1" customWidth="1"/>
    <col min="6" max="6" width="10.140625" bestFit="1" customWidth="1"/>
    <col min="7" max="7" width="14" bestFit="1" customWidth="1"/>
    <col min="8" max="8" width="11.42578125" customWidth="1"/>
  </cols>
  <sheetData>
    <row r="1" spans="1:9" ht="15" x14ac:dyDescent="0.2">
      <c r="A1" s="157" t="s">
        <v>0</v>
      </c>
      <c r="B1" s="157"/>
      <c r="C1" s="157"/>
      <c r="D1" s="157"/>
      <c r="E1" s="157"/>
      <c r="F1" s="157"/>
      <c r="G1" s="157"/>
      <c r="H1" s="157"/>
      <c r="I1" s="1" t="s">
        <v>632</v>
      </c>
    </row>
    <row r="2" spans="1:9" ht="15" x14ac:dyDescent="0.2">
      <c r="A2" s="157" t="s">
        <v>628</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775</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79</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80</v>
      </c>
      <c r="D33" s="18"/>
      <c r="E33" s="18"/>
      <c r="F33" s="18"/>
      <c r="G33" s="18"/>
      <c r="H33" s="17" t="s">
        <v>12</v>
      </c>
    </row>
    <row r="34" spans="1:8" x14ac:dyDescent="0.2">
      <c r="A34" s="18"/>
      <c r="B34" s="18"/>
      <c r="C34" s="19" t="s">
        <v>11</v>
      </c>
      <c r="D34" s="18"/>
      <c r="E34" s="18" t="s">
        <v>12</v>
      </c>
      <c r="F34" s="20" t="s">
        <v>13</v>
      </c>
      <c r="G34" s="21">
        <v>0</v>
      </c>
      <c r="H34" s="17" t="s">
        <v>12</v>
      </c>
    </row>
    <row r="35" spans="1:8" x14ac:dyDescent="0.2">
      <c r="A35" s="18"/>
      <c r="B35" s="18"/>
      <c r="C35" s="22"/>
      <c r="D35" s="18"/>
      <c r="E35" s="18"/>
      <c r="F35" s="23"/>
      <c r="G35" s="23"/>
      <c r="H35" s="17" t="s">
        <v>12</v>
      </c>
    </row>
    <row r="36" spans="1:8" x14ac:dyDescent="0.2">
      <c r="A36" s="18"/>
      <c r="B36" s="18"/>
      <c r="C36" s="19" t="s">
        <v>102</v>
      </c>
      <c r="D36" s="18"/>
      <c r="E36" s="18"/>
      <c r="F36" s="23"/>
      <c r="G36" s="23"/>
      <c r="H36" s="17" t="s">
        <v>12</v>
      </c>
    </row>
    <row r="37" spans="1:8" x14ac:dyDescent="0.2">
      <c r="A37" s="18"/>
      <c r="B37" s="18"/>
      <c r="C37" s="19" t="s">
        <v>11</v>
      </c>
      <c r="D37" s="18"/>
      <c r="E37" s="18" t="s">
        <v>12</v>
      </c>
      <c r="F37" s="20" t="s">
        <v>13</v>
      </c>
      <c r="G37" s="21">
        <v>0</v>
      </c>
      <c r="H37" s="17" t="s">
        <v>12</v>
      </c>
    </row>
    <row r="38" spans="1:8" x14ac:dyDescent="0.2">
      <c r="A38" s="18"/>
      <c r="B38" s="18"/>
      <c r="C38" s="22"/>
      <c r="D38" s="18"/>
      <c r="E38" s="18"/>
      <c r="F38" s="23"/>
      <c r="G38" s="23"/>
      <c r="H38" s="17" t="s">
        <v>12</v>
      </c>
    </row>
    <row r="39" spans="1:8" x14ac:dyDescent="0.2">
      <c r="A39" s="18"/>
      <c r="B39" s="18"/>
      <c r="C39" s="19" t="s">
        <v>103</v>
      </c>
      <c r="D39" s="18"/>
      <c r="E39" s="18"/>
      <c r="F39" s="24">
        <v>0</v>
      </c>
      <c r="G39" s="21">
        <v>0</v>
      </c>
      <c r="H39" s="17" t="s">
        <v>12</v>
      </c>
    </row>
    <row r="40" spans="1:8" x14ac:dyDescent="0.2">
      <c r="A40" s="18"/>
      <c r="B40" s="18"/>
      <c r="C40" s="22"/>
      <c r="D40" s="18"/>
      <c r="E40" s="18"/>
      <c r="F40" s="23"/>
      <c r="G40" s="23"/>
      <c r="H40" s="17" t="s">
        <v>12</v>
      </c>
    </row>
    <row r="41" spans="1:8" x14ac:dyDescent="0.2">
      <c r="A41" s="18"/>
      <c r="B41" s="18"/>
      <c r="C41" s="19" t="s">
        <v>104</v>
      </c>
      <c r="D41" s="18"/>
      <c r="E41" s="18"/>
      <c r="F41" s="23"/>
      <c r="G41" s="23"/>
      <c r="H41" s="17" t="s">
        <v>12</v>
      </c>
    </row>
    <row r="42" spans="1:8" x14ac:dyDescent="0.2">
      <c r="A42" s="18"/>
      <c r="B42" s="18"/>
      <c r="C42" s="19" t="s">
        <v>105</v>
      </c>
      <c r="D42" s="18"/>
      <c r="E42" s="18"/>
      <c r="F42" s="23"/>
      <c r="G42" s="23"/>
      <c r="H42" s="17" t="s">
        <v>12</v>
      </c>
    </row>
    <row r="43" spans="1:8" x14ac:dyDescent="0.2">
      <c r="A43" s="18"/>
      <c r="B43" s="18"/>
      <c r="C43" s="19" t="s">
        <v>11</v>
      </c>
      <c r="D43" s="18"/>
      <c r="E43" s="18" t="s">
        <v>12</v>
      </c>
      <c r="F43" s="20" t="s">
        <v>13</v>
      </c>
      <c r="G43" s="21">
        <v>0</v>
      </c>
      <c r="H43" s="17" t="s">
        <v>12</v>
      </c>
    </row>
    <row r="44" spans="1:8" x14ac:dyDescent="0.2">
      <c r="A44" s="18"/>
      <c r="B44" s="18"/>
      <c r="C44" s="22"/>
      <c r="D44" s="18"/>
      <c r="E44" s="18"/>
      <c r="F44" s="23"/>
      <c r="G44" s="23"/>
      <c r="H44" s="17" t="s">
        <v>12</v>
      </c>
    </row>
    <row r="45" spans="1:8" x14ac:dyDescent="0.2">
      <c r="A45" s="18"/>
      <c r="B45" s="18"/>
      <c r="C45" s="19" t="s">
        <v>106</v>
      </c>
      <c r="D45" s="18"/>
      <c r="E45" s="18"/>
      <c r="F45" s="23"/>
      <c r="G45" s="23"/>
      <c r="H45" s="17" t="s">
        <v>12</v>
      </c>
    </row>
    <row r="46" spans="1:8" x14ac:dyDescent="0.2">
      <c r="A46" s="18"/>
      <c r="B46" s="18"/>
      <c r="C46" s="19" t="s">
        <v>11</v>
      </c>
      <c r="D46" s="18"/>
      <c r="E46" s="18" t="s">
        <v>12</v>
      </c>
      <c r="F46" s="20" t="s">
        <v>13</v>
      </c>
      <c r="G46" s="21">
        <v>0</v>
      </c>
      <c r="H46" s="17" t="s">
        <v>12</v>
      </c>
    </row>
    <row r="47" spans="1:8" x14ac:dyDescent="0.2">
      <c r="A47" s="18"/>
      <c r="B47" s="18"/>
      <c r="C47" s="22"/>
      <c r="D47" s="18"/>
      <c r="E47" s="18"/>
      <c r="F47" s="23"/>
      <c r="G47" s="23"/>
      <c r="H47" s="17" t="s">
        <v>12</v>
      </c>
    </row>
    <row r="48" spans="1:8" x14ac:dyDescent="0.2">
      <c r="A48" s="18"/>
      <c r="B48" s="18"/>
      <c r="C48" s="19" t="s">
        <v>107</v>
      </c>
      <c r="D48" s="18"/>
      <c r="E48" s="18"/>
      <c r="F48" s="23"/>
      <c r="G48" s="23"/>
      <c r="H48" s="17" t="s">
        <v>12</v>
      </c>
    </row>
    <row r="49" spans="1:8" x14ac:dyDescent="0.2">
      <c r="A49" s="25">
        <v>1</v>
      </c>
      <c r="B49" s="26" t="s">
        <v>629</v>
      </c>
      <c r="C49" s="26" t="s">
        <v>630</v>
      </c>
      <c r="D49" s="26" t="s">
        <v>83</v>
      </c>
      <c r="E49" s="27">
        <v>1500000</v>
      </c>
      <c r="F49" s="28">
        <v>1496.6790000000001</v>
      </c>
      <c r="G49" s="29">
        <v>3.8095480000000001E-2</v>
      </c>
      <c r="H49" s="17">
        <v>5.4</v>
      </c>
    </row>
    <row r="50" spans="1:8" x14ac:dyDescent="0.2">
      <c r="A50" s="18"/>
      <c r="B50" s="18"/>
      <c r="C50" s="19" t="s">
        <v>11</v>
      </c>
      <c r="D50" s="18"/>
      <c r="E50" s="18" t="s">
        <v>12</v>
      </c>
      <c r="F50" s="24">
        <v>1496.6790000000001</v>
      </c>
      <c r="G50" s="21">
        <v>3.8095480000000001E-2</v>
      </c>
      <c r="H50" s="17" t="s">
        <v>12</v>
      </c>
    </row>
    <row r="51" spans="1:8" x14ac:dyDescent="0.2">
      <c r="A51" s="18"/>
      <c r="B51" s="18"/>
      <c r="C51" s="22"/>
      <c r="D51" s="18"/>
      <c r="E51" s="18"/>
      <c r="F51" s="23"/>
      <c r="G51" s="23"/>
      <c r="H51" s="17" t="s">
        <v>12</v>
      </c>
    </row>
    <row r="52" spans="1:8" x14ac:dyDescent="0.2">
      <c r="A52" s="18"/>
      <c r="B52" s="18"/>
      <c r="C52" s="19" t="s">
        <v>108</v>
      </c>
      <c r="D52" s="18"/>
      <c r="E52" s="18"/>
      <c r="F52" s="23"/>
      <c r="G52" s="23"/>
      <c r="H52" s="17" t="s">
        <v>12</v>
      </c>
    </row>
    <row r="53" spans="1:8" x14ac:dyDescent="0.2">
      <c r="A53" s="25">
        <v>1</v>
      </c>
      <c r="B53" s="26"/>
      <c r="C53" s="26" t="s">
        <v>109</v>
      </c>
      <c r="D53" s="26"/>
      <c r="E53" s="30"/>
      <c r="F53" s="28">
        <v>37732.094384907003</v>
      </c>
      <c r="G53" s="29">
        <v>0.96040789000000004</v>
      </c>
      <c r="H53" s="17">
        <v>5.51</v>
      </c>
    </row>
    <row r="54" spans="1:8" x14ac:dyDescent="0.2">
      <c r="A54" s="18"/>
      <c r="B54" s="18"/>
      <c r="C54" s="19" t="s">
        <v>11</v>
      </c>
      <c r="D54" s="18"/>
      <c r="E54" s="18" t="s">
        <v>12</v>
      </c>
      <c r="F54" s="24">
        <v>37732.094384907003</v>
      </c>
      <c r="G54" s="21">
        <v>0.96040789000000004</v>
      </c>
      <c r="H54" s="17" t="s">
        <v>12</v>
      </c>
    </row>
    <row r="55" spans="1:8" x14ac:dyDescent="0.2">
      <c r="A55" s="18"/>
      <c r="B55" s="18"/>
      <c r="C55" s="22"/>
      <c r="D55" s="18"/>
      <c r="E55" s="18"/>
      <c r="F55" s="23"/>
      <c r="G55" s="23"/>
      <c r="H55" s="17" t="s">
        <v>12</v>
      </c>
    </row>
    <row r="56" spans="1:8" x14ac:dyDescent="0.2">
      <c r="A56" s="18"/>
      <c r="B56" s="18"/>
      <c r="C56" s="19" t="s">
        <v>110</v>
      </c>
      <c r="D56" s="18"/>
      <c r="E56" s="18"/>
      <c r="F56" s="24">
        <v>39228.773384906999</v>
      </c>
      <c r="G56" s="21">
        <v>0.99850337</v>
      </c>
      <c r="H56" s="17" t="s">
        <v>12</v>
      </c>
    </row>
    <row r="57" spans="1:8" x14ac:dyDescent="0.2">
      <c r="A57" s="18"/>
      <c r="B57" s="18"/>
      <c r="C57" s="23"/>
      <c r="D57" s="18"/>
      <c r="E57" s="18"/>
      <c r="F57" s="18"/>
      <c r="G57" s="18"/>
      <c r="H57" s="17" t="s">
        <v>12</v>
      </c>
    </row>
    <row r="58" spans="1:8" x14ac:dyDescent="0.2">
      <c r="A58" s="18"/>
      <c r="B58" s="18"/>
      <c r="C58" s="19" t="s">
        <v>111</v>
      </c>
      <c r="D58" s="18"/>
      <c r="E58" s="18"/>
      <c r="F58" s="18"/>
      <c r="G58" s="18"/>
      <c r="H58" s="17" t="s">
        <v>12</v>
      </c>
    </row>
    <row r="59" spans="1:8" x14ac:dyDescent="0.2">
      <c r="A59" s="18"/>
      <c r="B59" s="18"/>
      <c r="C59" s="19" t="s">
        <v>112</v>
      </c>
      <c r="D59" s="18"/>
      <c r="E59" s="18"/>
      <c r="F59" s="18"/>
      <c r="G59" s="18"/>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115</v>
      </c>
      <c r="D62" s="18"/>
      <c r="E62" s="18"/>
      <c r="F62" s="18"/>
      <c r="G62" s="18"/>
      <c r="H62" s="17" t="s">
        <v>12</v>
      </c>
    </row>
    <row r="63" spans="1:8" x14ac:dyDescent="0.2">
      <c r="A63" s="18"/>
      <c r="B63" s="18"/>
      <c r="C63" s="19" t="s">
        <v>116</v>
      </c>
      <c r="D63" s="18"/>
      <c r="E63" s="18"/>
      <c r="F63" s="18"/>
      <c r="G63" s="18"/>
      <c r="H63" s="17" t="s">
        <v>12</v>
      </c>
    </row>
    <row r="64" spans="1:8" x14ac:dyDescent="0.2">
      <c r="A64" s="18"/>
      <c r="B64" s="18"/>
      <c r="C64" s="19" t="s">
        <v>11</v>
      </c>
      <c r="D64" s="18"/>
      <c r="E64" s="18" t="s">
        <v>12</v>
      </c>
      <c r="F64" s="20" t="s">
        <v>13</v>
      </c>
      <c r="G64" s="21">
        <v>0</v>
      </c>
      <c r="H64" s="17" t="s">
        <v>12</v>
      </c>
    </row>
    <row r="65" spans="1:8" x14ac:dyDescent="0.2">
      <c r="A65" s="18"/>
      <c r="B65" s="18"/>
      <c r="C65" s="22"/>
      <c r="D65" s="18"/>
      <c r="E65" s="18"/>
      <c r="F65" s="23"/>
      <c r="G65" s="23"/>
      <c r="H65" s="17" t="s">
        <v>12</v>
      </c>
    </row>
    <row r="66" spans="1:8" x14ac:dyDescent="0.2">
      <c r="A66" s="18"/>
      <c r="B66" s="18"/>
      <c r="C66" s="19" t="s">
        <v>117</v>
      </c>
      <c r="D66" s="18"/>
      <c r="E66" s="18"/>
      <c r="F66" s="23"/>
      <c r="G66" s="23"/>
      <c r="H66" s="17" t="s">
        <v>12</v>
      </c>
    </row>
    <row r="67" spans="1:8" x14ac:dyDescent="0.2">
      <c r="A67" s="18"/>
      <c r="B67" s="18"/>
      <c r="C67" s="19" t="s">
        <v>11</v>
      </c>
      <c r="D67" s="18"/>
      <c r="E67" s="18" t="s">
        <v>12</v>
      </c>
      <c r="F67" s="20" t="s">
        <v>13</v>
      </c>
      <c r="G67" s="21">
        <v>0</v>
      </c>
      <c r="H67" s="17" t="s">
        <v>12</v>
      </c>
    </row>
    <row r="68" spans="1:8" x14ac:dyDescent="0.2">
      <c r="A68" s="18"/>
      <c r="B68" s="18"/>
      <c r="C68" s="22"/>
      <c r="D68" s="18"/>
      <c r="E68" s="18"/>
      <c r="F68" s="23"/>
      <c r="G68" s="23"/>
      <c r="H68" s="17" t="s">
        <v>12</v>
      </c>
    </row>
    <row r="69" spans="1:8" x14ac:dyDescent="0.2">
      <c r="A69" s="30"/>
      <c r="B69" s="26"/>
      <c r="C69" s="26" t="s">
        <v>118</v>
      </c>
      <c r="D69" s="26"/>
      <c r="E69" s="30"/>
      <c r="F69" s="28">
        <v>58.798832279999999</v>
      </c>
      <c r="G69" s="29">
        <v>1.4966300000000001E-3</v>
      </c>
      <c r="H69" s="17" t="s">
        <v>12</v>
      </c>
    </row>
    <row r="70" spans="1:8" x14ac:dyDescent="0.2">
      <c r="A70" s="22"/>
      <c r="B70" s="22"/>
      <c r="C70" s="19" t="s">
        <v>119</v>
      </c>
      <c r="D70" s="23"/>
      <c r="E70" s="23"/>
      <c r="F70" s="24">
        <v>39287.572217187</v>
      </c>
      <c r="G70" s="42">
        <v>1</v>
      </c>
      <c r="H70" s="17" t="s">
        <v>12</v>
      </c>
    </row>
    <row r="71" spans="1:8" x14ac:dyDescent="0.2">
      <c r="A71" s="43"/>
      <c r="B71" s="43"/>
      <c r="C71" s="43"/>
      <c r="D71" s="44"/>
      <c r="E71" s="44"/>
      <c r="F71" s="44"/>
      <c r="G71" s="44"/>
    </row>
    <row r="72" spans="1:8" x14ac:dyDescent="0.2">
      <c r="A72" s="45"/>
      <c r="B72" s="153" t="s">
        <v>647</v>
      </c>
      <c r="C72" s="153"/>
      <c r="D72" s="153"/>
      <c r="E72" s="153"/>
      <c r="F72" s="153"/>
      <c r="G72" s="153"/>
      <c r="H72" s="153"/>
    </row>
    <row r="73" spans="1:8" x14ac:dyDescent="0.2">
      <c r="A73" s="45"/>
      <c r="B73" s="153" t="s">
        <v>648</v>
      </c>
      <c r="C73" s="153"/>
      <c r="D73" s="153"/>
      <c r="E73" s="153"/>
      <c r="F73" s="153"/>
      <c r="G73" s="153"/>
      <c r="H73" s="153"/>
    </row>
    <row r="74" spans="1:8" x14ac:dyDescent="0.2">
      <c r="A74" s="45"/>
      <c r="B74" s="153" t="s">
        <v>649</v>
      </c>
      <c r="C74" s="153"/>
      <c r="D74" s="153"/>
      <c r="E74" s="153"/>
      <c r="F74" s="153"/>
      <c r="G74" s="153"/>
      <c r="H74" s="153"/>
    </row>
    <row r="75" spans="1:8" x14ac:dyDescent="0.2">
      <c r="A75" s="45"/>
      <c r="B75" s="45"/>
      <c r="C75" s="45"/>
      <c r="D75" s="47"/>
      <c r="E75" s="47"/>
      <c r="F75" s="47"/>
      <c r="G75" s="47"/>
    </row>
    <row r="76" spans="1:8" x14ac:dyDescent="0.2">
      <c r="A76" s="45"/>
      <c r="B76" s="154" t="s">
        <v>120</v>
      </c>
      <c r="C76" s="155"/>
      <c r="D76" s="156"/>
      <c r="E76" s="48"/>
      <c r="F76" s="47"/>
      <c r="G76" s="47"/>
    </row>
    <row r="77" spans="1:8" ht="27" customHeight="1" x14ac:dyDescent="0.2">
      <c r="A77" s="45"/>
      <c r="B77" s="148" t="s">
        <v>121</v>
      </c>
      <c r="C77" s="149"/>
      <c r="D77" s="16" t="s">
        <v>122</v>
      </c>
      <c r="E77" s="48"/>
      <c r="F77" s="47"/>
      <c r="G77" s="47"/>
    </row>
    <row r="78" spans="1:8" x14ac:dyDescent="0.2">
      <c r="A78" s="45"/>
      <c r="B78" s="148" t="s">
        <v>123</v>
      </c>
      <c r="C78" s="149"/>
      <c r="D78" s="16" t="s">
        <v>122</v>
      </c>
      <c r="E78" s="48"/>
      <c r="F78" s="47"/>
      <c r="G78" s="47"/>
    </row>
    <row r="79" spans="1:8" x14ac:dyDescent="0.2">
      <c r="A79" s="45"/>
      <c r="B79" s="148" t="s">
        <v>124</v>
      </c>
      <c r="C79" s="149"/>
      <c r="D79" s="32" t="s">
        <v>12</v>
      </c>
      <c r="E79" s="48"/>
      <c r="F79" s="47"/>
      <c r="G79" s="47"/>
    </row>
    <row r="80" spans="1:8" x14ac:dyDescent="0.2">
      <c r="A80" s="49"/>
      <c r="B80" s="50" t="s">
        <v>12</v>
      </c>
      <c r="C80" s="50" t="s">
        <v>650</v>
      </c>
      <c r="D80" s="50" t="s">
        <v>125</v>
      </c>
      <c r="E80" s="49"/>
      <c r="F80" s="49"/>
      <c r="G80" s="49"/>
    </row>
    <row r="81" spans="1:21" x14ac:dyDescent="0.2">
      <c r="A81" s="51"/>
      <c r="B81" s="52" t="s">
        <v>126</v>
      </c>
      <c r="C81" s="53">
        <v>45900</v>
      </c>
      <c r="D81" s="53">
        <v>45930</v>
      </c>
      <c r="E81" s="51"/>
      <c r="F81" s="51"/>
      <c r="G81" s="51"/>
    </row>
    <row r="82" spans="1:21" x14ac:dyDescent="0.2">
      <c r="A82" s="58"/>
      <c r="B82" s="36" t="s">
        <v>127</v>
      </c>
      <c r="C82" s="74">
        <v>1388.2716</v>
      </c>
      <c r="D82" s="75">
        <v>1394.3689999999999</v>
      </c>
      <c r="E82" s="58"/>
      <c r="F82" s="58"/>
      <c r="G82" s="58"/>
    </row>
    <row r="83" spans="1:21" ht="25.5" x14ac:dyDescent="0.2">
      <c r="A83" s="58"/>
      <c r="B83" s="36" t="s">
        <v>773</v>
      </c>
      <c r="C83" s="74">
        <v>1053.1166000000001</v>
      </c>
      <c r="D83" s="75">
        <v>1057.7419</v>
      </c>
      <c r="E83" s="58"/>
      <c r="F83" s="58"/>
      <c r="G83" s="58"/>
    </row>
    <row r="84" spans="1:21" x14ac:dyDescent="0.2">
      <c r="A84" s="58"/>
      <c r="B84" s="36" t="s">
        <v>128</v>
      </c>
      <c r="C84" s="74">
        <v>1379.5116</v>
      </c>
      <c r="D84" s="75">
        <v>1385.4563000000001</v>
      </c>
      <c r="E84" s="58"/>
      <c r="F84" s="58"/>
      <c r="G84" s="58"/>
    </row>
    <row r="85" spans="1:21" ht="25.5" x14ac:dyDescent="0.2">
      <c r="A85" s="58"/>
      <c r="B85" s="36" t="s">
        <v>774</v>
      </c>
      <c r="C85" s="74">
        <v>1048.9712</v>
      </c>
      <c r="D85" s="75">
        <v>1053.4902</v>
      </c>
      <c r="E85" s="58"/>
      <c r="F85" s="58"/>
      <c r="G85" s="58"/>
    </row>
    <row r="86" spans="1:21" x14ac:dyDescent="0.2">
      <c r="A86" s="58"/>
      <c r="B86" s="58"/>
      <c r="C86" s="58"/>
      <c r="D86" s="58"/>
      <c r="E86" s="58"/>
      <c r="F86" s="58"/>
      <c r="G86" s="58"/>
    </row>
    <row r="87" spans="1:21" x14ac:dyDescent="0.2">
      <c r="A87" s="58"/>
      <c r="B87" s="144" t="s">
        <v>651</v>
      </c>
      <c r="C87" s="145"/>
      <c r="D87" s="19" t="s">
        <v>122</v>
      </c>
      <c r="E87" s="58"/>
      <c r="F87" s="58"/>
      <c r="G87" s="58"/>
    </row>
    <row r="88" spans="1:21" x14ac:dyDescent="0.2">
      <c r="A88" s="58"/>
      <c r="B88" s="63"/>
      <c r="C88" s="63"/>
      <c r="D88" s="63"/>
      <c r="E88" s="58"/>
      <c r="F88" s="58"/>
      <c r="G88" s="58"/>
    </row>
    <row r="89" spans="1:21" x14ac:dyDescent="0.2">
      <c r="A89" s="49"/>
      <c r="B89" s="147" t="s">
        <v>129</v>
      </c>
      <c r="C89" s="147"/>
      <c r="D89" s="76" t="s">
        <v>122</v>
      </c>
      <c r="E89" s="49"/>
      <c r="F89" s="49"/>
      <c r="G89" s="49"/>
    </row>
    <row r="90" spans="1:21" x14ac:dyDescent="0.2">
      <c r="A90" s="49"/>
      <c r="B90" s="213" t="s">
        <v>130</v>
      </c>
      <c r="C90" s="214"/>
      <c r="D90" s="77" t="s">
        <v>122</v>
      </c>
      <c r="E90" s="62"/>
      <c r="F90" s="49"/>
      <c r="G90" s="49"/>
    </row>
    <row r="91" spans="1:21" x14ac:dyDescent="0.2">
      <c r="A91" s="49"/>
      <c r="B91" s="148" t="s">
        <v>652</v>
      </c>
      <c r="C91" s="149"/>
      <c r="D91" s="16" t="s">
        <v>122</v>
      </c>
      <c r="E91" s="62"/>
      <c r="F91" s="49"/>
      <c r="G91" s="49"/>
      <c r="I91" s="33"/>
    </row>
    <row r="92" spans="1:21" x14ac:dyDescent="0.2">
      <c r="A92" s="63"/>
      <c r="B92" s="63"/>
      <c r="C92" s="63"/>
      <c r="D92" s="63"/>
      <c r="E92" s="63"/>
      <c r="F92" s="63"/>
      <c r="G92" s="63"/>
      <c r="I92" s="33"/>
    </row>
    <row r="93" spans="1:21" s="64" customFormat="1" x14ac:dyDescent="0.2">
      <c r="B93" s="150" t="s">
        <v>653</v>
      </c>
      <c r="C93" s="151"/>
      <c r="D93" s="152"/>
      <c r="I93" s="33"/>
      <c r="J93"/>
      <c r="K93" s="33"/>
      <c r="L93" s="33"/>
      <c r="M93" s="33"/>
      <c r="N93" s="70"/>
      <c r="Q93"/>
      <c r="R93"/>
      <c r="S93"/>
      <c r="T93"/>
      <c r="U93"/>
    </row>
    <row r="94" spans="1:21" s="64" customFormat="1" ht="38.25" x14ac:dyDescent="0.2">
      <c r="B94" s="146" t="s">
        <v>654</v>
      </c>
      <c r="C94" s="146"/>
      <c r="D94" s="65" t="s">
        <v>628</v>
      </c>
      <c r="I94" s="33"/>
      <c r="J94"/>
      <c r="K94" s="33"/>
      <c r="L94" s="33"/>
      <c r="M94" s="33"/>
      <c r="N94" s="70"/>
      <c r="Q94"/>
      <c r="R94"/>
      <c r="S94"/>
      <c r="T94"/>
      <c r="U94"/>
    </row>
    <row r="95" spans="1:21" s="64" customFormat="1" x14ac:dyDescent="0.2">
      <c r="B95" s="147" t="s">
        <v>655</v>
      </c>
      <c r="C95" s="147"/>
      <c r="D95" s="66"/>
      <c r="I95" s="33"/>
      <c r="J95"/>
      <c r="K95" s="33"/>
      <c r="L95" s="33"/>
      <c r="M95" s="33"/>
      <c r="N95" s="70"/>
    </row>
    <row r="96" spans="1:21" s="64" customFormat="1" x14ac:dyDescent="0.2">
      <c r="B96" s="147"/>
      <c r="C96" s="147"/>
      <c r="D96" s="67"/>
      <c r="I96"/>
      <c r="J96"/>
      <c r="K96" s="33"/>
      <c r="L96" s="33"/>
      <c r="M96" s="33"/>
      <c r="N96" s="70"/>
    </row>
    <row r="97" spans="2:14" s="64" customFormat="1" x14ac:dyDescent="0.2">
      <c r="B97" s="147" t="s">
        <v>656</v>
      </c>
      <c r="C97" s="147"/>
      <c r="D97" s="68">
        <v>5.5250475873407545</v>
      </c>
      <c r="I97"/>
      <c r="J97"/>
      <c r="K97" s="33"/>
      <c r="L97" s="33"/>
      <c r="M97" s="33"/>
      <c r="N97" s="70"/>
    </row>
    <row r="98" spans="2:14" s="64" customFormat="1" x14ac:dyDescent="0.2">
      <c r="B98" s="147"/>
      <c r="C98" s="147"/>
      <c r="D98" s="67"/>
      <c r="I98"/>
      <c r="J98"/>
      <c r="K98" s="33"/>
      <c r="L98" s="33"/>
      <c r="M98" s="33"/>
      <c r="N98" s="70"/>
    </row>
    <row r="99" spans="2:14" s="64" customFormat="1" x14ac:dyDescent="0.2">
      <c r="B99" s="147" t="s">
        <v>766</v>
      </c>
      <c r="C99" s="147"/>
      <c r="D99" s="78">
        <v>1</v>
      </c>
      <c r="I99"/>
      <c r="J99"/>
      <c r="K99" s="33"/>
      <c r="L99" s="33"/>
      <c r="M99" s="33"/>
      <c r="N99" s="70"/>
    </row>
    <row r="100" spans="2:14" s="64" customFormat="1" x14ac:dyDescent="0.2">
      <c r="B100" s="147" t="s">
        <v>767</v>
      </c>
      <c r="C100" s="147"/>
      <c r="D100" s="78">
        <v>1</v>
      </c>
      <c r="I100"/>
      <c r="J100"/>
      <c r="K100" s="33"/>
      <c r="L100" s="33"/>
      <c r="M100" s="33"/>
      <c r="N100" s="70"/>
    </row>
    <row r="101" spans="2:14" s="64" customFormat="1" x14ac:dyDescent="0.2">
      <c r="B101" s="147"/>
      <c r="C101" s="147"/>
      <c r="D101" s="67"/>
      <c r="I101"/>
      <c r="J101"/>
      <c r="K101" s="33"/>
      <c r="L101" s="33"/>
      <c r="M101" s="33"/>
      <c r="N101" s="70"/>
    </row>
    <row r="102" spans="2:14" s="64" customFormat="1" x14ac:dyDescent="0.2">
      <c r="B102" s="147" t="s">
        <v>659</v>
      </c>
      <c r="C102" s="147"/>
      <c r="D102" s="69" t="s">
        <v>664</v>
      </c>
      <c r="I102"/>
      <c r="J102"/>
      <c r="K102" s="33"/>
      <c r="L102" s="33"/>
      <c r="M102" s="33"/>
      <c r="N102" s="70"/>
    </row>
    <row r="103" spans="2:14" s="64" customFormat="1" x14ac:dyDescent="0.2">
      <c r="B103" s="158" t="s">
        <v>660</v>
      </c>
      <c r="C103" s="160"/>
      <c r="D103" s="159"/>
      <c r="I103"/>
      <c r="J103"/>
      <c r="K103" s="33"/>
      <c r="L103" s="33"/>
      <c r="M103" s="33"/>
      <c r="N103" s="70"/>
    </row>
    <row r="104" spans="2:14" x14ac:dyDescent="0.2">
      <c r="H104" s="79"/>
    </row>
    <row r="105" spans="2:14" x14ac:dyDescent="0.2">
      <c r="B105" s="72" t="s">
        <v>661</v>
      </c>
    </row>
    <row r="107" spans="2:14" ht="153.75" customHeight="1" x14ac:dyDescent="0.2"/>
    <row r="110" spans="2:14" x14ac:dyDescent="0.2">
      <c r="B110" s="72" t="s">
        <v>662</v>
      </c>
      <c r="C110" s="73"/>
      <c r="D110" s="72"/>
    </row>
    <row r="111" spans="2:14" x14ac:dyDescent="0.2">
      <c r="B111" s="72" t="s">
        <v>768</v>
      </c>
      <c r="D111" s="72"/>
    </row>
    <row r="114" spans="10:10" x14ac:dyDescent="0.2">
      <c r="J114" s="14"/>
    </row>
    <row r="128" spans="10:10" ht="13.9" customHeight="1" x14ac:dyDescent="0.2"/>
    <row r="129" customFormat="1" ht="13.9" customHeight="1" x14ac:dyDescent="0.2"/>
    <row r="130" customFormat="1" ht="13.9" customHeight="1" x14ac:dyDescent="0.2"/>
    <row r="131" customFormat="1" ht="13.9" customHeight="1" x14ac:dyDescent="0.2"/>
    <row r="132" customFormat="1" ht="13.9" customHeight="1" x14ac:dyDescent="0.2"/>
    <row r="133" customFormat="1" ht="13.9" customHeight="1" x14ac:dyDescent="0.2"/>
    <row r="134" customFormat="1" ht="13.9" customHeight="1" x14ac:dyDescent="0.2"/>
    <row r="135" customFormat="1" ht="13.9" customHeight="1" x14ac:dyDescent="0.2"/>
  </sheetData>
  <mergeCells count="25">
    <mergeCell ref="B101:C101"/>
    <mergeCell ref="B102:C102"/>
    <mergeCell ref="B103:D103"/>
    <mergeCell ref="B96:C96"/>
    <mergeCell ref="B97:C97"/>
    <mergeCell ref="B98:C98"/>
    <mergeCell ref="B99:C99"/>
    <mergeCell ref="B100:C100"/>
    <mergeCell ref="A1:H1"/>
    <mergeCell ref="A2:H2"/>
    <mergeCell ref="A3:H3"/>
    <mergeCell ref="B72:H72"/>
    <mergeCell ref="B73:H73"/>
    <mergeCell ref="B74:H74"/>
    <mergeCell ref="B76:D76"/>
    <mergeCell ref="B77:C77"/>
    <mergeCell ref="B78:C78"/>
    <mergeCell ref="B79:C79"/>
    <mergeCell ref="B94:C94"/>
    <mergeCell ref="B95:C95"/>
    <mergeCell ref="B89:C89"/>
    <mergeCell ref="B90:C90"/>
    <mergeCell ref="B87:C87"/>
    <mergeCell ref="B91:C91"/>
    <mergeCell ref="B93:D93"/>
  </mergeCells>
  <hyperlinks>
    <hyperlink ref="I1" location="Index!B2" display="Index" xr:uid="{37F257BD-0A8C-491D-B9E8-7603965A89C7}"/>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DE9A-69C5-4C45-B573-E02A31749FBE}">
  <sheetPr>
    <outlinePr summaryBelow="0" summaryRight="0"/>
  </sheetPr>
  <dimension ref="A1:Q153"/>
  <sheetViews>
    <sheetView showGridLines="0" workbookViewId="0">
      <selection activeCell="C10" sqref="C10"/>
    </sheetView>
  </sheetViews>
  <sheetFormatPr defaultRowHeight="12.75" x14ac:dyDescent="0.2"/>
  <cols>
    <col min="1" max="1" width="5.85546875" bestFit="1" customWidth="1"/>
    <col min="2" max="2" width="20.28515625" bestFit="1" customWidth="1"/>
    <col min="3" max="3" width="50" customWidth="1"/>
    <col min="4" max="4" width="11" bestFit="1" customWidth="1"/>
    <col min="5" max="5" width="9.42578125" bestFit="1" customWidth="1"/>
    <col min="6" max="6" width="10.140625" bestFit="1" customWidth="1"/>
    <col min="7" max="7" width="14" bestFit="1" customWidth="1"/>
    <col min="8" max="8" width="9.5703125" customWidth="1"/>
  </cols>
  <sheetData>
    <row r="1" spans="1:9" ht="15" x14ac:dyDescent="0.2">
      <c r="A1" s="157" t="s">
        <v>0</v>
      </c>
      <c r="B1" s="157"/>
      <c r="C1" s="157"/>
      <c r="D1" s="157"/>
      <c r="E1" s="157"/>
      <c r="F1" s="157"/>
      <c r="G1" s="157"/>
      <c r="H1" s="157"/>
      <c r="I1" s="1" t="s">
        <v>632</v>
      </c>
    </row>
    <row r="2" spans="1:9" ht="15" x14ac:dyDescent="0.2">
      <c r="A2" s="157" t="s">
        <v>1</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ht="25.5" x14ac:dyDescent="0.2">
      <c r="A28" s="25">
        <v>1</v>
      </c>
      <c r="B28" s="26" t="s">
        <v>21</v>
      </c>
      <c r="C28" s="26" t="s">
        <v>22</v>
      </c>
      <c r="D28" s="26" t="s">
        <v>23</v>
      </c>
      <c r="E28" s="27">
        <v>5000</v>
      </c>
      <c r="F28" s="28">
        <v>5138.54</v>
      </c>
      <c r="G28" s="29">
        <v>6.4423729999999998E-2</v>
      </c>
      <c r="H28" s="17">
        <v>6.8106999999999998</v>
      </c>
    </row>
    <row r="29" spans="1:8" ht="25.5" x14ac:dyDescent="0.2">
      <c r="A29" s="25">
        <v>2</v>
      </c>
      <c r="B29" s="26" t="s">
        <v>24</v>
      </c>
      <c r="C29" s="26" t="s">
        <v>25</v>
      </c>
      <c r="D29" s="26" t="s">
        <v>23</v>
      </c>
      <c r="E29" s="27">
        <v>4500</v>
      </c>
      <c r="F29" s="28">
        <v>4577.9354999999996</v>
      </c>
      <c r="G29" s="29">
        <v>5.7395229999999998E-2</v>
      </c>
      <c r="H29" s="17">
        <v>6.8095999999999997</v>
      </c>
    </row>
    <row r="30" spans="1:8" ht="25.5" x14ac:dyDescent="0.2">
      <c r="A30" s="25">
        <v>3</v>
      </c>
      <c r="B30" s="26" t="s">
        <v>26</v>
      </c>
      <c r="C30" s="26" t="s">
        <v>27</v>
      </c>
      <c r="D30" s="26" t="s">
        <v>28</v>
      </c>
      <c r="E30" s="27">
        <v>4000</v>
      </c>
      <c r="F30" s="28">
        <v>4067.1559999999999</v>
      </c>
      <c r="G30" s="29">
        <v>5.0991399999999999E-2</v>
      </c>
      <c r="H30" s="17">
        <v>6.8502999999999998</v>
      </c>
    </row>
    <row r="31" spans="1:8" x14ac:dyDescent="0.2">
      <c r="A31" s="25">
        <v>4</v>
      </c>
      <c r="B31" s="26" t="s">
        <v>29</v>
      </c>
      <c r="C31" s="26" t="s">
        <v>30</v>
      </c>
      <c r="D31" s="26" t="s">
        <v>23</v>
      </c>
      <c r="E31" s="27">
        <v>300</v>
      </c>
      <c r="F31" s="28">
        <v>3049.7669999999998</v>
      </c>
      <c r="G31" s="29">
        <v>3.8236029999999997E-2</v>
      </c>
      <c r="H31" s="17">
        <v>6.96</v>
      </c>
    </row>
    <row r="32" spans="1:8" ht="25.5" x14ac:dyDescent="0.2">
      <c r="A32" s="25">
        <v>5</v>
      </c>
      <c r="B32" s="26" t="s">
        <v>31</v>
      </c>
      <c r="C32" s="26" t="s">
        <v>32</v>
      </c>
      <c r="D32" s="26" t="s">
        <v>23</v>
      </c>
      <c r="E32" s="27">
        <v>2500</v>
      </c>
      <c r="F32" s="28">
        <v>2553.8724999999999</v>
      </c>
      <c r="G32" s="29">
        <v>3.2018820000000003E-2</v>
      </c>
      <c r="H32" s="17">
        <v>6.9050000000000002</v>
      </c>
    </row>
    <row r="33" spans="1:8" x14ac:dyDescent="0.2">
      <c r="A33" s="25">
        <v>6</v>
      </c>
      <c r="B33" s="26" t="s">
        <v>33</v>
      </c>
      <c r="C33" s="26" t="s">
        <v>34</v>
      </c>
      <c r="D33" s="26" t="s">
        <v>28</v>
      </c>
      <c r="E33" s="27">
        <v>2500</v>
      </c>
      <c r="F33" s="28">
        <v>2549.84</v>
      </c>
      <c r="G33" s="29">
        <v>3.1968259999999998E-2</v>
      </c>
      <c r="H33" s="17">
        <v>7.29</v>
      </c>
    </row>
    <row r="34" spans="1:8" x14ac:dyDescent="0.2">
      <c r="A34" s="25">
        <v>7</v>
      </c>
      <c r="B34" s="26" t="s">
        <v>35</v>
      </c>
      <c r="C34" s="26" t="s">
        <v>36</v>
      </c>
      <c r="D34" s="26" t="s">
        <v>28</v>
      </c>
      <c r="E34" s="27">
        <v>2500</v>
      </c>
      <c r="F34" s="28">
        <v>2544.6525000000001</v>
      </c>
      <c r="G34" s="29">
        <v>3.1903229999999998E-2</v>
      </c>
      <c r="H34" s="17">
        <v>6.7073999999999998</v>
      </c>
    </row>
    <row r="35" spans="1:8" x14ac:dyDescent="0.2">
      <c r="A35" s="25">
        <v>8</v>
      </c>
      <c r="B35" s="26" t="s">
        <v>37</v>
      </c>
      <c r="C35" s="26" t="s">
        <v>38</v>
      </c>
      <c r="D35" s="26" t="s">
        <v>23</v>
      </c>
      <c r="E35" s="27">
        <v>2500</v>
      </c>
      <c r="F35" s="28">
        <v>2538.0949999999998</v>
      </c>
      <c r="G35" s="29">
        <v>3.1821009999999997E-2</v>
      </c>
      <c r="H35" s="17">
        <v>7.12</v>
      </c>
    </row>
    <row r="36" spans="1:8" x14ac:dyDescent="0.2">
      <c r="A36" s="25">
        <v>9</v>
      </c>
      <c r="B36" s="26" t="s">
        <v>39</v>
      </c>
      <c r="C36" s="26" t="s">
        <v>40</v>
      </c>
      <c r="D36" s="26" t="s">
        <v>23</v>
      </c>
      <c r="E36" s="27">
        <v>2500</v>
      </c>
      <c r="F36" s="28">
        <v>2509.9324999999999</v>
      </c>
      <c r="G36" s="29">
        <v>3.1467929999999998E-2</v>
      </c>
      <c r="H36" s="17">
        <v>7.2149999999999999</v>
      </c>
    </row>
    <row r="37" spans="1:8" x14ac:dyDescent="0.2">
      <c r="A37" s="25">
        <v>10</v>
      </c>
      <c r="B37" s="26" t="s">
        <v>41</v>
      </c>
      <c r="C37" s="26" t="s">
        <v>42</v>
      </c>
      <c r="D37" s="26" t="s">
        <v>23</v>
      </c>
      <c r="E37" s="27">
        <v>2500</v>
      </c>
      <c r="F37" s="28">
        <v>2503.61</v>
      </c>
      <c r="G37" s="29">
        <v>3.1388659999999999E-2</v>
      </c>
      <c r="H37" s="17">
        <v>7.2374999999999998</v>
      </c>
    </row>
    <row r="38" spans="1:8" x14ac:dyDescent="0.2">
      <c r="A38" s="25">
        <v>11</v>
      </c>
      <c r="B38" s="26" t="s">
        <v>43</v>
      </c>
      <c r="C38" s="26" t="s">
        <v>44</v>
      </c>
      <c r="D38" s="26" t="s">
        <v>28</v>
      </c>
      <c r="E38" s="27">
        <v>2500</v>
      </c>
      <c r="F38" s="28">
        <v>2492.7824999999998</v>
      </c>
      <c r="G38" s="29">
        <v>3.1252910000000002E-2</v>
      </c>
      <c r="H38" s="17">
        <v>6.5712999999999999</v>
      </c>
    </row>
    <row r="39" spans="1:8" x14ac:dyDescent="0.2">
      <c r="A39" s="25">
        <v>12</v>
      </c>
      <c r="B39" s="26" t="s">
        <v>45</v>
      </c>
      <c r="C39" s="26" t="s">
        <v>46</v>
      </c>
      <c r="D39" s="26" t="s">
        <v>28</v>
      </c>
      <c r="E39" s="27">
        <v>2000</v>
      </c>
      <c r="F39" s="28">
        <v>2043.7080000000001</v>
      </c>
      <c r="G39" s="29">
        <v>2.562271E-2</v>
      </c>
      <c r="H39" s="17">
        <v>6.87</v>
      </c>
    </row>
    <row r="40" spans="1:8" x14ac:dyDescent="0.2">
      <c r="A40" s="25">
        <v>13</v>
      </c>
      <c r="B40" s="26" t="s">
        <v>47</v>
      </c>
      <c r="C40" s="26" t="s">
        <v>48</v>
      </c>
      <c r="D40" s="26" t="s">
        <v>28</v>
      </c>
      <c r="E40" s="27">
        <v>200</v>
      </c>
      <c r="F40" s="28">
        <v>2033.856</v>
      </c>
      <c r="G40" s="29">
        <v>2.5499190000000001E-2</v>
      </c>
      <c r="H40" s="17">
        <v>6.5549999999999997</v>
      </c>
    </row>
    <row r="41" spans="1:8" x14ac:dyDescent="0.2">
      <c r="A41" s="25">
        <v>14</v>
      </c>
      <c r="B41" s="26" t="s">
        <v>49</v>
      </c>
      <c r="C41" s="26" t="s">
        <v>50</v>
      </c>
      <c r="D41" s="26" t="s">
        <v>23</v>
      </c>
      <c r="E41" s="27">
        <v>2000</v>
      </c>
      <c r="F41" s="28">
        <v>2031.896</v>
      </c>
      <c r="G41" s="29">
        <v>2.5474610000000002E-2</v>
      </c>
      <c r="H41" s="17">
        <v>7.5449999999999999</v>
      </c>
    </row>
    <row r="42" spans="1:8" x14ac:dyDescent="0.2">
      <c r="A42" s="25">
        <v>15</v>
      </c>
      <c r="B42" s="26" t="s">
        <v>51</v>
      </c>
      <c r="C42" s="26" t="s">
        <v>52</v>
      </c>
      <c r="D42" s="26" t="s">
        <v>23</v>
      </c>
      <c r="E42" s="27">
        <v>2000</v>
      </c>
      <c r="F42" s="28">
        <v>2028.47</v>
      </c>
      <c r="G42" s="29">
        <v>2.5431659999999998E-2</v>
      </c>
      <c r="H42" s="17">
        <v>7.23</v>
      </c>
    </row>
    <row r="43" spans="1:8" x14ac:dyDescent="0.2">
      <c r="A43" s="25">
        <v>16</v>
      </c>
      <c r="B43" s="26" t="s">
        <v>53</v>
      </c>
      <c r="C43" s="26" t="s">
        <v>54</v>
      </c>
      <c r="D43" s="26" t="s">
        <v>23</v>
      </c>
      <c r="E43" s="27">
        <v>2000</v>
      </c>
      <c r="F43" s="28">
        <v>2010.932</v>
      </c>
      <c r="G43" s="29">
        <v>2.521178E-2</v>
      </c>
      <c r="H43" s="17">
        <v>6.62</v>
      </c>
    </row>
    <row r="44" spans="1:8" x14ac:dyDescent="0.2">
      <c r="A44" s="25">
        <v>17</v>
      </c>
      <c r="B44" s="26" t="s">
        <v>55</v>
      </c>
      <c r="C44" s="26" t="s">
        <v>56</v>
      </c>
      <c r="D44" s="26" t="s">
        <v>23</v>
      </c>
      <c r="E44" s="27">
        <v>2000</v>
      </c>
      <c r="F44" s="28">
        <v>2008.018</v>
      </c>
      <c r="G44" s="29">
        <v>2.517525E-2</v>
      </c>
      <c r="H44" s="17">
        <v>7.16</v>
      </c>
    </row>
    <row r="45" spans="1:8" x14ac:dyDescent="0.2">
      <c r="A45" s="25">
        <v>18</v>
      </c>
      <c r="B45" s="26" t="s">
        <v>57</v>
      </c>
      <c r="C45" s="26" t="s">
        <v>58</v>
      </c>
      <c r="D45" s="26" t="s">
        <v>28</v>
      </c>
      <c r="E45" s="27">
        <v>1500</v>
      </c>
      <c r="F45" s="28">
        <v>1517.0940000000001</v>
      </c>
      <c r="G45" s="29">
        <v>1.902036E-2</v>
      </c>
      <c r="H45" s="17">
        <v>6.5513000000000003</v>
      </c>
    </row>
    <row r="46" spans="1:8" x14ac:dyDescent="0.2">
      <c r="A46" s="25">
        <v>19</v>
      </c>
      <c r="B46" s="26" t="s">
        <v>59</v>
      </c>
      <c r="C46" s="26" t="s">
        <v>60</v>
      </c>
      <c r="D46" s="26" t="s">
        <v>28</v>
      </c>
      <c r="E46" s="27">
        <v>150</v>
      </c>
      <c r="F46" s="28">
        <v>1509.5730000000001</v>
      </c>
      <c r="G46" s="29">
        <v>1.8926060000000001E-2</v>
      </c>
      <c r="H46" s="17">
        <v>6.6524000000000001</v>
      </c>
    </row>
    <row r="47" spans="1:8" x14ac:dyDescent="0.2">
      <c r="A47" s="25">
        <v>20</v>
      </c>
      <c r="B47" s="26" t="s">
        <v>61</v>
      </c>
      <c r="C47" s="26" t="s">
        <v>62</v>
      </c>
      <c r="D47" s="26" t="s">
        <v>28</v>
      </c>
      <c r="E47" s="27">
        <v>1500</v>
      </c>
      <c r="F47" s="28">
        <v>1486.2345</v>
      </c>
      <c r="G47" s="29">
        <v>1.8633460000000001E-2</v>
      </c>
      <c r="H47" s="17">
        <v>7.07</v>
      </c>
    </row>
    <row r="48" spans="1:8" x14ac:dyDescent="0.2">
      <c r="A48" s="25">
        <v>21</v>
      </c>
      <c r="B48" s="26" t="s">
        <v>63</v>
      </c>
      <c r="C48" s="26" t="s">
        <v>64</v>
      </c>
      <c r="D48" s="26" t="s">
        <v>23</v>
      </c>
      <c r="E48" s="27">
        <v>1400</v>
      </c>
      <c r="F48" s="28">
        <v>1404.991</v>
      </c>
      <c r="G48" s="29">
        <v>1.7614879999999999E-2</v>
      </c>
      <c r="H48" s="17">
        <v>7.23</v>
      </c>
    </row>
    <row r="49" spans="1:8" x14ac:dyDescent="0.2">
      <c r="A49" s="25">
        <v>22</v>
      </c>
      <c r="B49" s="26" t="s">
        <v>65</v>
      </c>
      <c r="C49" s="26" t="s">
        <v>66</v>
      </c>
      <c r="D49" s="26" t="s">
        <v>28</v>
      </c>
      <c r="E49" s="27">
        <v>1300</v>
      </c>
      <c r="F49" s="28">
        <v>1294.8949</v>
      </c>
      <c r="G49" s="29">
        <v>1.623457E-2</v>
      </c>
      <c r="H49" s="17">
        <v>6.7583000000000002</v>
      </c>
    </row>
    <row r="50" spans="1:8" x14ac:dyDescent="0.2">
      <c r="A50" s="25">
        <v>23</v>
      </c>
      <c r="B50" s="26" t="s">
        <v>67</v>
      </c>
      <c r="C50" s="26" t="s">
        <v>68</v>
      </c>
      <c r="D50" s="26" t="s">
        <v>23</v>
      </c>
      <c r="E50" s="27">
        <v>100</v>
      </c>
      <c r="F50" s="28">
        <v>1020.038</v>
      </c>
      <c r="G50" s="29">
        <v>1.2788580000000001E-2</v>
      </c>
      <c r="H50" s="17">
        <v>6.96</v>
      </c>
    </row>
    <row r="51" spans="1:8" x14ac:dyDescent="0.2">
      <c r="A51" s="25">
        <v>24</v>
      </c>
      <c r="B51" s="26" t="s">
        <v>69</v>
      </c>
      <c r="C51" s="26" t="s">
        <v>70</v>
      </c>
      <c r="D51" s="26" t="s">
        <v>23</v>
      </c>
      <c r="E51" s="27">
        <v>1000</v>
      </c>
      <c r="F51" s="28">
        <v>1014.449</v>
      </c>
      <c r="G51" s="29">
        <v>1.2718510000000001E-2</v>
      </c>
      <c r="H51" s="17">
        <v>7.1449999999999996</v>
      </c>
    </row>
    <row r="52" spans="1:8" ht="25.5" x14ac:dyDescent="0.2">
      <c r="A52" s="25">
        <v>25</v>
      </c>
      <c r="B52" s="26" t="s">
        <v>71</v>
      </c>
      <c r="C52" s="26" t="s">
        <v>72</v>
      </c>
      <c r="D52" s="26" t="s">
        <v>23</v>
      </c>
      <c r="E52" s="27">
        <v>1000</v>
      </c>
      <c r="F52" s="28">
        <v>1006.803</v>
      </c>
      <c r="G52" s="29">
        <v>1.2622649999999999E-2</v>
      </c>
      <c r="H52" s="17">
        <v>6.6</v>
      </c>
    </row>
    <row r="53" spans="1:8" x14ac:dyDescent="0.2">
      <c r="A53" s="25">
        <v>26</v>
      </c>
      <c r="B53" s="26" t="s">
        <v>73</v>
      </c>
      <c r="C53" s="26" t="s">
        <v>74</v>
      </c>
      <c r="D53" s="26" t="s">
        <v>23</v>
      </c>
      <c r="E53" s="27">
        <v>500</v>
      </c>
      <c r="F53" s="28">
        <v>509.48050000000001</v>
      </c>
      <c r="G53" s="29">
        <v>6.3875399999999997E-3</v>
      </c>
      <c r="H53" s="17">
        <v>7.5449999999999999</v>
      </c>
    </row>
    <row r="54" spans="1:8" ht="25.5" x14ac:dyDescent="0.2">
      <c r="A54" s="25">
        <v>27</v>
      </c>
      <c r="B54" s="26" t="s">
        <v>75</v>
      </c>
      <c r="C54" s="26" t="s">
        <v>76</v>
      </c>
      <c r="D54" s="26" t="s">
        <v>23</v>
      </c>
      <c r="E54" s="27">
        <v>500</v>
      </c>
      <c r="F54" s="28">
        <v>508.0865</v>
      </c>
      <c r="G54" s="29">
        <v>6.3700600000000003E-3</v>
      </c>
      <c r="H54" s="17">
        <v>6.7187999999999999</v>
      </c>
    </row>
    <row r="55" spans="1:8" x14ac:dyDescent="0.2">
      <c r="A55" s="25">
        <v>28</v>
      </c>
      <c r="B55" s="26" t="s">
        <v>77</v>
      </c>
      <c r="C55" s="26" t="s">
        <v>78</v>
      </c>
      <c r="D55" s="26" t="s">
        <v>28</v>
      </c>
      <c r="E55" s="27">
        <v>500</v>
      </c>
      <c r="F55" s="28">
        <v>498.09</v>
      </c>
      <c r="G55" s="29">
        <v>6.2447300000000004E-3</v>
      </c>
      <c r="H55" s="17">
        <v>6.7001999999999997</v>
      </c>
    </row>
    <row r="56" spans="1:8" x14ac:dyDescent="0.2">
      <c r="A56" s="18"/>
      <c r="B56" s="18"/>
      <c r="C56" s="19" t="s">
        <v>11</v>
      </c>
      <c r="D56" s="18"/>
      <c r="E56" s="18" t="s">
        <v>12</v>
      </c>
      <c r="F56" s="24">
        <v>58452.797899999998</v>
      </c>
      <c r="G56" s="21">
        <v>0.73284380999999998</v>
      </c>
      <c r="H56" s="17" t="s">
        <v>12</v>
      </c>
    </row>
    <row r="57" spans="1:8" x14ac:dyDescent="0.2">
      <c r="A57" s="18"/>
      <c r="B57" s="18"/>
      <c r="C57" s="22"/>
      <c r="D57" s="18"/>
      <c r="E57" s="18"/>
      <c r="F57" s="23"/>
      <c r="G57" s="23"/>
      <c r="H57" s="17" t="s">
        <v>12</v>
      </c>
    </row>
    <row r="58" spans="1:8" x14ac:dyDescent="0.2">
      <c r="A58" s="18"/>
      <c r="B58" s="18"/>
      <c r="C58" s="19" t="s">
        <v>79</v>
      </c>
      <c r="D58" s="18"/>
      <c r="E58" s="18"/>
      <c r="F58" s="18"/>
      <c r="G58" s="18"/>
      <c r="H58" s="17" t="s">
        <v>12</v>
      </c>
    </row>
    <row r="59" spans="1:8" x14ac:dyDescent="0.2">
      <c r="A59" s="18"/>
      <c r="B59" s="18"/>
      <c r="C59" s="19" t="s">
        <v>11</v>
      </c>
      <c r="D59" s="18"/>
      <c r="E59" s="18" t="s">
        <v>12</v>
      </c>
      <c r="F59" s="20" t="s">
        <v>13</v>
      </c>
      <c r="G59" s="21">
        <v>0</v>
      </c>
      <c r="H59" s="17" t="s">
        <v>12</v>
      </c>
    </row>
    <row r="60" spans="1:8" x14ac:dyDescent="0.2">
      <c r="A60" s="18"/>
      <c r="B60" s="18"/>
      <c r="C60" s="22"/>
      <c r="D60" s="18"/>
      <c r="E60" s="18"/>
      <c r="F60" s="23"/>
      <c r="G60" s="23"/>
      <c r="H60" s="17" t="s">
        <v>12</v>
      </c>
    </row>
    <row r="61" spans="1:8" x14ac:dyDescent="0.2">
      <c r="A61" s="18"/>
      <c r="B61" s="18"/>
      <c r="C61" s="19" t="s">
        <v>80</v>
      </c>
      <c r="D61" s="18"/>
      <c r="E61" s="18"/>
      <c r="F61" s="18"/>
      <c r="G61" s="18"/>
      <c r="H61" s="17" t="s">
        <v>12</v>
      </c>
    </row>
    <row r="62" spans="1:8" x14ac:dyDescent="0.2">
      <c r="A62" s="25">
        <v>1</v>
      </c>
      <c r="B62" s="26" t="s">
        <v>81</v>
      </c>
      <c r="C62" s="26" t="s">
        <v>82</v>
      </c>
      <c r="D62" s="26" t="s">
        <v>83</v>
      </c>
      <c r="E62" s="27">
        <v>5500000</v>
      </c>
      <c r="F62" s="28">
        <v>5405.9885000000004</v>
      </c>
      <c r="G62" s="29">
        <v>6.7776829999999996E-2</v>
      </c>
      <c r="H62" s="17">
        <v>6.6798999999999999</v>
      </c>
    </row>
    <row r="63" spans="1:8" x14ac:dyDescent="0.2">
      <c r="A63" s="25">
        <v>2</v>
      </c>
      <c r="B63" s="26" t="s">
        <v>84</v>
      </c>
      <c r="C63" s="26" t="s">
        <v>85</v>
      </c>
      <c r="D63" s="26" t="s">
        <v>83</v>
      </c>
      <c r="E63" s="27">
        <v>2500000</v>
      </c>
      <c r="F63" s="28">
        <v>2455.85</v>
      </c>
      <c r="G63" s="29">
        <v>3.0789879999999999E-2</v>
      </c>
      <c r="H63" s="17">
        <v>6.9886999999999997</v>
      </c>
    </row>
    <row r="64" spans="1:8" x14ac:dyDescent="0.2">
      <c r="A64" s="25">
        <v>3</v>
      </c>
      <c r="B64" s="26" t="s">
        <v>86</v>
      </c>
      <c r="C64" s="26" t="s">
        <v>87</v>
      </c>
      <c r="D64" s="26" t="s">
        <v>83</v>
      </c>
      <c r="E64" s="27">
        <v>1500000</v>
      </c>
      <c r="F64" s="28">
        <v>1516.2465</v>
      </c>
      <c r="G64" s="29">
        <v>1.9009729999999999E-2</v>
      </c>
      <c r="H64" s="17">
        <v>6.6798999999999999</v>
      </c>
    </row>
    <row r="65" spans="1:8" x14ac:dyDescent="0.2">
      <c r="A65" s="25">
        <v>4</v>
      </c>
      <c r="B65" s="26" t="s">
        <v>88</v>
      </c>
      <c r="C65" s="26" t="s">
        <v>89</v>
      </c>
      <c r="D65" s="26" t="s">
        <v>83</v>
      </c>
      <c r="E65" s="27">
        <v>1500000</v>
      </c>
      <c r="F65" s="28">
        <v>1514.8454999999999</v>
      </c>
      <c r="G65" s="29">
        <v>1.8992169999999999E-2</v>
      </c>
      <c r="H65" s="17">
        <v>6.7523999999999997</v>
      </c>
    </row>
    <row r="66" spans="1:8" x14ac:dyDescent="0.2">
      <c r="A66" s="25">
        <v>5</v>
      </c>
      <c r="B66" s="26" t="s">
        <v>90</v>
      </c>
      <c r="C66" s="26" t="s">
        <v>91</v>
      </c>
      <c r="D66" s="26" t="s">
        <v>83</v>
      </c>
      <c r="E66" s="27">
        <v>1000000</v>
      </c>
      <c r="F66" s="28">
        <v>1044.78</v>
      </c>
      <c r="G66" s="29">
        <v>1.3098780000000001E-2</v>
      </c>
      <c r="H66" s="17">
        <v>6.3794000000000004</v>
      </c>
    </row>
    <row r="67" spans="1:8" x14ac:dyDescent="0.2">
      <c r="A67" s="25">
        <v>6</v>
      </c>
      <c r="B67" s="26" t="s">
        <v>92</v>
      </c>
      <c r="C67" s="26" t="s">
        <v>93</v>
      </c>
      <c r="D67" s="26" t="s">
        <v>83</v>
      </c>
      <c r="E67" s="27">
        <v>1000000</v>
      </c>
      <c r="F67" s="28">
        <v>1031.5740000000001</v>
      </c>
      <c r="G67" s="29">
        <v>1.293322E-2</v>
      </c>
      <c r="H67" s="17">
        <v>7.4057000000000004</v>
      </c>
    </row>
    <row r="68" spans="1:8" x14ac:dyDescent="0.2">
      <c r="A68" s="25">
        <v>7</v>
      </c>
      <c r="B68" s="26" t="s">
        <v>94</v>
      </c>
      <c r="C68" s="26" t="s">
        <v>95</v>
      </c>
      <c r="D68" s="26" t="s">
        <v>83</v>
      </c>
      <c r="E68" s="27">
        <v>1000000</v>
      </c>
      <c r="F68" s="28">
        <v>954.44399999999996</v>
      </c>
      <c r="G68" s="29">
        <v>1.196621E-2</v>
      </c>
      <c r="H68" s="17">
        <v>7.3823999999999996</v>
      </c>
    </row>
    <row r="69" spans="1:8" x14ac:dyDescent="0.2">
      <c r="A69" s="25">
        <v>8</v>
      </c>
      <c r="B69" s="26" t="s">
        <v>96</v>
      </c>
      <c r="C69" s="26" t="s">
        <v>97</v>
      </c>
      <c r="D69" s="26" t="s">
        <v>83</v>
      </c>
      <c r="E69" s="27">
        <v>900000</v>
      </c>
      <c r="F69" s="28">
        <v>891.93870000000004</v>
      </c>
      <c r="G69" s="29">
        <v>1.1182559999999999E-2</v>
      </c>
      <c r="H69" s="17">
        <v>6.5465999999999998</v>
      </c>
    </row>
    <row r="70" spans="1:8" x14ac:dyDescent="0.2">
      <c r="A70" s="25">
        <v>9</v>
      </c>
      <c r="B70" s="26" t="s">
        <v>98</v>
      </c>
      <c r="C70" s="26" t="s">
        <v>99</v>
      </c>
      <c r="D70" s="26" t="s">
        <v>83</v>
      </c>
      <c r="E70" s="27">
        <v>500000</v>
      </c>
      <c r="F70" s="28">
        <v>514.351</v>
      </c>
      <c r="G70" s="29">
        <v>6.4485999999999996E-3</v>
      </c>
      <c r="H70" s="17">
        <v>6.9367999999999999</v>
      </c>
    </row>
    <row r="71" spans="1:8" x14ac:dyDescent="0.2">
      <c r="A71" s="25">
        <v>10</v>
      </c>
      <c r="B71" s="26" t="s">
        <v>100</v>
      </c>
      <c r="C71" s="26" t="s">
        <v>101</v>
      </c>
      <c r="D71" s="26" t="s">
        <v>83</v>
      </c>
      <c r="E71" s="27">
        <v>500000</v>
      </c>
      <c r="F71" s="28">
        <v>505.4975</v>
      </c>
      <c r="G71" s="29">
        <v>6.3376099999999996E-3</v>
      </c>
      <c r="H71" s="17">
        <v>7.3362999999999996</v>
      </c>
    </row>
    <row r="72" spans="1:8" x14ac:dyDescent="0.2">
      <c r="A72" s="18"/>
      <c r="B72" s="18"/>
      <c r="C72" s="19" t="s">
        <v>11</v>
      </c>
      <c r="D72" s="18"/>
      <c r="E72" s="18" t="s">
        <v>12</v>
      </c>
      <c r="F72" s="24">
        <v>15835.5157</v>
      </c>
      <c r="G72" s="21">
        <v>0.19853559000000001</v>
      </c>
      <c r="H72" s="17" t="s">
        <v>12</v>
      </c>
    </row>
    <row r="73" spans="1:8" x14ac:dyDescent="0.2">
      <c r="A73" s="18"/>
      <c r="B73" s="18"/>
      <c r="C73" s="22"/>
      <c r="D73" s="18"/>
      <c r="E73" s="18"/>
      <c r="F73" s="23"/>
      <c r="G73" s="23"/>
      <c r="H73" s="17" t="s">
        <v>12</v>
      </c>
    </row>
    <row r="74" spans="1:8" x14ac:dyDescent="0.2">
      <c r="A74" s="18"/>
      <c r="B74" s="18"/>
      <c r="C74" s="19" t="s">
        <v>102</v>
      </c>
      <c r="D74" s="18"/>
      <c r="E74" s="18"/>
      <c r="F74" s="23"/>
      <c r="G74" s="23"/>
      <c r="H74" s="17" t="s">
        <v>12</v>
      </c>
    </row>
    <row r="75" spans="1:8" x14ac:dyDescent="0.2">
      <c r="A75" s="18"/>
      <c r="B75" s="18"/>
      <c r="C75" s="19" t="s">
        <v>11</v>
      </c>
      <c r="D75" s="18"/>
      <c r="E75" s="18" t="s">
        <v>12</v>
      </c>
      <c r="F75" s="20" t="s">
        <v>13</v>
      </c>
      <c r="G75" s="21">
        <v>0</v>
      </c>
      <c r="H75" s="17" t="s">
        <v>12</v>
      </c>
    </row>
    <row r="76" spans="1:8" x14ac:dyDescent="0.2">
      <c r="A76" s="18"/>
      <c r="B76" s="18"/>
      <c r="C76" s="22"/>
      <c r="D76" s="18"/>
      <c r="E76" s="18"/>
      <c r="F76" s="23"/>
      <c r="G76" s="23"/>
      <c r="H76" s="17" t="s">
        <v>12</v>
      </c>
    </row>
    <row r="77" spans="1:8" x14ac:dyDescent="0.2">
      <c r="A77" s="18"/>
      <c r="B77" s="18"/>
      <c r="C77" s="19" t="s">
        <v>103</v>
      </c>
      <c r="D77" s="18"/>
      <c r="E77" s="18"/>
      <c r="F77" s="24">
        <v>74288.313599999994</v>
      </c>
      <c r="G77" s="21">
        <v>0.93137939999999997</v>
      </c>
      <c r="H77" s="17" t="s">
        <v>12</v>
      </c>
    </row>
    <row r="78" spans="1:8" x14ac:dyDescent="0.2">
      <c r="A78" s="18"/>
      <c r="B78" s="18"/>
      <c r="C78" s="22"/>
      <c r="D78" s="18"/>
      <c r="E78" s="18"/>
      <c r="F78" s="23"/>
      <c r="G78" s="23"/>
      <c r="H78" s="17" t="s">
        <v>12</v>
      </c>
    </row>
    <row r="79" spans="1:8" x14ac:dyDescent="0.2">
      <c r="A79" s="18"/>
      <c r="B79" s="18"/>
      <c r="C79" s="19" t="s">
        <v>104</v>
      </c>
      <c r="D79" s="18"/>
      <c r="E79" s="18"/>
      <c r="F79" s="23"/>
      <c r="G79" s="23"/>
      <c r="H79" s="17" t="s">
        <v>12</v>
      </c>
    </row>
    <row r="80" spans="1:8" x14ac:dyDescent="0.2">
      <c r="A80" s="18"/>
      <c r="B80" s="18"/>
      <c r="C80" s="19" t="s">
        <v>105</v>
      </c>
      <c r="D80" s="18"/>
      <c r="E80" s="18"/>
      <c r="F80" s="23"/>
      <c r="G80" s="23"/>
      <c r="H80" s="17" t="s">
        <v>12</v>
      </c>
    </row>
    <row r="81" spans="1:8" x14ac:dyDescent="0.2">
      <c r="A81" s="18"/>
      <c r="B81" s="18"/>
      <c r="C81" s="19" t="s">
        <v>11</v>
      </c>
      <c r="D81" s="18"/>
      <c r="E81" s="18" t="s">
        <v>12</v>
      </c>
      <c r="F81" s="20" t="s">
        <v>13</v>
      </c>
      <c r="G81" s="21">
        <v>0</v>
      </c>
      <c r="H81" s="17" t="s">
        <v>12</v>
      </c>
    </row>
    <row r="82" spans="1:8" x14ac:dyDescent="0.2">
      <c r="A82" s="18"/>
      <c r="B82" s="18"/>
      <c r="C82" s="22"/>
      <c r="D82" s="18"/>
      <c r="E82" s="18"/>
      <c r="F82" s="23"/>
      <c r="G82" s="23"/>
      <c r="H82" s="17" t="s">
        <v>12</v>
      </c>
    </row>
    <row r="83" spans="1:8" x14ac:dyDescent="0.2">
      <c r="A83" s="18"/>
      <c r="B83" s="18"/>
      <c r="C83" s="19" t="s">
        <v>106</v>
      </c>
      <c r="D83" s="18"/>
      <c r="E83" s="18"/>
      <c r="F83" s="23"/>
      <c r="G83" s="23"/>
      <c r="H83" s="17" t="s">
        <v>12</v>
      </c>
    </row>
    <row r="84" spans="1:8" x14ac:dyDescent="0.2">
      <c r="A84" s="18"/>
      <c r="B84" s="18"/>
      <c r="C84" s="19" t="s">
        <v>11</v>
      </c>
      <c r="D84" s="18"/>
      <c r="E84" s="18" t="s">
        <v>12</v>
      </c>
      <c r="F84" s="20" t="s">
        <v>13</v>
      </c>
      <c r="G84" s="21">
        <v>0</v>
      </c>
      <c r="H84" s="17" t="s">
        <v>12</v>
      </c>
    </row>
    <row r="85" spans="1:8" x14ac:dyDescent="0.2">
      <c r="A85" s="18"/>
      <c r="B85" s="18"/>
      <c r="C85" s="22"/>
      <c r="D85" s="18"/>
      <c r="E85" s="18"/>
      <c r="F85" s="23"/>
      <c r="G85" s="23"/>
      <c r="H85" s="17" t="s">
        <v>12</v>
      </c>
    </row>
    <row r="86" spans="1:8" x14ac:dyDescent="0.2">
      <c r="A86" s="18"/>
      <c r="B86" s="18"/>
      <c r="C86" s="19" t="s">
        <v>107</v>
      </c>
      <c r="D86" s="18"/>
      <c r="E86" s="18"/>
      <c r="F86" s="23"/>
      <c r="G86" s="23"/>
      <c r="H86" s="17" t="s">
        <v>12</v>
      </c>
    </row>
    <row r="87" spans="1:8" x14ac:dyDescent="0.2">
      <c r="A87" s="18"/>
      <c r="B87" s="18"/>
      <c r="C87" s="19" t="s">
        <v>11</v>
      </c>
      <c r="D87" s="18"/>
      <c r="E87" s="18" t="s">
        <v>12</v>
      </c>
      <c r="F87" s="20" t="s">
        <v>13</v>
      </c>
      <c r="G87" s="21">
        <v>0</v>
      </c>
      <c r="H87" s="17" t="s">
        <v>12</v>
      </c>
    </row>
    <row r="88" spans="1:8" x14ac:dyDescent="0.2">
      <c r="A88" s="18"/>
      <c r="B88" s="18"/>
      <c r="C88" s="22"/>
      <c r="D88" s="18"/>
      <c r="E88" s="18"/>
      <c r="F88" s="23"/>
      <c r="G88" s="23"/>
      <c r="H88" s="17" t="s">
        <v>12</v>
      </c>
    </row>
    <row r="89" spans="1:8" x14ac:dyDescent="0.2">
      <c r="A89" s="18"/>
      <c r="B89" s="18"/>
      <c r="C89" s="19" t="s">
        <v>108</v>
      </c>
      <c r="D89" s="18"/>
      <c r="E89" s="18"/>
      <c r="F89" s="23"/>
      <c r="G89" s="23"/>
      <c r="H89" s="17" t="s">
        <v>12</v>
      </c>
    </row>
    <row r="90" spans="1:8" x14ac:dyDescent="0.2">
      <c r="A90" s="25">
        <v>1</v>
      </c>
      <c r="B90" s="26"/>
      <c r="C90" s="26" t="s">
        <v>109</v>
      </c>
      <c r="D90" s="26"/>
      <c r="E90" s="30"/>
      <c r="F90" s="28">
        <v>2450.6257079890001</v>
      </c>
      <c r="G90" s="29">
        <v>3.0724379999999999E-2</v>
      </c>
      <c r="H90" s="17">
        <v>5.51</v>
      </c>
    </row>
    <row r="91" spans="1:8" x14ac:dyDescent="0.2">
      <c r="A91" s="18"/>
      <c r="B91" s="18"/>
      <c r="C91" s="19" t="s">
        <v>11</v>
      </c>
      <c r="D91" s="18"/>
      <c r="E91" s="18" t="s">
        <v>12</v>
      </c>
      <c r="F91" s="24">
        <v>2450.6257079890001</v>
      </c>
      <c r="G91" s="21">
        <v>3.0724379999999999E-2</v>
      </c>
      <c r="H91" s="17" t="s">
        <v>12</v>
      </c>
    </row>
    <row r="92" spans="1:8" x14ac:dyDescent="0.2">
      <c r="A92" s="18"/>
      <c r="B92" s="18"/>
      <c r="C92" s="22"/>
      <c r="D92" s="18"/>
      <c r="E92" s="18"/>
      <c r="F92" s="23"/>
      <c r="G92" s="23"/>
      <c r="H92" s="17" t="s">
        <v>12</v>
      </c>
    </row>
    <row r="93" spans="1:8" x14ac:dyDescent="0.2">
      <c r="A93" s="18"/>
      <c r="B93" s="18"/>
      <c r="C93" s="19" t="s">
        <v>110</v>
      </c>
      <c r="D93" s="18"/>
      <c r="E93" s="18"/>
      <c r="F93" s="24">
        <v>2450.6257079890001</v>
      </c>
      <c r="G93" s="21">
        <v>3.0724379999999999E-2</v>
      </c>
      <c r="H93" s="17" t="s">
        <v>12</v>
      </c>
    </row>
    <row r="94" spans="1:8" x14ac:dyDescent="0.2">
      <c r="A94" s="18"/>
      <c r="B94" s="18"/>
      <c r="C94" s="23"/>
      <c r="D94" s="18"/>
      <c r="E94" s="18"/>
      <c r="F94" s="18"/>
      <c r="G94" s="18"/>
      <c r="H94" s="17" t="s">
        <v>12</v>
      </c>
    </row>
    <row r="95" spans="1:8" x14ac:dyDescent="0.2">
      <c r="A95" s="18"/>
      <c r="B95" s="18"/>
      <c r="C95" s="19" t="s">
        <v>111</v>
      </c>
      <c r="D95" s="18"/>
      <c r="E95" s="18"/>
      <c r="F95" s="18"/>
      <c r="G95" s="18"/>
      <c r="H95" s="17" t="s">
        <v>12</v>
      </c>
    </row>
    <row r="96" spans="1:8" x14ac:dyDescent="0.2">
      <c r="A96" s="18"/>
      <c r="B96" s="18"/>
      <c r="C96" s="19" t="s">
        <v>112</v>
      </c>
      <c r="D96" s="18"/>
      <c r="E96" s="18"/>
      <c r="F96" s="18"/>
      <c r="G96" s="18"/>
      <c r="H96" s="17" t="s">
        <v>12</v>
      </c>
    </row>
    <row r="97" spans="1:17" x14ac:dyDescent="0.2">
      <c r="A97" s="18"/>
      <c r="B97" s="18"/>
      <c r="C97" s="19" t="s">
        <v>11</v>
      </c>
      <c r="D97" s="18"/>
      <c r="E97" s="18" t="s">
        <v>12</v>
      </c>
      <c r="F97" s="20" t="s">
        <v>13</v>
      </c>
      <c r="G97" s="21">
        <v>0</v>
      </c>
      <c r="H97" s="17" t="s">
        <v>12</v>
      </c>
    </row>
    <row r="98" spans="1:17" x14ac:dyDescent="0.2">
      <c r="A98" s="15"/>
      <c r="B98" s="15"/>
      <c r="C98" s="31"/>
      <c r="D98" s="15"/>
      <c r="E98" s="15"/>
      <c r="F98" s="32"/>
      <c r="G98" s="32"/>
      <c r="H98" s="17" t="s">
        <v>12</v>
      </c>
    </row>
    <row r="99" spans="1:17" x14ac:dyDescent="0.2">
      <c r="A99" s="15"/>
      <c r="B99" s="15"/>
      <c r="C99" s="16" t="s">
        <v>646</v>
      </c>
      <c r="D99" s="15"/>
      <c r="E99" s="15"/>
      <c r="F99" s="32"/>
      <c r="G99" s="32"/>
      <c r="H99" s="17" t="s">
        <v>12</v>
      </c>
      <c r="K99" s="33"/>
      <c r="L99" s="33"/>
      <c r="M99" s="33"/>
      <c r="N99" s="33"/>
      <c r="O99" s="34"/>
      <c r="P99" s="34"/>
      <c r="Q99" s="34"/>
    </row>
    <row r="100" spans="1:17" x14ac:dyDescent="0.2">
      <c r="A100" s="35">
        <v>1</v>
      </c>
      <c r="B100" s="36" t="s">
        <v>113</v>
      </c>
      <c r="C100" s="36" t="s">
        <v>114</v>
      </c>
      <c r="D100" s="36"/>
      <c r="E100" s="37">
        <v>2586.3710000000001</v>
      </c>
      <c r="F100" s="38">
        <v>294.47216250299999</v>
      </c>
      <c r="G100" s="39">
        <v>3.6919000000000001E-3</v>
      </c>
      <c r="H100" s="17"/>
    </row>
    <row r="101" spans="1:17" x14ac:dyDescent="0.2">
      <c r="A101" s="15"/>
      <c r="B101" s="15"/>
      <c r="C101" s="16" t="s">
        <v>11</v>
      </c>
      <c r="D101" s="15"/>
      <c r="E101" s="15" t="s">
        <v>12</v>
      </c>
      <c r="F101" s="40">
        <f>SUM(F100)</f>
        <v>294.47216250299999</v>
      </c>
      <c r="G101" s="41">
        <f>SUM(G100)</f>
        <v>3.6919000000000001E-3</v>
      </c>
      <c r="H101" s="17" t="s">
        <v>12</v>
      </c>
    </row>
    <row r="102" spans="1:17" x14ac:dyDescent="0.2">
      <c r="A102" s="18"/>
      <c r="B102" s="18"/>
      <c r="C102" s="22"/>
      <c r="D102" s="18"/>
      <c r="E102" s="18"/>
      <c r="F102" s="23"/>
      <c r="G102" s="23"/>
      <c r="H102" s="17" t="s">
        <v>12</v>
      </c>
    </row>
    <row r="103" spans="1:17" x14ac:dyDescent="0.2">
      <c r="A103" s="18"/>
      <c r="B103" s="18"/>
      <c r="C103" s="19" t="s">
        <v>115</v>
      </c>
      <c r="D103" s="18"/>
      <c r="E103" s="18"/>
      <c r="F103" s="18"/>
      <c r="G103" s="18"/>
      <c r="H103" s="17" t="s">
        <v>12</v>
      </c>
    </row>
    <row r="104" spans="1:17" x14ac:dyDescent="0.2">
      <c r="A104" s="18"/>
      <c r="B104" s="18"/>
      <c r="C104" s="19" t="s">
        <v>116</v>
      </c>
      <c r="D104" s="18"/>
      <c r="E104" s="18"/>
      <c r="F104" s="18"/>
      <c r="G104" s="18"/>
      <c r="H104" s="17" t="s">
        <v>12</v>
      </c>
    </row>
    <row r="105" spans="1:17" x14ac:dyDescent="0.2">
      <c r="A105" s="18"/>
      <c r="B105" s="18"/>
      <c r="C105" s="19" t="s">
        <v>11</v>
      </c>
      <c r="D105" s="18"/>
      <c r="E105" s="18" t="s">
        <v>12</v>
      </c>
      <c r="F105" s="20" t="s">
        <v>13</v>
      </c>
      <c r="G105" s="21">
        <v>0</v>
      </c>
      <c r="H105" s="17" t="s">
        <v>12</v>
      </c>
    </row>
    <row r="106" spans="1:17" x14ac:dyDescent="0.2">
      <c r="A106" s="18"/>
      <c r="B106" s="18"/>
      <c r="C106" s="22"/>
      <c r="D106" s="18"/>
      <c r="E106" s="18"/>
      <c r="F106" s="23"/>
      <c r="G106" s="23"/>
      <c r="H106" s="17" t="s">
        <v>12</v>
      </c>
    </row>
    <row r="107" spans="1:17" x14ac:dyDescent="0.2">
      <c r="A107" s="18"/>
      <c r="B107" s="18"/>
      <c r="C107" s="19" t="s">
        <v>117</v>
      </c>
      <c r="D107" s="18"/>
      <c r="E107" s="18"/>
      <c r="F107" s="23"/>
      <c r="G107" s="23"/>
      <c r="H107" s="17" t="s">
        <v>12</v>
      </c>
    </row>
    <row r="108" spans="1:17" x14ac:dyDescent="0.2">
      <c r="A108" s="18"/>
      <c r="B108" s="18"/>
      <c r="C108" s="19" t="s">
        <v>11</v>
      </c>
      <c r="D108" s="18"/>
      <c r="E108" s="18" t="s">
        <v>12</v>
      </c>
      <c r="F108" s="20" t="s">
        <v>13</v>
      </c>
      <c r="G108" s="21">
        <v>0</v>
      </c>
      <c r="H108" s="17" t="s">
        <v>12</v>
      </c>
    </row>
    <row r="109" spans="1:17" x14ac:dyDescent="0.2">
      <c r="A109" s="18"/>
      <c r="B109" s="26"/>
      <c r="C109" s="26"/>
      <c r="D109" s="19"/>
      <c r="E109" s="18"/>
      <c r="F109" s="26"/>
      <c r="G109" s="30"/>
      <c r="H109" s="17" t="s">
        <v>12</v>
      </c>
    </row>
    <row r="110" spans="1:17" x14ac:dyDescent="0.2">
      <c r="A110" s="30"/>
      <c r="B110" s="26"/>
      <c r="C110" s="26" t="s">
        <v>118</v>
      </c>
      <c r="D110" s="26"/>
      <c r="E110" s="30"/>
      <c r="F110" s="28">
        <v>2728.1919028500001</v>
      </c>
      <c r="G110" s="29">
        <v>3.4204329999999998E-2</v>
      </c>
      <c r="H110" s="17" t="s">
        <v>12</v>
      </c>
    </row>
    <row r="111" spans="1:17" x14ac:dyDescent="0.2">
      <c r="A111" s="22"/>
      <c r="B111" s="22"/>
      <c r="C111" s="19" t="s">
        <v>119</v>
      </c>
      <c r="D111" s="23"/>
      <c r="E111" s="23"/>
      <c r="F111" s="24">
        <v>79761.603373342004</v>
      </c>
      <c r="G111" s="42">
        <v>1.0000000099999999</v>
      </c>
      <c r="H111" s="17" t="s">
        <v>12</v>
      </c>
    </row>
    <row r="112" spans="1:17" x14ac:dyDescent="0.2">
      <c r="A112" s="43"/>
      <c r="B112" s="43"/>
      <c r="C112" s="43"/>
      <c r="D112" s="44"/>
      <c r="E112" s="44"/>
      <c r="F112" s="44"/>
      <c r="G112" s="44"/>
    </row>
    <row r="113" spans="1:8" x14ac:dyDescent="0.2">
      <c r="A113" s="45"/>
      <c r="B113" s="153" t="s">
        <v>647</v>
      </c>
      <c r="C113" s="153"/>
      <c r="D113" s="153"/>
      <c r="E113" s="153"/>
      <c r="F113" s="153"/>
      <c r="G113" s="153"/>
      <c r="H113" s="153"/>
    </row>
    <row r="114" spans="1:8" x14ac:dyDescent="0.2">
      <c r="A114" s="45"/>
      <c r="B114" s="153" t="s">
        <v>648</v>
      </c>
      <c r="C114" s="153"/>
      <c r="D114" s="153"/>
      <c r="E114" s="153"/>
      <c r="F114" s="153"/>
      <c r="G114" s="153"/>
      <c r="H114" s="153"/>
    </row>
    <row r="115" spans="1:8" x14ac:dyDescent="0.2">
      <c r="A115" s="45"/>
      <c r="B115" s="153" t="s">
        <v>649</v>
      </c>
      <c r="C115" s="153"/>
      <c r="D115" s="153"/>
      <c r="E115" s="153"/>
      <c r="F115" s="153"/>
      <c r="G115" s="153"/>
      <c r="H115" s="153"/>
    </row>
    <row r="116" spans="1:8" x14ac:dyDescent="0.2">
      <c r="A116" s="45"/>
      <c r="B116" s="45"/>
      <c r="C116" s="45"/>
      <c r="D116" s="47"/>
      <c r="E116" s="47"/>
      <c r="F116" s="47"/>
      <c r="G116" s="47"/>
    </row>
    <row r="117" spans="1:8" x14ac:dyDescent="0.2">
      <c r="A117" s="45"/>
      <c r="B117" s="154" t="s">
        <v>120</v>
      </c>
      <c r="C117" s="155"/>
      <c r="D117" s="156"/>
      <c r="E117" s="48"/>
      <c r="F117" s="47"/>
      <c r="G117" s="47"/>
    </row>
    <row r="118" spans="1:8" ht="27" customHeight="1" x14ac:dyDescent="0.2">
      <c r="A118" s="45"/>
      <c r="B118" s="148" t="s">
        <v>121</v>
      </c>
      <c r="C118" s="149"/>
      <c r="D118" s="16" t="s">
        <v>122</v>
      </c>
      <c r="E118" s="48"/>
      <c r="F118" s="47"/>
      <c r="G118" s="47"/>
    </row>
    <row r="119" spans="1:8" x14ac:dyDescent="0.2">
      <c r="A119" s="45"/>
      <c r="B119" s="148" t="s">
        <v>123</v>
      </c>
      <c r="C119" s="149"/>
      <c r="D119" s="16" t="s">
        <v>122</v>
      </c>
      <c r="E119" s="48"/>
      <c r="F119" s="47"/>
      <c r="G119" s="47"/>
    </row>
    <row r="120" spans="1:8" x14ac:dyDescent="0.2">
      <c r="A120" s="45"/>
      <c r="B120" s="148" t="s">
        <v>124</v>
      </c>
      <c r="C120" s="149"/>
      <c r="D120" s="32" t="s">
        <v>12</v>
      </c>
      <c r="E120" s="48"/>
      <c r="F120" s="47"/>
      <c r="G120" s="47"/>
    </row>
    <row r="121" spans="1:8" x14ac:dyDescent="0.2">
      <c r="A121" s="49"/>
      <c r="B121" s="50" t="s">
        <v>12</v>
      </c>
      <c r="C121" s="50" t="s">
        <v>650</v>
      </c>
      <c r="D121" s="50" t="s">
        <v>125</v>
      </c>
      <c r="E121" s="49"/>
      <c r="F121" s="49"/>
      <c r="G121" s="49"/>
    </row>
    <row r="122" spans="1:8" x14ac:dyDescent="0.2">
      <c r="A122" s="51"/>
      <c r="B122" s="52" t="s">
        <v>126</v>
      </c>
      <c r="C122" s="53">
        <v>45900</v>
      </c>
      <c r="D122" s="53">
        <v>45930</v>
      </c>
      <c r="E122" s="51"/>
      <c r="F122" s="51"/>
      <c r="G122" s="51"/>
    </row>
    <row r="123" spans="1:8" x14ac:dyDescent="0.2">
      <c r="A123" s="51"/>
      <c r="B123" s="54" t="s">
        <v>127</v>
      </c>
      <c r="C123" s="55">
        <v>41.897500000000001</v>
      </c>
      <c r="D123" s="55">
        <v>42.177500000000002</v>
      </c>
      <c r="E123" s="51"/>
      <c r="F123" s="56"/>
      <c r="G123" s="57"/>
    </row>
    <row r="124" spans="1:8" ht="25.5" x14ac:dyDescent="0.2">
      <c r="A124" s="51"/>
      <c r="B124" s="54" t="s">
        <v>771</v>
      </c>
      <c r="C124" s="55">
        <v>20.061399999999999</v>
      </c>
      <c r="D124" s="55">
        <v>20.195499999999999</v>
      </c>
      <c r="E124" s="51"/>
      <c r="F124" s="56"/>
      <c r="G124" s="57"/>
    </row>
    <row r="125" spans="1:8" x14ac:dyDescent="0.2">
      <c r="A125" s="51"/>
      <c r="B125" s="54" t="s">
        <v>128</v>
      </c>
      <c r="C125" s="55">
        <v>40.500100000000003</v>
      </c>
      <c r="D125" s="55">
        <v>40.763300000000001</v>
      </c>
      <c r="E125" s="51"/>
      <c r="F125" s="56"/>
      <c r="G125" s="57"/>
    </row>
    <row r="126" spans="1:8" ht="25.5" x14ac:dyDescent="0.2">
      <c r="A126" s="51"/>
      <c r="B126" s="54" t="s">
        <v>772</v>
      </c>
      <c r="C126" s="55">
        <v>19.4285</v>
      </c>
      <c r="D126" s="55">
        <v>19.5548</v>
      </c>
      <c r="E126" s="51"/>
      <c r="F126" s="56"/>
      <c r="G126" s="57"/>
    </row>
    <row r="127" spans="1:8" x14ac:dyDescent="0.2">
      <c r="A127" s="58"/>
      <c r="B127" s="58"/>
      <c r="C127" s="58"/>
      <c r="D127" s="58"/>
      <c r="E127" s="58"/>
      <c r="F127" s="58"/>
      <c r="G127" s="58"/>
    </row>
    <row r="128" spans="1:8" x14ac:dyDescent="0.2">
      <c r="A128" s="58"/>
      <c r="B128" s="144" t="s">
        <v>651</v>
      </c>
      <c r="C128" s="145"/>
      <c r="D128" s="19" t="s">
        <v>122</v>
      </c>
      <c r="E128" s="58"/>
      <c r="F128" s="58"/>
      <c r="G128" s="58"/>
    </row>
    <row r="129" spans="1:14" x14ac:dyDescent="0.2">
      <c r="A129" s="49"/>
      <c r="B129" s="59"/>
      <c r="C129" s="59"/>
      <c r="D129" s="60"/>
      <c r="E129" s="49"/>
      <c r="F129" s="46"/>
      <c r="G129" s="61"/>
    </row>
    <row r="130" spans="1:14" x14ac:dyDescent="0.2">
      <c r="A130" s="49"/>
      <c r="B130" s="148" t="s">
        <v>129</v>
      </c>
      <c r="C130" s="149"/>
      <c r="D130" s="16" t="s">
        <v>122</v>
      </c>
      <c r="E130" s="62"/>
      <c r="F130" s="49"/>
      <c r="G130" s="49"/>
    </row>
    <row r="131" spans="1:14" x14ac:dyDescent="0.2">
      <c r="A131" s="49"/>
      <c r="B131" s="148" t="s">
        <v>130</v>
      </c>
      <c r="C131" s="149"/>
      <c r="D131" s="16" t="s">
        <v>122</v>
      </c>
      <c r="E131" s="62"/>
      <c r="F131" s="49"/>
      <c r="G131" s="49"/>
    </row>
    <row r="132" spans="1:14" x14ac:dyDescent="0.2">
      <c r="A132" s="49"/>
      <c r="B132" s="148" t="s">
        <v>652</v>
      </c>
      <c r="C132" s="149"/>
      <c r="D132" s="16" t="s">
        <v>122</v>
      </c>
      <c r="E132" s="62"/>
      <c r="F132" s="49"/>
      <c r="G132" s="49"/>
    </row>
    <row r="133" spans="1:14" x14ac:dyDescent="0.2">
      <c r="A133" s="63"/>
      <c r="B133" s="63"/>
      <c r="C133" s="63"/>
      <c r="D133" s="63"/>
      <c r="E133" s="63"/>
      <c r="F133" s="63"/>
      <c r="G133" s="63"/>
    </row>
    <row r="134" spans="1:14" s="64" customFormat="1" x14ac:dyDescent="0.2">
      <c r="B134" s="150" t="s">
        <v>653</v>
      </c>
      <c r="C134" s="151"/>
      <c r="D134" s="152"/>
      <c r="H134"/>
      <c r="I134"/>
      <c r="J134" s="33"/>
      <c r="K134" s="33"/>
      <c r="L134" s="33"/>
      <c r="M134" s="33"/>
      <c r="N134" s="33"/>
    </row>
    <row r="135" spans="1:14" s="64" customFormat="1" ht="38.25" x14ac:dyDescent="0.2">
      <c r="B135" s="146" t="s">
        <v>654</v>
      </c>
      <c r="C135" s="146"/>
      <c r="D135" s="65" t="s">
        <v>1</v>
      </c>
      <c r="H135"/>
      <c r="I135"/>
      <c r="J135" s="33"/>
      <c r="K135" s="33"/>
      <c r="L135" s="33"/>
      <c r="M135" s="33"/>
      <c r="N135" s="33"/>
    </row>
    <row r="136" spans="1:14" s="64" customFormat="1" x14ac:dyDescent="0.2">
      <c r="B136" s="147" t="s">
        <v>655</v>
      </c>
      <c r="C136" s="147"/>
      <c r="D136" s="66"/>
      <c r="H136"/>
      <c r="I136"/>
      <c r="J136" s="33"/>
      <c r="K136" s="33"/>
      <c r="L136" s="33"/>
      <c r="M136" s="33"/>
      <c r="N136" s="33"/>
    </row>
    <row r="137" spans="1:14" s="64" customFormat="1" x14ac:dyDescent="0.2">
      <c r="B137" s="158"/>
      <c r="C137" s="159"/>
      <c r="D137" s="67"/>
      <c r="H137"/>
      <c r="I137"/>
      <c r="J137" s="33"/>
      <c r="K137" s="33"/>
      <c r="L137" s="33"/>
      <c r="M137" s="33"/>
      <c r="N137" s="33"/>
    </row>
    <row r="138" spans="1:14" s="64" customFormat="1" x14ac:dyDescent="0.2">
      <c r="B138" s="147" t="s">
        <v>656</v>
      </c>
      <c r="C138" s="147"/>
      <c r="D138" s="68">
        <v>6.8678792830233872</v>
      </c>
      <c r="H138"/>
      <c r="I138"/>
      <c r="J138" s="33"/>
      <c r="K138" s="33"/>
      <c r="L138" s="33"/>
      <c r="M138" s="33"/>
      <c r="N138" s="33"/>
    </row>
    <row r="139" spans="1:14" s="64" customFormat="1" x14ac:dyDescent="0.2">
      <c r="B139" s="158"/>
      <c r="C139" s="159"/>
      <c r="D139" s="67"/>
      <c r="H139"/>
      <c r="I139"/>
      <c r="J139" s="33"/>
      <c r="K139" s="33"/>
      <c r="L139" s="33"/>
      <c r="M139" s="33"/>
      <c r="N139" s="33"/>
    </row>
    <row r="140" spans="1:14" s="64" customFormat="1" x14ac:dyDescent="0.2">
      <c r="B140" s="147" t="s">
        <v>657</v>
      </c>
      <c r="C140" s="147"/>
      <c r="D140" s="68">
        <v>3.6985641224530563</v>
      </c>
      <c r="H140"/>
      <c r="I140"/>
      <c r="J140" s="33"/>
      <c r="K140" s="33"/>
      <c r="L140" s="33"/>
      <c r="M140" s="33"/>
      <c r="N140" s="33"/>
    </row>
    <row r="141" spans="1:14" s="64" customFormat="1" x14ac:dyDescent="0.2">
      <c r="B141" s="147" t="s">
        <v>658</v>
      </c>
      <c r="C141" s="147"/>
      <c r="D141" s="68">
        <v>4.9813041727460359</v>
      </c>
      <c r="H141"/>
      <c r="I141"/>
      <c r="J141" s="33"/>
      <c r="K141" s="33"/>
      <c r="L141" s="33"/>
      <c r="M141" s="33"/>
      <c r="N141" s="33"/>
    </row>
    <row r="142" spans="1:14" s="64" customFormat="1" x14ac:dyDescent="0.2">
      <c r="B142" s="158"/>
      <c r="C142" s="159"/>
      <c r="D142" s="67"/>
      <c r="I142"/>
      <c r="J142" s="33"/>
      <c r="K142" s="33"/>
      <c r="L142" s="33"/>
      <c r="M142" s="33"/>
      <c r="N142" s="33"/>
    </row>
    <row r="143" spans="1:14" s="64" customFormat="1" x14ac:dyDescent="0.2">
      <c r="B143" s="147" t="s">
        <v>659</v>
      </c>
      <c r="C143" s="147"/>
      <c r="D143" s="69" t="s">
        <v>664</v>
      </c>
      <c r="I143"/>
      <c r="J143" s="33"/>
      <c r="K143" s="33"/>
      <c r="L143" s="33"/>
      <c r="M143" s="33"/>
      <c r="N143" s="70"/>
    </row>
    <row r="144" spans="1:14" s="64" customFormat="1" x14ac:dyDescent="0.2">
      <c r="B144" s="158" t="s">
        <v>660</v>
      </c>
      <c r="C144" s="160"/>
      <c r="D144" s="159"/>
      <c r="I144"/>
      <c r="J144" s="33"/>
      <c r="K144" s="33"/>
      <c r="L144" s="33"/>
      <c r="M144" s="33"/>
      <c r="N144" s="33"/>
    </row>
    <row r="146" spans="2:4" ht="25.5" x14ac:dyDescent="0.2">
      <c r="B146" s="71" t="s">
        <v>661</v>
      </c>
    </row>
    <row r="148" spans="2:4" ht="153.75" customHeight="1" x14ac:dyDescent="0.2"/>
    <row r="151" spans="2:4" x14ac:dyDescent="0.2">
      <c r="B151" s="72" t="s">
        <v>662</v>
      </c>
      <c r="C151" s="73"/>
      <c r="D151" s="72"/>
    </row>
    <row r="152" spans="2:4" x14ac:dyDescent="0.2">
      <c r="B152" s="72" t="s">
        <v>663</v>
      </c>
      <c r="D152" s="72"/>
    </row>
    <row r="153" spans="2:4" ht="165" customHeight="1" x14ac:dyDescent="0.2"/>
  </sheetData>
  <mergeCells count="25">
    <mergeCell ref="B142:C142"/>
    <mergeCell ref="B143:C143"/>
    <mergeCell ref="B144:D144"/>
    <mergeCell ref="B137:C137"/>
    <mergeCell ref="B138:C138"/>
    <mergeCell ref="B139:C139"/>
    <mergeCell ref="B140:C140"/>
    <mergeCell ref="B141:C141"/>
    <mergeCell ref="A1:H1"/>
    <mergeCell ref="A2:H2"/>
    <mergeCell ref="A3:H3"/>
    <mergeCell ref="B113:H113"/>
    <mergeCell ref="B114:H114"/>
    <mergeCell ref="B115:H115"/>
    <mergeCell ref="B117:D117"/>
    <mergeCell ref="B118:C118"/>
    <mergeCell ref="B119:C119"/>
    <mergeCell ref="B120:C120"/>
    <mergeCell ref="B128:C128"/>
    <mergeCell ref="B135:C135"/>
    <mergeCell ref="B136:C136"/>
    <mergeCell ref="B130:C130"/>
    <mergeCell ref="B131:C131"/>
    <mergeCell ref="B132:C132"/>
    <mergeCell ref="B134:D134"/>
  </mergeCells>
  <hyperlinks>
    <hyperlink ref="I1" location="Index!B2" display="Index" xr:uid="{0626F569-43FE-4A5E-9878-10A2FAFEE3F6}"/>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FFFD-8B76-4D51-ADBF-06DED5BD316C}">
  <sheetPr>
    <outlinePr summaryBelow="0" summaryRight="0"/>
  </sheetPr>
  <dimension ref="A1:R176"/>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0.7109375" bestFit="1" customWidth="1"/>
    <col min="5" max="5" width="9.42578125" bestFit="1" customWidth="1"/>
    <col min="6" max="6" width="10.140625" bestFit="1" customWidth="1"/>
    <col min="7" max="7" width="14" bestFit="1" customWidth="1"/>
    <col min="8" max="8" width="9.85546875" customWidth="1"/>
  </cols>
  <sheetData>
    <row r="1" spans="1:9" ht="15" x14ac:dyDescent="0.2">
      <c r="A1" s="157" t="s">
        <v>0</v>
      </c>
      <c r="B1" s="157"/>
      <c r="C1" s="157"/>
      <c r="D1" s="157"/>
      <c r="E1" s="157"/>
      <c r="F1" s="157"/>
      <c r="G1" s="157"/>
      <c r="H1" s="157"/>
      <c r="I1" s="1" t="s">
        <v>632</v>
      </c>
    </row>
    <row r="2" spans="1:9" ht="15" x14ac:dyDescent="0.2">
      <c r="A2" s="157" t="s">
        <v>131</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47</v>
      </c>
      <c r="C28" s="26" t="s">
        <v>48</v>
      </c>
      <c r="D28" s="26" t="s">
        <v>28</v>
      </c>
      <c r="E28" s="27">
        <v>300</v>
      </c>
      <c r="F28" s="28">
        <v>3050.7840000000001</v>
      </c>
      <c r="G28" s="29">
        <v>7.6232079999999994E-2</v>
      </c>
      <c r="H28" s="17">
        <v>6.5549999999999997</v>
      </c>
    </row>
    <row r="29" spans="1:8" x14ac:dyDescent="0.2">
      <c r="A29" s="25">
        <v>2</v>
      </c>
      <c r="B29" s="26" t="s">
        <v>132</v>
      </c>
      <c r="C29" s="26" t="s">
        <v>133</v>
      </c>
      <c r="D29" s="26" t="s">
        <v>28</v>
      </c>
      <c r="E29" s="27">
        <v>250</v>
      </c>
      <c r="F29" s="28">
        <v>2545.86</v>
      </c>
      <c r="G29" s="29">
        <v>6.3615190000000002E-2</v>
      </c>
      <c r="H29" s="17">
        <v>6.7001999999999997</v>
      </c>
    </row>
    <row r="30" spans="1:8" x14ac:dyDescent="0.2">
      <c r="A30" s="25">
        <v>3</v>
      </c>
      <c r="B30" s="26" t="s">
        <v>134</v>
      </c>
      <c r="C30" s="26" t="s">
        <v>135</v>
      </c>
      <c r="D30" s="26" t="s">
        <v>28</v>
      </c>
      <c r="E30" s="27">
        <v>2500</v>
      </c>
      <c r="F30" s="28">
        <v>2543.8325</v>
      </c>
      <c r="G30" s="29">
        <v>6.3564519999999999E-2</v>
      </c>
      <c r="H30" s="17">
        <v>6.92</v>
      </c>
    </row>
    <row r="31" spans="1:8" ht="25.5" x14ac:dyDescent="0.2">
      <c r="A31" s="25">
        <v>4</v>
      </c>
      <c r="B31" s="26" t="s">
        <v>136</v>
      </c>
      <c r="C31" s="26" t="s">
        <v>137</v>
      </c>
      <c r="D31" s="26" t="s">
        <v>28</v>
      </c>
      <c r="E31" s="27">
        <v>2500</v>
      </c>
      <c r="F31" s="28">
        <v>2480.66</v>
      </c>
      <c r="G31" s="29">
        <v>6.1985989999999998E-2</v>
      </c>
      <c r="H31" s="17">
        <v>7.04</v>
      </c>
    </row>
    <row r="32" spans="1:8" x14ac:dyDescent="0.2">
      <c r="A32" s="25">
        <v>5</v>
      </c>
      <c r="B32" s="26" t="s">
        <v>138</v>
      </c>
      <c r="C32" s="26" t="s">
        <v>139</v>
      </c>
      <c r="D32" s="26" t="s">
        <v>23</v>
      </c>
      <c r="E32" s="27">
        <v>2000</v>
      </c>
      <c r="F32" s="28">
        <v>2029.97</v>
      </c>
      <c r="G32" s="29">
        <v>5.0724279999999997E-2</v>
      </c>
      <c r="H32" s="17">
        <v>6.6521999999999997</v>
      </c>
    </row>
    <row r="33" spans="1:8" ht="25.5" x14ac:dyDescent="0.2">
      <c r="A33" s="25">
        <v>6</v>
      </c>
      <c r="B33" s="26" t="s">
        <v>31</v>
      </c>
      <c r="C33" s="26" t="s">
        <v>32</v>
      </c>
      <c r="D33" s="26" t="s">
        <v>23</v>
      </c>
      <c r="E33" s="27">
        <v>1500</v>
      </c>
      <c r="F33" s="28">
        <v>1532.3235</v>
      </c>
      <c r="G33" s="29">
        <v>3.8289240000000002E-2</v>
      </c>
      <c r="H33" s="17">
        <v>6.9050000000000002</v>
      </c>
    </row>
    <row r="34" spans="1:8" x14ac:dyDescent="0.2">
      <c r="A34" s="25">
        <v>7</v>
      </c>
      <c r="B34" s="26" t="s">
        <v>140</v>
      </c>
      <c r="C34" s="26" t="s">
        <v>141</v>
      </c>
      <c r="D34" s="26" t="s">
        <v>28</v>
      </c>
      <c r="E34" s="27">
        <v>1500</v>
      </c>
      <c r="F34" s="28">
        <v>1526.6415</v>
      </c>
      <c r="G34" s="29">
        <v>3.8147260000000002E-2</v>
      </c>
      <c r="H34" s="17">
        <v>6.6379000000000001</v>
      </c>
    </row>
    <row r="35" spans="1:8" x14ac:dyDescent="0.2">
      <c r="A35" s="25">
        <v>8</v>
      </c>
      <c r="B35" s="26" t="s">
        <v>142</v>
      </c>
      <c r="C35" s="26" t="s">
        <v>143</v>
      </c>
      <c r="D35" s="26" t="s">
        <v>28</v>
      </c>
      <c r="E35" s="27">
        <v>1000</v>
      </c>
      <c r="F35" s="28">
        <v>1018.538</v>
      </c>
      <c r="G35" s="29">
        <v>2.5450919999999998E-2</v>
      </c>
      <c r="H35" s="17">
        <v>7.0449999999999999</v>
      </c>
    </row>
    <row r="36" spans="1:8" ht="25.5" x14ac:dyDescent="0.2">
      <c r="A36" s="25">
        <v>9</v>
      </c>
      <c r="B36" s="26" t="s">
        <v>24</v>
      </c>
      <c r="C36" s="26" t="s">
        <v>25</v>
      </c>
      <c r="D36" s="26" t="s">
        <v>23</v>
      </c>
      <c r="E36" s="27">
        <v>1000</v>
      </c>
      <c r="F36" s="28">
        <v>1017.319</v>
      </c>
      <c r="G36" s="29">
        <v>2.5420459999999999E-2</v>
      </c>
      <c r="H36" s="17">
        <v>6.8095999999999997</v>
      </c>
    </row>
    <row r="37" spans="1:8" ht="25.5" x14ac:dyDescent="0.2">
      <c r="A37" s="25">
        <v>10</v>
      </c>
      <c r="B37" s="26" t="s">
        <v>26</v>
      </c>
      <c r="C37" s="26" t="s">
        <v>27</v>
      </c>
      <c r="D37" s="26" t="s">
        <v>28</v>
      </c>
      <c r="E37" s="27">
        <v>1000</v>
      </c>
      <c r="F37" s="28">
        <v>1016.789</v>
      </c>
      <c r="G37" s="29">
        <v>2.5407220000000001E-2</v>
      </c>
      <c r="H37" s="17">
        <v>6.8502999999999998</v>
      </c>
    </row>
    <row r="38" spans="1:8" ht="25.5" x14ac:dyDescent="0.2">
      <c r="A38" s="25">
        <v>11</v>
      </c>
      <c r="B38" s="26" t="s">
        <v>144</v>
      </c>
      <c r="C38" s="26" t="s">
        <v>145</v>
      </c>
      <c r="D38" s="26" t="s">
        <v>28</v>
      </c>
      <c r="E38" s="27">
        <v>1000</v>
      </c>
      <c r="F38" s="28">
        <v>1016.242</v>
      </c>
      <c r="G38" s="29">
        <v>2.5393550000000001E-2</v>
      </c>
      <c r="H38" s="17">
        <v>6.7679999999999998</v>
      </c>
    </row>
    <row r="39" spans="1:8" x14ac:dyDescent="0.2">
      <c r="A39" s="25">
        <v>12</v>
      </c>
      <c r="B39" s="26" t="s">
        <v>146</v>
      </c>
      <c r="C39" s="26" t="s">
        <v>147</v>
      </c>
      <c r="D39" s="26" t="s">
        <v>23</v>
      </c>
      <c r="E39" s="27">
        <v>1000</v>
      </c>
      <c r="F39" s="28">
        <v>999.99699999999996</v>
      </c>
      <c r="G39" s="29">
        <v>2.498763E-2</v>
      </c>
      <c r="H39" s="17">
        <v>6.7336</v>
      </c>
    </row>
    <row r="40" spans="1:8" x14ac:dyDescent="0.2">
      <c r="A40" s="25">
        <v>13</v>
      </c>
      <c r="B40" s="26" t="s">
        <v>148</v>
      </c>
      <c r="C40" s="26" t="s">
        <v>149</v>
      </c>
      <c r="D40" s="26" t="s">
        <v>23</v>
      </c>
      <c r="E40" s="27">
        <v>1000</v>
      </c>
      <c r="F40" s="28">
        <v>998.28</v>
      </c>
      <c r="G40" s="29">
        <v>2.494472E-2</v>
      </c>
      <c r="H40" s="17">
        <v>7.1622000000000003</v>
      </c>
    </row>
    <row r="41" spans="1:8" x14ac:dyDescent="0.2">
      <c r="A41" s="25">
        <v>14</v>
      </c>
      <c r="B41" s="26" t="s">
        <v>65</v>
      </c>
      <c r="C41" s="26" t="s">
        <v>66</v>
      </c>
      <c r="D41" s="26" t="s">
        <v>28</v>
      </c>
      <c r="E41" s="27">
        <v>1000</v>
      </c>
      <c r="F41" s="28">
        <v>996.07299999999998</v>
      </c>
      <c r="G41" s="29">
        <v>2.488957E-2</v>
      </c>
      <c r="H41" s="17">
        <v>6.7583000000000002</v>
      </c>
    </row>
    <row r="42" spans="1:8" x14ac:dyDescent="0.2">
      <c r="A42" s="25">
        <v>15</v>
      </c>
      <c r="B42" s="26" t="s">
        <v>61</v>
      </c>
      <c r="C42" s="26" t="s">
        <v>62</v>
      </c>
      <c r="D42" s="26" t="s">
        <v>28</v>
      </c>
      <c r="E42" s="27">
        <v>1000</v>
      </c>
      <c r="F42" s="28">
        <v>990.82299999999998</v>
      </c>
      <c r="G42" s="29">
        <v>2.4758390000000002E-2</v>
      </c>
      <c r="H42" s="17">
        <v>7.07</v>
      </c>
    </row>
    <row r="43" spans="1:8" x14ac:dyDescent="0.2">
      <c r="A43" s="25">
        <v>16</v>
      </c>
      <c r="B43" s="26" t="s">
        <v>45</v>
      </c>
      <c r="C43" s="26" t="s">
        <v>46</v>
      </c>
      <c r="D43" s="26" t="s">
        <v>28</v>
      </c>
      <c r="E43" s="27">
        <v>500</v>
      </c>
      <c r="F43" s="28">
        <v>510.92700000000002</v>
      </c>
      <c r="G43" s="29">
        <v>1.2766889999999999E-2</v>
      </c>
      <c r="H43" s="17">
        <v>6.87</v>
      </c>
    </row>
    <row r="44" spans="1:8" x14ac:dyDescent="0.2">
      <c r="A44" s="25">
        <v>17</v>
      </c>
      <c r="B44" s="26" t="s">
        <v>69</v>
      </c>
      <c r="C44" s="26" t="s">
        <v>70</v>
      </c>
      <c r="D44" s="26" t="s">
        <v>23</v>
      </c>
      <c r="E44" s="27">
        <v>500</v>
      </c>
      <c r="F44" s="28">
        <v>507.22449999999998</v>
      </c>
      <c r="G44" s="29">
        <v>1.2674370000000001E-2</v>
      </c>
      <c r="H44" s="17">
        <v>7.1449999999999996</v>
      </c>
    </row>
    <row r="45" spans="1:8" x14ac:dyDescent="0.2">
      <c r="A45" s="25">
        <v>18</v>
      </c>
      <c r="B45" s="26" t="s">
        <v>51</v>
      </c>
      <c r="C45" s="26" t="s">
        <v>52</v>
      </c>
      <c r="D45" s="26" t="s">
        <v>23</v>
      </c>
      <c r="E45" s="27">
        <v>500</v>
      </c>
      <c r="F45" s="28">
        <v>507.11750000000001</v>
      </c>
      <c r="G45" s="29">
        <v>1.2671699999999999E-2</v>
      </c>
      <c r="H45" s="17">
        <v>7.23</v>
      </c>
    </row>
    <row r="46" spans="1:8" ht="25.5" x14ac:dyDescent="0.2">
      <c r="A46" s="25">
        <v>19</v>
      </c>
      <c r="B46" s="26" t="s">
        <v>150</v>
      </c>
      <c r="C46" s="26" t="s">
        <v>151</v>
      </c>
      <c r="D46" s="26" t="s">
        <v>28</v>
      </c>
      <c r="E46" s="27">
        <v>500</v>
      </c>
      <c r="F46" s="28">
        <v>507.06400000000002</v>
      </c>
      <c r="G46" s="29">
        <v>1.267036E-2</v>
      </c>
      <c r="H46" s="17">
        <v>6.7</v>
      </c>
    </row>
    <row r="47" spans="1:8" x14ac:dyDescent="0.2">
      <c r="A47" s="25">
        <v>20</v>
      </c>
      <c r="B47" s="26" t="s">
        <v>152</v>
      </c>
      <c r="C47" s="26" t="s">
        <v>153</v>
      </c>
      <c r="D47" s="26" t="s">
        <v>23</v>
      </c>
      <c r="E47" s="27">
        <v>500</v>
      </c>
      <c r="F47" s="28">
        <v>506.16699999999997</v>
      </c>
      <c r="G47" s="29">
        <v>1.264795E-2</v>
      </c>
      <c r="H47" s="17">
        <v>7</v>
      </c>
    </row>
    <row r="48" spans="1:8" ht="25.5" x14ac:dyDescent="0.2">
      <c r="A48" s="25">
        <v>21</v>
      </c>
      <c r="B48" s="26" t="s">
        <v>154</v>
      </c>
      <c r="C48" s="26" t="s">
        <v>155</v>
      </c>
      <c r="D48" s="26" t="s">
        <v>28</v>
      </c>
      <c r="E48" s="27">
        <v>500</v>
      </c>
      <c r="F48" s="28">
        <v>505.97149999999999</v>
      </c>
      <c r="G48" s="29">
        <v>1.2643059999999999E-2</v>
      </c>
      <c r="H48" s="17">
        <v>6.5780000000000003</v>
      </c>
    </row>
    <row r="49" spans="1:8" x14ac:dyDescent="0.2">
      <c r="A49" s="25">
        <v>22</v>
      </c>
      <c r="B49" s="26" t="s">
        <v>57</v>
      </c>
      <c r="C49" s="26" t="s">
        <v>58</v>
      </c>
      <c r="D49" s="26" t="s">
        <v>28</v>
      </c>
      <c r="E49" s="27">
        <v>500</v>
      </c>
      <c r="F49" s="28">
        <v>505.69799999999998</v>
      </c>
      <c r="G49" s="29">
        <v>1.263623E-2</v>
      </c>
      <c r="H49" s="17">
        <v>6.5513000000000003</v>
      </c>
    </row>
    <row r="50" spans="1:8" x14ac:dyDescent="0.2">
      <c r="A50" s="25">
        <v>23</v>
      </c>
      <c r="B50" s="26" t="s">
        <v>59</v>
      </c>
      <c r="C50" s="26" t="s">
        <v>60</v>
      </c>
      <c r="D50" s="26" t="s">
        <v>28</v>
      </c>
      <c r="E50" s="27">
        <v>50</v>
      </c>
      <c r="F50" s="28">
        <v>503.19099999999997</v>
      </c>
      <c r="G50" s="29">
        <v>1.2573590000000001E-2</v>
      </c>
      <c r="H50" s="17">
        <v>6.6524000000000001</v>
      </c>
    </row>
    <row r="51" spans="1:8" x14ac:dyDescent="0.2">
      <c r="A51" s="25">
        <v>24</v>
      </c>
      <c r="B51" s="26" t="s">
        <v>53</v>
      </c>
      <c r="C51" s="26" t="s">
        <v>54</v>
      </c>
      <c r="D51" s="26" t="s">
        <v>23</v>
      </c>
      <c r="E51" s="27">
        <v>500</v>
      </c>
      <c r="F51" s="28">
        <v>502.733</v>
      </c>
      <c r="G51" s="29">
        <v>1.2562139999999999E-2</v>
      </c>
      <c r="H51" s="17">
        <v>6.62</v>
      </c>
    </row>
    <row r="52" spans="1:8" x14ac:dyDescent="0.2">
      <c r="A52" s="25">
        <v>25</v>
      </c>
      <c r="B52" s="26" t="s">
        <v>55</v>
      </c>
      <c r="C52" s="26" t="s">
        <v>56</v>
      </c>
      <c r="D52" s="26" t="s">
        <v>23</v>
      </c>
      <c r="E52" s="27">
        <v>500</v>
      </c>
      <c r="F52" s="28">
        <v>502.00450000000001</v>
      </c>
      <c r="G52" s="29">
        <v>1.254394E-2</v>
      </c>
      <c r="H52" s="17">
        <v>7.16</v>
      </c>
    </row>
    <row r="53" spans="1:8" x14ac:dyDescent="0.2">
      <c r="A53" s="25">
        <v>26</v>
      </c>
      <c r="B53" s="26" t="s">
        <v>77</v>
      </c>
      <c r="C53" s="26" t="s">
        <v>78</v>
      </c>
      <c r="D53" s="26" t="s">
        <v>28</v>
      </c>
      <c r="E53" s="27">
        <v>400</v>
      </c>
      <c r="F53" s="28">
        <v>398.47199999999998</v>
      </c>
      <c r="G53" s="29">
        <v>9.9568999999999994E-3</v>
      </c>
      <c r="H53" s="17">
        <v>6.7001999999999997</v>
      </c>
    </row>
    <row r="54" spans="1:8" x14ac:dyDescent="0.2">
      <c r="A54" s="18"/>
      <c r="B54" s="18"/>
      <c r="C54" s="19" t="s">
        <v>11</v>
      </c>
      <c r="D54" s="18"/>
      <c r="E54" s="18" t="s">
        <v>12</v>
      </c>
      <c r="F54" s="24">
        <v>29220.702499999999</v>
      </c>
      <c r="G54" s="21">
        <v>0.73015814999999995</v>
      </c>
      <c r="H54" s="17" t="s">
        <v>12</v>
      </c>
    </row>
    <row r="55" spans="1:8" x14ac:dyDescent="0.2">
      <c r="A55" s="18"/>
      <c r="B55" s="18"/>
      <c r="C55" s="22"/>
      <c r="D55" s="18"/>
      <c r="E55" s="18"/>
      <c r="F55" s="23"/>
      <c r="G55" s="23"/>
      <c r="H55" s="17" t="s">
        <v>12</v>
      </c>
    </row>
    <row r="56" spans="1:8" x14ac:dyDescent="0.2">
      <c r="A56" s="18"/>
      <c r="B56" s="18"/>
      <c r="C56" s="19" t="s">
        <v>79</v>
      </c>
      <c r="D56" s="18"/>
      <c r="E56" s="18"/>
      <c r="F56" s="18"/>
      <c r="G56" s="18"/>
      <c r="H56" s="17" t="s">
        <v>12</v>
      </c>
    </row>
    <row r="57" spans="1:8" x14ac:dyDescent="0.2">
      <c r="A57" s="18"/>
      <c r="B57" s="18"/>
      <c r="C57" s="19" t="s">
        <v>11</v>
      </c>
      <c r="D57" s="18"/>
      <c r="E57" s="18" t="s">
        <v>12</v>
      </c>
      <c r="F57" s="20" t="s">
        <v>13</v>
      </c>
      <c r="G57" s="21">
        <v>0</v>
      </c>
      <c r="H57" s="17" t="s">
        <v>12</v>
      </c>
    </row>
    <row r="58" spans="1:8" x14ac:dyDescent="0.2">
      <c r="A58" s="18"/>
      <c r="B58" s="18"/>
      <c r="C58" s="22"/>
      <c r="D58" s="18"/>
      <c r="E58" s="18"/>
      <c r="F58" s="23"/>
      <c r="G58" s="23"/>
      <c r="H58" s="17" t="s">
        <v>12</v>
      </c>
    </row>
    <row r="59" spans="1:8" x14ac:dyDescent="0.2">
      <c r="A59" s="18"/>
      <c r="B59" s="18"/>
      <c r="C59" s="19" t="s">
        <v>80</v>
      </c>
      <c r="D59" s="18"/>
      <c r="E59" s="18"/>
      <c r="F59" s="18"/>
      <c r="G59" s="18"/>
      <c r="H59" s="17" t="s">
        <v>12</v>
      </c>
    </row>
    <row r="60" spans="1:8" x14ac:dyDescent="0.2">
      <c r="A60" s="25">
        <v>1</v>
      </c>
      <c r="B60" s="26" t="s">
        <v>88</v>
      </c>
      <c r="C60" s="26" t="s">
        <v>89</v>
      </c>
      <c r="D60" s="26" t="s">
        <v>83</v>
      </c>
      <c r="E60" s="27">
        <v>2000000</v>
      </c>
      <c r="F60" s="28">
        <v>2019.7940000000001</v>
      </c>
      <c r="G60" s="29">
        <v>5.0470010000000003E-2</v>
      </c>
      <c r="H60" s="17">
        <v>6.7523999999999997</v>
      </c>
    </row>
    <row r="61" spans="1:8" x14ac:dyDescent="0.2">
      <c r="A61" s="25">
        <v>2</v>
      </c>
      <c r="B61" s="26" t="s">
        <v>84</v>
      </c>
      <c r="C61" s="26" t="s">
        <v>85</v>
      </c>
      <c r="D61" s="26" t="s">
        <v>83</v>
      </c>
      <c r="E61" s="27">
        <v>1100000</v>
      </c>
      <c r="F61" s="28">
        <v>1080.5740000000001</v>
      </c>
      <c r="G61" s="29">
        <v>2.700106E-2</v>
      </c>
      <c r="H61" s="17">
        <v>6.9886999999999997</v>
      </c>
    </row>
    <row r="62" spans="1:8" x14ac:dyDescent="0.2">
      <c r="A62" s="25">
        <v>3</v>
      </c>
      <c r="B62" s="26" t="s">
        <v>90</v>
      </c>
      <c r="C62" s="26" t="s">
        <v>91</v>
      </c>
      <c r="D62" s="26" t="s">
        <v>83</v>
      </c>
      <c r="E62" s="27">
        <v>1000000</v>
      </c>
      <c r="F62" s="28">
        <v>1044.78</v>
      </c>
      <c r="G62" s="29">
        <v>2.6106649999999999E-2</v>
      </c>
      <c r="H62" s="17">
        <v>6.3794000000000004</v>
      </c>
    </row>
    <row r="63" spans="1:8" x14ac:dyDescent="0.2">
      <c r="A63" s="25">
        <v>4</v>
      </c>
      <c r="B63" s="26" t="s">
        <v>86</v>
      </c>
      <c r="C63" s="26" t="s">
        <v>87</v>
      </c>
      <c r="D63" s="26" t="s">
        <v>83</v>
      </c>
      <c r="E63" s="27">
        <v>1000000</v>
      </c>
      <c r="F63" s="28">
        <v>1010.831</v>
      </c>
      <c r="G63" s="29">
        <v>2.5258340000000001E-2</v>
      </c>
      <c r="H63" s="17">
        <v>6.6798999999999999</v>
      </c>
    </row>
    <row r="64" spans="1:8" x14ac:dyDescent="0.2">
      <c r="A64" s="25">
        <v>5</v>
      </c>
      <c r="B64" s="26" t="s">
        <v>81</v>
      </c>
      <c r="C64" s="26" t="s">
        <v>82</v>
      </c>
      <c r="D64" s="26" t="s">
        <v>83</v>
      </c>
      <c r="E64" s="27">
        <v>800000</v>
      </c>
      <c r="F64" s="28">
        <v>786.32560000000001</v>
      </c>
      <c r="G64" s="29">
        <v>1.9648470000000001E-2</v>
      </c>
      <c r="H64" s="17">
        <v>6.6798999999999999</v>
      </c>
    </row>
    <row r="65" spans="1:8" x14ac:dyDescent="0.2">
      <c r="A65" s="25">
        <v>6</v>
      </c>
      <c r="B65" s="26" t="s">
        <v>92</v>
      </c>
      <c r="C65" s="26" t="s">
        <v>93</v>
      </c>
      <c r="D65" s="26" t="s">
        <v>83</v>
      </c>
      <c r="E65" s="27">
        <v>500000</v>
      </c>
      <c r="F65" s="28">
        <v>515.78700000000003</v>
      </c>
      <c r="G65" s="29">
        <v>1.288833E-2</v>
      </c>
      <c r="H65" s="17">
        <v>7.4057000000000004</v>
      </c>
    </row>
    <row r="66" spans="1:8" x14ac:dyDescent="0.2">
      <c r="A66" s="25">
        <v>7</v>
      </c>
      <c r="B66" s="26" t="s">
        <v>156</v>
      </c>
      <c r="C66" s="26" t="s">
        <v>157</v>
      </c>
      <c r="D66" s="26" t="s">
        <v>83</v>
      </c>
      <c r="E66" s="27">
        <v>500000</v>
      </c>
      <c r="F66" s="28">
        <v>515.59950000000003</v>
      </c>
      <c r="G66" s="29">
        <v>1.288365E-2</v>
      </c>
      <c r="H66" s="17">
        <v>6.9898999999999996</v>
      </c>
    </row>
    <row r="67" spans="1:8" x14ac:dyDescent="0.2">
      <c r="A67" s="25">
        <v>8</v>
      </c>
      <c r="B67" s="26" t="s">
        <v>94</v>
      </c>
      <c r="C67" s="26" t="s">
        <v>95</v>
      </c>
      <c r="D67" s="26" t="s">
        <v>83</v>
      </c>
      <c r="E67" s="27">
        <v>500000</v>
      </c>
      <c r="F67" s="28">
        <v>477.22199999999998</v>
      </c>
      <c r="G67" s="29">
        <v>1.192468E-2</v>
      </c>
      <c r="H67" s="17">
        <v>7.3823999999999996</v>
      </c>
    </row>
    <row r="68" spans="1:8" x14ac:dyDescent="0.2">
      <c r="A68" s="25">
        <v>9</v>
      </c>
      <c r="B68" s="26" t="s">
        <v>96</v>
      </c>
      <c r="C68" s="26" t="s">
        <v>97</v>
      </c>
      <c r="D68" s="26" t="s">
        <v>83</v>
      </c>
      <c r="E68" s="27">
        <v>100000</v>
      </c>
      <c r="F68" s="28">
        <v>99.104299999999995</v>
      </c>
      <c r="G68" s="29">
        <v>2.4763900000000002E-3</v>
      </c>
      <c r="H68" s="17">
        <v>6.5465999999999998</v>
      </c>
    </row>
    <row r="69" spans="1:8" x14ac:dyDescent="0.2">
      <c r="A69" s="18"/>
      <c r="B69" s="18"/>
      <c r="C69" s="19" t="s">
        <v>11</v>
      </c>
      <c r="D69" s="18"/>
      <c r="E69" s="18" t="s">
        <v>12</v>
      </c>
      <c r="F69" s="24">
        <v>7550.0173999999997</v>
      </c>
      <c r="G69" s="21">
        <v>0.18865757999999999</v>
      </c>
      <c r="H69" s="17" t="s">
        <v>12</v>
      </c>
    </row>
    <row r="70" spans="1:8" x14ac:dyDescent="0.2">
      <c r="A70" s="18"/>
      <c r="B70" s="18"/>
      <c r="C70" s="22"/>
      <c r="D70" s="18"/>
      <c r="E70" s="18"/>
      <c r="F70" s="23"/>
      <c r="G70" s="23"/>
      <c r="H70" s="17" t="s">
        <v>12</v>
      </c>
    </row>
    <row r="71" spans="1:8" x14ac:dyDescent="0.2">
      <c r="A71" s="18"/>
      <c r="B71" s="18"/>
      <c r="C71" s="19" t="s">
        <v>102</v>
      </c>
      <c r="D71" s="18"/>
      <c r="E71" s="18"/>
      <c r="F71" s="23"/>
      <c r="G71" s="23"/>
      <c r="H71" s="17" t="s">
        <v>12</v>
      </c>
    </row>
    <row r="72" spans="1:8" x14ac:dyDescent="0.2">
      <c r="A72" s="18"/>
      <c r="B72" s="18"/>
      <c r="C72" s="19" t="s">
        <v>11</v>
      </c>
      <c r="D72" s="18"/>
      <c r="E72" s="18" t="s">
        <v>12</v>
      </c>
      <c r="F72" s="20" t="s">
        <v>13</v>
      </c>
      <c r="G72" s="21">
        <v>0</v>
      </c>
      <c r="H72" s="17" t="s">
        <v>12</v>
      </c>
    </row>
    <row r="73" spans="1:8" x14ac:dyDescent="0.2">
      <c r="A73" s="18"/>
      <c r="B73" s="18"/>
      <c r="C73" s="22"/>
      <c r="D73" s="18"/>
      <c r="E73" s="18"/>
      <c r="F73" s="23"/>
      <c r="G73" s="23"/>
      <c r="H73" s="17" t="s">
        <v>12</v>
      </c>
    </row>
    <row r="74" spans="1:8" x14ac:dyDescent="0.2">
      <c r="A74" s="18"/>
      <c r="B74" s="18"/>
      <c r="C74" s="19" t="s">
        <v>103</v>
      </c>
      <c r="D74" s="18"/>
      <c r="E74" s="18"/>
      <c r="F74" s="24">
        <v>36770.719899999996</v>
      </c>
      <c r="G74" s="21">
        <v>0.91881573000000005</v>
      </c>
      <c r="H74" s="17" t="s">
        <v>12</v>
      </c>
    </row>
    <row r="75" spans="1:8" x14ac:dyDescent="0.2">
      <c r="A75" s="18"/>
      <c r="B75" s="18"/>
      <c r="C75" s="22"/>
      <c r="D75" s="18"/>
      <c r="E75" s="18"/>
      <c r="F75" s="23"/>
      <c r="G75" s="23"/>
      <c r="H75" s="17" t="s">
        <v>12</v>
      </c>
    </row>
    <row r="76" spans="1:8" x14ac:dyDescent="0.2">
      <c r="A76" s="18"/>
      <c r="B76" s="18"/>
      <c r="C76" s="19" t="s">
        <v>104</v>
      </c>
      <c r="D76" s="18"/>
      <c r="E76" s="18"/>
      <c r="F76" s="23"/>
      <c r="G76" s="23"/>
      <c r="H76" s="17" t="s">
        <v>12</v>
      </c>
    </row>
    <row r="77" spans="1:8" x14ac:dyDescent="0.2">
      <c r="A77" s="18"/>
      <c r="B77" s="18"/>
      <c r="C77" s="19" t="s">
        <v>105</v>
      </c>
      <c r="D77" s="18"/>
      <c r="E77" s="18"/>
      <c r="F77" s="23"/>
      <c r="G77" s="23"/>
      <c r="H77" s="17" t="s">
        <v>12</v>
      </c>
    </row>
    <row r="78" spans="1:8" x14ac:dyDescent="0.2">
      <c r="A78" s="25">
        <v>1</v>
      </c>
      <c r="B78" s="26" t="s">
        <v>158</v>
      </c>
      <c r="C78" s="26" t="s">
        <v>159</v>
      </c>
      <c r="D78" s="26" t="s">
        <v>160</v>
      </c>
      <c r="E78" s="27">
        <v>200</v>
      </c>
      <c r="F78" s="28">
        <v>975.08900000000006</v>
      </c>
      <c r="G78" s="29">
        <v>2.4365230000000002E-2</v>
      </c>
      <c r="H78" s="17">
        <v>6.0549999999999997</v>
      </c>
    </row>
    <row r="79" spans="1:8" x14ac:dyDescent="0.2">
      <c r="A79" s="25">
        <v>2</v>
      </c>
      <c r="B79" s="26" t="s">
        <v>161</v>
      </c>
      <c r="C79" s="26" t="s">
        <v>162</v>
      </c>
      <c r="D79" s="26" t="s">
        <v>160</v>
      </c>
      <c r="E79" s="27">
        <v>100</v>
      </c>
      <c r="F79" s="28">
        <v>486.286</v>
      </c>
      <c r="G79" s="29">
        <v>1.2151169999999999E-2</v>
      </c>
      <c r="H79" s="17">
        <v>6.0549999999999997</v>
      </c>
    </row>
    <row r="80" spans="1:8" x14ac:dyDescent="0.2">
      <c r="A80" s="18"/>
      <c r="B80" s="18"/>
      <c r="C80" s="19" t="s">
        <v>11</v>
      </c>
      <c r="D80" s="18"/>
      <c r="E80" s="18" t="s">
        <v>12</v>
      </c>
      <c r="F80" s="24">
        <v>1461.375</v>
      </c>
      <c r="G80" s="21">
        <v>3.6516399999999997E-2</v>
      </c>
      <c r="H80" s="17" t="s">
        <v>12</v>
      </c>
    </row>
    <row r="81" spans="1:8" x14ac:dyDescent="0.2">
      <c r="A81" s="18"/>
      <c r="B81" s="18"/>
      <c r="C81" s="22"/>
      <c r="D81" s="18"/>
      <c r="E81" s="18"/>
      <c r="F81" s="23"/>
      <c r="G81" s="23"/>
      <c r="H81" s="17" t="s">
        <v>12</v>
      </c>
    </row>
    <row r="82" spans="1:8" x14ac:dyDescent="0.2">
      <c r="A82" s="18"/>
      <c r="B82" s="18"/>
      <c r="C82" s="19" t="s">
        <v>106</v>
      </c>
      <c r="D82" s="18"/>
      <c r="E82" s="18"/>
      <c r="F82" s="23"/>
      <c r="G82" s="23"/>
      <c r="H82" s="17" t="s">
        <v>12</v>
      </c>
    </row>
    <row r="83" spans="1:8" x14ac:dyDescent="0.2">
      <c r="A83" s="18"/>
      <c r="B83" s="18"/>
      <c r="C83" s="19" t="s">
        <v>11</v>
      </c>
      <c r="D83" s="18"/>
      <c r="E83" s="18" t="s">
        <v>12</v>
      </c>
      <c r="F83" s="20" t="s">
        <v>13</v>
      </c>
      <c r="G83" s="21">
        <v>0</v>
      </c>
      <c r="H83" s="17" t="s">
        <v>12</v>
      </c>
    </row>
    <row r="84" spans="1:8" x14ac:dyDescent="0.2">
      <c r="A84" s="18"/>
      <c r="B84" s="18"/>
      <c r="C84" s="22"/>
      <c r="D84" s="18"/>
      <c r="E84" s="18"/>
      <c r="F84" s="23"/>
      <c r="G84" s="23"/>
      <c r="H84" s="17" t="s">
        <v>12</v>
      </c>
    </row>
    <row r="85" spans="1:8" x14ac:dyDescent="0.2">
      <c r="A85" s="18"/>
      <c r="B85" s="18"/>
      <c r="C85" s="19" t="s">
        <v>107</v>
      </c>
      <c r="D85" s="18"/>
      <c r="E85" s="18"/>
      <c r="F85" s="23"/>
      <c r="G85" s="23"/>
      <c r="H85" s="17" t="s">
        <v>12</v>
      </c>
    </row>
    <row r="86" spans="1:8" x14ac:dyDescent="0.2">
      <c r="A86" s="18"/>
      <c r="B86" s="18"/>
      <c r="C86" s="19" t="s">
        <v>11</v>
      </c>
      <c r="D86" s="18"/>
      <c r="E86" s="18" t="s">
        <v>12</v>
      </c>
      <c r="F86" s="20" t="s">
        <v>13</v>
      </c>
      <c r="G86" s="21">
        <v>0</v>
      </c>
      <c r="H86" s="17" t="s">
        <v>12</v>
      </c>
    </row>
    <row r="87" spans="1:8" x14ac:dyDescent="0.2">
      <c r="A87" s="18"/>
      <c r="B87" s="18"/>
      <c r="C87" s="22"/>
      <c r="D87" s="18"/>
      <c r="E87" s="18"/>
      <c r="F87" s="23"/>
      <c r="G87" s="23"/>
      <c r="H87" s="17" t="s">
        <v>12</v>
      </c>
    </row>
    <row r="88" spans="1:8" x14ac:dyDescent="0.2">
      <c r="A88" s="18"/>
      <c r="B88" s="18"/>
      <c r="C88" s="19" t="s">
        <v>108</v>
      </c>
      <c r="D88" s="18"/>
      <c r="E88" s="18"/>
      <c r="F88" s="23"/>
      <c r="G88" s="23"/>
      <c r="H88" s="17" t="s">
        <v>12</v>
      </c>
    </row>
    <row r="89" spans="1:8" x14ac:dyDescent="0.2">
      <c r="A89" s="25">
        <v>1</v>
      </c>
      <c r="B89" s="26"/>
      <c r="C89" s="26" t="s">
        <v>109</v>
      </c>
      <c r="D89" s="26"/>
      <c r="E89" s="30"/>
      <c r="F89" s="28">
        <v>443.01797900100001</v>
      </c>
      <c r="G89" s="29">
        <v>1.107E-2</v>
      </c>
      <c r="H89" s="17">
        <v>5.51</v>
      </c>
    </row>
    <row r="90" spans="1:8" x14ac:dyDescent="0.2">
      <c r="A90" s="18"/>
      <c r="B90" s="18"/>
      <c r="C90" s="19" t="s">
        <v>11</v>
      </c>
      <c r="D90" s="18"/>
      <c r="E90" s="18" t="s">
        <v>12</v>
      </c>
      <c r="F90" s="24">
        <v>443.01797900100001</v>
      </c>
      <c r="G90" s="21">
        <v>1.107E-2</v>
      </c>
      <c r="H90" s="17" t="s">
        <v>12</v>
      </c>
    </row>
    <row r="91" spans="1:8" x14ac:dyDescent="0.2">
      <c r="A91" s="18"/>
      <c r="B91" s="18"/>
      <c r="C91" s="22"/>
      <c r="D91" s="18"/>
      <c r="E91" s="18"/>
      <c r="F91" s="23"/>
      <c r="G91" s="23"/>
      <c r="H91" s="17" t="s">
        <v>12</v>
      </c>
    </row>
    <row r="92" spans="1:8" x14ac:dyDescent="0.2">
      <c r="A92" s="18"/>
      <c r="B92" s="18"/>
      <c r="C92" s="19" t="s">
        <v>110</v>
      </c>
      <c r="D92" s="18"/>
      <c r="E92" s="18"/>
      <c r="F92" s="24">
        <v>1904.392979001</v>
      </c>
      <c r="G92" s="21">
        <v>4.7586400000000001E-2</v>
      </c>
      <c r="H92" s="17" t="s">
        <v>12</v>
      </c>
    </row>
    <row r="93" spans="1:8" x14ac:dyDescent="0.2">
      <c r="A93" s="18"/>
      <c r="B93" s="18"/>
      <c r="C93" s="23"/>
      <c r="D93" s="18"/>
      <c r="E93" s="18"/>
      <c r="F93" s="18"/>
      <c r="G93" s="18"/>
      <c r="H93" s="17" t="s">
        <v>12</v>
      </c>
    </row>
    <row r="94" spans="1:8" x14ac:dyDescent="0.2">
      <c r="A94" s="18"/>
      <c r="B94" s="18"/>
      <c r="C94" s="19" t="s">
        <v>111</v>
      </c>
      <c r="D94" s="18"/>
      <c r="E94" s="18"/>
      <c r="F94" s="18"/>
      <c r="G94" s="18"/>
      <c r="H94" s="17" t="s">
        <v>12</v>
      </c>
    </row>
    <row r="95" spans="1:8" x14ac:dyDescent="0.2">
      <c r="A95" s="18"/>
      <c r="B95" s="18"/>
      <c r="C95" s="19" t="s">
        <v>112</v>
      </c>
      <c r="D95" s="18"/>
      <c r="E95" s="18"/>
      <c r="F95" s="18"/>
      <c r="G95" s="18"/>
      <c r="H95" s="17" t="s">
        <v>12</v>
      </c>
    </row>
    <row r="96" spans="1:8" x14ac:dyDescent="0.2">
      <c r="A96" s="18"/>
      <c r="B96" s="18"/>
      <c r="C96" s="19" t="s">
        <v>11</v>
      </c>
      <c r="D96" s="18"/>
      <c r="E96" s="18" t="s">
        <v>12</v>
      </c>
      <c r="F96" s="20" t="s">
        <v>13</v>
      </c>
      <c r="G96" s="21">
        <v>0</v>
      </c>
      <c r="H96" s="17" t="s">
        <v>12</v>
      </c>
    </row>
    <row r="97" spans="1:17" x14ac:dyDescent="0.2">
      <c r="A97" s="15"/>
      <c r="B97" s="15"/>
      <c r="C97" s="31"/>
      <c r="D97" s="15"/>
      <c r="E97" s="15"/>
      <c r="F97" s="32"/>
      <c r="G97" s="32"/>
      <c r="H97" s="17" t="s">
        <v>12</v>
      </c>
    </row>
    <row r="98" spans="1:17" x14ac:dyDescent="0.2">
      <c r="A98" s="15"/>
      <c r="B98" s="15"/>
      <c r="C98" s="16" t="s">
        <v>646</v>
      </c>
      <c r="D98" s="15"/>
      <c r="E98" s="15"/>
      <c r="F98" s="32"/>
      <c r="G98" s="32"/>
      <c r="H98" s="17" t="s">
        <v>12</v>
      </c>
      <c r="K98" s="33"/>
      <c r="L98" s="33"/>
      <c r="M98" s="33"/>
      <c r="N98" s="33"/>
      <c r="O98" s="34"/>
      <c r="P98" s="34"/>
      <c r="Q98" s="34"/>
    </row>
    <row r="99" spans="1:17" x14ac:dyDescent="0.2">
      <c r="A99" s="35">
        <v>1</v>
      </c>
      <c r="B99" s="36" t="s">
        <v>113</v>
      </c>
      <c r="C99" s="36" t="s">
        <v>114</v>
      </c>
      <c r="D99" s="36"/>
      <c r="E99" s="37">
        <v>1167.5340000000001</v>
      </c>
      <c r="F99" s="38">
        <v>132.92998636900001</v>
      </c>
      <c r="G99" s="39">
        <v>3.32162E-3</v>
      </c>
      <c r="H99" s="17"/>
    </row>
    <row r="100" spans="1:17" x14ac:dyDescent="0.2">
      <c r="A100" s="15"/>
      <c r="B100" s="15"/>
      <c r="C100" s="16" t="s">
        <v>11</v>
      </c>
      <c r="D100" s="15"/>
      <c r="E100" s="15" t="s">
        <v>12</v>
      </c>
      <c r="F100" s="40">
        <f>SUM(F99)</f>
        <v>132.92998636900001</v>
      </c>
      <c r="G100" s="41">
        <f>SUM(G99)</f>
        <v>3.32162E-3</v>
      </c>
      <c r="H100" s="17" t="s">
        <v>12</v>
      </c>
    </row>
    <row r="101" spans="1:17" x14ac:dyDescent="0.2">
      <c r="A101" s="18"/>
      <c r="B101" s="18"/>
      <c r="C101" s="22"/>
      <c r="D101" s="18"/>
      <c r="E101" s="18"/>
      <c r="F101" s="23"/>
      <c r="G101" s="23"/>
      <c r="H101" s="17" t="s">
        <v>12</v>
      </c>
    </row>
    <row r="102" spans="1:17" x14ac:dyDescent="0.2">
      <c r="A102" s="18"/>
      <c r="B102" s="18"/>
      <c r="C102" s="19" t="s">
        <v>115</v>
      </c>
      <c r="D102" s="18"/>
      <c r="E102" s="18"/>
      <c r="F102" s="18"/>
      <c r="G102" s="18"/>
      <c r="H102" s="17" t="s">
        <v>12</v>
      </c>
    </row>
    <row r="103" spans="1:17" x14ac:dyDescent="0.2">
      <c r="A103" s="18"/>
      <c r="B103" s="18"/>
      <c r="C103" s="19" t="s">
        <v>116</v>
      </c>
      <c r="D103" s="18"/>
      <c r="E103" s="18"/>
      <c r="F103" s="18"/>
      <c r="G103" s="18"/>
      <c r="H103" s="17" t="s">
        <v>12</v>
      </c>
    </row>
    <row r="104" spans="1:17" x14ac:dyDescent="0.2">
      <c r="A104" s="18"/>
      <c r="B104" s="18"/>
      <c r="C104" s="19" t="s">
        <v>11</v>
      </c>
      <c r="D104" s="18"/>
      <c r="E104" s="18" t="s">
        <v>12</v>
      </c>
      <c r="F104" s="20" t="s">
        <v>13</v>
      </c>
      <c r="G104" s="21">
        <v>0</v>
      </c>
      <c r="H104" s="17" t="s">
        <v>12</v>
      </c>
    </row>
    <row r="105" spans="1:17" x14ac:dyDescent="0.2">
      <c r="A105" s="18"/>
      <c r="B105" s="18"/>
      <c r="C105" s="22"/>
      <c r="D105" s="18"/>
      <c r="E105" s="18"/>
      <c r="F105" s="23"/>
      <c r="G105" s="23"/>
      <c r="H105" s="17" t="s">
        <v>12</v>
      </c>
    </row>
    <row r="106" spans="1:17" x14ac:dyDescent="0.2">
      <c r="A106" s="18"/>
      <c r="B106" s="18"/>
      <c r="C106" s="19" t="s">
        <v>117</v>
      </c>
      <c r="D106" s="18"/>
      <c r="E106" s="18"/>
      <c r="F106" s="23"/>
      <c r="G106" s="23"/>
      <c r="H106" s="17" t="s">
        <v>12</v>
      </c>
    </row>
    <row r="107" spans="1:17" x14ac:dyDescent="0.2">
      <c r="A107" s="18"/>
      <c r="B107" s="18"/>
      <c r="C107" s="19" t="s">
        <v>11</v>
      </c>
      <c r="D107" s="18"/>
      <c r="E107" s="18" t="s">
        <v>12</v>
      </c>
      <c r="F107" s="20" t="s">
        <v>13</v>
      </c>
      <c r="G107" s="21">
        <v>0</v>
      </c>
      <c r="H107" s="17" t="s">
        <v>12</v>
      </c>
    </row>
    <row r="108" spans="1:17" x14ac:dyDescent="0.2">
      <c r="A108" s="18"/>
      <c r="B108" s="18"/>
      <c r="C108" s="22"/>
      <c r="D108" s="18"/>
      <c r="E108" s="18"/>
      <c r="F108" s="23"/>
      <c r="G108" s="23"/>
      <c r="H108" s="17" t="s">
        <v>12</v>
      </c>
    </row>
    <row r="109" spans="1:17" x14ac:dyDescent="0.2">
      <c r="A109" s="30"/>
      <c r="B109" s="26"/>
      <c r="C109" s="26" t="s">
        <v>118</v>
      </c>
      <c r="D109" s="26"/>
      <c r="E109" s="30"/>
      <c r="F109" s="28">
        <v>1211.6461114900001</v>
      </c>
      <c r="G109" s="29">
        <v>3.0276250000000001E-2</v>
      </c>
      <c r="H109" s="17" t="s">
        <v>12</v>
      </c>
    </row>
    <row r="110" spans="1:17" x14ac:dyDescent="0.2">
      <c r="A110" s="22"/>
      <c r="B110" s="22"/>
      <c r="C110" s="19" t="s">
        <v>119</v>
      </c>
      <c r="D110" s="23"/>
      <c r="E110" s="23"/>
      <c r="F110" s="24">
        <v>40019.688976860001</v>
      </c>
      <c r="G110" s="42">
        <v>1</v>
      </c>
      <c r="H110" s="17" t="s">
        <v>12</v>
      </c>
    </row>
    <row r="111" spans="1:17" x14ac:dyDescent="0.2">
      <c r="A111" s="43"/>
      <c r="B111" s="43"/>
      <c r="C111" s="43"/>
      <c r="D111" s="44"/>
      <c r="E111" s="44"/>
      <c r="F111" s="44"/>
      <c r="G111" s="44"/>
    </row>
    <row r="112" spans="1:17" x14ac:dyDescent="0.2">
      <c r="A112" s="45"/>
      <c r="B112" s="153" t="s">
        <v>647</v>
      </c>
      <c r="C112" s="153"/>
      <c r="D112" s="153"/>
      <c r="E112" s="153"/>
      <c r="F112" s="153"/>
      <c r="G112" s="153"/>
      <c r="H112" s="153"/>
    </row>
    <row r="113" spans="1:8" x14ac:dyDescent="0.2">
      <c r="A113" s="45"/>
      <c r="B113" s="153" t="s">
        <v>648</v>
      </c>
      <c r="C113" s="153"/>
      <c r="D113" s="153"/>
      <c r="E113" s="153"/>
      <c r="F113" s="153"/>
      <c r="G113" s="153"/>
      <c r="H113" s="153"/>
    </row>
    <row r="114" spans="1:8" x14ac:dyDescent="0.2">
      <c r="A114" s="45"/>
      <c r="B114" s="153" t="s">
        <v>649</v>
      </c>
      <c r="C114" s="153"/>
      <c r="D114" s="153"/>
      <c r="E114" s="153"/>
      <c r="F114" s="153"/>
      <c r="G114" s="153"/>
      <c r="H114" s="153"/>
    </row>
    <row r="115" spans="1:8" x14ac:dyDescent="0.2">
      <c r="A115" s="45"/>
      <c r="B115" s="45"/>
      <c r="C115" s="45"/>
      <c r="D115" s="47"/>
      <c r="E115" s="47"/>
      <c r="F115" s="47"/>
      <c r="G115" s="47"/>
    </row>
    <row r="116" spans="1:8" x14ac:dyDescent="0.2">
      <c r="A116" s="45"/>
      <c r="B116" s="154" t="s">
        <v>120</v>
      </c>
      <c r="C116" s="155"/>
      <c r="D116" s="156"/>
      <c r="E116" s="48"/>
      <c r="F116" s="47"/>
      <c r="G116" s="47"/>
    </row>
    <row r="117" spans="1:8" ht="27" customHeight="1" x14ac:dyDescent="0.2">
      <c r="A117" s="45"/>
      <c r="B117" s="148" t="s">
        <v>121</v>
      </c>
      <c r="C117" s="149"/>
      <c r="D117" s="16" t="s">
        <v>122</v>
      </c>
      <c r="E117" s="48"/>
      <c r="F117" s="47"/>
      <c r="G117" s="47"/>
    </row>
    <row r="118" spans="1:8" x14ac:dyDescent="0.2">
      <c r="A118" s="45"/>
      <c r="B118" s="148" t="s">
        <v>123</v>
      </c>
      <c r="C118" s="149"/>
      <c r="D118" s="16" t="s">
        <v>122</v>
      </c>
      <c r="E118" s="48"/>
      <c r="F118" s="47"/>
      <c r="G118" s="47"/>
    </row>
    <row r="119" spans="1:8" x14ac:dyDescent="0.2">
      <c r="A119" s="45"/>
      <c r="B119" s="148" t="s">
        <v>124</v>
      </c>
      <c r="C119" s="149"/>
      <c r="D119" s="32" t="s">
        <v>12</v>
      </c>
      <c r="E119" s="48"/>
      <c r="F119" s="47"/>
      <c r="G119" s="47"/>
    </row>
    <row r="120" spans="1:8" x14ac:dyDescent="0.2">
      <c r="A120" s="49"/>
      <c r="B120" s="50" t="s">
        <v>12</v>
      </c>
      <c r="C120" s="50" t="s">
        <v>650</v>
      </c>
      <c r="D120" s="50" t="s">
        <v>125</v>
      </c>
      <c r="E120" s="49"/>
      <c r="F120" s="49"/>
      <c r="G120" s="49"/>
    </row>
    <row r="121" spans="1:8" x14ac:dyDescent="0.2">
      <c r="A121" s="51"/>
      <c r="B121" s="52" t="s">
        <v>126</v>
      </c>
      <c r="C121" s="53">
        <v>45900</v>
      </c>
      <c r="D121" s="53">
        <v>45930</v>
      </c>
      <c r="E121" s="51"/>
      <c r="F121" s="51"/>
      <c r="G121" s="51"/>
    </row>
    <row r="122" spans="1:8" x14ac:dyDescent="0.2">
      <c r="A122" s="58"/>
      <c r="B122" s="36" t="s">
        <v>127</v>
      </c>
      <c r="C122" s="74">
        <v>44.036200000000001</v>
      </c>
      <c r="D122" s="75">
        <v>44.334400000000002</v>
      </c>
      <c r="E122" s="58"/>
      <c r="F122" s="58"/>
      <c r="G122" s="58"/>
    </row>
    <row r="123" spans="1:8" ht="25.5" x14ac:dyDescent="0.2">
      <c r="A123" s="58"/>
      <c r="B123" s="36" t="s">
        <v>773</v>
      </c>
      <c r="C123" s="74">
        <v>11.7615</v>
      </c>
      <c r="D123" s="75">
        <v>11.841200000000001</v>
      </c>
      <c r="E123" s="58"/>
      <c r="F123" s="58"/>
      <c r="G123" s="58"/>
    </row>
    <row r="124" spans="1:8" x14ac:dyDescent="0.2">
      <c r="A124" s="58"/>
      <c r="B124" s="36" t="s">
        <v>128</v>
      </c>
      <c r="C124" s="74">
        <v>43.409199999999998</v>
      </c>
      <c r="D124" s="75">
        <v>43.6982</v>
      </c>
      <c r="E124" s="58"/>
      <c r="F124" s="58"/>
      <c r="G124" s="58"/>
    </row>
    <row r="125" spans="1:8" ht="25.5" x14ac:dyDescent="0.2">
      <c r="A125" s="58"/>
      <c r="B125" s="36" t="s">
        <v>774</v>
      </c>
      <c r="C125" s="74">
        <v>11.803599999999999</v>
      </c>
      <c r="D125" s="75">
        <v>11.882099999999999</v>
      </c>
      <c r="E125" s="58"/>
      <c r="F125" s="58"/>
      <c r="G125" s="58"/>
    </row>
    <row r="126" spans="1:8" x14ac:dyDescent="0.2">
      <c r="A126" s="58"/>
      <c r="B126" s="58"/>
      <c r="C126" s="58"/>
      <c r="D126" s="58"/>
      <c r="E126" s="58"/>
      <c r="F126" s="58"/>
      <c r="G126" s="58"/>
    </row>
    <row r="127" spans="1:8" x14ac:dyDescent="0.2">
      <c r="A127" s="58"/>
      <c r="B127" s="144" t="s">
        <v>651</v>
      </c>
      <c r="C127" s="145"/>
      <c r="D127" s="19" t="s">
        <v>122</v>
      </c>
      <c r="E127" s="58"/>
      <c r="F127" s="58"/>
      <c r="G127" s="58"/>
    </row>
    <row r="128" spans="1:8" x14ac:dyDescent="0.2">
      <c r="A128" s="58"/>
      <c r="B128" s="63"/>
      <c r="C128" s="63"/>
      <c r="D128" s="63"/>
      <c r="E128" s="58"/>
      <c r="F128" s="58"/>
      <c r="G128" s="58"/>
    </row>
    <row r="129" spans="1:18" x14ac:dyDescent="0.2">
      <c r="A129" s="49"/>
      <c r="B129" s="148" t="s">
        <v>129</v>
      </c>
      <c r="C129" s="149"/>
      <c r="D129" s="16" t="s">
        <v>122</v>
      </c>
      <c r="E129" s="62"/>
      <c r="F129" s="49"/>
      <c r="G129" s="49"/>
    </row>
    <row r="130" spans="1:18" x14ac:dyDescent="0.2">
      <c r="A130" s="49"/>
      <c r="B130" s="148" t="s">
        <v>130</v>
      </c>
      <c r="C130" s="149"/>
      <c r="D130" s="16" t="s">
        <v>122</v>
      </c>
      <c r="E130" s="62"/>
      <c r="F130" s="49"/>
      <c r="G130" s="49"/>
    </row>
    <row r="131" spans="1:18" x14ac:dyDescent="0.2">
      <c r="A131" s="49"/>
      <c r="B131" s="148" t="s">
        <v>652</v>
      </c>
      <c r="C131" s="149"/>
      <c r="D131" s="16" t="s">
        <v>122</v>
      </c>
      <c r="E131" s="62"/>
      <c r="F131" s="49"/>
      <c r="G131" s="49"/>
    </row>
    <row r="132" spans="1:18" x14ac:dyDescent="0.2">
      <c r="A132" s="63"/>
      <c r="B132" s="63"/>
      <c r="C132" s="63"/>
      <c r="D132" s="63"/>
      <c r="E132" s="63"/>
      <c r="F132" s="63"/>
      <c r="G132" s="63"/>
    </row>
    <row r="133" spans="1:18" s="64" customFormat="1" x14ac:dyDescent="0.2">
      <c r="B133" s="150" t="s">
        <v>653</v>
      </c>
      <c r="C133" s="151"/>
      <c r="D133" s="152"/>
      <c r="I133"/>
      <c r="J133" s="14"/>
      <c r="K133" s="33"/>
      <c r="L133" s="33"/>
      <c r="M133" s="33"/>
      <c r="N133" s="33"/>
      <c r="O133" s="70"/>
    </row>
    <row r="134" spans="1:18" s="64" customFormat="1" ht="38.25" x14ac:dyDescent="0.2">
      <c r="B134" s="146" t="s">
        <v>654</v>
      </c>
      <c r="C134" s="146"/>
      <c r="D134" s="65" t="s">
        <v>131</v>
      </c>
      <c r="I134"/>
      <c r="J134" s="14"/>
      <c r="K134" s="33"/>
      <c r="L134" s="33"/>
      <c r="M134" s="33"/>
      <c r="N134" s="33"/>
      <c r="O134" s="70"/>
    </row>
    <row r="135" spans="1:18" s="64" customFormat="1" x14ac:dyDescent="0.2">
      <c r="B135" s="147" t="s">
        <v>655</v>
      </c>
      <c r="C135" s="147"/>
      <c r="D135" s="66"/>
      <c r="I135"/>
      <c r="J135" s="14"/>
      <c r="K135" s="33"/>
      <c r="L135" s="33"/>
      <c r="M135" s="33"/>
      <c r="N135" s="33"/>
      <c r="O135" s="70"/>
    </row>
    <row r="136" spans="1:18" s="64" customFormat="1" x14ac:dyDescent="0.2">
      <c r="B136" s="147"/>
      <c r="C136" s="147"/>
      <c r="D136" s="67"/>
      <c r="I136"/>
      <c r="J136"/>
      <c r="K136" s="33"/>
      <c r="L136" s="33"/>
      <c r="M136" s="33"/>
      <c r="N136" s="33"/>
      <c r="O136" s="70"/>
    </row>
    <row r="137" spans="1:18" s="64" customFormat="1" x14ac:dyDescent="0.2">
      <c r="B137" s="147" t="s">
        <v>656</v>
      </c>
      <c r="C137" s="147"/>
      <c r="D137" s="68">
        <v>6.7744223327064033</v>
      </c>
      <c r="I137"/>
      <c r="J137"/>
      <c r="K137" s="33"/>
      <c r="L137" s="33"/>
      <c r="M137" s="33"/>
      <c r="N137" s="33"/>
      <c r="O137" s="70"/>
    </row>
    <row r="138" spans="1:18" s="64" customFormat="1" x14ac:dyDescent="0.2">
      <c r="B138" s="147"/>
      <c r="C138" s="147"/>
      <c r="D138" s="67"/>
      <c r="I138"/>
      <c r="J138" s="14"/>
      <c r="K138" s="33"/>
      <c r="L138" s="33"/>
      <c r="M138" s="33"/>
      <c r="N138" s="33"/>
      <c r="O138" s="70"/>
    </row>
    <row r="139" spans="1:18" s="64" customFormat="1" x14ac:dyDescent="0.2">
      <c r="B139" s="147" t="s">
        <v>657</v>
      </c>
      <c r="C139" s="147"/>
      <c r="D139" s="68">
        <v>3.485897389922723</v>
      </c>
      <c r="I139"/>
      <c r="J139" s="14"/>
      <c r="K139" s="33"/>
      <c r="L139" s="33"/>
      <c r="M139" s="33"/>
      <c r="N139" s="33"/>
      <c r="O139" s="70"/>
    </row>
    <row r="140" spans="1:18" s="64" customFormat="1" x14ac:dyDescent="0.2">
      <c r="B140" s="147" t="s">
        <v>658</v>
      </c>
      <c r="C140" s="147"/>
      <c r="D140" s="68">
        <v>4.6111971364640931</v>
      </c>
      <c r="I140"/>
      <c r="J140" s="14"/>
      <c r="K140" s="33"/>
      <c r="L140" s="33"/>
      <c r="M140" s="33"/>
      <c r="N140" s="33"/>
      <c r="O140" s="70"/>
    </row>
    <row r="141" spans="1:18" s="64" customFormat="1" x14ac:dyDescent="0.2">
      <c r="B141" s="147"/>
      <c r="C141" s="147"/>
      <c r="D141" s="67"/>
      <c r="I141"/>
      <c r="J141" s="14"/>
      <c r="K141" s="33"/>
      <c r="L141" s="33"/>
      <c r="M141" s="33"/>
      <c r="N141" s="33"/>
      <c r="O141" s="70"/>
      <c r="R141"/>
    </row>
    <row r="142" spans="1:18" s="64" customFormat="1" ht="13.5" customHeight="1" x14ac:dyDescent="0.2">
      <c r="B142" s="147" t="s">
        <v>659</v>
      </c>
      <c r="C142" s="147"/>
      <c r="D142" s="69" t="s">
        <v>664</v>
      </c>
      <c r="I142"/>
      <c r="J142" s="14"/>
      <c r="K142" s="33"/>
      <c r="L142" s="33"/>
      <c r="M142" s="33"/>
      <c r="N142" s="33"/>
      <c r="O142" s="70"/>
    </row>
    <row r="143" spans="1:18" s="64" customFormat="1" x14ac:dyDescent="0.2">
      <c r="B143" s="158" t="s">
        <v>660</v>
      </c>
      <c r="C143" s="160"/>
      <c r="D143" s="159"/>
      <c r="I143"/>
      <c r="J143" s="14"/>
      <c r="K143" s="33"/>
      <c r="L143" s="33"/>
      <c r="M143" s="33"/>
      <c r="N143" s="33"/>
      <c r="O143" s="70"/>
      <c r="R143"/>
    </row>
    <row r="144" spans="1:18" x14ac:dyDescent="0.2">
      <c r="J144" s="14"/>
    </row>
    <row r="145" spans="2:10" x14ac:dyDescent="0.2">
      <c r="B145" s="72" t="s">
        <v>661</v>
      </c>
    </row>
    <row r="146" spans="2:10" ht="5.25" customHeight="1" x14ac:dyDescent="0.2"/>
    <row r="147" spans="2:10" ht="168" customHeight="1" x14ac:dyDescent="0.2"/>
    <row r="150" spans="2:10" x14ac:dyDescent="0.2">
      <c r="B150" s="72" t="s">
        <v>662</v>
      </c>
      <c r="C150" s="73"/>
      <c r="D150" s="72"/>
    </row>
    <row r="151" spans="2:10" x14ac:dyDescent="0.2">
      <c r="B151" s="72" t="s">
        <v>665</v>
      </c>
      <c r="D151" s="72"/>
    </row>
    <row r="153" spans="2:10" x14ac:dyDescent="0.2">
      <c r="J153" s="14"/>
    </row>
    <row r="154" spans="2:10" x14ac:dyDescent="0.2">
      <c r="J154" s="14"/>
    </row>
    <row r="155" spans="2:10" x14ac:dyDescent="0.2">
      <c r="J155" s="14"/>
    </row>
    <row r="168" customFormat="1" ht="13.9" customHeight="1" x14ac:dyDescent="0.2"/>
    <row r="169" customFormat="1" ht="13.9" customHeight="1" x14ac:dyDescent="0.2"/>
    <row r="170" customFormat="1" ht="13.9" customHeight="1" x14ac:dyDescent="0.2"/>
    <row r="171" customFormat="1" ht="13.9" customHeight="1" x14ac:dyDescent="0.2"/>
    <row r="172" customFormat="1" ht="13.9" customHeight="1" x14ac:dyDescent="0.2"/>
    <row r="173" customFormat="1" ht="13.9" customHeight="1" x14ac:dyDescent="0.2"/>
    <row r="174" customFormat="1" ht="13.9" customHeight="1" x14ac:dyDescent="0.2"/>
    <row r="175" customFormat="1" ht="13.9" customHeight="1" x14ac:dyDescent="0.2"/>
    <row r="176" customFormat="1" ht="13.9" customHeight="1" x14ac:dyDescent="0.2"/>
  </sheetData>
  <mergeCells count="25">
    <mergeCell ref="B140:C140"/>
    <mergeCell ref="B141:C141"/>
    <mergeCell ref="B142:C142"/>
    <mergeCell ref="B143:D143"/>
    <mergeCell ref="B119:C119"/>
    <mergeCell ref="B133:D133"/>
    <mergeCell ref="B137:C137"/>
    <mergeCell ref="B138:C138"/>
    <mergeCell ref="B139:C139"/>
    <mergeCell ref="B131:C131"/>
    <mergeCell ref="B130:C130"/>
    <mergeCell ref="B134:C134"/>
    <mergeCell ref="B135:C135"/>
    <mergeCell ref="B136:C136"/>
    <mergeCell ref="A1:H1"/>
    <mergeCell ref="A2:H2"/>
    <mergeCell ref="A3:H3"/>
    <mergeCell ref="B112:H112"/>
    <mergeCell ref="B113:H113"/>
    <mergeCell ref="B114:H114"/>
    <mergeCell ref="B116:D116"/>
    <mergeCell ref="B117:C117"/>
    <mergeCell ref="B118:C118"/>
    <mergeCell ref="B129:C129"/>
    <mergeCell ref="B127:C127"/>
  </mergeCells>
  <hyperlinks>
    <hyperlink ref="I1" location="Index!B2" display="Index" xr:uid="{7E526EB0-2442-48ED-B044-41B5D94770E6}"/>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06F8D-6CD2-4AF4-816D-62F0806B5007}">
  <sheetPr>
    <outlinePr summaryBelow="0" summaryRight="0"/>
  </sheetPr>
  <dimension ref="A1:Q175"/>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0.7109375" bestFit="1" customWidth="1"/>
    <col min="5" max="5" width="9.42578125" bestFit="1" customWidth="1"/>
    <col min="6" max="6" width="10.140625" bestFit="1" customWidth="1"/>
    <col min="7" max="7" width="14" bestFit="1" customWidth="1"/>
    <col min="8" max="8" width="10.42578125" customWidth="1"/>
  </cols>
  <sheetData>
    <row r="1" spans="1:9" ht="15" x14ac:dyDescent="0.2">
      <c r="A1" s="157" t="s">
        <v>0</v>
      </c>
      <c r="B1" s="157"/>
      <c r="C1" s="157"/>
      <c r="D1" s="157"/>
      <c r="E1" s="157"/>
      <c r="F1" s="157"/>
      <c r="G1" s="157"/>
      <c r="H1" s="157"/>
      <c r="I1" s="1" t="s">
        <v>632</v>
      </c>
    </row>
    <row r="2" spans="1:9" ht="15" x14ac:dyDescent="0.2">
      <c r="A2" s="157" t="s">
        <v>163</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18"/>
      <c r="B28" s="18"/>
      <c r="C28" s="19" t="s">
        <v>11</v>
      </c>
      <c r="D28" s="18"/>
      <c r="E28" s="18" t="s">
        <v>12</v>
      </c>
      <c r="F28" s="20" t="s">
        <v>13</v>
      </c>
      <c r="G28" s="21">
        <v>0</v>
      </c>
      <c r="H28" s="17" t="s">
        <v>12</v>
      </c>
    </row>
    <row r="29" spans="1:8" x14ac:dyDescent="0.2">
      <c r="A29" s="18"/>
      <c r="B29" s="18"/>
      <c r="C29" s="22"/>
      <c r="D29" s="18"/>
      <c r="E29" s="18"/>
      <c r="F29" s="23"/>
      <c r="G29" s="23"/>
      <c r="H29" s="17" t="s">
        <v>12</v>
      </c>
    </row>
    <row r="30" spans="1:8" x14ac:dyDescent="0.2">
      <c r="A30" s="18"/>
      <c r="B30" s="18"/>
      <c r="C30" s="19" t="s">
        <v>79</v>
      </c>
      <c r="D30" s="18"/>
      <c r="E30" s="18"/>
      <c r="F30" s="18"/>
      <c r="G30" s="18"/>
      <c r="H30" s="17" t="s">
        <v>12</v>
      </c>
    </row>
    <row r="31" spans="1:8" x14ac:dyDescent="0.2">
      <c r="A31" s="18"/>
      <c r="B31" s="18"/>
      <c r="C31" s="19" t="s">
        <v>11</v>
      </c>
      <c r="D31" s="18"/>
      <c r="E31" s="18" t="s">
        <v>12</v>
      </c>
      <c r="F31" s="20" t="s">
        <v>13</v>
      </c>
      <c r="G31" s="21">
        <v>0</v>
      </c>
      <c r="H31" s="17" t="s">
        <v>12</v>
      </c>
    </row>
    <row r="32" spans="1:8" x14ac:dyDescent="0.2">
      <c r="A32" s="18"/>
      <c r="B32" s="18"/>
      <c r="C32" s="22"/>
      <c r="D32" s="18"/>
      <c r="E32" s="18"/>
      <c r="F32" s="23"/>
      <c r="G32" s="23"/>
      <c r="H32" s="17" t="s">
        <v>12</v>
      </c>
    </row>
    <row r="33" spans="1:8" x14ac:dyDescent="0.2">
      <c r="A33" s="18"/>
      <c r="B33" s="18"/>
      <c r="C33" s="19" t="s">
        <v>80</v>
      </c>
      <c r="D33" s="18"/>
      <c r="E33" s="18"/>
      <c r="F33" s="18"/>
      <c r="G33" s="18"/>
      <c r="H33" s="17" t="s">
        <v>12</v>
      </c>
    </row>
    <row r="34" spans="1:8" x14ac:dyDescent="0.2">
      <c r="A34" s="25">
        <v>1</v>
      </c>
      <c r="B34" s="26" t="s">
        <v>164</v>
      </c>
      <c r="C34" s="26" t="s">
        <v>165</v>
      </c>
      <c r="D34" s="26" t="s">
        <v>83</v>
      </c>
      <c r="E34" s="27">
        <v>5000000</v>
      </c>
      <c r="F34" s="28">
        <v>5076.3249999999998</v>
      </c>
      <c r="G34" s="29">
        <v>2.8827149999999999E-2</v>
      </c>
      <c r="H34" s="17">
        <v>5.8944000000000001</v>
      </c>
    </row>
    <row r="35" spans="1:8" x14ac:dyDescent="0.2">
      <c r="A35" s="25">
        <v>2</v>
      </c>
      <c r="B35" s="26" t="s">
        <v>166</v>
      </c>
      <c r="C35" s="26" t="s">
        <v>167</v>
      </c>
      <c r="D35" s="26" t="s">
        <v>83</v>
      </c>
      <c r="E35" s="27">
        <v>4000000</v>
      </c>
      <c r="F35" s="28">
        <v>4033.056</v>
      </c>
      <c r="G35" s="29">
        <v>2.290269E-2</v>
      </c>
      <c r="H35" s="17">
        <v>5.665</v>
      </c>
    </row>
    <row r="36" spans="1:8" x14ac:dyDescent="0.2">
      <c r="A36" s="25">
        <v>3</v>
      </c>
      <c r="B36" s="26" t="s">
        <v>168</v>
      </c>
      <c r="C36" s="26" t="s">
        <v>169</v>
      </c>
      <c r="D36" s="26" t="s">
        <v>83</v>
      </c>
      <c r="E36" s="27">
        <v>2500000</v>
      </c>
      <c r="F36" s="28">
        <v>2531.8674999999998</v>
      </c>
      <c r="G36" s="29">
        <v>1.4377829999999999E-2</v>
      </c>
      <c r="H36" s="17">
        <v>5.8944000000000001</v>
      </c>
    </row>
    <row r="37" spans="1:8" x14ac:dyDescent="0.2">
      <c r="A37" s="18"/>
      <c r="B37" s="18"/>
      <c r="C37" s="19" t="s">
        <v>11</v>
      </c>
      <c r="D37" s="18"/>
      <c r="E37" s="18" t="s">
        <v>12</v>
      </c>
      <c r="F37" s="24">
        <v>11641.2485</v>
      </c>
      <c r="G37" s="21">
        <v>6.6107669999999993E-2</v>
      </c>
      <c r="H37" s="17" t="s">
        <v>12</v>
      </c>
    </row>
    <row r="38" spans="1:8" x14ac:dyDescent="0.2">
      <c r="A38" s="18"/>
      <c r="B38" s="18"/>
      <c r="C38" s="22"/>
      <c r="D38" s="18"/>
      <c r="E38" s="18"/>
      <c r="F38" s="23"/>
      <c r="G38" s="23"/>
      <c r="H38" s="17" t="s">
        <v>12</v>
      </c>
    </row>
    <row r="39" spans="1:8" x14ac:dyDescent="0.2">
      <c r="A39" s="18"/>
      <c r="B39" s="18"/>
      <c r="C39" s="19" t="s">
        <v>102</v>
      </c>
      <c r="D39" s="18"/>
      <c r="E39" s="18"/>
      <c r="F39" s="23"/>
      <c r="G39" s="23"/>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103</v>
      </c>
      <c r="D42" s="18"/>
      <c r="E42" s="18"/>
      <c r="F42" s="24">
        <v>11641.2485</v>
      </c>
      <c r="G42" s="21">
        <v>6.6107669999999993E-2</v>
      </c>
      <c r="H42" s="17" t="s">
        <v>12</v>
      </c>
    </row>
    <row r="43" spans="1:8" x14ac:dyDescent="0.2">
      <c r="A43" s="18"/>
      <c r="B43" s="18"/>
      <c r="C43" s="22"/>
      <c r="D43" s="18"/>
      <c r="E43" s="18"/>
      <c r="F43" s="23"/>
      <c r="G43" s="23"/>
      <c r="H43" s="17" t="s">
        <v>12</v>
      </c>
    </row>
    <row r="44" spans="1:8" x14ac:dyDescent="0.2">
      <c r="A44" s="18"/>
      <c r="B44" s="18"/>
      <c r="C44" s="19" t="s">
        <v>104</v>
      </c>
      <c r="D44" s="18"/>
      <c r="E44" s="18"/>
      <c r="F44" s="23"/>
      <c r="G44" s="23"/>
      <c r="H44" s="17" t="s">
        <v>12</v>
      </c>
    </row>
    <row r="45" spans="1:8" x14ac:dyDescent="0.2">
      <c r="A45" s="18"/>
      <c r="B45" s="18"/>
      <c r="C45" s="19" t="s">
        <v>105</v>
      </c>
      <c r="D45" s="18"/>
      <c r="E45" s="18"/>
      <c r="F45" s="23"/>
      <c r="G45" s="23"/>
      <c r="H45" s="17" t="s">
        <v>12</v>
      </c>
    </row>
    <row r="46" spans="1:8" x14ac:dyDescent="0.2">
      <c r="A46" s="25">
        <v>1</v>
      </c>
      <c r="B46" s="26" t="s">
        <v>161</v>
      </c>
      <c r="C46" s="26" t="s">
        <v>162</v>
      </c>
      <c r="D46" s="26" t="s">
        <v>160</v>
      </c>
      <c r="E46" s="27">
        <v>2200</v>
      </c>
      <c r="F46" s="28">
        <v>10698.291999999999</v>
      </c>
      <c r="G46" s="29">
        <v>6.0752849999999997E-2</v>
      </c>
      <c r="H46" s="17">
        <v>6.0549999999999997</v>
      </c>
    </row>
    <row r="47" spans="1:8" x14ac:dyDescent="0.2">
      <c r="A47" s="25">
        <v>2</v>
      </c>
      <c r="B47" s="26" t="s">
        <v>170</v>
      </c>
      <c r="C47" s="26" t="s">
        <v>171</v>
      </c>
      <c r="D47" s="26" t="s">
        <v>160</v>
      </c>
      <c r="E47" s="27">
        <v>1500</v>
      </c>
      <c r="F47" s="28">
        <v>7295.9925000000003</v>
      </c>
      <c r="G47" s="29">
        <v>4.1432070000000001E-2</v>
      </c>
      <c r="H47" s="17">
        <v>6.0750000000000002</v>
      </c>
    </row>
    <row r="48" spans="1:8" x14ac:dyDescent="0.2">
      <c r="A48" s="25">
        <v>3</v>
      </c>
      <c r="B48" s="26" t="s">
        <v>172</v>
      </c>
      <c r="C48" s="26" t="s">
        <v>173</v>
      </c>
      <c r="D48" s="26" t="s">
        <v>174</v>
      </c>
      <c r="E48" s="27">
        <v>1000</v>
      </c>
      <c r="F48" s="28">
        <v>4903.8500000000004</v>
      </c>
      <c r="G48" s="29">
        <v>2.78477E-2</v>
      </c>
      <c r="H48" s="17">
        <v>6.0650000000000004</v>
      </c>
    </row>
    <row r="49" spans="1:8" ht="25.5" x14ac:dyDescent="0.2">
      <c r="A49" s="25">
        <v>4</v>
      </c>
      <c r="B49" s="26" t="s">
        <v>175</v>
      </c>
      <c r="C49" s="26" t="s">
        <v>176</v>
      </c>
      <c r="D49" s="26" t="s">
        <v>160</v>
      </c>
      <c r="E49" s="27">
        <v>1000</v>
      </c>
      <c r="F49" s="28">
        <v>4894.95</v>
      </c>
      <c r="G49" s="29">
        <v>2.7797160000000001E-2</v>
      </c>
      <c r="H49" s="17">
        <v>6.12</v>
      </c>
    </row>
    <row r="50" spans="1:8" x14ac:dyDescent="0.2">
      <c r="A50" s="25">
        <v>5</v>
      </c>
      <c r="B50" s="26" t="s">
        <v>177</v>
      </c>
      <c r="C50" s="26" t="s">
        <v>178</v>
      </c>
      <c r="D50" s="26" t="s">
        <v>160</v>
      </c>
      <c r="E50" s="27">
        <v>1000</v>
      </c>
      <c r="F50" s="28">
        <v>4894.4449999999997</v>
      </c>
      <c r="G50" s="29">
        <v>2.7794300000000001E-2</v>
      </c>
      <c r="H50" s="17">
        <v>6.15</v>
      </c>
    </row>
    <row r="51" spans="1:8" x14ac:dyDescent="0.2">
      <c r="A51" s="25">
        <v>6</v>
      </c>
      <c r="B51" s="26" t="s">
        <v>179</v>
      </c>
      <c r="C51" s="26" t="s">
        <v>180</v>
      </c>
      <c r="D51" s="26" t="s">
        <v>160</v>
      </c>
      <c r="E51" s="27">
        <v>1000</v>
      </c>
      <c r="F51" s="28">
        <v>4873.4049999999997</v>
      </c>
      <c r="G51" s="29">
        <v>2.7674810000000001E-2</v>
      </c>
      <c r="H51" s="17">
        <v>6.0780000000000003</v>
      </c>
    </row>
    <row r="52" spans="1:8" ht="25.5" x14ac:dyDescent="0.2">
      <c r="A52" s="25">
        <v>7</v>
      </c>
      <c r="B52" s="26" t="s">
        <v>181</v>
      </c>
      <c r="C52" s="26" t="s">
        <v>182</v>
      </c>
      <c r="D52" s="26" t="s">
        <v>160</v>
      </c>
      <c r="E52" s="27">
        <v>1000</v>
      </c>
      <c r="F52" s="28">
        <v>4869.08</v>
      </c>
      <c r="G52" s="29">
        <v>2.7650250000000001E-2</v>
      </c>
      <c r="H52" s="17">
        <v>6.1340000000000003</v>
      </c>
    </row>
    <row r="53" spans="1:8" x14ac:dyDescent="0.2">
      <c r="A53" s="25">
        <v>8</v>
      </c>
      <c r="B53" s="26" t="s">
        <v>183</v>
      </c>
      <c r="C53" s="26" t="s">
        <v>184</v>
      </c>
      <c r="D53" s="26" t="s">
        <v>160</v>
      </c>
      <c r="E53" s="27">
        <v>1000</v>
      </c>
      <c r="F53" s="28">
        <v>4868.7250000000004</v>
      </c>
      <c r="G53" s="29">
        <v>2.7648240000000001E-2</v>
      </c>
      <c r="H53" s="17">
        <v>6.0750999999999999</v>
      </c>
    </row>
    <row r="54" spans="1:8" x14ac:dyDescent="0.2">
      <c r="A54" s="25">
        <v>9</v>
      </c>
      <c r="B54" s="26" t="s">
        <v>185</v>
      </c>
      <c r="C54" s="26" t="s">
        <v>186</v>
      </c>
      <c r="D54" s="26" t="s">
        <v>160</v>
      </c>
      <c r="E54" s="27">
        <v>1000</v>
      </c>
      <c r="F54" s="28">
        <v>4863.6499999999996</v>
      </c>
      <c r="G54" s="29">
        <v>2.7619419999999999E-2</v>
      </c>
      <c r="H54" s="17">
        <v>6.0549999999999997</v>
      </c>
    </row>
    <row r="55" spans="1:8" x14ac:dyDescent="0.2">
      <c r="A55" s="25">
        <v>10</v>
      </c>
      <c r="B55" s="26" t="s">
        <v>187</v>
      </c>
      <c r="C55" s="26" t="s">
        <v>188</v>
      </c>
      <c r="D55" s="26" t="s">
        <v>160</v>
      </c>
      <c r="E55" s="27">
        <v>1000</v>
      </c>
      <c r="F55" s="28">
        <v>4740.25</v>
      </c>
      <c r="G55" s="29">
        <v>2.6918660000000001E-2</v>
      </c>
      <c r="H55" s="17">
        <v>6.3901000000000003</v>
      </c>
    </row>
    <row r="56" spans="1:8" x14ac:dyDescent="0.2">
      <c r="A56" s="25">
        <v>11</v>
      </c>
      <c r="B56" s="26" t="s">
        <v>189</v>
      </c>
      <c r="C56" s="26" t="s">
        <v>190</v>
      </c>
      <c r="D56" s="26" t="s">
        <v>160</v>
      </c>
      <c r="E56" s="27">
        <v>1000</v>
      </c>
      <c r="F56" s="28">
        <v>4714.79</v>
      </c>
      <c r="G56" s="29">
        <v>2.6774079999999999E-2</v>
      </c>
      <c r="H56" s="17">
        <v>6.4</v>
      </c>
    </row>
    <row r="57" spans="1:8" x14ac:dyDescent="0.2">
      <c r="A57" s="25">
        <v>12</v>
      </c>
      <c r="B57" s="26" t="s">
        <v>191</v>
      </c>
      <c r="C57" s="26" t="s">
        <v>192</v>
      </c>
      <c r="D57" s="26" t="s">
        <v>160</v>
      </c>
      <c r="E57" s="27">
        <v>900</v>
      </c>
      <c r="F57" s="28">
        <v>4371.5249999999996</v>
      </c>
      <c r="G57" s="29">
        <v>2.4824769999999999E-2</v>
      </c>
      <c r="H57" s="17">
        <v>6.0949999999999998</v>
      </c>
    </row>
    <row r="58" spans="1:8" x14ac:dyDescent="0.2">
      <c r="A58" s="25">
        <v>13</v>
      </c>
      <c r="B58" s="26" t="s">
        <v>193</v>
      </c>
      <c r="C58" s="26" t="s">
        <v>194</v>
      </c>
      <c r="D58" s="26" t="s">
        <v>160</v>
      </c>
      <c r="E58" s="27">
        <v>800</v>
      </c>
      <c r="F58" s="28">
        <v>3902.8919999999998</v>
      </c>
      <c r="G58" s="29">
        <v>2.2163519999999999E-2</v>
      </c>
      <c r="H58" s="17">
        <v>6.0949999999999998</v>
      </c>
    </row>
    <row r="59" spans="1:8" ht="25.5" x14ac:dyDescent="0.2">
      <c r="A59" s="25">
        <v>14</v>
      </c>
      <c r="B59" s="26" t="s">
        <v>195</v>
      </c>
      <c r="C59" s="26" t="s">
        <v>196</v>
      </c>
      <c r="D59" s="26" t="s">
        <v>160</v>
      </c>
      <c r="E59" s="27">
        <v>800</v>
      </c>
      <c r="F59" s="28">
        <v>3902.5039999999999</v>
      </c>
      <c r="G59" s="29">
        <v>2.2161320000000002E-2</v>
      </c>
      <c r="H59" s="17">
        <v>6.12</v>
      </c>
    </row>
    <row r="60" spans="1:8" x14ac:dyDescent="0.2">
      <c r="A60" s="25">
        <v>15</v>
      </c>
      <c r="B60" s="26" t="s">
        <v>197</v>
      </c>
      <c r="C60" s="26" t="s">
        <v>198</v>
      </c>
      <c r="D60" s="26" t="s">
        <v>160</v>
      </c>
      <c r="E60" s="27">
        <v>700</v>
      </c>
      <c r="F60" s="28">
        <v>3401.4119999999998</v>
      </c>
      <c r="G60" s="29">
        <v>1.9315740000000001E-2</v>
      </c>
      <c r="H60" s="17">
        <v>6.08</v>
      </c>
    </row>
    <row r="61" spans="1:8" x14ac:dyDescent="0.2">
      <c r="A61" s="25">
        <v>16</v>
      </c>
      <c r="B61" s="26" t="s">
        <v>199</v>
      </c>
      <c r="C61" s="26" t="s">
        <v>200</v>
      </c>
      <c r="D61" s="26" t="s">
        <v>160</v>
      </c>
      <c r="E61" s="27">
        <v>600</v>
      </c>
      <c r="F61" s="28">
        <v>2938.3290000000002</v>
      </c>
      <c r="G61" s="29">
        <v>1.6686019999999999E-2</v>
      </c>
      <c r="H61" s="17">
        <v>6.0800999999999998</v>
      </c>
    </row>
    <row r="62" spans="1:8" x14ac:dyDescent="0.2">
      <c r="A62" s="25">
        <v>17</v>
      </c>
      <c r="B62" s="26" t="s">
        <v>201</v>
      </c>
      <c r="C62" s="26" t="s">
        <v>202</v>
      </c>
      <c r="D62" s="26" t="s">
        <v>160</v>
      </c>
      <c r="E62" s="27">
        <v>500</v>
      </c>
      <c r="F62" s="28">
        <v>2473.6574999999998</v>
      </c>
      <c r="G62" s="29">
        <v>1.4047270000000001E-2</v>
      </c>
      <c r="H62" s="17">
        <v>5.98</v>
      </c>
    </row>
    <row r="63" spans="1:8" x14ac:dyDescent="0.2">
      <c r="A63" s="25">
        <v>18</v>
      </c>
      <c r="B63" s="26" t="s">
        <v>203</v>
      </c>
      <c r="C63" s="26" t="s">
        <v>204</v>
      </c>
      <c r="D63" s="26" t="s">
        <v>160</v>
      </c>
      <c r="E63" s="27">
        <v>500</v>
      </c>
      <c r="F63" s="28">
        <v>2449.0500000000002</v>
      </c>
      <c r="G63" s="29">
        <v>1.390753E-2</v>
      </c>
      <c r="H63" s="17">
        <v>6.0750000000000002</v>
      </c>
    </row>
    <row r="64" spans="1:8" x14ac:dyDescent="0.2">
      <c r="A64" s="25">
        <v>19</v>
      </c>
      <c r="B64" s="26" t="s">
        <v>205</v>
      </c>
      <c r="C64" s="26" t="s">
        <v>206</v>
      </c>
      <c r="D64" s="26" t="s">
        <v>160</v>
      </c>
      <c r="E64" s="27">
        <v>500</v>
      </c>
      <c r="F64" s="28">
        <v>2448.65</v>
      </c>
      <c r="G64" s="29">
        <v>1.3905249999999999E-2</v>
      </c>
      <c r="H64" s="17">
        <v>6.0750000000000002</v>
      </c>
    </row>
    <row r="65" spans="1:8" x14ac:dyDescent="0.2">
      <c r="A65" s="25">
        <v>20</v>
      </c>
      <c r="B65" s="26" t="s">
        <v>207</v>
      </c>
      <c r="C65" s="26" t="s">
        <v>208</v>
      </c>
      <c r="D65" s="26" t="s">
        <v>160</v>
      </c>
      <c r="E65" s="27">
        <v>500</v>
      </c>
      <c r="F65" s="28">
        <v>2443.2575000000002</v>
      </c>
      <c r="G65" s="29">
        <v>1.3874630000000001E-2</v>
      </c>
      <c r="H65" s="17">
        <v>6.0549999999999997</v>
      </c>
    </row>
    <row r="66" spans="1:8" ht="25.5" x14ac:dyDescent="0.2">
      <c r="A66" s="25">
        <v>21</v>
      </c>
      <c r="B66" s="26" t="s">
        <v>209</v>
      </c>
      <c r="C66" s="26" t="s">
        <v>210</v>
      </c>
      <c r="D66" s="26" t="s">
        <v>160</v>
      </c>
      <c r="E66" s="27">
        <v>500</v>
      </c>
      <c r="F66" s="28">
        <v>2443.0025000000001</v>
      </c>
      <c r="G66" s="29">
        <v>1.3873180000000001E-2</v>
      </c>
      <c r="H66" s="17">
        <v>6.1265999999999998</v>
      </c>
    </row>
    <row r="67" spans="1:8" x14ac:dyDescent="0.2">
      <c r="A67" s="25">
        <v>22</v>
      </c>
      <c r="B67" s="26" t="s">
        <v>211</v>
      </c>
      <c r="C67" s="26" t="s">
        <v>212</v>
      </c>
      <c r="D67" s="26" t="s">
        <v>160</v>
      </c>
      <c r="E67" s="27">
        <v>500</v>
      </c>
      <c r="F67" s="28">
        <v>2440.4025000000001</v>
      </c>
      <c r="G67" s="29">
        <v>1.385842E-2</v>
      </c>
      <c r="H67" s="17">
        <v>6.1475</v>
      </c>
    </row>
    <row r="68" spans="1:8" x14ac:dyDescent="0.2">
      <c r="A68" s="25">
        <v>23</v>
      </c>
      <c r="B68" s="26" t="s">
        <v>213</v>
      </c>
      <c r="C68" s="26" t="s">
        <v>214</v>
      </c>
      <c r="D68" s="26" t="s">
        <v>160</v>
      </c>
      <c r="E68" s="27">
        <v>500</v>
      </c>
      <c r="F68" s="28">
        <v>2439.6975000000002</v>
      </c>
      <c r="G68" s="29">
        <v>1.3854419999999999E-2</v>
      </c>
      <c r="H68" s="17">
        <v>6.0549999999999997</v>
      </c>
    </row>
    <row r="69" spans="1:8" x14ac:dyDescent="0.2">
      <c r="A69" s="25">
        <v>24</v>
      </c>
      <c r="B69" s="26" t="s">
        <v>215</v>
      </c>
      <c r="C69" s="26" t="s">
        <v>216</v>
      </c>
      <c r="D69" s="26" t="s">
        <v>160</v>
      </c>
      <c r="E69" s="27">
        <v>500</v>
      </c>
      <c r="F69" s="28">
        <v>2434.1799999999998</v>
      </c>
      <c r="G69" s="29">
        <v>1.382308E-2</v>
      </c>
      <c r="H69" s="17">
        <v>6.0549999999999997</v>
      </c>
    </row>
    <row r="70" spans="1:8" x14ac:dyDescent="0.2">
      <c r="A70" s="25">
        <v>25</v>
      </c>
      <c r="B70" s="26" t="s">
        <v>217</v>
      </c>
      <c r="C70" s="26" t="s">
        <v>218</v>
      </c>
      <c r="D70" s="26" t="s">
        <v>160</v>
      </c>
      <c r="E70" s="27">
        <v>500</v>
      </c>
      <c r="F70" s="28">
        <v>2433.9699999999998</v>
      </c>
      <c r="G70" s="29">
        <v>1.382189E-2</v>
      </c>
      <c r="H70" s="17">
        <v>6.0750000000000002</v>
      </c>
    </row>
    <row r="71" spans="1:8" x14ac:dyDescent="0.2">
      <c r="A71" s="25">
        <v>26</v>
      </c>
      <c r="B71" s="26" t="s">
        <v>219</v>
      </c>
      <c r="C71" s="26" t="s">
        <v>220</v>
      </c>
      <c r="D71" s="26" t="s">
        <v>160</v>
      </c>
      <c r="E71" s="27">
        <v>500</v>
      </c>
      <c r="F71" s="28">
        <v>2404.4699999999998</v>
      </c>
      <c r="G71" s="29">
        <v>1.3654370000000001E-2</v>
      </c>
      <c r="H71" s="17">
        <v>6.3051000000000004</v>
      </c>
    </row>
    <row r="72" spans="1:8" x14ac:dyDescent="0.2">
      <c r="A72" s="25">
        <v>27</v>
      </c>
      <c r="B72" s="26" t="s">
        <v>221</v>
      </c>
      <c r="C72" s="26" t="s">
        <v>222</v>
      </c>
      <c r="D72" s="26" t="s">
        <v>160</v>
      </c>
      <c r="E72" s="27">
        <v>500</v>
      </c>
      <c r="F72" s="28">
        <v>2395.25</v>
      </c>
      <c r="G72" s="29">
        <v>1.3602009999999999E-2</v>
      </c>
      <c r="H72" s="17">
        <v>6.3094000000000001</v>
      </c>
    </row>
    <row r="73" spans="1:8" x14ac:dyDescent="0.2">
      <c r="A73" s="25">
        <v>28</v>
      </c>
      <c r="B73" s="26" t="s">
        <v>223</v>
      </c>
      <c r="C73" s="26" t="s">
        <v>224</v>
      </c>
      <c r="D73" s="26" t="s">
        <v>160</v>
      </c>
      <c r="E73" s="27">
        <v>300</v>
      </c>
      <c r="F73" s="28">
        <v>1471.7535</v>
      </c>
      <c r="G73" s="29">
        <v>8.3577100000000008E-3</v>
      </c>
      <c r="H73" s="17">
        <v>6.1449999999999996</v>
      </c>
    </row>
    <row r="74" spans="1:8" x14ac:dyDescent="0.2">
      <c r="A74" s="25">
        <v>29</v>
      </c>
      <c r="B74" s="26" t="s">
        <v>225</v>
      </c>
      <c r="C74" s="26" t="s">
        <v>226</v>
      </c>
      <c r="D74" s="26" t="s">
        <v>160</v>
      </c>
      <c r="E74" s="27">
        <v>300</v>
      </c>
      <c r="F74" s="28">
        <v>1464.4155000000001</v>
      </c>
      <c r="G74" s="29">
        <v>8.3160400000000002E-3</v>
      </c>
      <c r="H74" s="17">
        <v>6.0750000000000002</v>
      </c>
    </row>
    <row r="75" spans="1:8" x14ac:dyDescent="0.2">
      <c r="A75" s="25">
        <v>30</v>
      </c>
      <c r="B75" s="26" t="s">
        <v>158</v>
      </c>
      <c r="C75" s="26" t="s">
        <v>159</v>
      </c>
      <c r="D75" s="26" t="s">
        <v>160</v>
      </c>
      <c r="E75" s="27">
        <v>300</v>
      </c>
      <c r="F75" s="28">
        <v>1462.6334999999999</v>
      </c>
      <c r="G75" s="29">
        <v>8.3059199999999996E-3</v>
      </c>
      <c r="H75" s="17">
        <v>6.0549999999999997</v>
      </c>
    </row>
    <row r="76" spans="1:8" x14ac:dyDescent="0.2">
      <c r="A76" s="25">
        <v>31</v>
      </c>
      <c r="B76" s="26" t="s">
        <v>227</v>
      </c>
      <c r="C76" s="26" t="s">
        <v>228</v>
      </c>
      <c r="D76" s="26" t="s">
        <v>160</v>
      </c>
      <c r="E76" s="27">
        <v>200</v>
      </c>
      <c r="F76" s="28">
        <v>979.07299999999998</v>
      </c>
      <c r="G76" s="29">
        <v>5.5599000000000004E-3</v>
      </c>
      <c r="H76" s="17">
        <v>6.0951000000000004</v>
      </c>
    </row>
    <row r="77" spans="1:8" x14ac:dyDescent="0.2">
      <c r="A77" s="18"/>
      <c r="B77" s="18"/>
      <c r="C77" s="19" t="s">
        <v>11</v>
      </c>
      <c r="D77" s="18"/>
      <c r="E77" s="18" t="s">
        <v>12</v>
      </c>
      <c r="F77" s="24">
        <v>112317.5545</v>
      </c>
      <c r="G77" s="21">
        <v>0.63782253</v>
      </c>
      <c r="H77" s="17" t="s">
        <v>12</v>
      </c>
    </row>
    <row r="78" spans="1:8" x14ac:dyDescent="0.2">
      <c r="A78" s="18"/>
      <c r="B78" s="18"/>
      <c r="C78" s="22"/>
      <c r="D78" s="18"/>
      <c r="E78" s="18"/>
      <c r="F78" s="23"/>
      <c r="G78" s="23"/>
      <c r="H78" s="17" t="s">
        <v>12</v>
      </c>
    </row>
    <row r="79" spans="1:8" x14ac:dyDescent="0.2">
      <c r="A79" s="18"/>
      <c r="B79" s="18"/>
      <c r="C79" s="19" t="s">
        <v>106</v>
      </c>
      <c r="D79" s="18"/>
      <c r="E79" s="18"/>
      <c r="F79" s="23"/>
      <c r="G79" s="23"/>
      <c r="H79" s="17" t="s">
        <v>12</v>
      </c>
    </row>
    <row r="80" spans="1:8" x14ac:dyDescent="0.2">
      <c r="A80" s="25">
        <v>1</v>
      </c>
      <c r="B80" s="26" t="s">
        <v>229</v>
      </c>
      <c r="C80" s="26" t="s">
        <v>230</v>
      </c>
      <c r="D80" s="26" t="s">
        <v>160</v>
      </c>
      <c r="E80" s="27">
        <v>1000</v>
      </c>
      <c r="F80" s="28">
        <v>4881.63</v>
      </c>
      <c r="G80" s="29">
        <v>2.7721519999999999E-2</v>
      </c>
      <c r="H80" s="17">
        <v>6.7050999999999998</v>
      </c>
    </row>
    <row r="81" spans="1:8" x14ac:dyDescent="0.2">
      <c r="A81" s="25">
        <v>2</v>
      </c>
      <c r="B81" s="26" t="s">
        <v>231</v>
      </c>
      <c r="C81" s="26" t="s">
        <v>232</v>
      </c>
      <c r="D81" s="26" t="s">
        <v>160</v>
      </c>
      <c r="E81" s="27">
        <v>1000</v>
      </c>
      <c r="F81" s="28">
        <v>4862.8450000000003</v>
      </c>
      <c r="G81" s="29">
        <v>2.761485E-2</v>
      </c>
      <c r="H81" s="17">
        <v>6.6849999999999996</v>
      </c>
    </row>
    <row r="82" spans="1:8" x14ac:dyDescent="0.2">
      <c r="A82" s="25">
        <v>3</v>
      </c>
      <c r="B82" s="26" t="s">
        <v>233</v>
      </c>
      <c r="C82" s="26" t="s">
        <v>234</v>
      </c>
      <c r="D82" s="26" t="s">
        <v>160</v>
      </c>
      <c r="E82" s="27">
        <v>1000</v>
      </c>
      <c r="F82" s="28">
        <v>4857.8</v>
      </c>
      <c r="G82" s="29">
        <v>2.7586200000000002E-2</v>
      </c>
      <c r="H82" s="17">
        <v>6.2850999999999999</v>
      </c>
    </row>
    <row r="83" spans="1:8" x14ac:dyDescent="0.2">
      <c r="A83" s="25">
        <v>4</v>
      </c>
      <c r="B83" s="26" t="s">
        <v>235</v>
      </c>
      <c r="C83" s="26" t="s">
        <v>236</v>
      </c>
      <c r="D83" s="26" t="s">
        <v>160</v>
      </c>
      <c r="E83" s="27">
        <v>1000</v>
      </c>
      <c r="F83" s="28">
        <v>4849.0649999999996</v>
      </c>
      <c r="G83" s="29">
        <v>2.753659E-2</v>
      </c>
      <c r="H83" s="17">
        <v>6.97</v>
      </c>
    </row>
    <row r="84" spans="1:8" x14ac:dyDescent="0.2">
      <c r="A84" s="25">
        <v>5</v>
      </c>
      <c r="B84" s="26" t="s">
        <v>237</v>
      </c>
      <c r="C84" s="26" t="s">
        <v>238</v>
      </c>
      <c r="D84" s="26" t="s">
        <v>160</v>
      </c>
      <c r="E84" s="27">
        <v>800</v>
      </c>
      <c r="F84" s="28">
        <v>3890.3319999999999</v>
      </c>
      <c r="G84" s="29">
        <v>2.2092199999999999E-2</v>
      </c>
      <c r="H84" s="17">
        <v>6.7251000000000003</v>
      </c>
    </row>
    <row r="85" spans="1:8" x14ac:dyDescent="0.2">
      <c r="A85" s="25">
        <v>6</v>
      </c>
      <c r="B85" s="26" t="s">
        <v>239</v>
      </c>
      <c r="C85" s="26" t="s">
        <v>240</v>
      </c>
      <c r="D85" s="26" t="s">
        <v>160</v>
      </c>
      <c r="E85" s="27">
        <v>700</v>
      </c>
      <c r="F85" s="28">
        <v>3448.4625000000001</v>
      </c>
      <c r="G85" s="29">
        <v>1.9582929999999998E-2</v>
      </c>
      <c r="H85" s="17">
        <v>6.6524999999999999</v>
      </c>
    </row>
    <row r="86" spans="1:8" x14ac:dyDescent="0.2">
      <c r="A86" s="25">
        <v>7</v>
      </c>
      <c r="B86" s="26" t="s">
        <v>241</v>
      </c>
      <c r="C86" s="26" t="s">
        <v>242</v>
      </c>
      <c r="D86" s="26" t="s">
        <v>160</v>
      </c>
      <c r="E86" s="27">
        <v>700</v>
      </c>
      <c r="F86" s="28">
        <v>3404.3204999999998</v>
      </c>
      <c r="G86" s="29">
        <v>1.933226E-2</v>
      </c>
      <c r="H86" s="17">
        <v>6.8849999999999998</v>
      </c>
    </row>
    <row r="87" spans="1:8" ht="25.5" x14ac:dyDescent="0.2">
      <c r="A87" s="25">
        <v>8</v>
      </c>
      <c r="B87" s="26" t="s">
        <v>243</v>
      </c>
      <c r="C87" s="26" t="s">
        <v>244</v>
      </c>
      <c r="D87" s="26" t="s">
        <v>160</v>
      </c>
      <c r="E87" s="27">
        <v>700</v>
      </c>
      <c r="F87" s="28">
        <v>3347.3159999999998</v>
      </c>
      <c r="G87" s="29">
        <v>1.9008549999999999E-2</v>
      </c>
      <c r="H87" s="17">
        <v>7.0250000000000004</v>
      </c>
    </row>
    <row r="88" spans="1:8" x14ac:dyDescent="0.2">
      <c r="A88" s="25">
        <v>9</v>
      </c>
      <c r="B88" s="26" t="s">
        <v>245</v>
      </c>
      <c r="C88" s="26" t="s">
        <v>246</v>
      </c>
      <c r="D88" s="26" t="s">
        <v>160</v>
      </c>
      <c r="E88" s="27">
        <v>500</v>
      </c>
      <c r="F88" s="28">
        <v>2441.9299999999998</v>
      </c>
      <c r="G88" s="29">
        <v>1.386709E-2</v>
      </c>
      <c r="H88" s="17">
        <v>6.2</v>
      </c>
    </row>
    <row r="89" spans="1:8" x14ac:dyDescent="0.2">
      <c r="A89" s="25">
        <v>10</v>
      </c>
      <c r="B89" s="26" t="s">
        <v>247</v>
      </c>
      <c r="C89" s="26" t="s">
        <v>248</v>
      </c>
      <c r="D89" s="26" t="s">
        <v>160</v>
      </c>
      <c r="E89" s="27">
        <v>500</v>
      </c>
      <c r="F89" s="28">
        <v>2433.2024999999999</v>
      </c>
      <c r="G89" s="29">
        <v>1.381753E-2</v>
      </c>
      <c r="H89" s="17">
        <v>6.7251000000000003</v>
      </c>
    </row>
    <row r="90" spans="1:8" x14ac:dyDescent="0.2">
      <c r="A90" s="25">
        <v>11</v>
      </c>
      <c r="B90" s="26" t="s">
        <v>249</v>
      </c>
      <c r="C90" s="26" t="s">
        <v>250</v>
      </c>
      <c r="D90" s="26" t="s">
        <v>160</v>
      </c>
      <c r="E90" s="27">
        <v>500</v>
      </c>
      <c r="F90" s="28">
        <v>2428.6475</v>
      </c>
      <c r="G90" s="29">
        <v>1.3791670000000001E-2</v>
      </c>
      <c r="H90" s="17">
        <v>7.2949999999999999</v>
      </c>
    </row>
    <row r="91" spans="1:8" x14ac:dyDescent="0.2">
      <c r="A91" s="25">
        <v>12</v>
      </c>
      <c r="B91" s="26" t="s">
        <v>251</v>
      </c>
      <c r="C91" s="26" t="s">
        <v>252</v>
      </c>
      <c r="D91" s="26" t="s">
        <v>160</v>
      </c>
      <c r="E91" s="27">
        <v>500</v>
      </c>
      <c r="F91" s="28">
        <v>2398.2075</v>
      </c>
      <c r="G91" s="29">
        <v>1.36188E-2</v>
      </c>
      <c r="H91" s="17">
        <v>6.8551000000000002</v>
      </c>
    </row>
    <row r="92" spans="1:8" x14ac:dyDescent="0.2">
      <c r="A92" s="25">
        <v>13</v>
      </c>
      <c r="B92" s="26" t="s">
        <v>253</v>
      </c>
      <c r="C92" s="26" t="s">
        <v>254</v>
      </c>
      <c r="D92" s="26" t="s">
        <v>160</v>
      </c>
      <c r="E92" s="27">
        <v>500</v>
      </c>
      <c r="F92" s="28">
        <v>2391.6774999999998</v>
      </c>
      <c r="G92" s="29">
        <v>1.358172E-2</v>
      </c>
      <c r="H92" s="17">
        <v>7.0949999999999998</v>
      </c>
    </row>
    <row r="93" spans="1:8" ht="25.5" x14ac:dyDescent="0.2">
      <c r="A93" s="25">
        <v>14</v>
      </c>
      <c r="B93" s="26" t="s">
        <v>255</v>
      </c>
      <c r="C93" s="26" t="s">
        <v>256</v>
      </c>
      <c r="D93" s="26" t="s">
        <v>160</v>
      </c>
      <c r="E93" s="27">
        <v>400</v>
      </c>
      <c r="F93" s="28">
        <v>1950.4760000000001</v>
      </c>
      <c r="G93" s="29">
        <v>1.1076249999999999E-2</v>
      </c>
      <c r="H93" s="17">
        <v>6.8650000000000002</v>
      </c>
    </row>
    <row r="94" spans="1:8" ht="25.5" x14ac:dyDescent="0.2">
      <c r="A94" s="25">
        <v>15</v>
      </c>
      <c r="B94" s="26" t="s">
        <v>257</v>
      </c>
      <c r="C94" s="26" t="s">
        <v>258</v>
      </c>
      <c r="D94" s="26" t="s">
        <v>160</v>
      </c>
      <c r="E94" s="27">
        <v>300</v>
      </c>
      <c r="F94" s="28">
        <v>1487.9504999999999</v>
      </c>
      <c r="G94" s="29">
        <v>8.4496899999999993E-3</v>
      </c>
      <c r="H94" s="17">
        <v>6.7175000000000002</v>
      </c>
    </row>
    <row r="95" spans="1:8" x14ac:dyDescent="0.2">
      <c r="A95" s="25">
        <v>16</v>
      </c>
      <c r="B95" s="26" t="s">
        <v>259</v>
      </c>
      <c r="C95" s="26" t="s">
        <v>260</v>
      </c>
      <c r="D95" s="26" t="s">
        <v>160</v>
      </c>
      <c r="E95" s="27">
        <v>300</v>
      </c>
      <c r="F95" s="28">
        <v>1462.5840000000001</v>
      </c>
      <c r="G95" s="29">
        <v>8.3056399999999996E-3</v>
      </c>
      <c r="H95" s="17">
        <v>7.2949999999999999</v>
      </c>
    </row>
    <row r="96" spans="1:8" ht="25.5" x14ac:dyDescent="0.2">
      <c r="A96" s="25">
        <v>17</v>
      </c>
      <c r="B96" s="26" t="s">
        <v>261</v>
      </c>
      <c r="C96" s="26" t="s">
        <v>262</v>
      </c>
      <c r="D96" s="26" t="s">
        <v>160</v>
      </c>
      <c r="E96" s="27">
        <v>100</v>
      </c>
      <c r="F96" s="28">
        <v>478.54</v>
      </c>
      <c r="G96" s="29">
        <v>2.7175099999999998E-3</v>
      </c>
      <c r="H96" s="17">
        <v>7.0250000000000004</v>
      </c>
    </row>
    <row r="97" spans="1:8" x14ac:dyDescent="0.2">
      <c r="A97" s="18"/>
      <c r="B97" s="18"/>
      <c r="C97" s="19" t="s">
        <v>11</v>
      </c>
      <c r="D97" s="18"/>
      <c r="E97" s="18" t="s">
        <v>12</v>
      </c>
      <c r="F97" s="24">
        <v>51014.986499999999</v>
      </c>
      <c r="G97" s="21">
        <v>0.28970099999999999</v>
      </c>
      <c r="H97" s="17" t="s">
        <v>12</v>
      </c>
    </row>
    <row r="98" spans="1:8" x14ac:dyDescent="0.2">
      <c r="A98" s="18"/>
      <c r="B98" s="18"/>
      <c r="C98" s="22"/>
      <c r="D98" s="18"/>
      <c r="E98" s="18"/>
      <c r="F98" s="23"/>
      <c r="G98" s="23"/>
      <c r="H98" s="17" t="s">
        <v>12</v>
      </c>
    </row>
    <row r="99" spans="1:8" x14ac:dyDescent="0.2">
      <c r="A99" s="18"/>
      <c r="B99" s="18"/>
      <c r="C99" s="19" t="s">
        <v>107</v>
      </c>
      <c r="D99" s="18"/>
      <c r="E99" s="18"/>
      <c r="F99" s="23"/>
      <c r="G99" s="23"/>
      <c r="H99" s="17" t="s">
        <v>12</v>
      </c>
    </row>
    <row r="100" spans="1:8" x14ac:dyDescent="0.2">
      <c r="A100" s="25">
        <v>1</v>
      </c>
      <c r="B100" s="26" t="s">
        <v>263</v>
      </c>
      <c r="C100" s="26" t="s">
        <v>264</v>
      </c>
      <c r="D100" s="26" t="s">
        <v>83</v>
      </c>
      <c r="E100" s="27">
        <v>10000000</v>
      </c>
      <c r="F100" s="28">
        <v>9947.02</v>
      </c>
      <c r="G100" s="29">
        <v>5.648657E-2</v>
      </c>
      <c r="H100" s="17">
        <v>5.4</v>
      </c>
    </row>
    <row r="101" spans="1:8" x14ac:dyDescent="0.2">
      <c r="A101" s="25">
        <v>2</v>
      </c>
      <c r="B101" s="26" t="s">
        <v>265</v>
      </c>
      <c r="C101" s="26" t="s">
        <v>266</v>
      </c>
      <c r="D101" s="26" t="s">
        <v>83</v>
      </c>
      <c r="E101" s="27">
        <v>3300000</v>
      </c>
      <c r="F101" s="28">
        <v>3237.8973000000001</v>
      </c>
      <c r="G101" s="29">
        <v>1.8387190000000001E-2</v>
      </c>
      <c r="H101" s="17">
        <v>5.5125000000000002</v>
      </c>
    </row>
    <row r="102" spans="1:8" x14ac:dyDescent="0.2">
      <c r="A102" s="25">
        <v>3</v>
      </c>
      <c r="B102" s="26" t="s">
        <v>267</v>
      </c>
      <c r="C102" s="26" t="s">
        <v>268</v>
      </c>
      <c r="D102" s="26" t="s">
        <v>83</v>
      </c>
      <c r="E102" s="27">
        <v>2500000</v>
      </c>
      <c r="F102" s="28">
        <v>2447.5825</v>
      </c>
      <c r="G102" s="29">
        <v>1.3899190000000001E-2</v>
      </c>
      <c r="H102" s="17">
        <v>5.5049999999999999</v>
      </c>
    </row>
    <row r="103" spans="1:8" x14ac:dyDescent="0.2">
      <c r="A103" s="18"/>
      <c r="B103" s="18"/>
      <c r="C103" s="19" t="s">
        <v>11</v>
      </c>
      <c r="D103" s="18"/>
      <c r="E103" s="18" t="s">
        <v>12</v>
      </c>
      <c r="F103" s="24">
        <v>15632.4998</v>
      </c>
      <c r="G103" s="21">
        <v>8.8772950000000003E-2</v>
      </c>
      <c r="H103" s="17" t="s">
        <v>12</v>
      </c>
    </row>
    <row r="104" spans="1:8" x14ac:dyDescent="0.2">
      <c r="A104" s="18"/>
      <c r="B104" s="18"/>
      <c r="C104" s="22"/>
      <c r="D104" s="18"/>
      <c r="E104" s="18"/>
      <c r="F104" s="23"/>
      <c r="G104" s="23"/>
      <c r="H104" s="17" t="s">
        <v>12</v>
      </c>
    </row>
    <row r="105" spans="1:8" x14ac:dyDescent="0.2">
      <c r="A105" s="18"/>
      <c r="B105" s="18"/>
      <c r="C105" s="19" t="s">
        <v>108</v>
      </c>
      <c r="D105" s="18"/>
      <c r="E105" s="18"/>
      <c r="F105" s="23"/>
      <c r="G105" s="23"/>
      <c r="H105" s="17" t="s">
        <v>12</v>
      </c>
    </row>
    <row r="106" spans="1:8" x14ac:dyDescent="0.2">
      <c r="A106" s="25">
        <v>1</v>
      </c>
      <c r="B106" s="26"/>
      <c r="C106" s="26" t="s">
        <v>109</v>
      </c>
      <c r="D106" s="26"/>
      <c r="E106" s="30"/>
      <c r="F106" s="28">
        <v>26142.992001046001</v>
      </c>
      <c r="G106" s="29">
        <v>0.14845933</v>
      </c>
      <c r="H106" s="17">
        <v>5.51</v>
      </c>
    </row>
    <row r="107" spans="1:8" x14ac:dyDescent="0.2">
      <c r="A107" s="18"/>
      <c r="B107" s="18"/>
      <c r="C107" s="19" t="s">
        <v>11</v>
      </c>
      <c r="D107" s="18"/>
      <c r="E107" s="18" t="s">
        <v>12</v>
      </c>
      <c r="F107" s="24">
        <v>26142.992001046001</v>
      </c>
      <c r="G107" s="21">
        <v>0.14845933</v>
      </c>
      <c r="H107" s="17" t="s">
        <v>12</v>
      </c>
    </row>
    <row r="108" spans="1:8" x14ac:dyDescent="0.2">
      <c r="A108" s="18"/>
      <c r="B108" s="18"/>
      <c r="C108" s="22"/>
      <c r="D108" s="18"/>
      <c r="E108" s="18"/>
      <c r="F108" s="23"/>
      <c r="G108" s="23"/>
      <c r="H108" s="17" t="s">
        <v>12</v>
      </c>
    </row>
    <row r="109" spans="1:8" x14ac:dyDescent="0.2">
      <c r="A109" s="18"/>
      <c r="B109" s="18"/>
      <c r="C109" s="19" t="s">
        <v>110</v>
      </c>
      <c r="D109" s="18"/>
      <c r="E109" s="18"/>
      <c r="F109" s="24">
        <v>205108.03280104601</v>
      </c>
      <c r="G109" s="21">
        <v>1.1647558099999999</v>
      </c>
      <c r="H109" s="17" t="s">
        <v>12</v>
      </c>
    </row>
    <row r="110" spans="1:8" x14ac:dyDescent="0.2">
      <c r="A110" s="18"/>
      <c r="B110" s="18"/>
      <c r="C110" s="23"/>
      <c r="D110" s="18"/>
      <c r="E110" s="18"/>
      <c r="F110" s="18"/>
      <c r="G110" s="18"/>
      <c r="H110" s="17" t="s">
        <v>12</v>
      </c>
    </row>
    <row r="111" spans="1:8" x14ac:dyDescent="0.2">
      <c r="A111" s="18"/>
      <c r="B111" s="18"/>
      <c r="C111" s="19" t="s">
        <v>111</v>
      </c>
      <c r="D111" s="18"/>
      <c r="E111" s="18"/>
      <c r="F111" s="18"/>
      <c r="G111" s="18"/>
      <c r="H111" s="17" t="s">
        <v>12</v>
      </c>
    </row>
    <row r="112" spans="1:8" x14ac:dyDescent="0.2">
      <c r="A112" s="18"/>
      <c r="B112" s="18"/>
      <c r="C112" s="19" t="s">
        <v>112</v>
      </c>
      <c r="D112" s="18"/>
      <c r="E112" s="18"/>
      <c r="F112" s="18"/>
      <c r="G112" s="18"/>
      <c r="H112" s="17" t="s">
        <v>12</v>
      </c>
    </row>
    <row r="113" spans="1:17" x14ac:dyDescent="0.2">
      <c r="A113" s="18"/>
      <c r="B113" s="18"/>
      <c r="C113" s="19" t="s">
        <v>11</v>
      </c>
      <c r="D113" s="18"/>
      <c r="E113" s="18" t="s">
        <v>12</v>
      </c>
      <c r="F113" s="20" t="s">
        <v>13</v>
      </c>
      <c r="G113" s="21">
        <v>0</v>
      </c>
      <c r="H113" s="17" t="s">
        <v>12</v>
      </c>
    </row>
    <row r="114" spans="1:17" x14ac:dyDescent="0.2">
      <c r="A114" s="15"/>
      <c r="B114" s="15"/>
      <c r="C114" s="31"/>
      <c r="D114" s="15"/>
      <c r="E114" s="15"/>
      <c r="F114" s="32"/>
      <c r="G114" s="32"/>
      <c r="H114" s="17" t="s">
        <v>12</v>
      </c>
    </row>
    <row r="115" spans="1:17" x14ac:dyDescent="0.2">
      <c r="A115" s="15"/>
      <c r="B115" s="15"/>
      <c r="C115" s="16" t="s">
        <v>646</v>
      </c>
      <c r="D115" s="15"/>
      <c r="E115" s="15"/>
      <c r="F115" s="32"/>
      <c r="G115" s="32"/>
      <c r="H115" s="17"/>
      <c r="K115" s="33"/>
      <c r="L115" s="33"/>
      <c r="M115" s="33"/>
      <c r="N115" s="33"/>
      <c r="O115" s="34"/>
      <c r="P115" s="34"/>
      <c r="Q115" s="34"/>
    </row>
    <row r="116" spans="1:17" x14ac:dyDescent="0.2">
      <c r="A116" s="35">
        <v>1</v>
      </c>
      <c r="B116" s="36" t="s">
        <v>113</v>
      </c>
      <c r="C116" s="36" t="s">
        <v>114</v>
      </c>
      <c r="D116" s="36"/>
      <c r="E116" s="37">
        <v>3208.866</v>
      </c>
      <c r="F116" s="38">
        <v>365.34654548899999</v>
      </c>
      <c r="G116" s="39">
        <v>2.07471E-3</v>
      </c>
      <c r="H116" s="17"/>
    </row>
    <row r="117" spans="1:17" x14ac:dyDescent="0.2">
      <c r="A117" s="15"/>
      <c r="B117" s="15"/>
      <c r="C117" s="16" t="s">
        <v>11</v>
      </c>
      <c r="D117" s="15"/>
      <c r="E117" s="15" t="s">
        <v>12</v>
      </c>
      <c r="F117" s="40">
        <f>SUM(F116)</f>
        <v>365.34654548899999</v>
      </c>
      <c r="G117" s="41">
        <f>SUM(G116)</f>
        <v>2.07471E-3</v>
      </c>
      <c r="H117" s="17"/>
    </row>
    <row r="118" spans="1:17" x14ac:dyDescent="0.2">
      <c r="A118" s="15"/>
      <c r="B118" s="15"/>
      <c r="C118" s="31"/>
      <c r="D118" s="15"/>
      <c r="E118" s="15"/>
      <c r="F118" s="32"/>
      <c r="G118" s="32"/>
      <c r="H118" s="17" t="s">
        <v>12</v>
      </c>
    </row>
    <row r="119" spans="1:17" x14ac:dyDescent="0.2">
      <c r="A119" s="18"/>
      <c r="B119" s="18"/>
      <c r="C119" s="19" t="s">
        <v>115</v>
      </c>
      <c r="D119" s="18"/>
      <c r="E119" s="18"/>
      <c r="F119" s="18"/>
      <c r="G119" s="18"/>
      <c r="H119" s="17" t="s">
        <v>12</v>
      </c>
    </row>
    <row r="120" spans="1:17" x14ac:dyDescent="0.2">
      <c r="A120" s="18"/>
      <c r="B120" s="18"/>
      <c r="C120" s="19" t="s">
        <v>116</v>
      </c>
      <c r="D120" s="18"/>
      <c r="E120" s="18"/>
      <c r="F120" s="18"/>
      <c r="G120" s="18"/>
      <c r="H120" s="17" t="s">
        <v>12</v>
      </c>
    </row>
    <row r="121" spans="1:17" x14ac:dyDescent="0.2">
      <c r="A121" s="18"/>
      <c r="B121" s="18"/>
      <c r="C121" s="19" t="s">
        <v>11</v>
      </c>
      <c r="D121" s="18"/>
      <c r="E121" s="18" t="s">
        <v>12</v>
      </c>
      <c r="F121" s="20" t="s">
        <v>13</v>
      </c>
      <c r="G121" s="21">
        <v>0</v>
      </c>
      <c r="H121" s="17" t="s">
        <v>12</v>
      </c>
    </row>
    <row r="122" spans="1:17" x14ac:dyDescent="0.2">
      <c r="A122" s="18"/>
      <c r="B122" s="18"/>
      <c r="C122" s="22"/>
      <c r="D122" s="18"/>
      <c r="E122" s="18"/>
      <c r="F122" s="23"/>
      <c r="G122" s="23"/>
      <c r="H122" s="17" t="s">
        <v>12</v>
      </c>
    </row>
    <row r="123" spans="1:17" x14ac:dyDescent="0.2">
      <c r="A123" s="18"/>
      <c r="B123" s="18"/>
      <c r="C123" s="19" t="s">
        <v>117</v>
      </c>
      <c r="D123" s="18"/>
      <c r="E123" s="18"/>
      <c r="F123" s="23"/>
      <c r="G123" s="23"/>
      <c r="H123" s="17" t="s">
        <v>12</v>
      </c>
    </row>
    <row r="124" spans="1:17" x14ac:dyDescent="0.2">
      <c r="A124" s="18"/>
      <c r="B124" s="18"/>
      <c r="C124" s="19" t="s">
        <v>11</v>
      </c>
      <c r="D124" s="18"/>
      <c r="E124" s="18" t="s">
        <v>12</v>
      </c>
      <c r="F124" s="20" t="s">
        <v>13</v>
      </c>
      <c r="G124" s="21">
        <v>0</v>
      </c>
      <c r="H124" s="17" t="s">
        <v>12</v>
      </c>
    </row>
    <row r="125" spans="1:17" x14ac:dyDescent="0.2">
      <c r="A125" s="18"/>
      <c r="B125" s="18"/>
      <c r="C125" s="22"/>
      <c r="D125" s="18"/>
      <c r="E125" s="18"/>
      <c r="F125" s="23"/>
      <c r="G125" s="23"/>
      <c r="H125" s="17" t="s">
        <v>12</v>
      </c>
    </row>
    <row r="126" spans="1:17" x14ac:dyDescent="0.2">
      <c r="A126" s="30"/>
      <c r="B126" s="26"/>
      <c r="C126" s="26" t="s">
        <v>118</v>
      </c>
      <c r="D126" s="26"/>
      <c r="E126" s="30"/>
      <c r="F126" s="28">
        <v>-41019.317190050002</v>
      </c>
      <c r="G126" s="29">
        <v>-0.23293816000000001</v>
      </c>
      <c r="H126" s="17" t="s">
        <v>12</v>
      </c>
    </row>
    <row r="127" spans="1:17" x14ac:dyDescent="0.2">
      <c r="A127" s="22"/>
      <c r="B127" s="22"/>
      <c r="C127" s="19" t="s">
        <v>119</v>
      </c>
      <c r="D127" s="23"/>
      <c r="E127" s="23"/>
      <c r="F127" s="24">
        <v>176095.310656485</v>
      </c>
      <c r="G127" s="42">
        <v>1.00000003</v>
      </c>
      <c r="H127" s="17" t="s">
        <v>12</v>
      </c>
    </row>
    <row r="128" spans="1:17" x14ac:dyDescent="0.2">
      <c r="A128" s="43"/>
      <c r="B128" s="43"/>
      <c r="C128" s="43"/>
      <c r="D128" s="44"/>
      <c r="E128" s="44"/>
      <c r="F128" s="44"/>
      <c r="G128" s="44"/>
    </row>
    <row r="129" spans="1:9" x14ac:dyDescent="0.2">
      <c r="A129" s="45"/>
      <c r="B129" s="153" t="s">
        <v>647</v>
      </c>
      <c r="C129" s="153"/>
      <c r="D129" s="153"/>
      <c r="E129" s="153"/>
      <c r="F129" s="153"/>
      <c r="G129" s="153"/>
      <c r="H129" s="153"/>
    </row>
    <row r="130" spans="1:9" x14ac:dyDescent="0.2">
      <c r="A130" s="45"/>
      <c r="B130" s="153" t="s">
        <v>648</v>
      </c>
      <c r="C130" s="153"/>
      <c r="D130" s="153"/>
      <c r="E130" s="153"/>
      <c r="F130" s="153"/>
      <c r="G130" s="153"/>
      <c r="H130" s="153"/>
    </row>
    <row r="131" spans="1:9" x14ac:dyDescent="0.2">
      <c r="A131" s="45"/>
      <c r="B131" s="153" t="s">
        <v>649</v>
      </c>
      <c r="C131" s="153"/>
      <c r="D131" s="153"/>
      <c r="E131" s="153"/>
      <c r="F131" s="153"/>
      <c r="G131" s="153"/>
      <c r="H131" s="153"/>
    </row>
    <row r="132" spans="1:9" x14ac:dyDescent="0.2">
      <c r="A132" s="45"/>
      <c r="B132" s="163" t="s">
        <v>666</v>
      </c>
      <c r="C132" s="153"/>
      <c r="D132" s="153"/>
      <c r="E132" s="153"/>
      <c r="F132" s="153"/>
      <c r="G132" s="153"/>
      <c r="H132" s="153"/>
      <c r="I132" s="110"/>
    </row>
    <row r="133" spans="1:9" x14ac:dyDescent="0.2">
      <c r="A133" s="45"/>
      <c r="B133" s="45"/>
      <c r="C133" s="45"/>
      <c r="D133" s="47"/>
      <c r="E133" s="47"/>
      <c r="F133" s="47"/>
      <c r="G133" s="47"/>
    </row>
    <row r="134" spans="1:9" x14ac:dyDescent="0.2">
      <c r="A134" s="45"/>
      <c r="B134" s="154" t="s">
        <v>120</v>
      </c>
      <c r="C134" s="155"/>
      <c r="D134" s="156"/>
      <c r="E134" s="48"/>
      <c r="F134" s="47"/>
      <c r="G134" s="47"/>
    </row>
    <row r="135" spans="1:9" ht="27" customHeight="1" x14ac:dyDescent="0.2">
      <c r="A135" s="45"/>
      <c r="B135" s="148" t="s">
        <v>121</v>
      </c>
      <c r="C135" s="149"/>
      <c r="D135" s="16" t="s">
        <v>122</v>
      </c>
      <c r="E135" s="48"/>
      <c r="F135" s="47"/>
      <c r="G135" s="47"/>
    </row>
    <row r="136" spans="1:9" x14ac:dyDescent="0.2">
      <c r="A136" s="45"/>
      <c r="B136" s="148" t="s">
        <v>123</v>
      </c>
      <c r="C136" s="149"/>
      <c r="D136" s="16" t="s">
        <v>122</v>
      </c>
      <c r="E136" s="48"/>
      <c r="F136" s="47"/>
      <c r="G136" s="47"/>
    </row>
    <row r="137" spans="1:9" x14ac:dyDescent="0.2">
      <c r="A137" s="45"/>
      <c r="B137" s="148" t="s">
        <v>124</v>
      </c>
      <c r="C137" s="149"/>
      <c r="D137" s="32" t="s">
        <v>12</v>
      </c>
      <c r="E137" s="48"/>
      <c r="F137" s="47"/>
      <c r="G137" s="47"/>
    </row>
    <row r="138" spans="1:9" x14ac:dyDescent="0.2">
      <c r="A138" s="49"/>
      <c r="B138" s="50" t="s">
        <v>12</v>
      </c>
      <c r="C138" s="50" t="s">
        <v>650</v>
      </c>
      <c r="D138" s="50" t="s">
        <v>125</v>
      </c>
      <c r="E138" s="49"/>
      <c r="F138" s="49"/>
      <c r="G138" s="49"/>
    </row>
    <row r="139" spans="1:9" x14ac:dyDescent="0.2">
      <c r="A139" s="51"/>
      <c r="B139" s="52" t="s">
        <v>126</v>
      </c>
      <c r="C139" s="53">
        <v>45900</v>
      </c>
      <c r="D139" s="53">
        <v>45930</v>
      </c>
      <c r="E139" s="51"/>
      <c r="F139" s="51"/>
      <c r="G139" s="51"/>
    </row>
    <row r="140" spans="1:9" x14ac:dyDescent="0.2">
      <c r="A140" s="58"/>
      <c r="B140" s="36" t="s">
        <v>127</v>
      </c>
      <c r="C140" s="74">
        <v>15.2875</v>
      </c>
      <c r="D140" s="75">
        <v>15.362299999999999</v>
      </c>
      <c r="E140" s="58"/>
      <c r="F140" s="58"/>
      <c r="G140" s="58"/>
    </row>
    <row r="141" spans="1:9" ht="25.5" x14ac:dyDescent="0.2">
      <c r="A141" s="58"/>
      <c r="B141" s="36" t="s">
        <v>773</v>
      </c>
      <c r="C141" s="74">
        <v>11.415900000000001</v>
      </c>
      <c r="D141" s="75">
        <v>11.4717</v>
      </c>
      <c r="E141" s="58"/>
      <c r="F141" s="58"/>
      <c r="G141" s="58"/>
    </row>
    <row r="142" spans="1:9" x14ac:dyDescent="0.2">
      <c r="A142" s="58"/>
      <c r="B142" s="36" t="s">
        <v>128</v>
      </c>
      <c r="C142" s="74">
        <v>15.182600000000001</v>
      </c>
      <c r="D142" s="75">
        <v>15.2554</v>
      </c>
      <c r="E142" s="58"/>
      <c r="F142" s="58"/>
      <c r="G142" s="58"/>
    </row>
    <row r="143" spans="1:9" ht="25.5" x14ac:dyDescent="0.2">
      <c r="A143" s="58"/>
      <c r="B143" s="36" t="s">
        <v>774</v>
      </c>
      <c r="C143" s="74">
        <v>11.385300000000001</v>
      </c>
      <c r="D143" s="75">
        <v>11.4399</v>
      </c>
      <c r="E143" s="58"/>
      <c r="F143" s="58"/>
      <c r="G143" s="58"/>
    </row>
    <row r="144" spans="1:9" x14ac:dyDescent="0.2">
      <c r="A144" s="58"/>
      <c r="B144" s="58"/>
      <c r="C144" s="58"/>
      <c r="D144" s="58"/>
      <c r="E144" s="58"/>
      <c r="F144" s="58"/>
      <c r="G144" s="58"/>
    </row>
    <row r="145" spans="1:14" x14ac:dyDescent="0.2">
      <c r="A145" s="58"/>
      <c r="B145" s="144" t="s">
        <v>651</v>
      </c>
      <c r="C145" s="145"/>
      <c r="D145" s="19" t="s">
        <v>122</v>
      </c>
      <c r="E145" s="58"/>
      <c r="F145" s="58"/>
      <c r="G145" s="58"/>
    </row>
    <row r="146" spans="1:14" x14ac:dyDescent="0.2">
      <c r="A146" s="58"/>
      <c r="B146" s="63"/>
      <c r="C146" s="63"/>
      <c r="D146" s="63"/>
      <c r="E146" s="58"/>
      <c r="F146" s="58"/>
      <c r="G146" s="58"/>
    </row>
    <row r="147" spans="1:14" x14ac:dyDescent="0.2">
      <c r="A147" s="49"/>
      <c r="B147" s="148" t="s">
        <v>129</v>
      </c>
      <c r="C147" s="149"/>
      <c r="D147" s="16" t="s">
        <v>122</v>
      </c>
      <c r="E147" s="62"/>
      <c r="F147" s="49"/>
      <c r="G147" s="49"/>
      <c r="I147" s="110"/>
    </row>
    <row r="148" spans="1:14" x14ac:dyDescent="0.2">
      <c r="A148" s="49"/>
      <c r="B148" s="148" t="s">
        <v>130</v>
      </c>
      <c r="C148" s="149"/>
      <c r="D148" s="16" t="s">
        <v>122</v>
      </c>
      <c r="E148" s="62"/>
      <c r="F148" s="49"/>
      <c r="G148" s="49"/>
      <c r="I148" s="110"/>
    </row>
    <row r="149" spans="1:14" x14ac:dyDescent="0.2">
      <c r="A149" s="49"/>
      <c r="B149" s="148" t="s">
        <v>652</v>
      </c>
      <c r="C149" s="149"/>
      <c r="D149" s="16" t="s">
        <v>122</v>
      </c>
      <c r="E149" s="62"/>
      <c r="F149" s="49"/>
      <c r="G149" s="49"/>
      <c r="I149" s="110"/>
    </row>
    <row r="150" spans="1:14" x14ac:dyDescent="0.2">
      <c r="A150" s="63"/>
      <c r="B150" s="63"/>
      <c r="C150" s="63"/>
      <c r="D150" s="63"/>
      <c r="E150" s="63"/>
      <c r="F150" s="63"/>
      <c r="G150" s="63"/>
      <c r="I150" s="110"/>
    </row>
    <row r="151" spans="1:14" s="64" customFormat="1" x14ac:dyDescent="0.2">
      <c r="B151" s="150" t="s">
        <v>653</v>
      </c>
      <c r="C151" s="151"/>
      <c r="D151" s="152"/>
      <c r="I151" s="110"/>
      <c r="J151" s="33"/>
      <c r="K151" s="33"/>
      <c r="L151" s="33"/>
      <c r="M151" s="33"/>
      <c r="N151" s="70"/>
    </row>
    <row r="152" spans="1:14" s="64" customFormat="1" ht="51" x14ac:dyDescent="0.2">
      <c r="B152" s="161" t="s">
        <v>654</v>
      </c>
      <c r="C152" s="162"/>
      <c r="D152" s="65" t="s">
        <v>163</v>
      </c>
      <c r="I152" s="110"/>
      <c r="J152" s="33"/>
      <c r="K152" s="33"/>
      <c r="L152" s="33"/>
      <c r="M152" s="33"/>
      <c r="N152" s="70"/>
    </row>
    <row r="153" spans="1:14" s="64" customFormat="1" x14ac:dyDescent="0.2">
      <c r="B153" s="158" t="s">
        <v>655</v>
      </c>
      <c r="C153" s="159"/>
      <c r="D153" s="66"/>
      <c r="I153" s="110"/>
      <c r="J153" s="33"/>
      <c r="K153" s="33"/>
      <c r="L153" s="33"/>
      <c r="M153" s="33"/>
      <c r="N153" s="70"/>
    </row>
    <row r="154" spans="1:14" s="64" customFormat="1" x14ac:dyDescent="0.2">
      <c r="B154" s="158"/>
      <c r="C154" s="159"/>
      <c r="D154" s="67"/>
      <c r="I154" s="110"/>
      <c r="J154" s="33"/>
      <c r="K154" s="33"/>
      <c r="L154" s="33"/>
      <c r="M154" s="33"/>
      <c r="N154" s="70"/>
    </row>
    <row r="155" spans="1:14" s="64" customFormat="1" x14ac:dyDescent="0.2">
      <c r="B155" s="158" t="s">
        <v>656</v>
      </c>
      <c r="C155" s="164"/>
      <c r="D155" s="68">
        <v>6.2874634240665861</v>
      </c>
      <c r="I155" s="110"/>
      <c r="J155" s="33"/>
      <c r="K155" s="33"/>
      <c r="L155" s="33"/>
      <c r="M155" s="33"/>
      <c r="N155" s="70"/>
    </row>
    <row r="156" spans="1:14" s="64" customFormat="1" x14ac:dyDescent="0.2">
      <c r="B156" s="158"/>
      <c r="C156" s="159"/>
      <c r="D156" s="67"/>
      <c r="I156" s="110"/>
      <c r="J156" s="33"/>
      <c r="K156" s="33"/>
      <c r="L156" s="33"/>
      <c r="M156" s="33"/>
      <c r="N156" s="70"/>
    </row>
    <row r="157" spans="1:14" s="64" customFormat="1" x14ac:dyDescent="0.2">
      <c r="B157" s="158" t="s">
        <v>657</v>
      </c>
      <c r="C157" s="164"/>
      <c r="D157" s="68">
        <v>0.46967346675582256</v>
      </c>
      <c r="I157" s="110"/>
      <c r="J157" s="33"/>
      <c r="K157" s="33"/>
      <c r="L157" s="33"/>
      <c r="M157" s="33"/>
      <c r="N157" s="70"/>
    </row>
    <row r="158" spans="1:14" s="64" customFormat="1" x14ac:dyDescent="0.2">
      <c r="B158" s="158" t="s">
        <v>658</v>
      </c>
      <c r="C158" s="164"/>
      <c r="D158" s="68">
        <v>0.47081329425075047</v>
      </c>
      <c r="I158" s="110"/>
      <c r="J158" s="33"/>
      <c r="K158" s="33"/>
      <c r="L158" s="33"/>
      <c r="M158" s="33"/>
      <c r="N158" s="70"/>
    </row>
    <row r="159" spans="1:14" s="64" customFormat="1" x14ac:dyDescent="0.2">
      <c r="B159" s="158"/>
      <c r="C159" s="159"/>
      <c r="D159" s="67"/>
      <c r="I159" s="110"/>
      <c r="J159" s="33"/>
      <c r="K159" s="33"/>
      <c r="L159" s="33"/>
      <c r="M159" s="33"/>
      <c r="N159" s="70"/>
    </row>
    <row r="160" spans="1:14" s="64" customFormat="1" ht="14.25" customHeight="1" x14ac:dyDescent="0.2">
      <c r="B160" s="147" t="s">
        <v>659</v>
      </c>
      <c r="C160" s="147"/>
      <c r="D160" s="69" t="s">
        <v>664</v>
      </c>
      <c r="I160" s="110"/>
      <c r="J160" s="33"/>
      <c r="K160" s="33"/>
      <c r="L160" s="33"/>
      <c r="M160" s="33"/>
      <c r="N160" s="70"/>
    </row>
    <row r="161" spans="2:16" s="64" customFormat="1" x14ac:dyDescent="0.2">
      <c r="B161" s="158" t="s">
        <v>660</v>
      </c>
      <c r="C161" s="160"/>
      <c r="D161" s="159"/>
      <c r="I161" s="110"/>
      <c r="J161" s="33"/>
      <c r="K161" s="33"/>
      <c r="L161" s="33"/>
      <c r="M161" s="33"/>
      <c r="N161" s="70"/>
      <c r="O161"/>
      <c r="P161"/>
    </row>
    <row r="162" spans="2:16" x14ac:dyDescent="0.2">
      <c r="I162" s="110"/>
    </row>
    <row r="163" spans="2:16" x14ac:dyDescent="0.2">
      <c r="B163" s="72" t="s">
        <v>661</v>
      </c>
      <c r="I163" s="110"/>
    </row>
    <row r="164" spans="2:16" x14ac:dyDescent="0.2">
      <c r="I164" s="110"/>
    </row>
    <row r="165" spans="2:16" ht="153.75" customHeight="1" x14ac:dyDescent="0.2">
      <c r="I165" s="110"/>
    </row>
    <row r="166" spans="2:16" x14ac:dyDescent="0.2">
      <c r="I166" s="110"/>
    </row>
    <row r="167" spans="2:16" x14ac:dyDescent="0.2">
      <c r="I167" s="110"/>
    </row>
    <row r="168" spans="2:16" x14ac:dyDescent="0.2">
      <c r="B168" s="72" t="s">
        <v>662</v>
      </c>
      <c r="C168" s="73"/>
      <c r="D168" s="72"/>
      <c r="I168" s="110"/>
    </row>
    <row r="169" spans="2:16" x14ac:dyDescent="0.2">
      <c r="B169" s="72" t="s">
        <v>667</v>
      </c>
      <c r="C169" s="73"/>
      <c r="D169" s="72"/>
      <c r="I169" s="110"/>
    </row>
    <row r="170" spans="2:16" x14ac:dyDescent="0.2">
      <c r="D170" s="72"/>
      <c r="I170" s="110"/>
    </row>
    <row r="171" spans="2:16" ht="165" customHeight="1" x14ac:dyDescent="0.2">
      <c r="I171" s="110"/>
    </row>
    <row r="172" spans="2:16" x14ac:dyDescent="0.2">
      <c r="I172" s="110"/>
    </row>
    <row r="173" spans="2:16" x14ac:dyDescent="0.2">
      <c r="I173" s="110"/>
    </row>
    <row r="174" spans="2:16" x14ac:dyDescent="0.2">
      <c r="I174" s="110"/>
    </row>
    <row r="175" spans="2:16" x14ac:dyDescent="0.2">
      <c r="I175" s="110"/>
    </row>
  </sheetData>
  <mergeCells count="26">
    <mergeCell ref="B159:C159"/>
    <mergeCell ref="B160:C160"/>
    <mergeCell ref="B161:D161"/>
    <mergeCell ref="B154:C154"/>
    <mergeCell ref="B155:C155"/>
    <mergeCell ref="B156:C156"/>
    <mergeCell ref="B157:C157"/>
    <mergeCell ref="B158:C158"/>
    <mergeCell ref="A1:H1"/>
    <mergeCell ref="A2:H2"/>
    <mergeCell ref="A3:H3"/>
    <mergeCell ref="B129:H129"/>
    <mergeCell ref="B130:H130"/>
    <mergeCell ref="B131:H131"/>
    <mergeCell ref="B134:D134"/>
    <mergeCell ref="B135:C135"/>
    <mergeCell ref="B136:C136"/>
    <mergeCell ref="B137:C137"/>
    <mergeCell ref="B132:H132"/>
    <mergeCell ref="B152:C152"/>
    <mergeCell ref="B153:C153"/>
    <mergeCell ref="B147:C147"/>
    <mergeCell ref="B148:C148"/>
    <mergeCell ref="B145:C145"/>
    <mergeCell ref="B149:C149"/>
    <mergeCell ref="B151:D151"/>
  </mergeCells>
  <hyperlinks>
    <hyperlink ref="I1" location="Index!B2" display="Index" xr:uid="{F3FC90F6-982E-41E0-A7E4-19339B24759C}"/>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2D516-64B9-4838-9DF1-66FB5D00D8BE}">
  <sheetPr>
    <outlinePr summaryBelow="0" summaryRight="0"/>
  </sheetPr>
  <dimension ref="A1:T193"/>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1.85546875" customWidth="1"/>
    <col min="5" max="5" width="9.42578125" bestFit="1" customWidth="1"/>
    <col min="6" max="6" width="10.140625" bestFit="1" customWidth="1"/>
    <col min="7" max="7" width="13" customWidth="1"/>
    <col min="8" max="8" width="9.140625" customWidth="1"/>
  </cols>
  <sheetData>
    <row r="1" spans="1:9" ht="15" x14ac:dyDescent="0.2">
      <c r="A1" s="157" t="s">
        <v>0</v>
      </c>
      <c r="B1" s="157"/>
      <c r="C1" s="157"/>
      <c r="D1" s="157"/>
      <c r="E1" s="157"/>
      <c r="F1" s="157"/>
      <c r="G1" s="157"/>
      <c r="H1" s="157"/>
      <c r="I1" s="1" t="s">
        <v>632</v>
      </c>
    </row>
    <row r="2" spans="1:9" ht="15" x14ac:dyDescent="0.2">
      <c r="A2" s="157" t="s">
        <v>269</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270</v>
      </c>
      <c r="C28" s="26" t="s">
        <v>271</v>
      </c>
      <c r="D28" s="26" t="s">
        <v>23</v>
      </c>
      <c r="E28" s="27">
        <v>250</v>
      </c>
      <c r="F28" s="28">
        <v>2491.5574999999999</v>
      </c>
      <c r="G28" s="29">
        <v>6.3942990000000005E-2</v>
      </c>
      <c r="H28" s="17">
        <v>6.76</v>
      </c>
    </row>
    <row r="29" spans="1:8" x14ac:dyDescent="0.2">
      <c r="A29" s="25">
        <v>2</v>
      </c>
      <c r="B29" s="26" t="s">
        <v>272</v>
      </c>
      <c r="C29" s="26" t="s">
        <v>273</v>
      </c>
      <c r="D29" s="26" t="s">
        <v>23</v>
      </c>
      <c r="E29" s="27">
        <v>2000</v>
      </c>
      <c r="F29" s="28">
        <v>2045.5360000000001</v>
      </c>
      <c r="G29" s="29">
        <v>5.2496349999999997E-2</v>
      </c>
      <c r="H29" s="17">
        <v>7.4229000000000003</v>
      </c>
    </row>
    <row r="30" spans="1:8" ht="25.5" x14ac:dyDescent="0.2">
      <c r="A30" s="25">
        <v>3</v>
      </c>
      <c r="B30" s="26" t="s">
        <v>24</v>
      </c>
      <c r="C30" s="26" t="s">
        <v>25</v>
      </c>
      <c r="D30" s="26" t="s">
        <v>23</v>
      </c>
      <c r="E30" s="27">
        <v>1500</v>
      </c>
      <c r="F30" s="28">
        <v>1525.9784999999999</v>
      </c>
      <c r="G30" s="29">
        <v>3.9162500000000003E-2</v>
      </c>
      <c r="H30" s="17">
        <v>6.8095999999999997</v>
      </c>
    </row>
    <row r="31" spans="1:8" x14ac:dyDescent="0.2">
      <c r="A31" s="25">
        <v>4</v>
      </c>
      <c r="B31" s="26" t="s">
        <v>274</v>
      </c>
      <c r="C31" s="26" t="s">
        <v>275</v>
      </c>
      <c r="D31" s="26" t="s">
        <v>276</v>
      </c>
      <c r="E31" s="27">
        <v>1500</v>
      </c>
      <c r="F31" s="28">
        <v>1514.7705000000001</v>
      </c>
      <c r="G31" s="29">
        <v>3.8874859999999997E-2</v>
      </c>
      <c r="H31" s="17">
        <v>6.8250000000000002</v>
      </c>
    </row>
    <row r="32" spans="1:8" x14ac:dyDescent="0.2">
      <c r="A32" s="25">
        <v>5</v>
      </c>
      <c r="B32" s="26" t="s">
        <v>277</v>
      </c>
      <c r="C32" s="26" t="s">
        <v>278</v>
      </c>
      <c r="D32" s="26" t="s">
        <v>279</v>
      </c>
      <c r="E32" s="27">
        <v>1500</v>
      </c>
      <c r="F32" s="28">
        <v>1513.5405000000001</v>
      </c>
      <c r="G32" s="29">
        <v>3.8843290000000003E-2</v>
      </c>
      <c r="H32" s="17">
        <v>7.47</v>
      </c>
    </row>
    <row r="33" spans="1:8" x14ac:dyDescent="0.2">
      <c r="A33" s="25">
        <v>6</v>
      </c>
      <c r="B33" s="26" t="s">
        <v>280</v>
      </c>
      <c r="C33" s="26" t="s">
        <v>281</v>
      </c>
      <c r="D33" s="26" t="s">
        <v>28</v>
      </c>
      <c r="E33" s="27">
        <v>1500</v>
      </c>
      <c r="F33" s="28">
        <v>1510.623</v>
      </c>
      <c r="G33" s="29">
        <v>3.8768419999999998E-2</v>
      </c>
      <c r="H33" s="17">
        <v>6.44</v>
      </c>
    </row>
    <row r="34" spans="1:8" x14ac:dyDescent="0.2">
      <c r="A34" s="25">
        <v>7</v>
      </c>
      <c r="B34" s="26" t="s">
        <v>77</v>
      </c>
      <c r="C34" s="26" t="s">
        <v>78</v>
      </c>
      <c r="D34" s="26" t="s">
        <v>28</v>
      </c>
      <c r="E34" s="27">
        <v>1500</v>
      </c>
      <c r="F34" s="28">
        <v>1494.27</v>
      </c>
      <c r="G34" s="29">
        <v>3.8348739999999999E-2</v>
      </c>
      <c r="H34" s="17">
        <v>6.7001999999999997</v>
      </c>
    </row>
    <row r="35" spans="1:8" x14ac:dyDescent="0.2">
      <c r="A35" s="25">
        <v>8</v>
      </c>
      <c r="B35" s="26" t="s">
        <v>282</v>
      </c>
      <c r="C35" s="26" t="s">
        <v>283</v>
      </c>
      <c r="D35" s="26" t="s">
        <v>23</v>
      </c>
      <c r="E35" s="27">
        <v>1200</v>
      </c>
      <c r="F35" s="28">
        <v>1203.5532000000001</v>
      </c>
      <c r="G35" s="29">
        <v>3.088782E-2</v>
      </c>
      <c r="H35" s="17">
        <v>6.7</v>
      </c>
    </row>
    <row r="36" spans="1:8" ht="25.5" x14ac:dyDescent="0.2">
      <c r="A36" s="25">
        <v>9</v>
      </c>
      <c r="B36" s="26" t="s">
        <v>75</v>
      </c>
      <c r="C36" s="26" t="s">
        <v>76</v>
      </c>
      <c r="D36" s="26" t="s">
        <v>23</v>
      </c>
      <c r="E36" s="27">
        <v>1000</v>
      </c>
      <c r="F36" s="28">
        <v>1016.173</v>
      </c>
      <c r="G36" s="29">
        <v>2.6078919999999998E-2</v>
      </c>
      <c r="H36" s="17">
        <v>6.7187999999999999</v>
      </c>
    </row>
    <row r="37" spans="1:8" x14ac:dyDescent="0.2">
      <c r="A37" s="25">
        <v>10</v>
      </c>
      <c r="B37" s="26" t="s">
        <v>69</v>
      </c>
      <c r="C37" s="26" t="s">
        <v>70</v>
      </c>
      <c r="D37" s="26" t="s">
        <v>23</v>
      </c>
      <c r="E37" s="27">
        <v>1000</v>
      </c>
      <c r="F37" s="28">
        <v>1014.449</v>
      </c>
      <c r="G37" s="29">
        <v>2.6034680000000001E-2</v>
      </c>
      <c r="H37" s="17">
        <v>7.1449999999999996</v>
      </c>
    </row>
    <row r="38" spans="1:8" x14ac:dyDescent="0.2">
      <c r="A38" s="25">
        <v>11</v>
      </c>
      <c r="B38" s="26" t="s">
        <v>284</v>
      </c>
      <c r="C38" s="26" t="s">
        <v>285</v>
      </c>
      <c r="D38" s="26" t="s">
        <v>286</v>
      </c>
      <c r="E38" s="27">
        <v>1000</v>
      </c>
      <c r="F38" s="28">
        <v>1014.383</v>
      </c>
      <c r="G38" s="29">
        <v>2.6032980000000001E-2</v>
      </c>
      <c r="H38" s="17">
        <v>7.2554999999999996</v>
      </c>
    </row>
    <row r="39" spans="1:8" x14ac:dyDescent="0.2">
      <c r="A39" s="25">
        <v>12</v>
      </c>
      <c r="B39" s="26" t="s">
        <v>287</v>
      </c>
      <c r="C39" s="26" t="s">
        <v>288</v>
      </c>
      <c r="D39" s="26" t="s">
        <v>289</v>
      </c>
      <c r="E39" s="27">
        <v>1000</v>
      </c>
      <c r="F39" s="28">
        <v>1011.4690000000001</v>
      </c>
      <c r="G39" s="29">
        <v>2.5958200000000001E-2</v>
      </c>
      <c r="H39" s="17">
        <v>7.9321999999999999</v>
      </c>
    </row>
    <row r="40" spans="1:8" x14ac:dyDescent="0.2">
      <c r="A40" s="25">
        <v>13</v>
      </c>
      <c r="B40" s="26" t="s">
        <v>290</v>
      </c>
      <c r="C40" s="26" t="s">
        <v>291</v>
      </c>
      <c r="D40" s="26" t="s">
        <v>28</v>
      </c>
      <c r="E40" s="27">
        <v>100</v>
      </c>
      <c r="F40" s="28">
        <v>1007.848</v>
      </c>
      <c r="G40" s="29">
        <v>2.5865269999999999E-2</v>
      </c>
      <c r="H40" s="17">
        <v>6.42</v>
      </c>
    </row>
    <row r="41" spans="1:8" ht="25.5" x14ac:dyDescent="0.2">
      <c r="A41" s="25">
        <v>14</v>
      </c>
      <c r="B41" s="26" t="s">
        <v>71</v>
      </c>
      <c r="C41" s="26" t="s">
        <v>72</v>
      </c>
      <c r="D41" s="26" t="s">
        <v>23</v>
      </c>
      <c r="E41" s="27">
        <v>1000</v>
      </c>
      <c r="F41" s="28">
        <v>1006.803</v>
      </c>
      <c r="G41" s="29">
        <v>2.5838449999999999E-2</v>
      </c>
      <c r="H41" s="17">
        <v>6.6</v>
      </c>
    </row>
    <row r="42" spans="1:8" x14ac:dyDescent="0.2">
      <c r="A42" s="25">
        <v>15</v>
      </c>
      <c r="B42" s="26" t="s">
        <v>292</v>
      </c>
      <c r="C42" s="26" t="s">
        <v>293</v>
      </c>
      <c r="D42" s="26" t="s">
        <v>294</v>
      </c>
      <c r="E42" s="27">
        <v>1000</v>
      </c>
      <c r="F42" s="28">
        <v>1005.123</v>
      </c>
      <c r="G42" s="29">
        <v>2.579534E-2</v>
      </c>
      <c r="H42" s="17">
        <v>8.56</v>
      </c>
    </row>
    <row r="43" spans="1:8" x14ac:dyDescent="0.2">
      <c r="A43" s="25">
        <v>16</v>
      </c>
      <c r="B43" s="26" t="s">
        <v>295</v>
      </c>
      <c r="C43" s="26" t="s">
        <v>296</v>
      </c>
      <c r="D43" s="26" t="s">
        <v>28</v>
      </c>
      <c r="E43" s="27">
        <v>900</v>
      </c>
      <c r="F43" s="28">
        <v>909.83069999999998</v>
      </c>
      <c r="G43" s="29">
        <v>2.3349769999999999E-2</v>
      </c>
      <c r="H43" s="17">
        <v>7.1269999999999998</v>
      </c>
    </row>
    <row r="44" spans="1:8" x14ac:dyDescent="0.2">
      <c r="A44" s="25">
        <v>17</v>
      </c>
      <c r="B44" s="26" t="s">
        <v>297</v>
      </c>
      <c r="C44" s="26" t="s">
        <v>298</v>
      </c>
      <c r="D44" s="26" t="s">
        <v>289</v>
      </c>
      <c r="E44" s="27">
        <v>900</v>
      </c>
      <c r="F44" s="28">
        <v>908.43119999999999</v>
      </c>
      <c r="G44" s="29">
        <v>2.3313850000000001E-2</v>
      </c>
      <c r="H44" s="17">
        <v>7.2050000000000001</v>
      </c>
    </row>
    <row r="45" spans="1:8" ht="25.5" x14ac:dyDescent="0.2">
      <c r="A45" s="25">
        <v>18</v>
      </c>
      <c r="B45" s="26" t="s">
        <v>299</v>
      </c>
      <c r="C45" s="26" t="s">
        <v>300</v>
      </c>
      <c r="D45" s="26" t="s">
        <v>28</v>
      </c>
      <c r="E45" s="27">
        <v>500</v>
      </c>
      <c r="F45" s="28">
        <v>508.93049999999999</v>
      </c>
      <c r="G45" s="29">
        <v>1.3061120000000001E-2</v>
      </c>
      <c r="H45" s="17">
        <v>6.7144000000000004</v>
      </c>
    </row>
    <row r="46" spans="1:8" x14ac:dyDescent="0.2">
      <c r="A46" s="25">
        <v>19</v>
      </c>
      <c r="B46" s="26" t="s">
        <v>301</v>
      </c>
      <c r="C46" s="26" t="s">
        <v>302</v>
      </c>
      <c r="D46" s="26" t="s">
        <v>28</v>
      </c>
      <c r="E46" s="27">
        <v>500</v>
      </c>
      <c r="F46" s="28">
        <v>508.12200000000001</v>
      </c>
      <c r="G46" s="29">
        <v>1.3040370000000001E-2</v>
      </c>
      <c r="H46" s="17">
        <v>6.6185</v>
      </c>
    </row>
    <row r="47" spans="1:8" ht="25.5" x14ac:dyDescent="0.2">
      <c r="A47" s="25">
        <v>20</v>
      </c>
      <c r="B47" s="26" t="s">
        <v>150</v>
      </c>
      <c r="C47" s="26" t="s">
        <v>151</v>
      </c>
      <c r="D47" s="26" t="s">
        <v>28</v>
      </c>
      <c r="E47" s="27">
        <v>500</v>
      </c>
      <c r="F47" s="28">
        <v>507.06400000000002</v>
      </c>
      <c r="G47" s="29">
        <v>1.3013220000000001E-2</v>
      </c>
      <c r="H47" s="17">
        <v>6.7</v>
      </c>
    </row>
    <row r="48" spans="1:8" x14ac:dyDescent="0.2">
      <c r="A48" s="25">
        <v>21</v>
      </c>
      <c r="B48" s="26" t="s">
        <v>57</v>
      </c>
      <c r="C48" s="26" t="s">
        <v>58</v>
      </c>
      <c r="D48" s="26" t="s">
        <v>28</v>
      </c>
      <c r="E48" s="27">
        <v>500</v>
      </c>
      <c r="F48" s="28">
        <v>505.69799999999998</v>
      </c>
      <c r="G48" s="29">
        <v>1.2978160000000001E-2</v>
      </c>
      <c r="H48" s="17">
        <v>6.5513000000000003</v>
      </c>
    </row>
    <row r="49" spans="1:8" ht="25.5" x14ac:dyDescent="0.2">
      <c r="A49" s="25">
        <v>22</v>
      </c>
      <c r="B49" s="26" t="s">
        <v>303</v>
      </c>
      <c r="C49" s="26" t="s">
        <v>304</v>
      </c>
      <c r="D49" s="26" t="s">
        <v>289</v>
      </c>
      <c r="E49" s="27">
        <v>50</v>
      </c>
      <c r="F49" s="28">
        <v>500.81299999999999</v>
      </c>
      <c r="G49" s="29">
        <v>1.2852799999999999E-2</v>
      </c>
      <c r="H49" s="17">
        <v>6.7824999999999998</v>
      </c>
    </row>
    <row r="50" spans="1:8" x14ac:dyDescent="0.2">
      <c r="A50" s="25">
        <v>23</v>
      </c>
      <c r="B50" s="26" t="s">
        <v>305</v>
      </c>
      <c r="C50" s="26" t="s">
        <v>306</v>
      </c>
      <c r="D50" s="26" t="s">
        <v>289</v>
      </c>
      <c r="E50" s="27">
        <v>350</v>
      </c>
      <c r="F50" s="28">
        <v>354.92694999999998</v>
      </c>
      <c r="G50" s="29">
        <v>9.1088000000000002E-3</v>
      </c>
      <c r="H50" s="17">
        <v>7.93</v>
      </c>
    </row>
    <row r="51" spans="1:8" x14ac:dyDescent="0.2">
      <c r="A51" s="18"/>
      <c r="B51" s="18"/>
      <c r="C51" s="19" t="s">
        <v>11</v>
      </c>
      <c r="D51" s="18"/>
      <c r="E51" s="18" t="s">
        <v>12</v>
      </c>
      <c r="F51" s="24">
        <v>25079.893550000001</v>
      </c>
      <c r="G51" s="21">
        <v>0.64364690000000002</v>
      </c>
      <c r="H51" s="17" t="s">
        <v>12</v>
      </c>
    </row>
    <row r="52" spans="1:8" x14ac:dyDescent="0.2">
      <c r="A52" s="18"/>
      <c r="B52" s="18"/>
      <c r="C52" s="22"/>
      <c r="D52" s="18"/>
      <c r="E52" s="18"/>
      <c r="F52" s="23"/>
      <c r="G52" s="23"/>
      <c r="H52" s="17" t="s">
        <v>12</v>
      </c>
    </row>
    <row r="53" spans="1:8" x14ac:dyDescent="0.2">
      <c r="A53" s="18"/>
      <c r="B53" s="18"/>
      <c r="C53" s="19" t="s">
        <v>79</v>
      </c>
      <c r="D53" s="18"/>
      <c r="E53" s="18"/>
      <c r="F53" s="18"/>
      <c r="G53" s="18"/>
      <c r="H53" s="17" t="s">
        <v>12</v>
      </c>
    </row>
    <row r="54" spans="1:8" x14ac:dyDescent="0.2">
      <c r="A54" s="18"/>
      <c r="B54" s="18"/>
      <c r="C54" s="19" t="s">
        <v>11</v>
      </c>
      <c r="D54" s="18"/>
      <c r="E54" s="18" t="s">
        <v>12</v>
      </c>
      <c r="F54" s="20" t="s">
        <v>13</v>
      </c>
      <c r="G54" s="21">
        <v>0</v>
      </c>
      <c r="H54" s="17" t="s">
        <v>12</v>
      </c>
    </row>
    <row r="55" spans="1:8" x14ac:dyDescent="0.2">
      <c r="A55" s="18"/>
      <c r="B55" s="18"/>
      <c r="C55" s="22"/>
      <c r="D55" s="18"/>
      <c r="E55" s="18"/>
      <c r="F55" s="23"/>
      <c r="G55" s="23"/>
      <c r="H55" s="17" t="s">
        <v>12</v>
      </c>
    </row>
    <row r="56" spans="1:8" x14ac:dyDescent="0.2">
      <c r="A56" s="18"/>
      <c r="B56" s="18"/>
      <c r="C56" s="19" t="s">
        <v>80</v>
      </c>
      <c r="D56" s="18"/>
      <c r="E56" s="18"/>
      <c r="F56" s="18"/>
      <c r="G56" s="18"/>
      <c r="H56" s="17" t="s">
        <v>12</v>
      </c>
    </row>
    <row r="57" spans="1:8" x14ac:dyDescent="0.2">
      <c r="A57" s="25">
        <v>1</v>
      </c>
      <c r="B57" s="26" t="s">
        <v>307</v>
      </c>
      <c r="C57" s="26" t="s">
        <v>308</v>
      </c>
      <c r="D57" s="26" t="s">
        <v>83</v>
      </c>
      <c r="E57" s="27">
        <v>400000</v>
      </c>
      <c r="F57" s="28">
        <v>412.72480000000002</v>
      </c>
      <c r="G57" s="29">
        <v>1.059211E-2</v>
      </c>
      <c r="H57" s="17">
        <v>6.1489000000000003</v>
      </c>
    </row>
    <row r="58" spans="1:8" x14ac:dyDescent="0.2">
      <c r="A58" s="25">
        <v>2</v>
      </c>
      <c r="B58" s="26" t="s">
        <v>309</v>
      </c>
      <c r="C58" s="26" t="s">
        <v>310</v>
      </c>
      <c r="D58" s="26" t="s">
        <v>83</v>
      </c>
      <c r="E58" s="27">
        <v>300000</v>
      </c>
      <c r="F58" s="28">
        <v>307.96710000000002</v>
      </c>
      <c r="G58" s="29">
        <v>7.90363E-3</v>
      </c>
      <c r="H58" s="17">
        <v>5.8102999999999998</v>
      </c>
    </row>
    <row r="59" spans="1:8" x14ac:dyDescent="0.2">
      <c r="A59" s="18"/>
      <c r="B59" s="18"/>
      <c r="C59" s="19" t="s">
        <v>11</v>
      </c>
      <c r="D59" s="18"/>
      <c r="E59" s="18" t="s">
        <v>12</v>
      </c>
      <c r="F59" s="24">
        <v>720.69190000000003</v>
      </c>
      <c r="G59" s="21">
        <v>1.849574E-2</v>
      </c>
      <c r="H59" s="17" t="s">
        <v>12</v>
      </c>
    </row>
    <row r="60" spans="1:8" x14ac:dyDescent="0.2">
      <c r="A60" s="18"/>
      <c r="B60" s="18"/>
      <c r="C60" s="22"/>
      <c r="D60" s="18"/>
      <c r="E60" s="18"/>
      <c r="F60" s="23"/>
      <c r="G60" s="23"/>
      <c r="H60" s="17" t="s">
        <v>12</v>
      </c>
    </row>
    <row r="61" spans="1:8" x14ac:dyDescent="0.2">
      <c r="A61" s="18"/>
      <c r="B61" s="18"/>
      <c r="C61" s="19" t="s">
        <v>102</v>
      </c>
      <c r="D61" s="18"/>
      <c r="E61" s="18"/>
      <c r="F61" s="23"/>
      <c r="G61" s="23"/>
      <c r="H61" s="17" t="s">
        <v>12</v>
      </c>
    </row>
    <row r="62" spans="1:8" x14ac:dyDescent="0.2">
      <c r="A62" s="18"/>
      <c r="B62" s="18"/>
      <c r="C62" s="19" t="s">
        <v>11</v>
      </c>
      <c r="D62" s="18"/>
      <c r="E62" s="18" t="s">
        <v>12</v>
      </c>
      <c r="F62" s="20" t="s">
        <v>13</v>
      </c>
      <c r="G62" s="21">
        <v>0</v>
      </c>
      <c r="H62" s="17" t="s">
        <v>12</v>
      </c>
    </row>
    <row r="63" spans="1:8" x14ac:dyDescent="0.2">
      <c r="A63" s="18"/>
      <c r="B63" s="18"/>
      <c r="C63" s="22"/>
      <c r="D63" s="18"/>
      <c r="E63" s="18"/>
      <c r="F63" s="23"/>
      <c r="G63" s="23"/>
      <c r="H63" s="17" t="s">
        <v>12</v>
      </c>
    </row>
    <row r="64" spans="1:8" x14ac:dyDescent="0.2">
      <c r="A64" s="18"/>
      <c r="B64" s="18"/>
      <c r="C64" s="19" t="s">
        <v>103</v>
      </c>
      <c r="D64" s="18"/>
      <c r="E64" s="18"/>
      <c r="F64" s="24">
        <v>25800.585449999999</v>
      </c>
      <c r="G64" s="21">
        <v>0.66214264</v>
      </c>
      <c r="H64" s="17" t="s">
        <v>12</v>
      </c>
    </row>
    <row r="65" spans="1:8" x14ac:dyDescent="0.2">
      <c r="A65" s="18"/>
      <c r="B65" s="18"/>
      <c r="C65" s="22"/>
      <c r="D65" s="18"/>
      <c r="E65" s="18"/>
      <c r="F65" s="23"/>
      <c r="G65" s="23"/>
      <c r="H65" s="17" t="s">
        <v>12</v>
      </c>
    </row>
    <row r="66" spans="1:8" x14ac:dyDescent="0.2">
      <c r="A66" s="18"/>
      <c r="B66" s="18"/>
      <c r="C66" s="19" t="s">
        <v>104</v>
      </c>
      <c r="D66" s="18"/>
      <c r="E66" s="18"/>
      <c r="F66" s="23"/>
      <c r="G66" s="23"/>
      <c r="H66" s="17" t="s">
        <v>12</v>
      </c>
    </row>
    <row r="67" spans="1:8" x14ac:dyDescent="0.2">
      <c r="A67" s="18"/>
      <c r="B67" s="18"/>
      <c r="C67" s="19" t="s">
        <v>105</v>
      </c>
      <c r="D67" s="18"/>
      <c r="E67" s="18"/>
      <c r="F67" s="23"/>
      <c r="G67" s="23"/>
      <c r="H67" s="17" t="s">
        <v>12</v>
      </c>
    </row>
    <row r="68" spans="1:8" x14ac:dyDescent="0.2">
      <c r="A68" s="25">
        <v>1</v>
      </c>
      <c r="B68" s="26" t="s">
        <v>311</v>
      </c>
      <c r="C68" s="26" t="s">
        <v>312</v>
      </c>
      <c r="D68" s="26" t="s">
        <v>174</v>
      </c>
      <c r="E68" s="27">
        <v>500</v>
      </c>
      <c r="F68" s="28">
        <v>2447.64</v>
      </c>
      <c r="G68" s="29">
        <v>6.2815889999999999E-2</v>
      </c>
      <c r="H68" s="17">
        <v>6.1</v>
      </c>
    </row>
    <row r="69" spans="1:8" x14ac:dyDescent="0.2">
      <c r="A69" s="25">
        <v>2</v>
      </c>
      <c r="B69" s="26" t="s">
        <v>170</v>
      </c>
      <c r="C69" s="26" t="s">
        <v>171</v>
      </c>
      <c r="D69" s="26" t="s">
        <v>160</v>
      </c>
      <c r="E69" s="27">
        <v>500</v>
      </c>
      <c r="F69" s="28">
        <v>2431.9974999999999</v>
      </c>
      <c r="G69" s="29">
        <v>6.2414450000000003E-2</v>
      </c>
      <c r="H69" s="17">
        <v>6.0750000000000002</v>
      </c>
    </row>
    <row r="70" spans="1:8" x14ac:dyDescent="0.2">
      <c r="A70" s="25">
        <v>3</v>
      </c>
      <c r="B70" s="26" t="s">
        <v>313</v>
      </c>
      <c r="C70" s="26" t="s">
        <v>314</v>
      </c>
      <c r="D70" s="26" t="s">
        <v>160</v>
      </c>
      <c r="E70" s="27">
        <v>300</v>
      </c>
      <c r="F70" s="28">
        <v>1483.1489999999999</v>
      </c>
      <c r="G70" s="29">
        <v>3.8063329999999999E-2</v>
      </c>
      <c r="H70" s="17">
        <v>5.76</v>
      </c>
    </row>
    <row r="71" spans="1:8" x14ac:dyDescent="0.2">
      <c r="A71" s="25">
        <v>4</v>
      </c>
      <c r="B71" s="26" t="s">
        <v>197</v>
      </c>
      <c r="C71" s="26" t="s">
        <v>198</v>
      </c>
      <c r="D71" s="26" t="s">
        <v>160</v>
      </c>
      <c r="E71" s="27">
        <v>300</v>
      </c>
      <c r="F71" s="28">
        <v>1457.748</v>
      </c>
      <c r="G71" s="29">
        <v>3.7411439999999997E-2</v>
      </c>
      <c r="H71" s="17">
        <v>6.08</v>
      </c>
    </row>
    <row r="72" spans="1:8" x14ac:dyDescent="0.2">
      <c r="A72" s="25">
        <v>5</v>
      </c>
      <c r="B72" s="26" t="s">
        <v>315</v>
      </c>
      <c r="C72" s="26" t="s">
        <v>316</v>
      </c>
      <c r="D72" s="26" t="s">
        <v>160</v>
      </c>
      <c r="E72" s="27">
        <v>200</v>
      </c>
      <c r="F72" s="28">
        <v>979.12300000000005</v>
      </c>
      <c r="G72" s="29">
        <v>2.5128080000000001E-2</v>
      </c>
      <c r="H72" s="17">
        <v>6.08</v>
      </c>
    </row>
    <row r="73" spans="1:8" x14ac:dyDescent="0.2">
      <c r="A73" s="25">
        <v>6</v>
      </c>
      <c r="B73" s="26" t="s">
        <v>193</v>
      </c>
      <c r="C73" s="26" t="s">
        <v>194</v>
      </c>
      <c r="D73" s="26" t="s">
        <v>160</v>
      </c>
      <c r="E73" s="27">
        <v>200</v>
      </c>
      <c r="F73" s="28">
        <v>975.72299999999996</v>
      </c>
      <c r="G73" s="29">
        <v>2.5040819999999998E-2</v>
      </c>
      <c r="H73" s="17">
        <v>6.0949999999999998</v>
      </c>
    </row>
    <row r="74" spans="1:8" ht="25.5" x14ac:dyDescent="0.2">
      <c r="A74" s="25">
        <v>7</v>
      </c>
      <c r="B74" s="26" t="s">
        <v>195</v>
      </c>
      <c r="C74" s="26" t="s">
        <v>196</v>
      </c>
      <c r="D74" s="26" t="s">
        <v>160</v>
      </c>
      <c r="E74" s="27">
        <v>200</v>
      </c>
      <c r="F74" s="28">
        <v>975.62599999999998</v>
      </c>
      <c r="G74" s="29">
        <v>2.5038330000000001E-2</v>
      </c>
      <c r="H74" s="17">
        <v>6.12</v>
      </c>
    </row>
    <row r="75" spans="1:8" x14ac:dyDescent="0.2">
      <c r="A75" s="25">
        <v>8</v>
      </c>
      <c r="B75" s="26" t="s">
        <v>161</v>
      </c>
      <c r="C75" s="26" t="s">
        <v>162</v>
      </c>
      <c r="D75" s="26" t="s">
        <v>160</v>
      </c>
      <c r="E75" s="27">
        <v>200</v>
      </c>
      <c r="F75" s="28">
        <v>972.572</v>
      </c>
      <c r="G75" s="29">
        <v>2.4959950000000002E-2</v>
      </c>
      <c r="H75" s="17">
        <v>6.0549999999999997</v>
      </c>
    </row>
    <row r="76" spans="1:8" ht="25.5" x14ac:dyDescent="0.2">
      <c r="A76" s="25">
        <v>9</v>
      </c>
      <c r="B76" s="26" t="s">
        <v>317</v>
      </c>
      <c r="C76" s="26" t="s">
        <v>318</v>
      </c>
      <c r="D76" s="26" t="s">
        <v>160</v>
      </c>
      <c r="E76" s="27">
        <v>100</v>
      </c>
      <c r="F76" s="28">
        <v>485.70499999999998</v>
      </c>
      <c r="G76" s="29">
        <v>1.246507E-2</v>
      </c>
      <c r="H76" s="17">
        <v>6.1386000000000003</v>
      </c>
    </row>
    <row r="77" spans="1:8" x14ac:dyDescent="0.2">
      <c r="A77" s="18"/>
      <c r="B77" s="18"/>
      <c r="C77" s="19" t="s">
        <v>11</v>
      </c>
      <c r="D77" s="18"/>
      <c r="E77" s="18" t="s">
        <v>12</v>
      </c>
      <c r="F77" s="24">
        <v>12209.2835</v>
      </c>
      <c r="G77" s="21">
        <v>0.31333736000000001</v>
      </c>
      <c r="H77" s="17" t="s">
        <v>12</v>
      </c>
    </row>
    <row r="78" spans="1:8" x14ac:dyDescent="0.2">
      <c r="A78" s="18"/>
      <c r="B78" s="18"/>
      <c r="C78" s="22"/>
      <c r="D78" s="18"/>
      <c r="E78" s="18"/>
      <c r="F78" s="23"/>
      <c r="G78" s="23"/>
      <c r="H78" s="17" t="s">
        <v>12</v>
      </c>
    </row>
    <row r="79" spans="1:8" x14ac:dyDescent="0.2">
      <c r="A79" s="18"/>
      <c r="B79" s="18"/>
      <c r="C79" s="19" t="s">
        <v>106</v>
      </c>
      <c r="D79" s="18"/>
      <c r="E79" s="18"/>
      <c r="F79" s="23"/>
      <c r="G79" s="23"/>
      <c r="H79" s="17" t="s">
        <v>12</v>
      </c>
    </row>
    <row r="80" spans="1:8" x14ac:dyDescent="0.2">
      <c r="A80" s="18"/>
      <c r="B80" s="18"/>
      <c r="C80" s="19" t="s">
        <v>11</v>
      </c>
      <c r="D80" s="18"/>
      <c r="E80" s="18" t="s">
        <v>12</v>
      </c>
      <c r="F80" s="20" t="s">
        <v>13</v>
      </c>
      <c r="G80" s="21">
        <v>0</v>
      </c>
      <c r="H80" s="17" t="s">
        <v>12</v>
      </c>
    </row>
    <row r="81" spans="1:17" x14ac:dyDescent="0.2">
      <c r="A81" s="18"/>
      <c r="B81" s="18"/>
      <c r="C81" s="22"/>
      <c r="D81" s="18"/>
      <c r="E81" s="18"/>
      <c r="F81" s="23"/>
      <c r="G81" s="23"/>
      <c r="H81" s="17" t="s">
        <v>12</v>
      </c>
    </row>
    <row r="82" spans="1:17" x14ac:dyDescent="0.2">
      <c r="A82" s="18"/>
      <c r="B82" s="18"/>
      <c r="C82" s="19" t="s">
        <v>107</v>
      </c>
      <c r="D82" s="18"/>
      <c r="E82" s="18"/>
      <c r="F82" s="23"/>
      <c r="G82" s="23"/>
      <c r="H82" s="17" t="s">
        <v>12</v>
      </c>
    </row>
    <row r="83" spans="1:17" x14ac:dyDescent="0.2">
      <c r="A83" s="25">
        <v>1</v>
      </c>
      <c r="B83" s="26" t="s">
        <v>319</v>
      </c>
      <c r="C83" s="26" t="s">
        <v>320</v>
      </c>
      <c r="D83" s="26" t="s">
        <v>83</v>
      </c>
      <c r="E83" s="27">
        <v>2500000</v>
      </c>
      <c r="F83" s="28">
        <v>2447.895</v>
      </c>
      <c r="G83" s="29">
        <v>6.2822439999999993E-2</v>
      </c>
      <c r="H83" s="17">
        <v>5.51</v>
      </c>
    </row>
    <row r="84" spans="1:17" x14ac:dyDescent="0.2">
      <c r="A84" s="18"/>
      <c r="B84" s="18"/>
      <c r="C84" s="19" t="s">
        <v>11</v>
      </c>
      <c r="D84" s="18"/>
      <c r="E84" s="18" t="s">
        <v>12</v>
      </c>
      <c r="F84" s="24">
        <v>2447.895</v>
      </c>
      <c r="G84" s="21">
        <v>6.2822439999999993E-2</v>
      </c>
      <c r="H84" s="17" t="s">
        <v>12</v>
      </c>
    </row>
    <row r="85" spans="1:17" x14ac:dyDescent="0.2">
      <c r="A85" s="18"/>
      <c r="B85" s="18"/>
      <c r="C85" s="22"/>
      <c r="D85" s="18"/>
      <c r="E85" s="18"/>
      <c r="F85" s="23"/>
      <c r="G85" s="23"/>
      <c r="H85" s="17" t="s">
        <v>12</v>
      </c>
    </row>
    <row r="86" spans="1:17" x14ac:dyDescent="0.2">
      <c r="A86" s="18"/>
      <c r="B86" s="18"/>
      <c r="C86" s="19" t="s">
        <v>108</v>
      </c>
      <c r="D86" s="18"/>
      <c r="E86" s="18"/>
      <c r="F86" s="23"/>
      <c r="G86" s="23"/>
      <c r="H86" s="17" t="s">
        <v>12</v>
      </c>
    </row>
    <row r="87" spans="1:17" x14ac:dyDescent="0.2">
      <c r="A87" s="25">
        <v>1</v>
      </c>
      <c r="B87" s="26"/>
      <c r="C87" s="26" t="s">
        <v>109</v>
      </c>
      <c r="D87" s="26"/>
      <c r="E87" s="30"/>
      <c r="F87" s="28">
        <v>2524.1939759950001</v>
      </c>
      <c r="G87" s="29">
        <v>6.4780560000000001E-2</v>
      </c>
      <c r="H87" s="17">
        <v>5.51</v>
      </c>
    </row>
    <row r="88" spans="1:17" x14ac:dyDescent="0.2">
      <c r="A88" s="18"/>
      <c r="B88" s="18"/>
      <c r="C88" s="19" t="s">
        <v>11</v>
      </c>
      <c r="D88" s="18"/>
      <c r="E88" s="18" t="s">
        <v>12</v>
      </c>
      <c r="F88" s="24">
        <v>2524.1939759950001</v>
      </c>
      <c r="G88" s="21">
        <v>6.4780560000000001E-2</v>
      </c>
      <c r="H88" s="17" t="s">
        <v>12</v>
      </c>
    </row>
    <row r="89" spans="1:17" x14ac:dyDescent="0.2">
      <c r="A89" s="18"/>
      <c r="B89" s="18"/>
      <c r="C89" s="22"/>
      <c r="D89" s="18"/>
      <c r="E89" s="18"/>
      <c r="F89" s="23"/>
      <c r="G89" s="23"/>
      <c r="H89" s="17" t="s">
        <v>12</v>
      </c>
    </row>
    <row r="90" spans="1:17" x14ac:dyDescent="0.2">
      <c r="A90" s="18"/>
      <c r="B90" s="18"/>
      <c r="C90" s="19" t="s">
        <v>110</v>
      </c>
      <c r="D90" s="18"/>
      <c r="E90" s="18"/>
      <c r="F90" s="24">
        <v>17181.372475994998</v>
      </c>
      <c r="G90" s="21">
        <v>0.44094035999999998</v>
      </c>
      <c r="H90" s="17" t="s">
        <v>12</v>
      </c>
    </row>
    <row r="91" spans="1:17" x14ac:dyDescent="0.2">
      <c r="A91" s="18"/>
      <c r="B91" s="18"/>
      <c r="C91" s="23"/>
      <c r="D91" s="18"/>
      <c r="E91" s="18"/>
      <c r="F91" s="18"/>
      <c r="G91" s="18"/>
      <c r="H91" s="17" t="s">
        <v>12</v>
      </c>
    </row>
    <row r="92" spans="1:17" x14ac:dyDescent="0.2">
      <c r="A92" s="18"/>
      <c r="B92" s="18"/>
      <c r="C92" s="19" t="s">
        <v>111</v>
      </c>
      <c r="D92" s="18"/>
      <c r="E92" s="18"/>
      <c r="F92" s="18"/>
      <c r="G92" s="18"/>
      <c r="H92" s="17" t="s">
        <v>12</v>
      </c>
    </row>
    <row r="93" spans="1:17" x14ac:dyDescent="0.2">
      <c r="A93" s="18"/>
      <c r="B93" s="18"/>
      <c r="C93" s="19" t="s">
        <v>112</v>
      </c>
      <c r="D93" s="18"/>
      <c r="E93" s="18"/>
      <c r="F93" s="18"/>
      <c r="G93" s="18"/>
      <c r="H93" s="17" t="s">
        <v>12</v>
      </c>
    </row>
    <row r="94" spans="1:17" x14ac:dyDescent="0.2">
      <c r="A94" s="18"/>
      <c r="B94" s="18"/>
      <c r="C94" s="19" t="s">
        <v>11</v>
      </c>
      <c r="D94" s="18"/>
      <c r="E94" s="18" t="s">
        <v>12</v>
      </c>
      <c r="F94" s="20" t="s">
        <v>13</v>
      </c>
      <c r="G94" s="21">
        <v>0</v>
      </c>
      <c r="H94" s="17" t="s">
        <v>12</v>
      </c>
    </row>
    <row r="95" spans="1:17" x14ac:dyDescent="0.2">
      <c r="A95" s="15"/>
      <c r="B95" s="15"/>
      <c r="C95" s="31"/>
      <c r="D95" s="15"/>
      <c r="E95" s="15"/>
      <c r="F95" s="20"/>
      <c r="G95" s="32"/>
      <c r="H95" s="17" t="s">
        <v>12</v>
      </c>
    </row>
    <row r="96" spans="1:17" x14ac:dyDescent="0.2">
      <c r="A96" s="15"/>
      <c r="B96" s="15"/>
      <c r="C96" s="16" t="s">
        <v>646</v>
      </c>
      <c r="D96" s="15"/>
      <c r="E96" s="15"/>
      <c r="F96" s="32"/>
      <c r="G96" s="32"/>
      <c r="H96" s="17"/>
      <c r="K96" s="33"/>
      <c r="L96" s="33"/>
      <c r="M96" s="33"/>
      <c r="N96" s="33"/>
      <c r="O96" s="34"/>
      <c r="P96" s="34"/>
      <c r="Q96" s="34"/>
    </row>
    <row r="97" spans="1:8" x14ac:dyDescent="0.2">
      <c r="A97" s="35">
        <v>1</v>
      </c>
      <c r="B97" s="36" t="s">
        <v>113</v>
      </c>
      <c r="C97" s="36" t="s">
        <v>114</v>
      </c>
      <c r="D97" s="36"/>
      <c r="E97" s="37">
        <v>1043.4449999999999</v>
      </c>
      <c r="F97" s="38">
        <v>118.80179046400001</v>
      </c>
      <c r="G97" s="39">
        <v>3.0489100000000002E-3</v>
      </c>
      <c r="H97" s="17"/>
    </row>
    <row r="98" spans="1:8" x14ac:dyDescent="0.2">
      <c r="A98" s="15"/>
      <c r="B98" s="15"/>
      <c r="C98" s="16" t="s">
        <v>11</v>
      </c>
      <c r="D98" s="15"/>
      <c r="E98" s="15" t="s">
        <v>12</v>
      </c>
      <c r="F98" s="40">
        <f>SUM(F97)</f>
        <v>118.80179046400001</v>
      </c>
      <c r="G98" s="41">
        <f>SUM(G97)</f>
        <v>3.0489100000000002E-3</v>
      </c>
      <c r="H98" s="17"/>
    </row>
    <row r="99" spans="1:8" x14ac:dyDescent="0.2">
      <c r="A99" s="15"/>
      <c r="B99" s="15"/>
      <c r="C99" s="31"/>
      <c r="D99" s="15"/>
      <c r="E99" s="15"/>
      <c r="F99" s="32"/>
      <c r="G99" s="32"/>
      <c r="H99" s="17" t="s">
        <v>12</v>
      </c>
    </row>
    <row r="100" spans="1:8" x14ac:dyDescent="0.2">
      <c r="A100" s="18"/>
      <c r="B100" s="18"/>
      <c r="C100" s="19" t="s">
        <v>115</v>
      </c>
      <c r="D100" s="18"/>
      <c r="E100" s="18"/>
      <c r="F100" s="18"/>
      <c r="G100" s="18"/>
      <c r="H100" s="17" t="s">
        <v>12</v>
      </c>
    </row>
    <row r="101" spans="1:8" x14ac:dyDescent="0.2">
      <c r="A101" s="18"/>
      <c r="B101" s="18"/>
      <c r="C101" s="19" t="s">
        <v>116</v>
      </c>
      <c r="D101" s="18"/>
      <c r="E101" s="18"/>
      <c r="F101" s="18"/>
      <c r="G101" s="18"/>
      <c r="H101" s="17" t="s">
        <v>12</v>
      </c>
    </row>
    <row r="102" spans="1:8" x14ac:dyDescent="0.2">
      <c r="A102" s="18"/>
      <c r="B102" s="18"/>
      <c r="C102" s="19" t="s">
        <v>11</v>
      </c>
      <c r="D102" s="18"/>
      <c r="E102" s="18" t="s">
        <v>12</v>
      </c>
      <c r="F102" s="20" t="s">
        <v>13</v>
      </c>
      <c r="G102" s="21">
        <v>0</v>
      </c>
      <c r="H102" s="17" t="s">
        <v>12</v>
      </c>
    </row>
    <row r="103" spans="1:8" x14ac:dyDescent="0.2">
      <c r="A103" s="18"/>
      <c r="B103" s="18"/>
      <c r="C103" s="22"/>
      <c r="D103" s="18"/>
      <c r="E103" s="18"/>
      <c r="F103" s="23"/>
      <c r="G103" s="23"/>
      <c r="H103" s="17" t="s">
        <v>12</v>
      </c>
    </row>
    <row r="104" spans="1:8" x14ac:dyDescent="0.2">
      <c r="A104" s="18"/>
      <c r="B104" s="18"/>
      <c r="C104" s="19" t="s">
        <v>117</v>
      </c>
      <c r="D104" s="18"/>
      <c r="E104" s="18"/>
      <c r="F104" s="23"/>
      <c r="G104" s="23"/>
      <c r="H104" s="17" t="s">
        <v>12</v>
      </c>
    </row>
    <row r="105" spans="1:8" x14ac:dyDescent="0.2">
      <c r="A105" s="18"/>
      <c r="B105" s="18"/>
      <c r="C105" s="19" t="s">
        <v>11</v>
      </c>
      <c r="D105" s="18"/>
      <c r="E105" s="18" t="s">
        <v>12</v>
      </c>
      <c r="F105" s="20" t="s">
        <v>13</v>
      </c>
      <c r="G105" s="21">
        <v>0</v>
      </c>
      <c r="H105" s="17" t="s">
        <v>12</v>
      </c>
    </row>
    <row r="106" spans="1:8" x14ac:dyDescent="0.2">
      <c r="A106" s="18"/>
      <c r="B106" s="26"/>
      <c r="C106" s="26"/>
      <c r="D106" s="19"/>
      <c r="E106" s="18"/>
      <c r="F106" s="26"/>
      <c r="G106" s="30"/>
      <c r="H106" s="17" t="s">
        <v>12</v>
      </c>
    </row>
    <row r="107" spans="1:8" x14ac:dyDescent="0.2">
      <c r="A107" s="30"/>
      <c r="B107" s="26"/>
      <c r="C107" s="26" t="s">
        <v>118</v>
      </c>
      <c r="D107" s="26"/>
      <c r="E107" s="30"/>
      <c r="F107" s="28">
        <v>-4135.4611577699998</v>
      </c>
      <c r="G107" s="29">
        <v>-0.1061319</v>
      </c>
      <c r="H107" s="17" t="s">
        <v>12</v>
      </c>
    </row>
    <row r="108" spans="1:8" x14ac:dyDescent="0.2">
      <c r="A108" s="22"/>
      <c r="B108" s="22"/>
      <c r="C108" s="19" t="s">
        <v>119</v>
      </c>
      <c r="D108" s="23"/>
      <c r="E108" s="23"/>
      <c r="F108" s="24">
        <v>38965.298558688999</v>
      </c>
      <c r="G108" s="42">
        <v>1.0000000099999999</v>
      </c>
      <c r="H108" s="17" t="s">
        <v>12</v>
      </c>
    </row>
    <row r="109" spans="1:8" x14ac:dyDescent="0.2">
      <c r="A109" s="43"/>
      <c r="B109" s="43"/>
      <c r="C109" s="43"/>
      <c r="D109" s="44"/>
      <c r="E109" s="44"/>
      <c r="F109" s="44"/>
      <c r="G109" s="44"/>
    </row>
    <row r="110" spans="1:8" x14ac:dyDescent="0.2">
      <c r="A110" s="45"/>
      <c r="B110" s="153" t="s">
        <v>647</v>
      </c>
      <c r="C110" s="153"/>
      <c r="D110" s="153"/>
      <c r="E110" s="153"/>
      <c r="F110" s="153"/>
      <c r="G110" s="153"/>
      <c r="H110" s="153"/>
    </row>
    <row r="111" spans="1:8" x14ac:dyDescent="0.2">
      <c r="A111" s="45"/>
      <c r="B111" s="153" t="s">
        <v>648</v>
      </c>
      <c r="C111" s="153"/>
      <c r="D111" s="153"/>
      <c r="E111" s="153"/>
      <c r="F111" s="153"/>
      <c r="G111" s="153"/>
      <c r="H111" s="153"/>
    </row>
    <row r="112" spans="1:8" x14ac:dyDescent="0.2">
      <c r="A112" s="45"/>
      <c r="B112" s="153" t="s">
        <v>649</v>
      </c>
      <c r="C112" s="153"/>
      <c r="D112" s="153"/>
      <c r="E112" s="153"/>
      <c r="F112" s="153"/>
      <c r="G112" s="153"/>
      <c r="H112" s="153"/>
    </row>
    <row r="113" spans="1:7" x14ac:dyDescent="0.2">
      <c r="A113" s="45"/>
      <c r="B113" s="45"/>
      <c r="C113" s="45"/>
      <c r="D113" s="47"/>
      <c r="E113" s="47"/>
      <c r="F113" s="47"/>
      <c r="G113" s="47"/>
    </row>
    <row r="114" spans="1:7" x14ac:dyDescent="0.2">
      <c r="A114" s="45"/>
      <c r="B114" s="154" t="s">
        <v>120</v>
      </c>
      <c r="C114" s="155"/>
      <c r="D114" s="156"/>
      <c r="E114" s="48"/>
      <c r="F114" s="47"/>
      <c r="G114" s="47"/>
    </row>
    <row r="115" spans="1:7" ht="27" customHeight="1" x14ac:dyDescent="0.2">
      <c r="A115" s="45"/>
      <c r="B115" s="148" t="s">
        <v>121</v>
      </c>
      <c r="C115" s="149"/>
      <c r="D115" s="116" t="s">
        <v>668</v>
      </c>
      <c r="E115" s="48"/>
      <c r="F115" s="47"/>
      <c r="G115" s="47"/>
    </row>
    <row r="116" spans="1:7" x14ac:dyDescent="0.2">
      <c r="A116" s="45"/>
      <c r="B116" s="148" t="s">
        <v>123</v>
      </c>
      <c r="C116" s="149"/>
      <c r="D116" s="16" t="s">
        <v>122</v>
      </c>
      <c r="E116" s="48"/>
      <c r="F116" s="47"/>
      <c r="G116" s="47"/>
    </row>
    <row r="117" spans="1:7" x14ac:dyDescent="0.2">
      <c r="A117" s="45"/>
      <c r="B117" s="148" t="s">
        <v>124</v>
      </c>
      <c r="C117" s="149"/>
      <c r="D117" s="32" t="s">
        <v>12</v>
      </c>
      <c r="E117" s="48"/>
      <c r="F117" s="47"/>
      <c r="G117" s="47"/>
    </row>
    <row r="118" spans="1:7" x14ac:dyDescent="0.2">
      <c r="A118" s="49"/>
      <c r="B118" s="50" t="s">
        <v>12</v>
      </c>
      <c r="C118" s="50" t="s">
        <v>650</v>
      </c>
      <c r="D118" s="50" t="s">
        <v>125</v>
      </c>
      <c r="E118" s="49"/>
      <c r="F118" s="49"/>
      <c r="G118" s="49"/>
    </row>
    <row r="119" spans="1:7" x14ac:dyDescent="0.2">
      <c r="A119" s="51"/>
      <c r="B119" s="52" t="s">
        <v>126</v>
      </c>
      <c r="C119" s="53">
        <v>45900</v>
      </c>
      <c r="D119" s="53">
        <v>45930</v>
      </c>
      <c r="E119" s="51"/>
      <c r="F119" s="51"/>
      <c r="G119" s="51"/>
    </row>
    <row r="120" spans="1:7" x14ac:dyDescent="0.2">
      <c r="A120" s="58"/>
      <c r="B120" s="36" t="s">
        <v>127</v>
      </c>
      <c r="C120" s="55">
        <v>3755.6776</v>
      </c>
      <c r="D120" s="55">
        <v>3775.8780999999999</v>
      </c>
      <c r="E120" s="58"/>
      <c r="F120" s="58"/>
      <c r="G120" s="58"/>
    </row>
    <row r="121" spans="1:7" ht="25.5" x14ac:dyDescent="0.2">
      <c r="A121" s="58"/>
      <c r="B121" s="36" t="s">
        <v>773</v>
      </c>
      <c r="C121" s="55">
        <v>1117.7584999999999</v>
      </c>
      <c r="D121" s="55">
        <v>1123.7706000000001</v>
      </c>
      <c r="E121" s="58"/>
      <c r="F121" s="58"/>
      <c r="G121" s="58"/>
    </row>
    <row r="122" spans="1:7" x14ac:dyDescent="0.2">
      <c r="A122" s="58"/>
      <c r="B122" s="36" t="s">
        <v>128</v>
      </c>
      <c r="C122" s="55">
        <v>3498.3101999999999</v>
      </c>
      <c r="D122" s="55">
        <v>3514.9587999999999</v>
      </c>
      <c r="E122" s="58"/>
      <c r="F122" s="58"/>
      <c r="G122" s="58"/>
    </row>
    <row r="123" spans="1:7" ht="25.5" x14ac:dyDescent="0.2">
      <c r="A123" s="58"/>
      <c r="B123" s="36" t="s">
        <v>774</v>
      </c>
      <c r="C123" s="55">
        <v>1103.2809</v>
      </c>
      <c r="D123" s="55">
        <v>1108.5316</v>
      </c>
      <c r="E123" s="58"/>
      <c r="F123" s="58"/>
      <c r="G123" s="58"/>
    </row>
    <row r="124" spans="1:7" x14ac:dyDescent="0.2">
      <c r="A124" s="58"/>
      <c r="B124" s="58"/>
      <c r="C124" s="58"/>
      <c r="D124" s="58"/>
      <c r="E124" s="58"/>
      <c r="F124" s="58"/>
      <c r="G124" s="58"/>
    </row>
    <row r="125" spans="1:7" x14ac:dyDescent="0.2">
      <c r="A125" s="58"/>
      <c r="B125" s="144" t="s">
        <v>651</v>
      </c>
      <c r="C125" s="145"/>
      <c r="D125" s="19" t="s">
        <v>122</v>
      </c>
      <c r="E125" s="58"/>
      <c r="F125" s="58"/>
      <c r="G125" s="58"/>
    </row>
    <row r="126" spans="1:7" x14ac:dyDescent="0.2">
      <c r="A126" s="58"/>
      <c r="B126" s="63"/>
      <c r="C126" s="63"/>
      <c r="D126" s="63"/>
      <c r="E126" s="58"/>
      <c r="F126" s="58"/>
      <c r="G126" s="58"/>
    </row>
    <row r="127" spans="1:7" x14ac:dyDescent="0.2">
      <c r="A127" s="49"/>
      <c r="B127" s="148" t="s">
        <v>129</v>
      </c>
      <c r="C127" s="149"/>
      <c r="D127" s="16" t="s">
        <v>122</v>
      </c>
      <c r="E127" s="62"/>
      <c r="F127" s="49"/>
      <c r="G127" s="49"/>
    </row>
    <row r="128" spans="1:7" x14ac:dyDescent="0.2">
      <c r="A128" s="49"/>
      <c r="B128" s="148" t="s">
        <v>130</v>
      </c>
      <c r="C128" s="149"/>
      <c r="D128" s="16" t="s">
        <v>122</v>
      </c>
      <c r="E128" s="62"/>
      <c r="F128" s="49"/>
      <c r="G128" s="49"/>
    </row>
    <row r="129" spans="1:20" x14ac:dyDescent="0.2">
      <c r="A129" s="49"/>
      <c r="B129" s="148" t="s">
        <v>652</v>
      </c>
      <c r="C129" s="149"/>
      <c r="D129" s="16" t="s">
        <v>122</v>
      </c>
      <c r="E129" s="62"/>
      <c r="F129" s="49"/>
      <c r="G129" s="49"/>
    </row>
    <row r="130" spans="1:20" x14ac:dyDescent="0.2">
      <c r="A130" s="49"/>
      <c r="B130" s="46"/>
      <c r="C130" s="46"/>
      <c r="D130" s="143"/>
      <c r="E130" s="49"/>
      <c r="F130" s="49"/>
      <c r="G130" s="49"/>
      <c r="J130" s="14"/>
    </row>
    <row r="131" spans="1:20" s="64" customFormat="1" x14ac:dyDescent="0.2">
      <c r="B131" s="150" t="s">
        <v>653</v>
      </c>
      <c r="C131" s="151"/>
      <c r="D131" s="152"/>
      <c r="I131"/>
      <c r="J131" s="14"/>
      <c r="K131" s="33"/>
      <c r="L131" s="33"/>
      <c r="M131" s="33"/>
      <c r="N131" s="33"/>
      <c r="O131" s="70"/>
    </row>
    <row r="132" spans="1:20" s="64" customFormat="1" ht="38.25" x14ac:dyDescent="0.2">
      <c r="B132" s="146" t="s">
        <v>654</v>
      </c>
      <c r="C132" s="146"/>
      <c r="D132" s="65" t="s">
        <v>269</v>
      </c>
      <c r="I132"/>
      <c r="J132" s="14"/>
      <c r="K132" s="33"/>
      <c r="L132" s="33"/>
      <c r="M132" s="33"/>
      <c r="N132" s="33"/>
      <c r="O132" s="70"/>
    </row>
    <row r="133" spans="1:20" s="64" customFormat="1" x14ac:dyDescent="0.2">
      <c r="B133" s="147" t="s">
        <v>655</v>
      </c>
      <c r="C133" s="147"/>
      <c r="D133" s="66"/>
      <c r="I133"/>
      <c r="J133" s="14"/>
      <c r="K133" s="33"/>
      <c r="L133" s="33"/>
      <c r="M133" s="33"/>
      <c r="N133" s="33"/>
      <c r="O133" s="70"/>
    </row>
    <row r="134" spans="1:20" s="64" customFormat="1" x14ac:dyDescent="0.2">
      <c r="B134" s="147"/>
      <c r="C134" s="147"/>
      <c r="D134" s="67"/>
      <c r="I134"/>
      <c r="J134" s="14"/>
      <c r="K134" s="33"/>
      <c r="L134" s="33"/>
      <c r="M134" s="33"/>
      <c r="N134" s="33"/>
      <c r="O134" s="70"/>
    </row>
    <row r="135" spans="1:20" s="64" customFormat="1" x14ac:dyDescent="0.2">
      <c r="B135" s="147" t="s">
        <v>656</v>
      </c>
      <c r="C135" s="147"/>
      <c r="D135" s="68">
        <v>6.6836704240264364</v>
      </c>
      <c r="I135"/>
      <c r="J135" s="14"/>
      <c r="K135" s="33"/>
      <c r="L135" s="33"/>
      <c r="M135" s="33"/>
      <c r="N135" s="33"/>
      <c r="O135" s="70"/>
    </row>
    <row r="136" spans="1:20" s="64" customFormat="1" x14ac:dyDescent="0.2">
      <c r="B136" s="147"/>
      <c r="C136" s="147"/>
      <c r="D136" s="67"/>
      <c r="I136"/>
      <c r="J136" s="14"/>
      <c r="K136" s="33"/>
      <c r="L136" s="33"/>
      <c r="M136" s="33"/>
      <c r="N136" s="33"/>
      <c r="O136" s="70"/>
      <c r="P136"/>
      <c r="Q136"/>
    </row>
    <row r="137" spans="1:20" s="64" customFormat="1" x14ac:dyDescent="0.2">
      <c r="B137" s="147" t="s">
        <v>657</v>
      </c>
      <c r="C137" s="147"/>
      <c r="D137" s="68">
        <v>1.0664340658841729</v>
      </c>
      <c r="I137"/>
      <c r="J137" s="14"/>
      <c r="K137" s="33"/>
      <c r="L137" s="33"/>
      <c r="M137" s="33"/>
      <c r="N137" s="33"/>
      <c r="O137" s="70"/>
      <c r="P137"/>
      <c r="Q137"/>
    </row>
    <row r="138" spans="1:20" s="64" customFormat="1" x14ac:dyDescent="0.2">
      <c r="B138" s="147" t="s">
        <v>669</v>
      </c>
      <c r="C138" s="147"/>
      <c r="D138" s="68">
        <v>1.129266439485392</v>
      </c>
      <c r="I138"/>
      <c r="J138" s="14"/>
      <c r="K138" s="33"/>
      <c r="L138" s="33"/>
      <c r="M138" s="33"/>
      <c r="N138" s="33"/>
      <c r="O138"/>
      <c r="P138"/>
      <c r="Q138"/>
    </row>
    <row r="139" spans="1:20" s="64" customFormat="1" x14ac:dyDescent="0.2">
      <c r="B139" s="147"/>
      <c r="C139" s="147"/>
      <c r="D139" s="67"/>
      <c r="I139"/>
      <c r="J139" s="14"/>
      <c r="K139" s="33"/>
      <c r="L139" s="33"/>
      <c r="M139" s="33"/>
      <c r="N139" s="33"/>
      <c r="O139"/>
      <c r="P139"/>
      <c r="Q139"/>
    </row>
    <row r="140" spans="1:20" s="64" customFormat="1" x14ac:dyDescent="0.2">
      <c r="B140" s="147" t="s">
        <v>659</v>
      </c>
      <c r="C140" s="147"/>
      <c r="D140" s="69" t="s">
        <v>664</v>
      </c>
      <c r="I140"/>
      <c r="J140" s="14"/>
      <c r="K140" s="33"/>
      <c r="L140" s="33"/>
      <c r="M140" s="33"/>
      <c r="N140" s="33"/>
      <c r="O140" s="70"/>
    </row>
    <row r="141" spans="1:20" s="64" customFormat="1" x14ac:dyDescent="0.2">
      <c r="B141" s="158" t="s">
        <v>660</v>
      </c>
      <c r="C141" s="160"/>
      <c r="D141" s="159"/>
      <c r="I141"/>
      <c r="J141" s="14"/>
      <c r="K141" s="33"/>
      <c r="L141" s="33"/>
      <c r="M141" s="33"/>
      <c r="N141" s="33"/>
      <c r="O141"/>
      <c r="P141"/>
      <c r="Q141"/>
      <c r="R141"/>
      <c r="S141"/>
      <c r="T141"/>
    </row>
    <row r="142" spans="1:20" x14ac:dyDescent="0.2">
      <c r="A142" s="63"/>
      <c r="B142" s="63"/>
      <c r="C142" s="63"/>
      <c r="D142" s="63"/>
      <c r="E142" s="63"/>
      <c r="F142" s="63"/>
      <c r="G142" s="63"/>
      <c r="J142" s="14"/>
    </row>
    <row r="143" spans="1:20" s="64" customFormat="1" x14ac:dyDescent="0.2">
      <c r="B143" s="132" t="s">
        <v>706</v>
      </c>
      <c r="C143" s="132"/>
      <c r="D143" s="132"/>
      <c r="E143" s="132"/>
      <c r="F143" s="132"/>
      <c r="G143" s="132"/>
      <c r="H143" s="132"/>
      <c r="I143"/>
      <c r="J143" s="14"/>
      <c r="K143" s="33"/>
      <c r="L143" s="33"/>
      <c r="M143" s="33"/>
      <c r="N143" s="33"/>
      <c r="O143" s="70"/>
    </row>
    <row r="144" spans="1:20" s="64" customFormat="1" ht="6.75" customHeight="1" x14ac:dyDescent="0.2">
      <c r="B144" s="132"/>
      <c r="C144" s="132"/>
      <c r="D144" s="132"/>
      <c r="E144" s="132"/>
      <c r="F144" s="132"/>
      <c r="G144" s="132"/>
      <c r="H144" s="132"/>
      <c r="I144"/>
      <c r="J144" s="14"/>
      <c r="K144" s="33"/>
      <c r="L144" s="33"/>
      <c r="M144" s="33"/>
      <c r="N144" s="33"/>
      <c r="O144" s="70"/>
    </row>
    <row r="145" spans="2:16" ht="13.5" x14ac:dyDescent="0.25">
      <c r="B145" s="89" t="s">
        <v>670</v>
      </c>
      <c r="C145" s="89" t="s">
        <v>671</v>
      </c>
      <c r="D145" s="165" t="s">
        <v>672</v>
      </c>
      <c r="E145" s="165"/>
      <c r="F145" s="165"/>
      <c r="G145" s="166" t="s">
        <v>673</v>
      </c>
      <c r="H145" s="166"/>
      <c r="J145" s="14"/>
      <c r="K145" s="33"/>
      <c r="L145" s="33"/>
      <c r="M145" s="33"/>
      <c r="N145" s="33"/>
      <c r="P145" s="33"/>
    </row>
    <row r="146" spans="2:16" ht="13.5" x14ac:dyDescent="0.25">
      <c r="B146" s="88" t="s">
        <v>674</v>
      </c>
      <c r="C146" s="87" t="s">
        <v>675</v>
      </c>
      <c r="D146" s="167">
        <v>0</v>
      </c>
      <c r="E146" s="167"/>
      <c r="F146" s="167"/>
      <c r="G146" s="167">
        <v>0</v>
      </c>
      <c r="H146" s="167"/>
      <c r="J146" s="14"/>
      <c r="K146" s="33"/>
      <c r="L146" s="33"/>
      <c r="M146" s="33"/>
      <c r="N146" s="33"/>
      <c r="P146" s="33"/>
    </row>
    <row r="147" spans="2:16" ht="13.5" x14ac:dyDescent="0.25">
      <c r="B147" s="88" t="s">
        <v>676</v>
      </c>
      <c r="C147" s="87" t="s">
        <v>677</v>
      </c>
      <c r="D147" s="167">
        <v>0</v>
      </c>
      <c r="E147" s="167"/>
      <c r="F147" s="167"/>
      <c r="G147" s="167">
        <v>0</v>
      </c>
      <c r="H147" s="167"/>
      <c r="J147" s="14"/>
      <c r="K147" s="33"/>
      <c r="L147" s="33"/>
      <c r="M147" s="33"/>
      <c r="N147" s="33"/>
      <c r="P147" s="33"/>
    </row>
    <row r="148" spans="2:16" ht="27" x14ac:dyDescent="0.25">
      <c r="B148" s="88" t="s">
        <v>678</v>
      </c>
      <c r="C148" s="87" t="s">
        <v>679</v>
      </c>
      <c r="D148" s="167">
        <v>0</v>
      </c>
      <c r="E148" s="167"/>
      <c r="F148" s="167"/>
      <c r="G148" s="167">
        <v>0</v>
      </c>
      <c r="H148" s="167"/>
      <c r="J148" s="14"/>
      <c r="K148" s="33"/>
      <c r="L148" s="33"/>
      <c r="M148" s="33"/>
      <c r="N148" s="33"/>
      <c r="P148" s="33"/>
    </row>
    <row r="149" spans="2:16" ht="13.5" x14ac:dyDescent="0.25">
      <c r="B149" s="88"/>
      <c r="C149" s="88"/>
      <c r="D149" s="168"/>
      <c r="E149" s="168"/>
      <c r="F149" s="168"/>
      <c r="G149" s="168"/>
      <c r="H149" s="168"/>
      <c r="J149" s="14"/>
      <c r="K149" s="33"/>
      <c r="L149" s="33"/>
      <c r="M149" s="33"/>
      <c r="N149" s="33"/>
      <c r="P149" s="33"/>
    </row>
    <row r="150" spans="2:16" ht="13.5" x14ac:dyDescent="0.25">
      <c r="B150" s="166" t="s">
        <v>680</v>
      </c>
      <c r="C150" s="166"/>
      <c r="D150" s="166"/>
      <c r="E150" s="166"/>
      <c r="F150" s="166"/>
      <c r="G150" s="166"/>
      <c r="H150" s="166"/>
      <c r="J150" s="14"/>
      <c r="K150" s="33"/>
      <c r="L150" s="33"/>
      <c r="M150" s="33"/>
      <c r="N150" s="33"/>
      <c r="P150" s="33"/>
    </row>
    <row r="151" spans="2:16" ht="13.5" customHeight="1" x14ac:dyDescent="0.2">
      <c r="B151" s="169" t="s">
        <v>670</v>
      </c>
      <c r="C151" s="169" t="s">
        <v>671</v>
      </c>
      <c r="D151" s="169" t="s">
        <v>681</v>
      </c>
      <c r="E151" s="169"/>
      <c r="F151" s="169"/>
      <c r="G151" s="169"/>
      <c r="H151" s="170" t="s">
        <v>682</v>
      </c>
      <c r="I151" s="170" t="s">
        <v>683</v>
      </c>
      <c r="J151" s="172" t="s">
        <v>684</v>
      </c>
      <c r="K151" s="33"/>
      <c r="L151" s="33"/>
      <c r="M151" s="33"/>
      <c r="N151" s="33"/>
      <c r="O151" s="33"/>
      <c r="P151" s="33"/>
    </row>
    <row r="152" spans="2:16" ht="94.5" customHeight="1" x14ac:dyDescent="0.2">
      <c r="B152" s="169"/>
      <c r="C152" s="169"/>
      <c r="D152" s="84" t="s">
        <v>685</v>
      </c>
      <c r="E152" s="84" t="s">
        <v>686</v>
      </c>
      <c r="F152" s="84" t="s">
        <v>687</v>
      </c>
      <c r="G152" s="84" t="s">
        <v>688</v>
      </c>
      <c r="H152" s="170"/>
      <c r="I152" s="170"/>
      <c r="J152" s="173"/>
      <c r="K152" s="33"/>
      <c r="L152" s="33"/>
      <c r="M152" s="33"/>
      <c r="N152" s="33"/>
      <c r="O152" s="33"/>
      <c r="P152" s="33"/>
    </row>
    <row r="153" spans="2:16" ht="13.5" x14ac:dyDescent="0.25">
      <c r="B153" s="88" t="s">
        <v>674</v>
      </c>
      <c r="C153" s="87" t="s">
        <v>675</v>
      </c>
      <c r="D153" s="90">
        <v>1500</v>
      </c>
      <c r="E153" s="90">
        <v>99.850684900000005</v>
      </c>
      <c r="F153" s="141">
        <v>36.275342200000004</v>
      </c>
      <c r="G153" s="134">
        <v>1636.1260271000001</v>
      </c>
      <c r="H153" s="8">
        <v>726.67232000000001</v>
      </c>
      <c r="I153" s="8">
        <f>1250521/10^5</f>
        <v>12.50521</v>
      </c>
      <c r="J153" s="8">
        <f>H153+I153</f>
        <v>739.17753000000005</v>
      </c>
      <c r="K153" s="33"/>
      <c r="L153" s="33"/>
      <c r="M153" s="33"/>
      <c r="N153" s="33"/>
      <c r="O153" s="33"/>
      <c r="P153" s="33"/>
    </row>
    <row r="154" spans="2:16" ht="13.5" x14ac:dyDescent="0.25">
      <c r="B154" s="88" t="s">
        <v>676</v>
      </c>
      <c r="C154" s="87" t="s">
        <v>677</v>
      </c>
      <c r="D154" s="90">
        <v>2517.2199999999998</v>
      </c>
      <c r="E154" s="90">
        <v>183.25361600000002</v>
      </c>
      <c r="F154" s="141">
        <v>45.813405699999997</v>
      </c>
      <c r="G154" s="134">
        <v>2746.2870217</v>
      </c>
      <c r="H154" s="8">
        <v>1225.53333</v>
      </c>
      <c r="I154" s="8">
        <f>2109013/10^5</f>
        <v>21.090129999999998</v>
      </c>
      <c r="J154" s="8">
        <f>H154+I154</f>
        <v>1246.62346</v>
      </c>
      <c r="K154" s="33"/>
      <c r="L154" s="33"/>
      <c r="M154" s="33"/>
      <c r="N154" s="33"/>
      <c r="O154" s="33"/>
      <c r="P154" s="33"/>
    </row>
    <row r="155" spans="2:16" ht="27" x14ac:dyDescent="0.25">
      <c r="B155" s="88" t="s">
        <v>678</v>
      </c>
      <c r="C155" s="87" t="s">
        <v>679</v>
      </c>
      <c r="D155" s="90">
        <v>4882.25</v>
      </c>
      <c r="E155" s="90">
        <v>323.21163799999999</v>
      </c>
      <c r="F155" s="141">
        <v>117.42144879999999</v>
      </c>
      <c r="G155" s="134">
        <v>5322.8830868000005</v>
      </c>
      <c r="H155" s="8">
        <v>2364.0489899999998</v>
      </c>
      <c r="I155" s="8">
        <f>4068280/10^5</f>
        <v>40.6828</v>
      </c>
      <c r="J155" s="8">
        <f>H155+I155</f>
        <v>2404.7317899999998</v>
      </c>
      <c r="K155" s="33"/>
      <c r="L155" s="33"/>
      <c r="M155" s="33"/>
      <c r="N155" s="33"/>
      <c r="O155" s="33"/>
      <c r="P155" s="33"/>
    </row>
    <row r="156" spans="2:16" ht="13.5" x14ac:dyDescent="0.25">
      <c r="B156" s="135"/>
      <c r="C156" s="136"/>
      <c r="D156" s="142"/>
      <c r="E156" s="142"/>
      <c r="F156" s="11"/>
      <c r="G156" s="138"/>
      <c r="H156" s="9"/>
      <c r="I156" s="9"/>
      <c r="J156" s="9"/>
      <c r="K156" s="33"/>
      <c r="L156" s="33"/>
      <c r="M156" s="33"/>
      <c r="N156" s="33"/>
      <c r="O156" s="33"/>
      <c r="P156" s="33"/>
    </row>
    <row r="157" spans="2:16" ht="13.5" customHeight="1" x14ac:dyDescent="0.2">
      <c r="B157" s="174" t="s">
        <v>670</v>
      </c>
      <c r="C157" s="174" t="s">
        <v>671</v>
      </c>
      <c r="D157" s="177" t="s">
        <v>681</v>
      </c>
      <c r="E157" s="178"/>
      <c r="F157" s="179"/>
      <c r="G157" s="180" t="s">
        <v>689</v>
      </c>
      <c r="H157" s="181"/>
      <c r="I157" s="182"/>
      <c r="J157" s="33"/>
      <c r="K157" s="33"/>
      <c r="L157" s="33"/>
      <c r="M157" s="33"/>
      <c r="N157" s="33"/>
      <c r="O157" s="33"/>
    </row>
    <row r="158" spans="2:16" ht="46.5" customHeight="1" x14ac:dyDescent="0.2">
      <c r="B158" s="175"/>
      <c r="C158" s="175"/>
      <c r="D158" s="172" t="s">
        <v>690</v>
      </c>
      <c r="E158" s="172" t="s">
        <v>691</v>
      </c>
      <c r="F158" s="172" t="s">
        <v>692</v>
      </c>
      <c r="G158" s="183" t="s">
        <v>693</v>
      </c>
      <c r="H158" s="184"/>
      <c r="I158" s="172" t="s">
        <v>694</v>
      </c>
      <c r="J158" s="33"/>
      <c r="K158" s="33"/>
      <c r="L158" s="33"/>
      <c r="M158" s="33"/>
      <c r="N158" s="33"/>
      <c r="O158" s="33"/>
    </row>
    <row r="159" spans="2:16" ht="21" customHeight="1" x14ac:dyDescent="0.2">
      <c r="B159" s="176"/>
      <c r="C159" s="176"/>
      <c r="D159" s="173"/>
      <c r="E159" s="173"/>
      <c r="F159" s="173"/>
      <c r="G159" s="84" t="s">
        <v>695</v>
      </c>
      <c r="H159" s="84" t="s">
        <v>696</v>
      </c>
      <c r="I159" s="173"/>
      <c r="J159" s="33"/>
      <c r="K159" s="33"/>
      <c r="L159" s="33"/>
      <c r="M159" s="33"/>
      <c r="N159" s="33"/>
      <c r="O159" s="33"/>
    </row>
    <row r="160" spans="2:16" ht="13.5" x14ac:dyDescent="0.25">
      <c r="B160" s="88" t="s">
        <v>697</v>
      </c>
      <c r="C160" s="87" t="s">
        <v>698</v>
      </c>
      <c r="D160" s="133">
        <v>293.30880000000002</v>
      </c>
      <c r="E160" s="10">
        <v>6.6912000000000003</v>
      </c>
      <c r="F160" s="134">
        <f>D160+E160</f>
        <v>300</v>
      </c>
      <c r="G160" s="8">
        <v>12.699082800000001</v>
      </c>
      <c r="H160" s="8">
        <v>8</v>
      </c>
      <c r="I160" s="8">
        <f>G160+H160</f>
        <v>20.699082799999999</v>
      </c>
      <c r="J160" s="33"/>
      <c r="K160" s="33"/>
      <c r="L160" s="33"/>
      <c r="M160" s="33"/>
      <c r="N160" s="33"/>
      <c r="O160" s="33"/>
    </row>
    <row r="161" spans="2:16" ht="6.75" customHeight="1" x14ac:dyDescent="0.25">
      <c r="B161" s="135"/>
      <c r="C161" s="136"/>
      <c r="D161" s="137"/>
      <c r="E161" s="11"/>
      <c r="F161" s="138"/>
      <c r="G161" s="9"/>
      <c r="H161" s="9"/>
      <c r="I161" s="9"/>
      <c r="J161" s="33"/>
      <c r="K161" s="33"/>
      <c r="L161" s="33"/>
      <c r="M161" s="33"/>
      <c r="N161" s="33"/>
      <c r="O161" s="33"/>
    </row>
    <row r="162" spans="2:16" ht="45" customHeight="1" x14ac:dyDescent="0.2">
      <c r="B162" s="171" t="s">
        <v>699</v>
      </c>
      <c r="C162" s="171"/>
      <c r="D162" s="171"/>
      <c r="E162" s="171"/>
      <c r="F162" s="171"/>
      <c r="G162" s="171"/>
      <c r="H162" s="171"/>
      <c r="I162" s="171"/>
      <c r="J162" s="139"/>
      <c r="K162" s="33"/>
      <c r="L162" s="33"/>
      <c r="M162" s="33"/>
      <c r="N162" s="33"/>
      <c r="O162" s="33"/>
    </row>
    <row r="163" spans="2:16" ht="13.5" x14ac:dyDescent="0.25">
      <c r="B163" s="93" t="s">
        <v>700</v>
      </c>
      <c r="I163" s="33"/>
      <c r="J163" s="14"/>
      <c r="K163" s="33"/>
      <c r="L163" s="33"/>
      <c r="M163" s="33"/>
      <c r="N163" s="33"/>
      <c r="O163" s="33"/>
      <c r="P163" s="33"/>
    </row>
    <row r="164" spans="2:16" x14ac:dyDescent="0.2">
      <c r="B164" s="33"/>
      <c r="C164" s="33"/>
      <c r="D164" s="33"/>
      <c r="E164" s="33"/>
      <c r="F164" s="33"/>
      <c r="G164" s="33"/>
      <c r="H164" s="33"/>
      <c r="I164" s="33"/>
      <c r="J164" s="14"/>
      <c r="K164" s="33"/>
      <c r="L164" s="33"/>
      <c r="M164" s="33"/>
      <c r="N164" s="33"/>
      <c r="O164" s="33"/>
      <c r="P164" s="33"/>
    </row>
    <row r="165" spans="2:16" x14ac:dyDescent="0.2">
      <c r="B165" s="94" t="s">
        <v>701</v>
      </c>
      <c r="C165" s="33"/>
      <c r="D165" s="33"/>
      <c r="E165" s="33"/>
      <c r="F165" s="33"/>
      <c r="G165" s="33"/>
      <c r="H165" s="33"/>
      <c r="I165" s="33"/>
      <c r="J165" s="14"/>
      <c r="K165" s="33"/>
      <c r="L165" s="33"/>
      <c r="M165" s="33"/>
      <c r="N165" s="33"/>
      <c r="O165" s="33"/>
      <c r="P165" s="33"/>
    </row>
    <row r="166" spans="2:16" x14ac:dyDescent="0.2">
      <c r="B166" s="33"/>
      <c r="C166" s="33"/>
      <c r="D166" s="33"/>
      <c r="E166" s="33"/>
      <c r="F166" s="33"/>
      <c r="G166" s="33"/>
      <c r="H166" s="33"/>
      <c r="I166" s="33"/>
      <c r="J166" s="14"/>
      <c r="K166" s="33"/>
      <c r="L166" s="33"/>
      <c r="M166" s="33"/>
      <c r="N166" s="33"/>
      <c r="O166" s="33"/>
      <c r="P166" s="33"/>
    </row>
    <row r="167" spans="2:16" x14ac:dyDescent="0.2">
      <c r="B167" s="94" t="s">
        <v>702</v>
      </c>
      <c r="C167" s="33"/>
      <c r="D167" s="33"/>
      <c r="E167" s="33"/>
      <c r="F167" s="33"/>
      <c r="G167" s="33"/>
      <c r="H167" s="33"/>
      <c r="I167" s="33"/>
      <c r="J167" s="14"/>
      <c r="K167" s="33"/>
      <c r="L167" s="33"/>
      <c r="M167" s="33"/>
      <c r="N167" s="33"/>
      <c r="O167" s="33"/>
      <c r="P167" s="33"/>
    </row>
    <row r="168" spans="2:16" x14ac:dyDescent="0.2">
      <c r="J168" s="14"/>
    </row>
    <row r="169" spans="2:16" x14ac:dyDescent="0.2">
      <c r="B169" s="94" t="s">
        <v>703</v>
      </c>
      <c r="J169" s="14"/>
      <c r="K169" s="33"/>
      <c r="L169" s="33"/>
      <c r="M169" s="33"/>
      <c r="N169" s="33"/>
      <c r="O169" s="33"/>
    </row>
    <row r="170" spans="2:16" x14ac:dyDescent="0.2">
      <c r="B170" s="94"/>
      <c r="J170" s="14"/>
      <c r="K170" s="33"/>
      <c r="L170" s="33"/>
      <c r="M170" s="33"/>
      <c r="N170" s="33"/>
      <c r="O170" s="33"/>
    </row>
    <row r="171" spans="2:16" x14ac:dyDescent="0.2">
      <c r="B171" s="94" t="s">
        <v>704</v>
      </c>
      <c r="J171" s="14"/>
      <c r="K171" s="33"/>
      <c r="L171" s="33"/>
      <c r="M171" s="33"/>
      <c r="N171" s="33"/>
      <c r="O171" s="33"/>
    </row>
    <row r="172" spans="2:16" x14ac:dyDescent="0.2">
      <c r="B172" s="94"/>
      <c r="J172" s="14"/>
      <c r="K172" s="33"/>
      <c r="L172" s="33"/>
      <c r="M172" s="33"/>
      <c r="N172" s="33"/>
      <c r="O172" s="33"/>
    </row>
    <row r="173" spans="2:16" x14ac:dyDescent="0.2">
      <c r="B173" s="94" t="s">
        <v>776</v>
      </c>
      <c r="J173" s="14"/>
      <c r="K173" s="33"/>
      <c r="L173" s="33"/>
      <c r="M173" s="33"/>
      <c r="N173" s="33"/>
      <c r="O173" s="33"/>
    </row>
    <row r="174" spans="2:16" x14ac:dyDescent="0.2">
      <c r="B174" s="94"/>
      <c r="J174" s="14"/>
      <c r="K174" s="33"/>
      <c r="L174" s="33"/>
      <c r="M174" s="33"/>
      <c r="N174" s="33"/>
      <c r="O174" s="33"/>
    </row>
    <row r="175" spans="2:16" x14ac:dyDescent="0.2">
      <c r="B175" s="94" t="s">
        <v>777</v>
      </c>
      <c r="J175" s="14"/>
    </row>
    <row r="176" spans="2:16" x14ac:dyDescent="0.2">
      <c r="J176" s="14"/>
    </row>
    <row r="177" spans="2:4" x14ac:dyDescent="0.2">
      <c r="B177" s="72" t="s">
        <v>661</v>
      </c>
    </row>
    <row r="179" spans="2:4" ht="153.75" customHeight="1" x14ac:dyDescent="0.2"/>
    <row r="182" spans="2:4" x14ac:dyDescent="0.2">
      <c r="B182" s="72" t="s">
        <v>662</v>
      </c>
      <c r="C182" s="73"/>
      <c r="D182" s="72"/>
    </row>
    <row r="183" spans="2:4" x14ac:dyDescent="0.2">
      <c r="B183" s="72" t="s">
        <v>705</v>
      </c>
      <c r="D183" s="72"/>
    </row>
    <row r="184" spans="2:4" ht="180" customHeight="1" x14ac:dyDescent="0.2"/>
    <row r="192" spans="2:4" ht="13.9" customHeight="1" x14ac:dyDescent="0.2"/>
    <row r="193" customFormat="1" ht="13.9" customHeight="1" x14ac:dyDescent="0.2"/>
  </sheetData>
  <mergeCells count="52">
    <mergeCell ref="B162:I162"/>
    <mergeCell ref="I151:I152"/>
    <mergeCell ref="J151:J152"/>
    <mergeCell ref="B157:B159"/>
    <mergeCell ref="C157:C159"/>
    <mergeCell ref="D157:F157"/>
    <mergeCell ref="G157:I157"/>
    <mergeCell ref="D158:D159"/>
    <mergeCell ref="E158:E159"/>
    <mergeCell ref="F158:F159"/>
    <mergeCell ref="G158:H158"/>
    <mergeCell ref="I158:I159"/>
    <mergeCell ref="D149:F149"/>
    <mergeCell ref="G149:H149"/>
    <mergeCell ref="B150:H150"/>
    <mergeCell ref="B151:B152"/>
    <mergeCell ref="C151:C152"/>
    <mergeCell ref="D151:G151"/>
    <mergeCell ref="H151:H152"/>
    <mergeCell ref="D146:F146"/>
    <mergeCell ref="G146:H146"/>
    <mergeCell ref="D147:F147"/>
    <mergeCell ref="G147:H147"/>
    <mergeCell ref="D148:F148"/>
    <mergeCell ref="G148:H148"/>
    <mergeCell ref="B139:C139"/>
    <mergeCell ref="B140:C140"/>
    <mergeCell ref="B141:D141"/>
    <mergeCell ref="D145:F145"/>
    <mergeCell ref="G145:H145"/>
    <mergeCell ref="B134:C134"/>
    <mergeCell ref="B135:C135"/>
    <mergeCell ref="B136:C136"/>
    <mergeCell ref="B137:C137"/>
    <mergeCell ref="B138:C138"/>
    <mergeCell ref="A1:H1"/>
    <mergeCell ref="A2:H2"/>
    <mergeCell ref="A3:H3"/>
    <mergeCell ref="B110:H110"/>
    <mergeCell ref="B111:H111"/>
    <mergeCell ref="B112:H112"/>
    <mergeCell ref="B114:D114"/>
    <mergeCell ref="B115:C115"/>
    <mergeCell ref="B116:C116"/>
    <mergeCell ref="B117:C117"/>
    <mergeCell ref="B132:C132"/>
    <mergeCell ref="B133:C133"/>
    <mergeCell ref="B127:C127"/>
    <mergeCell ref="B128:C128"/>
    <mergeCell ref="B125:C125"/>
    <mergeCell ref="B129:C129"/>
    <mergeCell ref="B131:D131"/>
  </mergeCells>
  <hyperlinks>
    <hyperlink ref="I1" location="Index!B2" display="Index" xr:uid="{A3DA26A9-ABB0-4D5C-B39A-27EE0CEEA54F}"/>
    <hyperlink ref="B165" r:id="rId1" xr:uid="{B37F31D0-E879-44B7-AB3A-5B04E4243757}"/>
    <hyperlink ref="B167" r:id="rId2" xr:uid="{985D31EC-2DC0-4C20-9A77-B96EC851CA1E}"/>
    <hyperlink ref="B169" r:id="rId3" xr:uid="{610B5C63-7AAE-4944-909D-08362D3C4A47}"/>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10D8-FCE5-4471-8BD8-68D95C9838A7}">
  <sheetPr>
    <outlinePr summaryBelow="0" summaryRight="0"/>
  </sheetPr>
  <dimension ref="A1:R239"/>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0.7109375" bestFit="1" customWidth="1"/>
    <col min="5" max="5" width="10.42578125" bestFit="1" customWidth="1"/>
    <col min="6" max="6" width="10.140625" bestFit="1" customWidth="1"/>
    <col min="7" max="7" width="14" bestFit="1" customWidth="1"/>
    <col min="8" max="8" width="8.7109375" customWidth="1"/>
  </cols>
  <sheetData>
    <row r="1" spans="1:9" ht="15" x14ac:dyDescent="0.2">
      <c r="A1" s="157" t="s">
        <v>0</v>
      </c>
      <c r="B1" s="157"/>
      <c r="C1" s="157"/>
      <c r="D1" s="157"/>
      <c r="E1" s="157"/>
      <c r="F1" s="157"/>
      <c r="G1" s="157"/>
      <c r="H1" s="157"/>
      <c r="I1" s="1" t="s">
        <v>632</v>
      </c>
    </row>
    <row r="2" spans="1:9" ht="15" x14ac:dyDescent="0.2">
      <c r="A2" s="157" t="s">
        <v>321</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775</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322</v>
      </c>
      <c r="C28" s="26" t="s">
        <v>323</v>
      </c>
      <c r="D28" s="26" t="s">
        <v>276</v>
      </c>
      <c r="E28" s="27">
        <v>1000</v>
      </c>
      <c r="F28" s="28">
        <v>10020.57</v>
      </c>
      <c r="G28" s="29">
        <v>1.339361E-2</v>
      </c>
      <c r="H28" s="17">
        <v>6.3449999999999998</v>
      </c>
    </row>
    <row r="29" spans="1:8" x14ac:dyDescent="0.2">
      <c r="A29" s="18"/>
      <c r="B29" s="18"/>
      <c r="C29" s="19" t="s">
        <v>11</v>
      </c>
      <c r="D29" s="18"/>
      <c r="E29" s="18" t="s">
        <v>12</v>
      </c>
      <c r="F29" s="24">
        <v>10020.57</v>
      </c>
      <c r="G29" s="21">
        <v>1.339361E-2</v>
      </c>
      <c r="H29" s="17" t="s">
        <v>12</v>
      </c>
    </row>
    <row r="30" spans="1:8" x14ac:dyDescent="0.2">
      <c r="A30" s="18"/>
      <c r="B30" s="18"/>
      <c r="C30" s="22"/>
      <c r="D30" s="18"/>
      <c r="E30" s="18"/>
      <c r="F30" s="23"/>
      <c r="G30" s="23"/>
      <c r="H30" s="17" t="s">
        <v>12</v>
      </c>
    </row>
    <row r="31" spans="1:8" x14ac:dyDescent="0.2">
      <c r="A31" s="18"/>
      <c r="B31" s="18"/>
      <c r="C31" s="19" t="s">
        <v>79</v>
      </c>
      <c r="D31" s="18"/>
      <c r="E31" s="18"/>
      <c r="F31" s="18"/>
      <c r="G31" s="18"/>
      <c r="H31" s="17" t="s">
        <v>12</v>
      </c>
    </row>
    <row r="32" spans="1:8" x14ac:dyDescent="0.2">
      <c r="A32" s="18"/>
      <c r="B32" s="18"/>
      <c r="C32" s="19" t="s">
        <v>11</v>
      </c>
      <c r="D32" s="18"/>
      <c r="E32" s="18" t="s">
        <v>12</v>
      </c>
      <c r="F32" s="20" t="s">
        <v>13</v>
      </c>
      <c r="G32" s="21">
        <v>0</v>
      </c>
      <c r="H32" s="17" t="s">
        <v>12</v>
      </c>
    </row>
    <row r="33" spans="1:8" x14ac:dyDescent="0.2">
      <c r="A33" s="18"/>
      <c r="B33" s="18"/>
      <c r="C33" s="22"/>
      <c r="D33" s="18"/>
      <c r="E33" s="18"/>
      <c r="F33" s="23"/>
      <c r="G33" s="23"/>
      <c r="H33" s="17" t="s">
        <v>12</v>
      </c>
    </row>
    <row r="34" spans="1:8" x14ac:dyDescent="0.2">
      <c r="A34" s="18"/>
      <c r="B34" s="18"/>
      <c r="C34" s="19" t="s">
        <v>80</v>
      </c>
      <c r="D34" s="18"/>
      <c r="E34" s="18"/>
      <c r="F34" s="18"/>
      <c r="G34" s="18"/>
      <c r="H34" s="17" t="s">
        <v>12</v>
      </c>
    </row>
    <row r="35" spans="1:8" x14ac:dyDescent="0.2">
      <c r="A35" s="18"/>
      <c r="B35" s="18"/>
      <c r="C35" s="19" t="s">
        <v>11</v>
      </c>
      <c r="D35" s="18"/>
      <c r="E35" s="18" t="s">
        <v>12</v>
      </c>
      <c r="F35" s="20" t="s">
        <v>13</v>
      </c>
      <c r="G35" s="21">
        <v>0</v>
      </c>
      <c r="H35" s="17" t="s">
        <v>12</v>
      </c>
    </row>
    <row r="36" spans="1:8" x14ac:dyDescent="0.2">
      <c r="A36" s="18"/>
      <c r="B36" s="18"/>
      <c r="C36" s="22"/>
      <c r="D36" s="18"/>
      <c r="E36" s="18"/>
      <c r="F36" s="23"/>
      <c r="G36" s="23"/>
      <c r="H36" s="17" t="s">
        <v>12</v>
      </c>
    </row>
    <row r="37" spans="1:8" x14ac:dyDescent="0.2">
      <c r="A37" s="18"/>
      <c r="B37" s="18"/>
      <c r="C37" s="19" t="s">
        <v>102</v>
      </c>
      <c r="D37" s="18"/>
      <c r="E37" s="18"/>
      <c r="F37" s="23"/>
      <c r="G37" s="23"/>
      <c r="H37" s="17" t="s">
        <v>12</v>
      </c>
    </row>
    <row r="38" spans="1:8" x14ac:dyDescent="0.2">
      <c r="A38" s="18"/>
      <c r="B38" s="18"/>
      <c r="C38" s="19" t="s">
        <v>11</v>
      </c>
      <c r="D38" s="18"/>
      <c r="E38" s="18" t="s">
        <v>12</v>
      </c>
      <c r="F38" s="20" t="s">
        <v>13</v>
      </c>
      <c r="G38" s="21">
        <v>0</v>
      </c>
      <c r="H38" s="17" t="s">
        <v>12</v>
      </c>
    </row>
    <row r="39" spans="1:8" x14ac:dyDescent="0.2">
      <c r="A39" s="18"/>
      <c r="B39" s="18"/>
      <c r="C39" s="22"/>
      <c r="D39" s="18"/>
      <c r="E39" s="18"/>
      <c r="F39" s="23"/>
      <c r="G39" s="23"/>
      <c r="H39" s="17" t="s">
        <v>12</v>
      </c>
    </row>
    <row r="40" spans="1:8" x14ac:dyDescent="0.2">
      <c r="A40" s="18"/>
      <c r="B40" s="18"/>
      <c r="C40" s="19" t="s">
        <v>103</v>
      </c>
      <c r="D40" s="18"/>
      <c r="E40" s="18"/>
      <c r="F40" s="24">
        <v>10020.57</v>
      </c>
      <c r="G40" s="21">
        <v>1.339361E-2</v>
      </c>
      <c r="H40" s="17" t="s">
        <v>12</v>
      </c>
    </row>
    <row r="41" spans="1:8" x14ac:dyDescent="0.2">
      <c r="A41" s="18"/>
      <c r="B41" s="18"/>
      <c r="C41" s="22"/>
      <c r="D41" s="18"/>
      <c r="E41" s="18"/>
      <c r="F41" s="23"/>
      <c r="G41" s="23"/>
      <c r="H41" s="17" t="s">
        <v>12</v>
      </c>
    </row>
    <row r="42" spans="1:8" x14ac:dyDescent="0.2">
      <c r="A42" s="18"/>
      <c r="B42" s="18"/>
      <c r="C42" s="19" t="s">
        <v>104</v>
      </c>
      <c r="D42" s="18"/>
      <c r="E42" s="18"/>
      <c r="F42" s="23"/>
      <c r="G42" s="23"/>
      <c r="H42" s="17" t="s">
        <v>12</v>
      </c>
    </row>
    <row r="43" spans="1:8" x14ac:dyDescent="0.2">
      <c r="A43" s="18"/>
      <c r="B43" s="18"/>
      <c r="C43" s="19" t="s">
        <v>105</v>
      </c>
      <c r="D43" s="18"/>
      <c r="E43" s="18"/>
      <c r="F43" s="23"/>
      <c r="G43" s="23"/>
      <c r="H43" s="17" t="s">
        <v>12</v>
      </c>
    </row>
    <row r="44" spans="1:8" x14ac:dyDescent="0.2">
      <c r="A44" s="25">
        <v>1</v>
      </c>
      <c r="B44" s="26" t="s">
        <v>324</v>
      </c>
      <c r="C44" s="26" t="s">
        <v>325</v>
      </c>
      <c r="D44" s="26" t="s">
        <v>160</v>
      </c>
      <c r="E44" s="27">
        <v>2500</v>
      </c>
      <c r="F44" s="28">
        <v>12469.9</v>
      </c>
      <c r="G44" s="29">
        <v>1.6667419999999999E-2</v>
      </c>
      <c r="H44" s="17">
        <v>5.875</v>
      </c>
    </row>
    <row r="45" spans="1:8" x14ac:dyDescent="0.2">
      <c r="A45" s="25">
        <v>2</v>
      </c>
      <c r="B45" s="26" t="s">
        <v>326</v>
      </c>
      <c r="C45" s="26" t="s">
        <v>327</v>
      </c>
      <c r="D45" s="26" t="s">
        <v>160</v>
      </c>
      <c r="E45" s="27">
        <v>2500</v>
      </c>
      <c r="F45" s="28">
        <v>12352.5</v>
      </c>
      <c r="G45" s="29">
        <v>1.6510500000000001E-2</v>
      </c>
      <c r="H45" s="17">
        <v>5.7350000000000003</v>
      </c>
    </row>
    <row r="46" spans="1:8" x14ac:dyDescent="0.2">
      <c r="A46" s="25">
        <v>3</v>
      </c>
      <c r="B46" s="26" t="s">
        <v>328</v>
      </c>
      <c r="C46" s="26" t="s">
        <v>329</v>
      </c>
      <c r="D46" s="26" t="s">
        <v>330</v>
      </c>
      <c r="E46" s="27">
        <v>2500</v>
      </c>
      <c r="F46" s="28">
        <v>12341.637500000001</v>
      </c>
      <c r="G46" s="29">
        <v>1.649598E-2</v>
      </c>
      <c r="H46" s="17">
        <v>5.7117000000000004</v>
      </c>
    </row>
    <row r="47" spans="1:8" x14ac:dyDescent="0.2">
      <c r="A47" s="25">
        <v>4</v>
      </c>
      <c r="B47" s="26" t="s">
        <v>331</v>
      </c>
      <c r="C47" s="26" t="s">
        <v>332</v>
      </c>
      <c r="D47" s="26" t="s">
        <v>174</v>
      </c>
      <c r="E47" s="27">
        <v>2000</v>
      </c>
      <c r="F47" s="28">
        <v>9925.68</v>
      </c>
      <c r="G47" s="29">
        <v>1.3266780000000001E-2</v>
      </c>
      <c r="H47" s="17">
        <v>5.8150000000000004</v>
      </c>
    </row>
    <row r="48" spans="1:8" x14ac:dyDescent="0.2">
      <c r="A48" s="25">
        <v>5</v>
      </c>
      <c r="B48" s="26" t="s">
        <v>333</v>
      </c>
      <c r="C48" s="26" t="s">
        <v>334</v>
      </c>
      <c r="D48" s="26" t="s">
        <v>160</v>
      </c>
      <c r="E48" s="27">
        <v>2000</v>
      </c>
      <c r="F48" s="28">
        <v>9923.7900000000009</v>
      </c>
      <c r="G48" s="29">
        <v>1.326426E-2</v>
      </c>
      <c r="H48" s="17">
        <v>5.8400999999999996</v>
      </c>
    </row>
    <row r="49" spans="1:8" x14ac:dyDescent="0.2">
      <c r="A49" s="25">
        <v>6</v>
      </c>
      <c r="B49" s="26" t="s">
        <v>335</v>
      </c>
      <c r="C49" s="26" t="s">
        <v>336</v>
      </c>
      <c r="D49" s="26" t="s">
        <v>160</v>
      </c>
      <c r="E49" s="27">
        <v>2000</v>
      </c>
      <c r="F49" s="28">
        <v>9923.7199999999993</v>
      </c>
      <c r="G49" s="29">
        <v>1.3264160000000001E-2</v>
      </c>
      <c r="H49" s="17">
        <v>5.8449999999999998</v>
      </c>
    </row>
    <row r="50" spans="1:8" x14ac:dyDescent="0.2">
      <c r="A50" s="25">
        <v>7</v>
      </c>
      <c r="B50" s="26" t="s">
        <v>337</v>
      </c>
      <c r="C50" s="26" t="s">
        <v>338</v>
      </c>
      <c r="D50" s="26" t="s">
        <v>160</v>
      </c>
      <c r="E50" s="27">
        <v>2000</v>
      </c>
      <c r="F50" s="28">
        <v>9922.61</v>
      </c>
      <c r="G50" s="29">
        <v>1.3262680000000001E-2</v>
      </c>
      <c r="H50" s="17">
        <v>5.81</v>
      </c>
    </row>
    <row r="51" spans="1:8" x14ac:dyDescent="0.2">
      <c r="A51" s="25">
        <v>8</v>
      </c>
      <c r="B51" s="26" t="s">
        <v>339</v>
      </c>
      <c r="C51" s="26" t="s">
        <v>340</v>
      </c>
      <c r="D51" s="26" t="s">
        <v>160</v>
      </c>
      <c r="E51" s="27">
        <v>2000</v>
      </c>
      <c r="F51" s="28">
        <v>9912.17</v>
      </c>
      <c r="G51" s="29">
        <v>1.324873E-2</v>
      </c>
      <c r="H51" s="17">
        <v>5.8803999999999998</v>
      </c>
    </row>
    <row r="52" spans="1:8" x14ac:dyDescent="0.2">
      <c r="A52" s="25">
        <v>9</v>
      </c>
      <c r="B52" s="26" t="s">
        <v>341</v>
      </c>
      <c r="C52" s="26" t="s">
        <v>342</v>
      </c>
      <c r="D52" s="26" t="s">
        <v>330</v>
      </c>
      <c r="E52" s="27">
        <v>2000</v>
      </c>
      <c r="F52" s="28">
        <v>9899.93</v>
      </c>
      <c r="G52" s="29">
        <v>1.323237E-2</v>
      </c>
      <c r="H52" s="17">
        <v>5.7648999999999999</v>
      </c>
    </row>
    <row r="53" spans="1:8" x14ac:dyDescent="0.2">
      <c r="A53" s="25">
        <v>10</v>
      </c>
      <c r="B53" s="26" t="s">
        <v>343</v>
      </c>
      <c r="C53" s="26" t="s">
        <v>344</v>
      </c>
      <c r="D53" s="26" t="s">
        <v>160</v>
      </c>
      <c r="E53" s="27">
        <v>2000</v>
      </c>
      <c r="F53" s="28">
        <v>9880.77</v>
      </c>
      <c r="G53" s="29">
        <v>1.320676E-2</v>
      </c>
      <c r="H53" s="17">
        <v>5.72</v>
      </c>
    </row>
    <row r="54" spans="1:8" x14ac:dyDescent="0.2">
      <c r="A54" s="25">
        <v>11</v>
      </c>
      <c r="B54" s="26" t="s">
        <v>345</v>
      </c>
      <c r="C54" s="26" t="s">
        <v>346</v>
      </c>
      <c r="D54" s="26" t="s">
        <v>160</v>
      </c>
      <c r="E54" s="27">
        <v>2000</v>
      </c>
      <c r="F54" s="28">
        <v>9876.64</v>
      </c>
      <c r="G54" s="29">
        <v>1.320124E-2</v>
      </c>
      <c r="H54" s="17">
        <v>5.7709000000000001</v>
      </c>
    </row>
    <row r="55" spans="1:8" x14ac:dyDescent="0.2">
      <c r="A55" s="25">
        <v>12</v>
      </c>
      <c r="B55" s="26" t="s">
        <v>347</v>
      </c>
      <c r="C55" s="26" t="s">
        <v>348</v>
      </c>
      <c r="D55" s="26" t="s">
        <v>160</v>
      </c>
      <c r="E55" s="27">
        <v>2000</v>
      </c>
      <c r="F55" s="28">
        <v>9876.41</v>
      </c>
      <c r="G55" s="29">
        <v>1.320093E-2</v>
      </c>
      <c r="H55" s="17">
        <v>5.7816000000000001</v>
      </c>
    </row>
    <row r="56" spans="1:8" x14ac:dyDescent="0.2">
      <c r="A56" s="25">
        <v>13</v>
      </c>
      <c r="B56" s="26" t="s">
        <v>349</v>
      </c>
      <c r="C56" s="26" t="s">
        <v>350</v>
      </c>
      <c r="D56" s="26" t="s">
        <v>160</v>
      </c>
      <c r="E56" s="27">
        <v>2000</v>
      </c>
      <c r="F56" s="28">
        <v>9872.91</v>
      </c>
      <c r="G56" s="29">
        <v>1.319625E-2</v>
      </c>
      <c r="H56" s="17">
        <v>5.7298999999999998</v>
      </c>
    </row>
    <row r="57" spans="1:8" x14ac:dyDescent="0.2">
      <c r="A57" s="25">
        <v>14</v>
      </c>
      <c r="B57" s="26" t="s">
        <v>351</v>
      </c>
      <c r="C57" s="26" t="s">
        <v>352</v>
      </c>
      <c r="D57" s="26" t="s">
        <v>174</v>
      </c>
      <c r="E57" s="27">
        <v>2000</v>
      </c>
      <c r="F57" s="28">
        <v>9867.48</v>
      </c>
      <c r="G57" s="29">
        <v>1.3188989999999999E-2</v>
      </c>
      <c r="H57" s="17">
        <v>5.7</v>
      </c>
    </row>
    <row r="58" spans="1:8" x14ac:dyDescent="0.2">
      <c r="A58" s="25">
        <v>15</v>
      </c>
      <c r="B58" s="26" t="s">
        <v>353</v>
      </c>
      <c r="C58" s="26" t="s">
        <v>354</v>
      </c>
      <c r="D58" s="26" t="s">
        <v>160</v>
      </c>
      <c r="E58" s="27">
        <v>2000</v>
      </c>
      <c r="F58" s="28">
        <v>9867.48</v>
      </c>
      <c r="G58" s="29">
        <v>1.3188989999999999E-2</v>
      </c>
      <c r="H58" s="17">
        <v>5.7</v>
      </c>
    </row>
    <row r="59" spans="1:8" x14ac:dyDescent="0.2">
      <c r="A59" s="25">
        <v>16</v>
      </c>
      <c r="B59" s="26" t="s">
        <v>355</v>
      </c>
      <c r="C59" s="26" t="s">
        <v>356</v>
      </c>
      <c r="D59" s="26" t="s">
        <v>160</v>
      </c>
      <c r="E59" s="27">
        <v>1500</v>
      </c>
      <c r="F59" s="28">
        <v>7459.4250000000002</v>
      </c>
      <c r="G59" s="29">
        <v>9.9703599999999993E-3</v>
      </c>
      <c r="H59" s="17">
        <v>5.8400999999999996</v>
      </c>
    </row>
    <row r="60" spans="1:8" x14ac:dyDescent="0.2">
      <c r="A60" s="25">
        <v>17</v>
      </c>
      <c r="B60" s="26" t="s">
        <v>357</v>
      </c>
      <c r="C60" s="26" t="s">
        <v>358</v>
      </c>
      <c r="D60" s="26" t="s">
        <v>160</v>
      </c>
      <c r="E60" s="27">
        <v>1500</v>
      </c>
      <c r="F60" s="28">
        <v>7451.9250000000002</v>
      </c>
      <c r="G60" s="29">
        <v>9.9603299999999999E-3</v>
      </c>
      <c r="H60" s="17">
        <v>5.8875000000000002</v>
      </c>
    </row>
    <row r="61" spans="1:8" x14ac:dyDescent="0.2">
      <c r="A61" s="25">
        <v>18</v>
      </c>
      <c r="B61" s="26" t="s">
        <v>359</v>
      </c>
      <c r="C61" s="26" t="s">
        <v>360</v>
      </c>
      <c r="D61" s="26" t="s">
        <v>174</v>
      </c>
      <c r="E61" s="27">
        <v>1500</v>
      </c>
      <c r="F61" s="28">
        <v>7427.2725</v>
      </c>
      <c r="G61" s="29">
        <v>9.9273799999999995E-3</v>
      </c>
      <c r="H61" s="17">
        <v>5.7649999999999997</v>
      </c>
    </row>
    <row r="62" spans="1:8" x14ac:dyDescent="0.2">
      <c r="A62" s="25">
        <v>19</v>
      </c>
      <c r="B62" s="26" t="s">
        <v>361</v>
      </c>
      <c r="C62" s="26" t="s">
        <v>362</v>
      </c>
      <c r="D62" s="26" t="s">
        <v>330</v>
      </c>
      <c r="E62" s="27">
        <v>1500</v>
      </c>
      <c r="F62" s="28">
        <v>7423.7849999999999</v>
      </c>
      <c r="G62" s="29">
        <v>9.9227199999999995E-3</v>
      </c>
      <c r="H62" s="17">
        <v>5.7648999999999999</v>
      </c>
    </row>
    <row r="63" spans="1:8" x14ac:dyDescent="0.2">
      <c r="A63" s="25">
        <v>20</v>
      </c>
      <c r="B63" s="26" t="s">
        <v>363</v>
      </c>
      <c r="C63" s="26" t="s">
        <v>364</v>
      </c>
      <c r="D63" s="26" t="s">
        <v>160</v>
      </c>
      <c r="E63" s="27">
        <v>1500</v>
      </c>
      <c r="F63" s="28">
        <v>7423.6875</v>
      </c>
      <c r="G63" s="29">
        <v>9.9225900000000002E-3</v>
      </c>
      <c r="H63" s="17">
        <v>5.7725</v>
      </c>
    </row>
    <row r="64" spans="1:8" x14ac:dyDescent="0.2">
      <c r="A64" s="25">
        <v>21</v>
      </c>
      <c r="B64" s="26" t="s">
        <v>365</v>
      </c>
      <c r="C64" s="26" t="s">
        <v>366</v>
      </c>
      <c r="D64" s="26" t="s">
        <v>174</v>
      </c>
      <c r="E64" s="27">
        <v>1500</v>
      </c>
      <c r="F64" s="28">
        <v>7405.1774999999998</v>
      </c>
      <c r="G64" s="29">
        <v>9.8978499999999997E-3</v>
      </c>
      <c r="H64" s="17">
        <v>5.7</v>
      </c>
    </row>
    <row r="65" spans="1:8" x14ac:dyDescent="0.2">
      <c r="A65" s="25">
        <v>22</v>
      </c>
      <c r="B65" s="26" t="s">
        <v>367</v>
      </c>
      <c r="C65" s="26" t="s">
        <v>368</v>
      </c>
      <c r="D65" s="26" t="s">
        <v>160</v>
      </c>
      <c r="E65" s="27">
        <v>1000</v>
      </c>
      <c r="F65" s="28">
        <v>4982.3149999999996</v>
      </c>
      <c r="G65" s="29">
        <v>6.6594200000000001E-3</v>
      </c>
      <c r="H65" s="17">
        <v>5.89</v>
      </c>
    </row>
    <row r="66" spans="1:8" x14ac:dyDescent="0.2">
      <c r="A66" s="25">
        <v>23</v>
      </c>
      <c r="B66" s="26" t="s">
        <v>369</v>
      </c>
      <c r="C66" s="26" t="s">
        <v>370</v>
      </c>
      <c r="D66" s="26" t="s">
        <v>160</v>
      </c>
      <c r="E66" s="27">
        <v>1000</v>
      </c>
      <c r="F66" s="28">
        <v>4954.74</v>
      </c>
      <c r="G66" s="29">
        <v>6.6225700000000004E-3</v>
      </c>
      <c r="H66" s="17">
        <v>5.8498999999999999</v>
      </c>
    </row>
    <row r="67" spans="1:8" x14ac:dyDescent="0.2">
      <c r="A67" s="25">
        <v>24</v>
      </c>
      <c r="B67" s="26" t="s">
        <v>371</v>
      </c>
      <c r="C67" s="26" t="s">
        <v>372</v>
      </c>
      <c r="D67" s="26" t="s">
        <v>160</v>
      </c>
      <c r="E67" s="27">
        <v>1000</v>
      </c>
      <c r="F67" s="28">
        <v>4950.0050000000001</v>
      </c>
      <c r="G67" s="29">
        <v>6.6162399999999998E-3</v>
      </c>
      <c r="H67" s="17">
        <v>5.76</v>
      </c>
    </row>
    <row r="68" spans="1:8" x14ac:dyDescent="0.2">
      <c r="A68" s="25">
        <v>25</v>
      </c>
      <c r="B68" s="26" t="s">
        <v>373</v>
      </c>
      <c r="C68" s="26" t="s">
        <v>374</v>
      </c>
      <c r="D68" s="26" t="s">
        <v>160</v>
      </c>
      <c r="E68" s="27">
        <v>1000</v>
      </c>
      <c r="F68" s="28">
        <v>4949.45</v>
      </c>
      <c r="G68" s="29">
        <v>6.6154899999999999E-3</v>
      </c>
      <c r="H68" s="17">
        <v>5.8250000000000002</v>
      </c>
    </row>
    <row r="69" spans="1:8" x14ac:dyDescent="0.2">
      <c r="A69" s="25">
        <v>26</v>
      </c>
      <c r="B69" s="26" t="s">
        <v>375</v>
      </c>
      <c r="C69" s="26" t="s">
        <v>376</v>
      </c>
      <c r="D69" s="26" t="s">
        <v>160</v>
      </c>
      <c r="E69" s="27">
        <v>1000</v>
      </c>
      <c r="F69" s="28">
        <v>4948.9750000000004</v>
      </c>
      <c r="G69" s="29">
        <v>6.6148600000000002E-3</v>
      </c>
      <c r="H69" s="17">
        <v>5.7899000000000003</v>
      </c>
    </row>
    <row r="70" spans="1:8" x14ac:dyDescent="0.2">
      <c r="A70" s="25">
        <v>27</v>
      </c>
      <c r="B70" s="26" t="s">
        <v>377</v>
      </c>
      <c r="C70" s="26" t="s">
        <v>378</v>
      </c>
      <c r="D70" s="26" t="s">
        <v>174</v>
      </c>
      <c r="E70" s="27">
        <v>1000</v>
      </c>
      <c r="F70" s="28">
        <v>4945.3249999999998</v>
      </c>
      <c r="G70" s="29">
        <v>6.6099799999999997E-3</v>
      </c>
      <c r="H70" s="17">
        <v>5.7649999999999997</v>
      </c>
    </row>
    <row r="71" spans="1:8" x14ac:dyDescent="0.2">
      <c r="A71" s="25">
        <v>28</v>
      </c>
      <c r="B71" s="26" t="s">
        <v>379</v>
      </c>
      <c r="C71" s="26" t="s">
        <v>380</v>
      </c>
      <c r="D71" s="26" t="s">
        <v>160</v>
      </c>
      <c r="E71" s="27">
        <v>1000</v>
      </c>
      <c r="F71" s="28">
        <v>4944.5749999999998</v>
      </c>
      <c r="G71" s="29">
        <v>6.6089800000000004E-3</v>
      </c>
      <c r="H71" s="17">
        <v>5.8449999999999998</v>
      </c>
    </row>
    <row r="72" spans="1:8" x14ac:dyDescent="0.2">
      <c r="A72" s="25">
        <v>29</v>
      </c>
      <c r="B72" s="26" t="s">
        <v>381</v>
      </c>
      <c r="C72" s="26" t="s">
        <v>382</v>
      </c>
      <c r="D72" s="26" t="s">
        <v>160</v>
      </c>
      <c r="E72" s="27">
        <v>1000</v>
      </c>
      <c r="F72" s="28">
        <v>4944.4799999999996</v>
      </c>
      <c r="G72" s="29">
        <v>6.6088500000000003E-3</v>
      </c>
      <c r="H72" s="17">
        <v>5.7725999999999997</v>
      </c>
    </row>
    <row r="73" spans="1:8" x14ac:dyDescent="0.2">
      <c r="A73" s="25">
        <v>30</v>
      </c>
      <c r="B73" s="26" t="s">
        <v>383</v>
      </c>
      <c r="C73" s="26" t="s">
        <v>384</v>
      </c>
      <c r="D73" s="26" t="s">
        <v>174</v>
      </c>
      <c r="E73" s="27">
        <v>1000</v>
      </c>
      <c r="F73" s="28">
        <v>4943.78</v>
      </c>
      <c r="G73" s="29">
        <v>6.6079199999999998E-3</v>
      </c>
      <c r="H73" s="17">
        <v>5.7651000000000003</v>
      </c>
    </row>
    <row r="74" spans="1:8" x14ac:dyDescent="0.2">
      <c r="A74" s="25">
        <v>31</v>
      </c>
      <c r="B74" s="26" t="s">
        <v>385</v>
      </c>
      <c r="C74" s="26" t="s">
        <v>386</v>
      </c>
      <c r="D74" s="26" t="s">
        <v>160</v>
      </c>
      <c r="E74" s="27">
        <v>1000</v>
      </c>
      <c r="F74" s="28">
        <v>4943.49</v>
      </c>
      <c r="G74" s="29">
        <v>6.6075300000000003E-3</v>
      </c>
      <c r="H74" s="17">
        <v>5.7949999999999999</v>
      </c>
    </row>
    <row r="75" spans="1:8" x14ac:dyDescent="0.2">
      <c r="A75" s="25">
        <v>32</v>
      </c>
      <c r="B75" s="26" t="s">
        <v>387</v>
      </c>
      <c r="C75" s="26" t="s">
        <v>388</v>
      </c>
      <c r="D75" s="26" t="s">
        <v>160</v>
      </c>
      <c r="E75" s="27">
        <v>500</v>
      </c>
      <c r="F75" s="28">
        <v>2496.3625000000002</v>
      </c>
      <c r="G75" s="29">
        <v>3.3366699999999999E-3</v>
      </c>
      <c r="H75" s="17">
        <v>5.9095000000000004</v>
      </c>
    </row>
    <row r="76" spans="1:8" x14ac:dyDescent="0.2">
      <c r="A76" s="25">
        <v>33</v>
      </c>
      <c r="B76" s="26" t="s">
        <v>389</v>
      </c>
      <c r="C76" s="26" t="s">
        <v>390</v>
      </c>
      <c r="D76" s="26" t="s">
        <v>160</v>
      </c>
      <c r="E76" s="27">
        <v>500</v>
      </c>
      <c r="F76" s="28">
        <v>2485.2874999999999</v>
      </c>
      <c r="G76" s="29">
        <v>3.3218700000000002E-3</v>
      </c>
      <c r="H76" s="17">
        <v>5.84</v>
      </c>
    </row>
    <row r="77" spans="1:8" x14ac:dyDescent="0.2">
      <c r="A77" s="18"/>
      <c r="B77" s="18"/>
      <c r="C77" s="19" t="s">
        <v>11</v>
      </c>
      <c r="D77" s="18"/>
      <c r="E77" s="18" t="s">
        <v>12</v>
      </c>
      <c r="F77" s="24">
        <v>254993.685</v>
      </c>
      <c r="G77" s="21">
        <v>0.34082764999999998</v>
      </c>
      <c r="H77" s="17" t="s">
        <v>12</v>
      </c>
    </row>
    <row r="78" spans="1:8" x14ac:dyDescent="0.2">
      <c r="A78" s="18"/>
      <c r="B78" s="18"/>
      <c r="C78" s="22"/>
      <c r="D78" s="18"/>
      <c r="E78" s="18"/>
      <c r="F78" s="23"/>
      <c r="G78" s="23"/>
      <c r="H78" s="17" t="s">
        <v>12</v>
      </c>
    </row>
    <row r="79" spans="1:8" x14ac:dyDescent="0.2">
      <c r="A79" s="18"/>
      <c r="B79" s="18"/>
      <c r="C79" s="19" t="s">
        <v>106</v>
      </c>
      <c r="D79" s="18"/>
      <c r="E79" s="18"/>
      <c r="F79" s="23"/>
      <c r="G79" s="23"/>
      <c r="H79" s="17" t="s">
        <v>12</v>
      </c>
    </row>
    <row r="80" spans="1:8" ht="25.5" x14ac:dyDescent="0.2">
      <c r="A80" s="25">
        <v>1</v>
      </c>
      <c r="B80" s="26" t="s">
        <v>391</v>
      </c>
      <c r="C80" s="26" t="s">
        <v>392</v>
      </c>
      <c r="D80" s="26" t="s">
        <v>160</v>
      </c>
      <c r="E80" s="27">
        <v>4000</v>
      </c>
      <c r="F80" s="28">
        <v>19844.16</v>
      </c>
      <c r="G80" s="29">
        <v>2.6523939999999999E-2</v>
      </c>
      <c r="H80" s="17">
        <v>5.8501000000000003</v>
      </c>
    </row>
    <row r="81" spans="1:8" x14ac:dyDescent="0.2">
      <c r="A81" s="25">
        <v>2</v>
      </c>
      <c r="B81" s="26" t="s">
        <v>393</v>
      </c>
      <c r="C81" s="26" t="s">
        <v>394</v>
      </c>
      <c r="D81" s="26" t="s">
        <v>160</v>
      </c>
      <c r="E81" s="27">
        <v>4000</v>
      </c>
      <c r="F81" s="28">
        <v>19814.5</v>
      </c>
      <c r="G81" s="29">
        <v>2.6484299999999999E-2</v>
      </c>
      <c r="H81" s="17">
        <v>5.9950000000000001</v>
      </c>
    </row>
    <row r="82" spans="1:8" x14ac:dyDescent="0.2">
      <c r="A82" s="25">
        <v>3</v>
      </c>
      <c r="B82" s="26" t="s">
        <v>395</v>
      </c>
      <c r="C82" s="26" t="s">
        <v>396</v>
      </c>
      <c r="D82" s="26" t="s">
        <v>160</v>
      </c>
      <c r="E82" s="27">
        <v>2400</v>
      </c>
      <c r="F82" s="28">
        <v>11955.156000000001</v>
      </c>
      <c r="G82" s="29">
        <v>1.5979400000000001E-2</v>
      </c>
      <c r="H82" s="17">
        <v>5.9531000000000001</v>
      </c>
    </row>
    <row r="83" spans="1:8" x14ac:dyDescent="0.2">
      <c r="A83" s="25">
        <v>4</v>
      </c>
      <c r="B83" s="26" t="s">
        <v>397</v>
      </c>
      <c r="C83" s="26" t="s">
        <v>398</v>
      </c>
      <c r="D83" s="26" t="s">
        <v>160</v>
      </c>
      <c r="E83" s="27">
        <v>2000</v>
      </c>
      <c r="F83" s="28">
        <v>9962.9</v>
      </c>
      <c r="G83" s="29">
        <v>1.331653E-2</v>
      </c>
      <c r="H83" s="17">
        <v>5.91</v>
      </c>
    </row>
    <row r="84" spans="1:8" x14ac:dyDescent="0.2">
      <c r="A84" s="25">
        <v>5</v>
      </c>
      <c r="B84" s="26" t="s">
        <v>399</v>
      </c>
      <c r="C84" s="26" t="s">
        <v>400</v>
      </c>
      <c r="D84" s="26" t="s">
        <v>160</v>
      </c>
      <c r="E84" s="27">
        <v>2000</v>
      </c>
      <c r="F84" s="28">
        <v>9931.0300000000007</v>
      </c>
      <c r="G84" s="29">
        <v>1.327393E-2</v>
      </c>
      <c r="H84" s="17">
        <v>5.8949999999999996</v>
      </c>
    </row>
    <row r="85" spans="1:8" x14ac:dyDescent="0.2">
      <c r="A85" s="25">
        <v>6</v>
      </c>
      <c r="B85" s="26" t="s">
        <v>401</v>
      </c>
      <c r="C85" s="26" t="s">
        <v>402</v>
      </c>
      <c r="D85" s="26" t="s">
        <v>160</v>
      </c>
      <c r="E85" s="27">
        <v>2000</v>
      </c>
      <c r="F85" s="28">
        <v>9924.98</v>
      </c>
      <c r="G85" s="29">
        <v>1.3265849999999999E-2</v>
      </c>
      <c r="H85" s="17">
        <v>5.87</v>
      </c>
    </row>
    <row r="86" spans="1:8" x14ac:dyDescent="0.2">
      <c r="A86" s="25">
        <v>7</v>
      </c>
      <c r="B86" s="26" t="s">
        <v>403</v>
      </c>
      <c r="C86" s="26" t="s">
        <v>404</v>
      </c>
      <c r="D86" s="26" t="s">
        <v>160</v>
      </c>
      <c r="E86" s="27">
        <v>2000</v>
      </c>
      <c r="F86" s="28">
        <v>9920.4699999999993</v>
      </c>
      <c r="G86" s="29">
        <v>1.325982E-2</v>
      </c>
      <c r="H86" s="17">
        <v>6.9675000000000002</v>
      </c>
    </row>
    <row r="87" spans="1:8" x14ac:dyDescent="0.2">
      <c r="A87" s="25">
        <v>8</v>
      </c>
      <c r="B87" s="26" t="s">
        <v>405</v>
      </c>
      <c r="C87" s="26" t="s">
        <v>406</v>
      </c>
      <c r="D87" s="26" t="s">
        <v>330</v>
      </c>
      <c r="E87" s="27">
        <v>2000</v>
      </c>
      <c r="F87" s="28">
        <v>9886.6299999999992</v>
      </c>
      <c r="G87" s="29">
        <v>1.321459E-2</v>
      </c>
      <c r="H87" s="17">
        <v>5.8951000000000002</v>
      </c>
    </row>
    <row r="88" spans="1:8" ht="25.5" x14ac:dyDescent="0.2">
      <c r="A88" s="25">
        <v>9</v>
      </c>
      <c r="B88" s="26" t="s">
        <v>407</v>
      </c>
      <c r="C88" s="26" t="s">
        <v>408</v>
      </c>
      <c r="D88" s="26" t="s">
        <v>160</v>
      </c>
      <c r="E88" s="27">
        <v>2000</v>
      </c>
      <c r="F88" s="28">
        <v>9878.51</v>
      </c>
      <c r="G88" s="29">
        <v>1.320373E-2</v>
      </c>
      <c r="H88" s="17">
        <v>5.7550999999999997</v>
      </c>
    </row>
    <row r="89" spans="1:8" x14ac:dyDescent="0.2">
      <c r="A89" s="25">
        <v>10</v>
      </c>
      <c r="B89" s="26" t="s">
        <v>409</v>
      </c>
      <c r="C89" s="26" t="s">
        <v>410</v>
      </c>
      <c r="D89" s="26" t="s">
        <v>160</v>
      </c>
      <c r="E89" s="27">
        <v>2000</v>
      </c>
      <c r="F89" s="28">
        <v>9876.44</v>
      </c>
      <c r="G89" s="29">
        <v>1.3200969999999999E-2</v>
      </c>
      <c r="H89" s="17">
        <v>5.78</v>
      </c>
    </row>
    <row r="90" spans="1:8" x14ac:dyDescent="0.2">
      <c r="A90" s="25">
        <v>11</v>
      </c>
      <c r="B90" s="26" t="s">
        <v>411</v>
      </c>
      <c r="C90" s="26" t="s">
        <v>412</v>
      </c>
      <c r="D90" s="26" t="s">
        <v>160</v>
      </c>
      <c r="E90" s="27">
        <v>2000</v>
      </c>
      <c r="F90" s="28">
        <v>9876.34</v>
      </c>
      <c r="G90" s="29">
        <v>1.320083E-2</v>
      </c>
      <c r="H90" s="17">
        <v>5.7850000000000001</v>
      </c>
    </row>
    <row r="91" spans="1:8" x14ac:dyDescent="0.2">
      <c r="A91" s="25">
        <v>12</v>
      </c>
      <c r="B91" s="26" t="s">
        <v>413</v>
      </c>
      <c r="C91" s="26" t="s">
        <v>414</v>
      </c>
      <c r="D91" s="26" t="s">
        <v>160</v>
      </c>
      <c r="E91" s="27">
        <v>2000</v>
      </c>
      <c r="F91" s="28">
        <v>9865.0400000000009</v>
      </c>
      <c r="G91" s="29">
        <v>1.318573E-2</v>
      </c>
      <c r="H91" s="17">
        <v>6.4850000000000003</v>
      </c>
    </row>
    <row r="92" spans="1:8" x14ac:dyDescent="0.2">
      <c r="A92" s="25">
        <v>13</v>
      </c>
      <c r="B92" s="26" t="s">
        <v>415</v>
      </c>
      <c r="C92" s="26" t="s">
        <v>416</v>
      </c>
      <c r="D92" s="26" t="s">
        <v>160</v>
      </c>
      <c r="E92" s="27">
        <v>2000</v>
      </c>
      <c r="F92" s="28">
        <v>9859.68</v>
      </c>
      <c r="G92" s="29">
        <v>1.3178570000000001E-2</v>
      </c>
      <c r="H92" s="17">
        <v>6.66</v>
      </c>
    </row>
    <row r="93" spans="1:8" x14ac:dyDescent="0.2">
      <c r="A93" s="25">
        <v>14</v>
      </c>
      <c r="B93" s="26" t="s">
        <v>417</v>
      </c>
      <c r="C93" s="26" t="s">
        <v>418</v>
      </c>
      <c r="D93" s="26" t="s">
        <v>160</v>
      </c>
      <c r="E93" s="27">
        <v>2000</v>
      </c>
      <c r="F93" s="28">
        <v>9853.7800000000007</v>
      </c>
      <c r="G93" s="29">
        <v>1.3170680000000001E-2</v>
      </c>
      <c r="H93" s="17">
        <v>6.6050000000000004</v>
      </c>
    </row>
    <row r="94" spans="1:8" x14ac:dyDescent="0.2">
      <c r="A94" s="25">
        <v>15</v>
      </c>
      <c r="B94" s="26" t="s">
        <v>419</v>
      </c>
      <c r="C94" s="26" t="s">
        <v>420</v>
      </c>
      <c r="D94" s="26" t="s">
        <v>160</v>
      </c>
      <c r="E94" s="27">
        <v>1900</v>
      </c>
      <c r="F94" s="28">
        <v>9349.4249999999993</v>
      </c>
      <c r="G94" s="29">
        <v>1.249655E-2</v>
      </c>
      <c r="H94" s="17">
        <v>6.6050000000000004</v>
      </c>
    </row>
    <row r="95" spans="1:8" x14ac:dyDescent="0.2">
      <c r="A95" s="25">
        <v>16</v>
      </c>
      <c r="B95" s="26" t="s">
        <v>421</v>
      </c>
      <c r="C95" s="26" t="s">
        <v>422</v>
      </c>
      <c r="D95" s="26" t="s">
        <v>330</v>
      </c>
      <c r="E95" s="27">
        <v>1500</v>
      </c>
      <c r="F95" s="28">
        <v>7471.68</v>
      </c>
      <c r="G95" s="29">
        <v>9.9867399999999992E-3</v>
      </c>
      <c r="H95" s="17">
        <v>6.0149999999999997</v>
      </c>
    </row>
    <row r="96" spans="1:8" x14ac:dyDescent="0.2">
      <c r="A96" s="25">
        <v>17</v>
      </c>
      <c r="B96" s="26" t="s">
        <v>423</v>
      </c>
      <c r="C96" s="26" t="s">
        <v>424</v>
      </c>
      <c r="D96" s="26" t="s">
        <v>160</v>
      </c>
      <c r="E96" s="27">
        <v>1500</v>
      </c>
      <c r="F96" s="28">
        <v>7442.0249999999996</v>
      </c>
      <c r="G96" s="29">
        <v>9.9471000000000004E-3</v>
      </c>
      <c r="H96" s="17">
        <v>6.05</v>
      </c>
    </row>
    <row r="97" spans="1:8" x14ac:dyDescent="0.2">
      <c r="A97" s="25">
        <v>18</v>
      </c>
      <c r="B97" s="26" t="s">
        <v>425</v>
      </c>
      <c r="C97" s="26" t="s">
        <v>426</v>
      </c>
      <c r="D97" s="26" t="s">
        <v>160</v>
      </c>
      <c r="E97" s="27">
        <v>1500</v>
      </c>
      <c r="F97" s="28">
        <v>7440.03</v>
      </c>
      <c r="G97" s="29">
        <v>9.9444300000000006E-3</v>
      </c>
      <c r="H97" s="17">
        <v>6.8425000000000002</v>
      </c>
    </row>
    <row r="98" spans="1:8" x14ac:dyDescent="0.2">
      <c r="A98" s="25">
        <v>19</v>
      </c>
      <c r="B98" s="26" t="s">
        <v>427</v>
      </c>
      <c r="C98" s="26" t="s">
        <v>428</v>
      </c>
      <c r="D98" s="26" t="s">
        <v>160</v>
      </c>
      <c r="E98" s="27">
        <v>1500</v>
      </c>
      <c r="F98" s="28">
        <v>7428.5625</v>
      </c>
      <c r="G98" s="29">
        <v>9.9291099999999997E-3</v>
      </c>
      <c r="H98" s="17">
        <v>6.8825000000000003</v>
      </c>
    </row>
    <row r="99" spans="1:8" x14ac:dyDescent="0.2">
      <c r="A99" s="25">
        <v>20</v>
      </c>
      <c r="B99" s="26" t="s">
        <v>429</v>
      </c>
      <c r="C99" s="26" t="s">
        <v>430</v>
      </c>
      <c r="D99" s="26" t="s">
        <v>160</v>
      </c>
      <c r="E99" s="27">
        <v>1500</v>
      </c>
      <c r="F99" s="28">
        <v>7425.3450000000003</v>
      </c>
      <c r="G99" s="29">
        <v>9.9248099999999992E-3</v>
      </c>
      <c r="H99" s="17">
        <v>6.6725000000000003</v>
      </c>
    </row>
    <row r="100" spans="1:8" x14ac:dyDescent="0.2">
      <c r="A100" s="25">
        <v>21</v>
      </c>
      <c r="B100" s="26" t="s">
        <v>431</v>
      </c>
      <c r="C100" s="26" t="s">
        <v>432</v>
      </c>
      <c r="D100" s="26" t="s">
        <v>160</v>
      </c>
      <c r="E100" s="27">
        <v>1500</v>
      </c>
      <c r="F100" s="28">
        <v>7424.6175000000003</v>
      </c>
      <c r="G100" s="29">
        <v>9.9238299999999998E-3</v>
      </c>
      <c r="H100" s="17">
        <v>6.8624999999999998</v>
      </c>
    </row>
    <row r="101" spans="1:8" x14ac:dyDescent="0.2">
      <c r="A101" s="25">
        <v>22</v>
      </c>
      <c r="B101" s="26" t="s">
        <v>433</v>
      </c>
      <c r="C101" s="26" t="s">
        <v>434</v>
      </c>
      <c r="D101" s="26" t="s">
        <v>160</v>
      </c>
      <c r="E101" s="27">
        <v>1500</v>
      </c>
      <c r="F101" s="28">
        <v>7415.3850000000002</v>
      </c>
      <c r="G101" s="29">
        <v>9.9114900000000002E-3</v>
      </c>
      <c r="H101" s="17">
        <v>5.7850000000000001</v>
      </c>
    </row>
    <row r="102" spans="1:8" x14ac:dyDescent="0.2">
      <c r="A102" s="25">
        <v>23</v>
      </c>
      <c r="B102" s="26" t="s">
        <v>435</v>
      </c>
      <c r="C102" s="26" t="s">
        <v>436</v>
      </c>
      <c r="D102" s="26" t="s">
        <v>160</v>
      </c>
      <c r="E102" s="27">
        <v>1500</v>
      </c>
      <c r="F102" s="28">
        <v>7400.13</v>
      </c>
      <c r="G102" s="29">
        <v>9.8910999999999999E-3</v>
      </c>
      <c r="H102" s="17">
        <v>5.9349999999999996</v>
      </c>
    </row>
    <row r="103" spans="1:8" x14ac:dyDescent="0.2">
      <c r="A103" s="25">
        <v>24</v>
      </c>
      <c r="B103" s="26" t="s">
        <v>437</v>
      </c>
      <c r="C103" s="26" t="s">
        <v>438</v>
      </c>
      <c r="D103" s="26" t="s">
        <v>330</v>
      </c>
      <c r="E103" s="27">
        <v>1000</v>
      </c>
      <c r="F103" s="28">
        <v>4970.88</v>
      </c>
      <c r="G103" s="29">
        <v>6.6441399999999998E-3</v>
      </c>
      <c r="H103" s="17">
        <v>5.94</v>
      </c>
    </row>
    <row r="104" spans="1:8" x14ac:dyDescent="0.2">
      <c r="A104" s="25">
        <v>25</v>
      </c>
      <c r="B104" s="26" t="s">
        <v>439</v>
      </c>
      <c r="C104" s="26" t="s">
        <v>440</v>
      </c>
      <c r="D104" s="26" t="s">
        <v>160</v>
      </c>
      <c r="E104" s="27">
        <v>1000</v>
      </c>
      <c r="F104" s="28">
        <v>4962.75</v>
      </c>
      <c r="G104" s="29">
        <v>6.6332700000000001E-3</v>
      </c>
      <c r="H104" s="17">
        <v>6.6825000000000001</v>
      </c>
    </row>
    <row r="105" spans="1:8" x14ac:dyDescent="0.2">
      <c r="A105" s="25">
        <v>26</v>
      </c>
      <c r="B105" s="26" t="s">
        <v>441</v>
      </c>
      <c r="C105" s="26" t="s">
        <v>442</v>
      </c>
      <c r="D105" s="26" t="s">
        <v>330</v>
      </c>
      <c r="E105" s="27">
        <v>1000</v>
      </c>
      <c r="F105" s="28">
        <v>4961.2449999999999</v>
      </c>
      <c r="G105" s="29">
        <v>6.6312599999999999E-3</v>
      </c>
      <c r="H105" s="17">
        <v>5.94</v>
      </c>
    </row>
    <row r="106" spans="1:8" x14ac:dyDescent="0.2">
      <c r="A106" s="25">
        <v>27</v>
      </c>
      <c r="B106" s="26" t="s">
        <v>443</v>
      </c>
      <c r="C106" s="26" t="s">
        <v>444</v>
      </c>
      <c r="D106" s="26" t="s">
        <v>160</v>
      </c>
      <c r="E106" s="27">
        <v>1000</v>
      </c>
      <c r="F106" s="28">
        <v>4960.9449999999997</v>
      </c>
      <c r="G106" s="29">
        <v>6.6308599999999997E-3</v>
      </c>
      <c r="H106" s="17">
        <v>6.6825000000000001</v>
      </c>
    </row>
    <row r="107" spans="1:8" x14ac:dyDescent="0.2">
      <c r="A107" s="25">
        <v>28</v>
      </c>
      <c r="B107" s="26" t="s">
        <v>445</v>
      </c>
      <c r="C107" s="26" t="s">
        <v>446</v>
      </c>
      <c r="D107" s="26" t="s">
        <v>160</v>
      </c>
      <c r="E107" s="27">
        <v>1000</v>
      </c>
      <c r="F107" s="28">
        <v>4960.7449999999999</v>
      </c>
      <c r="G107" s="29">
        <v>6.6305899999999996E-3</v>
      </c>
      <c r="H107" s="17">
        <v>6.7175000000000002</v>
      </c>
    </row>
    <row r="108" spans="1:8" x14ac:dyDescent="0.2">
      <c r="A108" s="25">
        <v>29</v>
      </c>
      <c r="B108" s="26" t="s">
        <v>447</v>
      </c>
      <c r="C108" s="26" t="s">
        <v>448</v>
      </c>
      <c r="D108" s="26" t="s">
        <v>160</v>
      </c>
      <c r="E108" s="27">
        <v>1000</v>
      </c>
      <c r="F108" s="28">
        <v>4960.6549999999997</v>
      </c>
      <c r="G108" s="29">
        <v>6.6304700000000003E-3</v>
      </c>
      <c r="H108" s="17">
        <v>6.7324999999999999</v>
      </c>
    </row>
    <row r="109" spans="1:8" x14ac:dyDescent="0.2">
      <c r="A109" s="25">
        <v>30</v>
      </c>
      <c r="B109" s="26" t="s">
        <v>449</v>
      </c>
      <c r="C109" s="26" t="s">
        <v>450</v>
      </c>
      <c r="D109" s="26" t="s">
        <v>160</v>
      </c>
      <c r="E109" s="27">
        <v>1000</v>
      </c>
      <c r="F109" s="28">
        <v>4960.63</v>
      </c>
      <c r="G109" s="29">
        <v>6.6304399999999996E-3</v>
      </c>
      <c r="H109" s="17">
        <v>6.8975</v>
      </c>
    </row>
    <row r="110" spans="1:8" x14ac:dyDescent="0.2">
      <c r="A110" s="25">
        <v>31</v>
      </c>
      <c r="B110" s="26" t="s">
        <v>451</v>
      </c>
      <c r="C110" s="26" t="s">
        <v>452</v>
      </c>
      <c r="D110" s="26" t="s">
        <v>160</v>
      </c>
      <c r="E110" s="27">
        <v>1000</v>
      </c>
      <c r="F110" s="28">
        <v>4959.1750000000002</v>
      </c>
      <c r="G110" s="29">
        <v>6.6284899999999999E-3</v>
      </c>
      <c r="H110" s="17">
        <v>6.01</v>
      </c>
    </row>
    <row r="111" spans="1:8" x14ac:dyDescent="0.2">
      <c r="A111" s="25">
        <v>32</v>
      </c>
      <c r="B111" s="26" t="s">
        <v>453</v>
      </c>
      <c r="C111" s="26" t="s">
        <v>454</v>
      </c>
      <c r="D111" s="26" t="s">
        <v>160</v>
      </c>
      <c r="E111" s="27">
        <v>1000</v>
      </c>
      <c r="F111" s="28">
        <v>4959.1549999999997</v>
      </c>
      <c r="G111" s="29">
        <v>6.62847E-3</v>
      </c>
      <c r="H111" s="17">
        <v>5.8949999999999996</v>
      </c>
    </row>
    <row r="112" spans="1:8" x14ac:dyDescent="0.2">
      <c r="A112" s="25">
        <v>33</v>
      </c>
      <c r="B112" s="26" t="s">
        <v>455</v>
      </c>
      <c r="C112" s="26" t="s">
        <v>456</v>
      </c>
      <c r="D112" s="26" t="s">
        <v>160</v>
      </c>
      <c r="E112" s="27">
        <v>1000</v>
      </c>
      <c r="F112" s="28">
        <v>4953.875</v>
      </c>
      <c r="G112" s="29">
        <v>6.6214100000000003E-3</v>
      </c>
      <c r="H112" s="17">
        <v>6.7975000000000003</v>
      </c>
    </row>
    <row r="113" spans="1:8" x14ac:dyDescent="0.2">
      <c r="A113" s="25">
        <v>34</v>
      </c>
      <c r="B113" s="26" t="s">
        <v>457</v>
      </c>
      <c r="C113" s="26" t="s">
        <v>458</v>
      </c>
      <c r="D113" s="26" t="s">
        <v>160</v>
      </c>
      <c r="E113" s="27">
        <v>1000</v>
      </c>
      <c r="F113" s="28">
        <v>4952</v>
      </c>
      <c r="G113" s="29">
        <v>6.6188999999999996E-3</v>
      </c>
      <c r="H113" s="17">
        <v>6.9375</v>
      </c>
    </row>
    <row r="114" spans="1:8" x14ac:dyDescent="0.2">
      <c r="A114" s="25">
        <v>35</v>
      </c>
      <c r="B114" s="26" t="s">
        <v>459</v>
      </c>
      <c r="C114" s="26" t="s">
        <v>460</v>
      </c>
      <c r="D114" s="26" t="s">
        <v>160</v>
      </c>
      <c r="E114" s="27">
        <v>1000</v>
      </c>
      <c r="F114" s="28">
        <v>4950.4799999999996</v>
      </c>
      <c r="G114" s="29">
        <v>6.6168700000000004E-3</v>
      </c>
      <c r="H114" s="17">
        <v>6.7614000000000001</v>
      </c>
    </row>
    <row r="115" spans="1:8" x14ac:dyDescent="0.2">
      <c r="A115" s="25">
        <v>36</v>
      </c>
      <c r="B115" s="26" t="s">
        <v>461</v>
      </c>
      <c r="C115" s="26" t="s">
        <v>462</v>
      </c>
      <c r="D115" s="26" t="s">
        <v>160</v>
      </c>
      <c r="E115" s="27">
        <v>1000</v>
      </c>
      <c r="F115" s="28">
        <v>4949.28</v>
      </c>
      <c r="G115" s="29">
        <v>6.6152700000000004E-3</v>
      </c>
      <c r="H115" s="17">
        <v>5.8449999999999998</v>
      </c>
    </row>
    <row r="116" spans="1:8" x14ac:dyDescent="0.2">
      <c r="A116" s="25">
        <v>37</v>
      </c>
      <c r="B116" s="26" t="s">
        <v>463</v>
      </c>
      <c r="C116" s="26" t="s">
        <v>464</v>
      </c>
      <c r="D116" s="26" t="s">
        <v>160</v>
      </c>
      <c r="E116" s="27">
        <v>1000</v>
      </c>
      <c r="F116" s="28">
        <v>4946.72</v>
      </c>
      <c r="G116" s="29">
        <v>6.6118499999999998E-3</v>
      </c>
      <c r="H116" s="17">
        <v>6.8975</v>
      </c>
    </row>
    <row r="117" spans="1:8" x14ac:dyDescent="0.2">
      <c r="A117" s="25">
        <v>38</v>
      </c>
      <c r="B117" s="26" t="s">
        <v>465</v>
      </c>
      <c r="C117" s="26" t="s">
        <v>466</v>
      </c>
      <c r="D117" s="26" t="s">
        <v>160</v>
      </c>
      <c r="E117" s="27">
        <v>1000</v>
      </c>
      <c r="F117" s="28">
        <v>4943.9650000000001</v>
      </c>
      <c r="G117" s="29">
        <v>6.6081600000000001E-3</v>
      </c>
      <c r="H117" s="17">
        <v>5.91</v>
      </c>
    </row>
    <row r="118" spans="1:8" x14ac:dyDescent="0.2">
      <c r="A118" s="25">
        <v>39</v>
      </c>
      <c r="B118" s="26" t="s">
        <v>467</v>
      </c>
      <c r="C118" s="26" t="s">
        <v>468</v>
      </c>
      <c r="D118" s="26" t="s">
        <v>160</v>
      </c>
      <c r="E118" s="27">
        <v>1000</v>
      </c>
      <c r="F118" s="28">
        <v>4937.835</v>
      </c>
      <c r="G118" s="29">
        <v>6.5999700000000001E-3</v>
      </c>
      <c r="H118" s="17">
        <v>6.66</v>
      </c>
    </row>
    <row r="119" spans="1:8" x14ac:dyDescent="0.2">
      <c r="A119" s="25">
        <v>40</v>
      </c>
      <c r="B119" s="26" t="s">
        <v>469</v>
      </c>
      <c r="C119" s="26" t="s">
        <v>470</v>
      </c>
      <c r="D119" s="26" t="s">
        <v>160</v>
      </c>
      <c r="E119" s="27">
        <v>1000</v>
      </c>
      <c r="F119" s="28">
        <v>4936.72</v>
      </c>
      <c r="G119" s="29">
        <v>6.5984800000000003E-3</v>
      </c>
      <c r="H119" s="17">
        <v>6.6839000000000004</v>
      </c>
    </row>
    <row r="120" spans="1:8" x14ac:dyDescent="0.2">
      <c r="A120" s="25">
        <v>41</v>
      </c>
      <c r="B120" s="26" t="s">
        <v>471</v>
      </c>
      <c r="C120" s="26" t="s">
        <v>472</v>
      </c>
      <c r="D120" s="26" t="s">
        <v>160</v>
      </c>
      <c r="E120" s="27">
        <v>1000</v>
      </c>
      <c r="F120" s="28">
        <v>4935.59</v>
      </c>
      <c r="G120" s="29">
        <v>6.5969699999999997E-3</v>
      </c>
      <c r="H120" s="17">
        <v>6.8049999999999997</v>
      </c>
    </row>
    <row r="121" spans="1:8" x14ac:dyDescent="0.2">
      <c r="A121" s="25">
        <v>42</v>
      </c>
      <c r="B121" s="26" t="s">
        <v>473</v>
      </c>
      <c r="C121" s="26" t="s">
        <v>474</v>
      </c>
      <c r="D121" s="26" t="s">
        <v>160</v>
      </c>
      <c r="E121" s="27">
        <v>1000</v>
      </c>
      <c r="F121" s="28">
        <v>4927.45</v>
      </c>
      <c r="G121" s="29">
        <v>6.5860900000000002E-3</v>
      </c>
      <c r="H121" s="17">
        <v>6.89</v>
      </c>
    </row>
    <row r="122" spans="1:8" x14ac:dyDescent="0.2">
      <c r="A122" s="25">
        <v>43</v>
      </c>
      <c r="B122" s="26" t="s">
        <v>475</v>
      </c>
      <c r="C122" s="26" t="s">
        <v>476</v>
      </c>
      <c r="D122" s="26" t="s">
        <v>160</v>
      </c>
      <c r="E122" s="27">
        <v>1000</v>
      </c>
      <c r="F122" s="28">
        <v>4921.9549999999999</v>
      </c>
      <c r="G122" s="29">
        <v>6.5787399999999996E-3</v>
      </c>
      <c r="H122" s="17">
        <v>6.89</v>
      </c>
    </row>
    <row r="123" spans="1:8" x14ac:dyDescent="0.2">
      <c r="A123" s="25">
        <v>44</v>
      </c>
      <c r="B123" s="26" t="s">
        <v>477</v>
      </c>
      <c r="C123" s="26" t="s">
        <v>478</v>
      </c>
      <c r="D123" s="26" t="s">
        <v>160</v>
      </c>
      <c r="E123" s="27">
        <v>500</v>
      </c>
      <c r="F123" s="28">
        <v>2484.02</v>
      </c>
      <c r="G123" s="29">
        <v>3.3201699999999999E-3</v>
      </c>
      <c r="H123" s="17">
        <v>5.87</v>
      </c>
    </row>
    <row r="124" spans="1:8" x14ac:dyDescent="0.2">
      <c r="A124" s="18"/>
      <c r="B124" s="18"/>
      <c r="C124" s="19" t="s">
        <v>11</v>
      </c>
      <c r="D124" s="18"/>
      <c r="E124" s="18" t="s">
        <v>12</v>
      </c>
      <c r="F124" s="24">
        <v>330742.886</v>
      </c>
      <c r="G124" s="21">
        <v>0.44207489999999999</v>
      </c>
      <c r="H124" s="17" t="s">
        <v>12</v>
      </c>
    </row>
    <row r="125" spans="1:8" x14ac:dyDescent="0.2">
      <c r="A125" s="18"/>
      <c r="B125" s="18"/>
      <c r="C125" s="22"/>
      <c r="D125" s="18"/>
      <c r="E125" s="18"/>
      <c r="F125" s="23"/>
      <c r="G125" s="23"/>
      <c r="H125" s="17" t="s">
        <v>12</v>
      </c>
    </row>
    <row r="126" spans="1:8" x14ac:dyDescent="0.2">
      <c r="A126" s="18"/>
      <c r="B126" s="18"/>
      <c r="C126" s="19" t="s">
        <v>107</v>
      </c>
      <c r="D126" s="18"/>
      <c r="E126" s="18"/>
      <c r="F126" s="23"/>
      <c r="G126" s="23"/>
      <c r="H126" s="17" t="s">
        <v>12</v>
      </c>
    </row>
    <row r="127" spans="1:8" x14ac:dyDescent="0.2">
      <c r="A127" s="25">
        <v>1</v>
      </c>
      <c r="B127" s="26" t="s">
        <v>479</v>
      </c>
      <c r="C127" s="26" t="s">
        <v>480</v>
      </c>
      <c r="D127" s="26" t="s">
        <v>83</v>
      </c>
      <c r="E127" s="27">
        <v>25000000</v>
      </c>
      <c r="F127" s="28">
        <v>24815.7</v>
      </c>
      <c r="G127" s="29">
        <v>3.3168959999999997E-2</v>
      </c>
      <c r="H127" s="17">
        <v>5.4219999999999997</v>
      </c>
    </row>
    <row r="128" spans="1:8" x14ac:dyDescent="0.2">
      <c r="A128" s="25">
        <v>2</v>
      </c>
      <c r="B128" s="26" t="s">
        <v>263</v>
      </c>
      <c r="C128" s="26" t="s">
        <v>264</v>
      </c>
      <c r="D128" s="26" t="s">
        <v>83</v>
      </c>
      <c r="E128" s="27">
        <v>20000000</v>
      </c>
      <c r="F128" s="28">
        <v>19894.04</v>
      </c>
      <c r="G128" s="29">
        <v>2.6590610000000001E-2</v>
      </c>
      <c r="H128" s="17">
        <v>5.4</v>
      </c>
    </row>
    <row r="129" spans="1:8" x14ac:dyDescent="0.2">
      <c r="A129" s="25">
        <v>3</v>
      </c>
      <c r="B129" s="26" t="s">
        <v>481</v>
      </c>
      <c r="C129" s="26" t="s">
        <v>482</v>
      </c>
      <c r="D129" s="26" t="s">
        <v>83</v>
      </c>
      <c r="E129" s="27">
        <v>12500000</v>
      </c>
      <c r="F129" s="28">
        <v>12357.2875</v>
      </c>
      <c r="G129" s="29">
        <v>1.6516900000000001E-2</v>
      </c>
      <c r="H129" s="17">
        <v>5.4043999999999999</v>
      </c>
    </row>
    <row r="130" spans="1:8" x14ac:dyDescent="0.2">
      <c r="A130" s="25">
        <v>4</v>
      </c>
      <c r="B130" s="26" t="s">
        <v>483</v>
      </c>
      <c r="C130" s="26" t="s">
        <v>484</v>
      </c>
      <c r="D130" s="26" t="s">
        <v>83</v>
      </c>
      <c r="E130" s="27">
        <v>10000000</v>
      </c>
      <c r="F130" s="28">
        <v>9947.02</v>
      </c>
      <c r="G130" s="29">
        <v>1.3295309999999999E-2</v>
      </c>
      <c r="H130" s="17">
        <v>5.4</v>
      </c>
    </row>
    <row r="131" spans="1:8" x14ac:dyDescent="0.2">
      <c r="A131" s="25">
        <v>5</v>
      </c>
      <c r="B131" s="26" t="s">
        <v>485</v>
      </c>
      <c r="C131" s="26" t="s">
        <v>486</v>
      </c>
      <c r="D131" s="26" t="s">
        <v>83</v>
      </c>
      <c r="E131" s="27">
        <v>10000000</v>
      </c>
      <c r="F131" s="28">
        <v>9936.7900000000009</v>
      </c>
      <c r="G131" s="29">
        <v>1.3281630000000001E-2</v>
      </c>
      <c r="H131" s="17">
        <v>5.4</v>
      </c>
    </row>
    <row r="132" spans="1:8" x14ac:dyDescent="0.2">
      <c r="A132" s="25">
        <v>6</v>
      </c>
      <c r="B132" s="26" t="s">
        <v>487</v>
      </c>
      <c r="C132" s="26" t="s">
        <v>488</v>
      </c>
      <c r="D132" s="26" t="s">
        <v>83</v>
      </c>
      <c r="E132" s="27">
        <v>10000000</v>
      </c>
      <c r="F132" s="28">
        <v>9913.8799999999992</v>
      </c>
      <c r="G132" s="29">
        <v>1.3251010000000001E-2</v>
      </c>
      <c r="H132" s="17">
        <v>5.4669999999999996</v>
      </c>
    </row>
    <row r="133" spans="1:8" x14ac:dyDescent="0.2">
      <c r="A133" s="25">
        <v>7</v>
      </c>
      <c r="B133" s="26" t="s">
        <v>489</v>
      </c>
      <c r="C133" s="26" t="s">
        <v>490</v>
      </c>
      <c r="D133" s="26" t="s">
        <v>83</v>
      </c>
      <c r="E133" s="27">
        <v>10000000</v>
      </c>
      <c r="F133" s="28">
        <v>9905.7800000000007</v>
      </c>
      <c r="G133" s="29">
        <v>1.3240180000000001E-2</v>
      </c>
      <c r="H133" s="17">
        <v>5.4249999999999998</v>
      </c>
    </row>
    <row r="134" spans="1:8" x14ac:dyDescent="0.2">
      <c r="A134" s="25">
        <v>8</v>
      </c>
      <c r="B134" s="26" t="s">
        <v>491</v>
      </c>
      <c r="C134" s="26" t="s">
        <v>492</v>
      </c>
      <c r="D134" s="26" t="s">
        <v>83</v>
      </c>
      <c r="E134" s="27">
        <v>10000000</v>
      </c>
      <c r="F134" s="28">
        <v>9895.67</v>
      </c>
      <c r="G134" s="29">
        <v>1.3226669999999999E-2</v>
      </c>
      <c r="H134" s="17">
        <v>5.42</v>
      </c>
    </row>
    <row r="135" spans="1:8" x14ac:dyDescent="0.2">
      <c r="A135" s="25">
        <v>9</v>
      </c>
      <c r="B135" s="26" t="s">
        <v>493</v>
      </c>
      <c r="C135" s="26" t="s">
        <v>494</v>
      </c>
      <c r="D135" s="26" t="s">
        <v>83</v>
      </c>
      <c r="E135" s="27">
        <v>10000000</v>
      </c>
      <c r="F135" s="28">
        <v>9895.67</v>
      </c>
      <c r="G135" s="29">
        <v>1.3226669999999999E-2</v>
      </c>
      <c r="H135" s="17">
        <v>5.42</v>
      </c>
    </row>
    <row r="136" spans="1:8" x14ac:dyDescent="0.2">
      <c r="A136" s="25">
        <v>10</v>
      </c>
      <c r="B136" s="26" t="s">
        <v>495</v>
      </c>
      <c r="C136" s="26" t="s">
        <v>496</v>
      </c>
      <c r="D136" s="26" t="s">
        <v>83</v>
      </c>
      <c r="E136" s="27">
        <v>8500000</v>
      </c>
      <c r="F136" s="28">
        <v>8463.6880000000001</v>
      </c>
      <c r="G136" s="29">
        <v>1.131267E-2</v>
      </c>
      <c r="H136" s="17">
        <v>5.4</v>
      </c>
    </row>
    <row r="137" spans="1:8" x14ac:dyDescent="0.2">
      <c r="A137" s="25">
        <v>11</v>
      </c>
      <c r="B137" s="26" t="s">
        <v>497</v>
      </c>
      <c r="C137" s="26" t="s">
        <v>498</v>
      </c>
      <c r="D137" s="26" t="s">
        <v>83</v>
      </c>
      <c r="E137" s="27">
        <v>7500000</v>
      </c>
      <c r="F137" s="28">
        <v>7475.7825000000003</v>
      </c>
      <c r="G137" s="29">
        <v>9.9922199999999996E-3</v>
      </c>
      <c r="H137" s="17">
        <v>5.375</v>
      </c>
    </row>
    <row r="138" spans="1:8" x14ac:dyDescent="0.2">
      <c r="A138" s="25">
        <v>12</v>
      </c>
      <c r="B138" s="26" t="s">
        <v>499</v>
      </c>
      <c r="C138" s="26" t="s">
        <v>500</v>
      </c>
      <c r="D138" s="26" t="s">
        <v>83</v>
      </c>
      <c r="E138" s="27">
        <v>6000000</v>
      </c>
      <c r="F138" s="28">
        <v>5962.0739999999996</v>
      </c>
      <c r="G138" s="29">
        <v>7.9689800000000005E-3</v>
      </c>
      <c r="H138" s="17">
        <v>5.4</v>
      </c>
    </row>
    <row r="139" spans="1:8" x14ac:dyDescent="0.2">
      <c r="A139" s="25">
        <v>13</v>
      </c>
      <c r="B139" s="26" t="s">
        <v>501</v>
      </c>
      <c r="C139" s="26" t="s">
        <v>502</v>
      </c>
      <c r="D139" s="26" t="s">
        <v>83</v>
      </c>
      <c r="E139" s="27">
        <v>5018800</v>
      </c>
      <c r="F139" s="28">
        <v>4981.8014063999999</v>
      </c>
      <c r="G139" s="29">
        <v>6.6587399999999998E-3</v>
      </c>
      <c r="H139" s="17">
        <v>5.4219999999999997</v>
      </c>
    </row>
    <row r="140" spans="1:8" x14ac:dyDescent="0.2">
      <c r="A140" s="25">
        <v>14</v>
      </c>
      <c r="B140" s="26" t="s">
        <v>503</v>
      </c>
      <c r="C140" s="26" t="s">
        <v>504</v>
      </c>
      <c r="D140" s="26" t="s">
        <v>83</v>
      </c>
      <c r="E140" s="27">
        <v>1500000</v>
      </c>
      <c r="F140" s="28">
        <v>1495.134</v>
      </c>
      <c r="G140" s="29">
        <v>1.9984099999999999E-3</v>
      </c>
      <c r="H140" s="17">
        <v>5.4</v>
      </c>
    </row>
    <row r="141" spans="1:8" x14ac:dyDescent="0.2">
      <c r="A141" s="18"/>
      <c r="B141" s="18"/>
      <c r="C141" s="19" t="s">
        <v>11</v>
      </c>
      <c r="D141" s="18"/>
      <c r="E141" s="18" t="s">
        <v>12</v>
      </c>
      <c r="F141" s="24">
        <v>144940.31740639999</v>
      </c>
      <c r="G141" s="21">
        <v>0.19372896000000001</v>
      </c>
      <c r="H141" s="17" t="s">
        <v>12</v>
      </c>
    </row>
    <row r="142" spans="1:8" x14ac:dyDescent="0.2">
      <c r="A142" s="18"/>
      <c r="B142" s="18"/>
      <c r="C142" s="22"/>
      <c r="D142" s="18"/>
      <c r="E142" s="18"/>
      <c r="F142" s="23"/>
      <c r="G142" s="23"/>
      <c r="H142" s="17" t="s">
        <v>12</v>
      </c>
    </row>
    <row r="143" spans="1:8" x14ac:dyDescent="0.2">
      <c r="A143" s="18"/>
      <c r="B143" s="18"/>
      <c r="C143" s="19" t="s">
        <v>108</v>
      </c>
      <c r="D143" s="18"/>
      <c r="E143" s="18"/>
      <c r="F143" s="23"/>
      <c r="G143" s="23"/>
      <c r="H143" s="17" t="s">
        <v>12</v>
      </c>
    </row>
    <row r="144" spans="1:8" x14ac:dyDescent="0.2">
      <c r="A144" s="25">
        <v>1</v>
      </c>
      <c r="B144" s="26"/>
      <c r="C144" s="26" t="s">
        <v>505</v>
      </c>
      <c r="D144" s="26"/>
      <c r="E144" s="30"/>
      <c r="F144" s="28">
        <v>22999.349241700002</v>
      </c>
      <c r="G144" s="29">
        <v>3.0741210000000001E-2</v>
      </c>
      <c r="H144" s="17">
        <v>5.81</v>
      </c>
    </row>
    <row r="145" spans="1:17" x14ac:dyDescent="0.2">
      <c r="A145" s="25">
        <v>2</v>
      </c>
      <c r="B145" s="26"/>
      <c r="C145" s="26" t="s">
        <v>109</v>
      </c>
      <c r="D145" s="26"/>
      <c r="E145" s="30"/>
      <c r="F145" s="28">
        <v>5104.4949899949997</v>
      </c>
      <c r="G145" s="29">
        <v>6.8227299999999999E-3</v>
      </c>
      <c r="H145" s="17">
        <v>5.51</v>
      </c>
    </row>
    <row r="146" spans="1:17" x14ac:dyDescent="0.2">
      <c r="A146" s="18"/>
      <c r="B146" s="18"/>
      <c r="C146" s="19" t="s">
        <v>11</v>
      </c>
      <c r="D146" s="18"/>
      <c r="E146" s="18" t="s">
        <v>12</v>
      </c>
      <c r="F146" s="24">
        <v>28103.844231694999</v>
      </c>
      <c r="G146" s="21">
        <v>3.7563939999999997E-2</v>
      </c>
      <c r="H146" s="17" t="s">
        <v>12</v>
      </c>
    </row>
    <row r="147" spans="1:17" x14ac:dyDescent="0.2">
      <c r="A147" s="18"/>
      <c r="B147" s="18"/>
      <c r="C147" s="22"/>
      <c r="D147" s="18"/>
      <c r="E147" s="18"/>
      <c r="F147" s="23"/>
      <c r="G147" s="23"/>
      <c r="H147" s="17" t="s">
        <v>12</v>
      </c>
    </row>
    <row r="148" spans="1:17" x14ac:dyDescent="0.2">
      <c r="A148" s="18"/>
      <c r="B148" s="18"/>
      <c r="C148" s="19" t="s">
        <v>110</v>
      </c>
      <c r="D148" s="18"/>
      <c r="E148" s="18"/>
      <c r="F148" s="24">
        <v>758780.73263809504</v>
      </c>
      <c r="G148" s="21">
        <v>1.0141954500000001</v>
      </c>
      <c r="H148" s="17" t="s">
        <v>12</v>
      </c>
    </row>
    <row r="149" spans="1:17" x14ac:dyDescent="0.2">
      <c r="A149" s="18"/>
      <c r="B149" s="18"/>
      <c r="C149" s="23"/>
      <c r="D149" s="18"/>
      <c r="E149" s="18"/>
      <c r="F149" s="18"/>
      <c r="G149" s="18"/>
      <c r="H149" s="17" t="s">
        <v>12</v>
      </c>
    </row>
    <row r="150" spans="1:17" x14ac:dyDescent="0.2">
      <c r="A150" s="18"/>
      <c r="B150" s="18"/>
      <c r="C150" s="19" t="s">
        <v>111</v>
      </c>
      <c r="D150" s="18"/>
      <c r="E150" s="18"/>
      <c r="F150" s="18"/>
      <c r="G150" s="18"/>
      <c r="H150" s="17" t="s">
        <v>12</v>
      </c>
    </row>
    <row r="151" spans="1:17" x14ac:dyDescent="0.2">
      <c r="A151" s="18"/>
      <c r="B151" s="18"/>
      <c r="C151" s="19" t="s">
        <v>112</v>
      </c>
      <c r="D151" s="18"/>
      <c r="E151" s="18"/>
      <c r="F151" s="18"/>
      <c r="G151" s="18"/>
      <c r="H151" s="17" t="s">
        <v>12</v>
      </c>
    </row>
    <row r="152" spans="1:17" x14ac:dyDescent="0.2">
      <c r="A152" s="18"/>
      <c r="B152" s="18"/>
      <c r="C152" s="19" t="s">
        <v>11</v>
      </c>
      <c r="D152" s="18"/>
      <c r="E152" s="18" t="s">
        <v>12</v>
      </c>
      <c r="F152" s="20" t="s">
        <v>13</v>
      </c>
      <c r="G152" s="21">
        <v>0</v>
      </c>
      <c r="H152" s="17" t="s">
        <v>12</v>
      </c>
    </row>
    <row r="153" spans="1:17" x14ac:dyDescent="0.2">
      <c r="A153" s="15"/>
      <c r="B153" s="15"/>
      <c r="C153" s="31"/>
      <c r="D153" s="15"/>
      <c r="E153" s="15"/>
      <c r="F153" s="32"/>
      <c r="G153" s="32"/>
      <c r="H153" s="17" t="s">
        <v>12</v>
      </c>
    </row>
    <row r="154" spans="1:17" x14ac:dyDescent="0.2">
      <c r="A154" s="15"/>
      <c r="B154" s="15"/>
      <c r="C154" s="16" t="s">
        <v>646</v>
      </c>
      <c r="D154" s="15"/>
      <c r="E154" s="15"/>
      <c r="F154" s="32"/>
      <c r="G154" s="32"/>
      <c r="H154" s="17" t="s">
        <v>12</v>
      </c>
      <c r="K154" s="33"/>
      <c r="L154" s="33"/>
      <c r="M154" s="33"/>
      <c r="N154" s="33"/>
      <c r="O154" s="34"/>
      <c r="P154" s="34"/>
      <c r="Q154" s="34"/>
    </row>
    <row r="155" spans="1:17" x14ac:dyDescent="0.2">
      <c r="A155" s="35">
        <v>1</v>
      </c>
      <c r="B155" s="36" t="s">
        <v>113</v>
      </c>
      <c r="C155" s="36" t="s">
        <v>114</v>
      </c>
      <c r="D155" s="36"/>
      <c r="E155" s="37">
        <v>13881.0234</v>
      </c>
      <c r="F155" s="38">
        <v>1580.42870816</v>
      </c>
      <c r="G155" s="39">
        <v>2.1124199999999998E-3</v>
      </c>
      <c r="H155" s="17"/>
    </row>
    <row r="156" spans="1:17" x14ac:dyDescent="0.2">
      <c r="A156" s="15"/>
      <c r="B156" s="15"/>
      <c r="C156" s="16" t="s">
        <v>11</v>
      </c>
      <c r="D156" s="15"/>
      <c r="E156" s="15" t="s">
        <v>12</v>
      </c>
      <c r="F156" s="40">
        <f>SUM(F155)</f>
        <v>1580.42870816</v>
      </c>
      <c r="G156" s="41">
        <f>SUM(G155)</f>
        <v>2.1124199999999998E-3</v>
      </c>
      <c r="H156" s="17" t="s">
        <v>12</v>
      </c>
    </row>
    <row r="157" spans="1:17" x14ac:dyDescent="0.2">
      <c r="A157" s="18"/>
      <c r="B157" s="18"/>
      <c r="C157" s="22"/>
      <c r="D157" s="18"/>
      <c r="E157" s="18"/>
      <c r="F157" s="23"/>
      <c r="G157" s="23"/>
      <c r="H157" s="17" t="s">
        <v>12</v>
      </c>
    </row>
    <row r="158" spans="1:17" x14ac:dyDescent="0.2">
      <c r="A158" s="18"/>
      <c r="B158" s="18"/>
      <c r="C158" s="19" t="s">
        <v>115</v>
      </c>
      <c r="D158" s="18"/>
      <c r="E158" s="18"/>
      <c r="F158" s="18"/>
      <c r="G158" s="18"/>
      <c r="H158" s="17" t="s">
        <v>12</v>
      </c>
    </row>
    <row r="159" spans="1:17" x14ac:dyDescent="0.2">
      <c r="A159" s="18"/>
      <c r="B159" s="18"/>
      <c r="C159" s="19" t="s">
        <v>116</v>
      </c>
      <c r="D159" s="18"/>
      <c r="E159" s="18"/>
      <c r="F159" s="18"/>
      <c r="G159" s="18"/>
      <c r="H159" s="17" t="s">
        <v>12</v>
      </c>
    </row>
    <row r="160" spans="1:17" x14ac:dyDescent="0.2">
      <c r="A160" s="18"/>
      <c r="B160" s="18"/>
      <c r="C160" s="19" t="s">
        <v>11</v>
      </c>
      <c r="D160" s="18"/>
      <c r="E160" s="18" t="s">
        <v>12</v>
      </c>
      <c r="F160" s="20" t="s">
        <v>13</v>
      </c>
      <c r="G160" s="21">
        <v>0</v>
      </c>
      <c r="H160" s="17" t="s">
        <v>12</v>
      </c>
    </row>
    <row r="161" spans="1:9" x14ac:dyDescent="0.2">
      <c r="A161" s="18"/>
      <c r="B161" s="18"/>
      <c r="C161" s="22"/>
      <c r="D161" s="18"/>
      <c r="E161" s="18"/>
      <c r="F161" s="23"/>
      <c r="G161" s="23"/>
      <c r="H161" s="17" t="s">
        <v>12</v>
      </c>
    </row>
    <row r="162" spans="1:9" x14ac:dyDescent="0.2">
      <c r="A162" s="18"/>
      <c r="B162" s="18"/>
      <c r="C162" s="19" t="s">
        <v>117</v>
      </c>
      <c r="D162" s="18"/>
      <c r="E162" s="18"/>
      <c r="F162" s="23"/>
      <c r="G162" s="23"/>
      <c r="H162" s="17" t="s">
        <v>12</v>
      </c>
    </row>
    <row r="163" spans="1:9" x14ac:dyDescent="0.2">
      <c r="A163" s="18"/>
      <c r="B163" s="18"/>
      <c r="C163" s="19" t="s">
        <v>11</v>
      </c>
      <c r="D163" s="18"/>
      <c r="E163" s="18" t="s">
        <v>12</v>
      </c>
      <c r="F163" s="20" t="s">
        <v>13</v>
      </c>
      <c r="G163" s="21">
        <v>0</v>
      </c>
      <c r="H163" s="17" t="s">
        <v>12</v>
      </c>
    </row>
    <row r="164" spans="1:9" x14ac:dyDescent="0.2">
      <c r="A164" s="18"/>
      <c r="B164" s="26"/>
      <c r="C164" s="26"/>
      <c r="D164" s="19"/>
      <c r="E164" s="18"/>
      <c r="F164" s="26"/>
      <c r="G164" s="30"/>
      <c r="H164" s="17" t="s">
        <v>12</v>
      </c>
    </row>
    <row r="165" spans="1:9" x14ac:dyDescent="0.2">
      <c r="A165" s="30"/>
      <c r="B165" s="26"/>
      <c r="C165" s="26" t="s">
        <v>118</v>
      </c>
      <c r="D165" s="26"/>
      <c r="E165" s="30"/>
      <c r="F165" s="28">
        <v>-22221.41645026</v>
      </c>
      <c r="G165" s="29">
        <v>-2.9701410000000001E-2</v>
      </c>
      <c r="H165" s="17" t="s">
        <v>12</v>
      </c>
    </row>
    <row r="166" spans="1:9" x14ac:dyDescent="0.2">
      <c r="A166" s="22"/>
      <c r="B166" s="22"/>
      <c r="C166" s="19" t="s">
        <v>119</v>
      </c>
      <c r="D166" s="23"/>
      <c r="E166" s="23"/>
      <c r="F166" s="24">
        <v>748160.31489599496</v>
      </c>
      <c r="G166" s="42">
        <v>1.00000007</v>
      </c>
      <c r="H166" s="17" t="s">
        <v>12</v>
      </c>
    </row>
    <row r="167" spans="1:9" x14ac:dyDescent="0.2">
      <c r="A167" s="43"/>
      <c r="B167" s="43"/>
      <c r="C167" s="43"/>
      <c r="D167" s="44"/>
      <c r="E167" s="44"/>
      <c r="F167" s="44"/>
      <c r="G167" s="44"/>
    </row>
    <row r="168" spans="1:9" x14ac:dyDescent="0.2">
      <c r="A168" s="45"/>
      <c r="B168" s="153" t="s">
        <v>647</v>
      </c>
      <c r="C168" s="153"/>
      <c r="D168" s="153"/>
      <c r="E168" s="153"/>
      <c r="F168" s="153"/>
      <c r="G168" s="153"/>
      <c r="H168" s="153"/>
    </row>
    <row r="169" spans="1:9" x14ac:dyDescent="0.2">
      <c r="A169" s="45"/>
      <c r="B169" s="153" t="s">
        <v>648</v>
      </c>
      <c r="C169" s="153"/>
      <c r="D169" s="153"/>
      <c r="E169" s="153"/>
      <c r="F169" s="153"/>
      <c r="G169" s="153"/>
      <c r="H169" s="153"/>
    </row>
    <row r="170" spans="1:9" x14ac:dyDescent="0.2">
      <c r="A170" s="45"/>
      <c r="B170" s="153" t="s">
        <v>649</v>
      </c>
      <c r="C170" s="153"/>
      <c r="D170" s="153"/>
      <c r="E170" s="153"/>
      <c r="F170" s="153"/>
      <c r="G170" s="153"/>
      <c r="H170" s="153"/>
    </row>
    <row r="171" spans="1:9" x14ac:dyDescent="0.2">
      <c r="A171" s="45"/>
      <c r="B171" s="163" t="s">
        <v>707</v>
      </c>
      <c r="C171" s="153"/>
      <c r="D171" s="153"/>
      <c r="E171" s="153"/>
      <c r="F171" s="153"/>
      <c r="G171" s="153"/>
      <c r="H171" s="153"/>
      <c r="I171" s="110"/>
    </row>
    <row r="172" spans="1:9" x14ac:dyDescent="0.2">
      <c r="A172" s="45"/>
      <c r="B172" s="45"/>
      <c r="C172" s="45"/>
      <c r="D172" s="47"/>
      <c r="E172" s="47"/>
      <c r="F172" s="47"/>
      <c r="G172" s="47"/>
    </row>
    <row r="173" spans="1:9" x14ac:dyDescent="0.2">
      <c r="A173" s="45"/>
      <c r="B173" s="154" t="s">
        <v>120</v>
      </c>
      <c r="C173" s="155"/>
      <c r="D173" s="156"/>
      <c r="E173" s="48"/>
      <c r="F173" s="47"/>
      <c r="G173" s="47"/>
    </row>
    <row r="174" spans="1:9" ht="27" customHeight="1" x14ac:dyDescent="0.2">
      <c r="A174" s="45"/>
      <c r="B174" s="148" t="s">
        <v>121</v>
      </c>
      <c r="C174" s="149"/>
      <c r="D174" s="116" t="s">
        <v>668</v>
      </c>
      <c r="E174" s="48"/>
      <c r="F174" s="47"/>
      <c r="G174" s="47"/>
    </row>
    <row r="175" spans="1:9" x14ac:dyDescent="0.2">
      <c r="A175" s="45"/>
      <c r="B175" s="148" t="s">
        <v>123</v>
      </c>
      <c r="C175" s="149"/>
      <c r="D175" s="16" t="s">
        <v>122</v>
      </c>
      <c r="E175" s="48"/>
      <c r="F175" s="47"/>
      <c r="G175" s="47"/>
    </row>
    <row r="176" spans="1:9" x14ac:dyDescent="0.2">
      <c r="A176" s="45"/>
      <c r="B176" s="148" t="s">
        <v>124</v>
      </c>
      <c r="C176" s="149"/>
      <c r="D176" s="32" t="s">
        <v>12</v>
      </c>
      <c r="E176" s="48"/>
      <c r="F176" s="47"/>
      <c r="G176" s="47"/>
    </row>
    <row r="177" spans="1:15" x14ac:dyDescent="0.2">
      <c r="A177" s="49"/>
      <c r="B177" s="50" t="s">
        <v>12</v>
      </c>
      <c r="C177" s="50" t="s">
        <v>650</v>
      </c>
      <c r="D177" s="50" t="s">
        <v>125</v>
      </c>
      <c r="E177" s="49"/>
      <c r="F177" s="49"/>
      <c r="G177" s="49"/>
    </row>
    <row r="178" spans="1:15" x14ac:dyDescent="0.2">
      <c r="A178" s="51"/>
      <c r="B178" s="52" t="s">
        <v>126</v>
      </c>
      <c r="C178" s="53">
        <v>45900</v>
      </c>
      <c r="D178" s="53">
        <v>45930</v>
      </c>
      <c r="E178" s="51"/>
      <c r="F178" s="51"/>
      <c r="G178" s="51"/>
    </row>
    <row r="179" spans="1:15" x14ac:dyDescent="0.2">
      <c r="A179" s="58"/>
      <c r="B179" s="36" t="s">
        <v>127</v>
      </c>
      <c r="C179" s="74">
        <v>2352.8402999999998</v>
      </c>
      <c r="D179" s="75">
        <v>2363.9679999999998</v>
      </c>
      <c r="E179" s="58"/>
      <c r="F179" s="58"/>
      <c r="G179" s="58"/>
    </row>
    <row r="180" spans="1:15" ht="25.5" x14ac:dyDescent="0.2">
      <c r="A180" s="58"/>
      <c r="B180" s="36" t="s">
        <v>773</v>
      </c>
      <c r="C180" s="74">
        <v>1040.1631</v>
      </c>
      <c r="D180" s="75">
        <v>1045.0824</v>
      </c>
      <c r="E180" s="58"/>
      <c r="F180" s="58"/>
      <c r="G180" s="58"/>
    </row>
    <row r="181" spans="1:15" x14ac:dyDescent="0.2">
      <c r="A181" s="58"/>
      <c r="B181" s="36" t="s">
        <v>128</v>
      </c>
      <c r="C181" s="74">
        <v>2324.9069</v>
      </c>
      <c r="D181" s="75">
        <v>2335.5376999999999</v>
      </c>
      <c r="E181" s="58"/>
      <c r="F181" s="58"/>
      <c r="G181" s="58"/>
    </row>
    <row r="182" spans="1:15" ht="25.5" x14ac:dyDescent="0.2">
      <c r="A182" s="58"/>
      <c r="B182" s="36" t="s">
        <v>774</v>
      </c>
      <c r="C182" s="74">
        <v>1039.0400999999999</v>
      </c>
      <c r="D182" s="75">
        <v>1043.7910999999999</v>
      </c>
      <c r="E182" s="58"/>
      <c r="F182" s="58"/>
      <c r="G182" s="58"/>
    </row>
    <row r="183" spans="1:15" x14ac:dyDescent="0.2">
      <c r="A183" s="58"/>
      <c r="B183" s="58"/>
      <c r="C183" s="58"/>
      <c r="D183" s="58"/>
      <c r="E183" s="58"/>
      <c r="F183" s="58"/>
      <c r="G183" s="58"/>
    </row>
    <row r="184" spans="1:15" x14ac:dyDescent="0.2">
      <c r="A184" s="58"/>
      <c r="B184" s="144" t="s">
        <v>651</v>
      </c>
      <c r="C184" s="145"/>
      <c r="D184" s="19" t="s">
        <v>122</v>
      </c>
      <c r="E184" s="58"/>
      <c r="F184" s="58"/>
      <c r="G184" s="58"/>
    </row>
    <row r="185" spans="1:15" x14ac:dyDescent="0.2">
      <c r="A185" s="58"/>
      <c r="B185" s="63"/>
      <c r="C185" s="63"/>
      <c r="D185" s="63"/>
      <c r="E185" s="58"/>
      <c r="F185" s="58"/>
      <c r="G185" s="58"/>
    </row>
    <row r="186" spans="1:15" x14ac:dyDescent="0.2">
      <c r="A186" s="49"/>
      <c r="B186" s="148" t="s">
        <v>129</v>
      </c>
      <c r="C186" s="149"/>
      <c r="D186" s="16" t="s">
        <v>122</v>
      </c>
      <c r="E186" s="62"/>
      <c r="F186" s="49"/>
      <c r="G186" s="49"/>
    </row>
    <row r="187" spans="1:15" x14ac:dyDescent="0.2">
      <c r="A187" s="49"/>
      <c r="B187" s="148" t="s">
        <v>130</v>
      </c>
      <c r="C187" s="149"/>
      <c r="D187" s="16" t="s">
        <v>122</v>
      </c>
      <c r="E187" s="62"/>
      <c r="F187" s="49"/>
      <c r="G187" s="49"/>
    </row>
    <row r="188" spans="1:15" x14ac:dyDescent="0.2">
      <c r="A188" s="49"/>
      <c r="B188" s="148" t="s">
        <v>652</v>
      </c>
      <c r="C188" s="149"/>
      <c r="D188" s="16" t="s">
        <v>122</v>
      </c>
      <c r="E188" s="62"/>
      <c r="F188" s="49"/>
      <c r="G188" s="49"/>
    </row>
    <row r="189" spans="1:15" x14ac:dyDescent="0.2">
      <c r="A189" s="63"/>
      <c r="B189" s="63"/>
      <c r="C189" s="63"/>
      <c r="D189" s="63"/>
      <c r="E189" s="63"/>
      <c r="F189" s="63"/>
      <c r="G189" s="63"/>
      <c r="I189" s="110"/>
      <c r="J189" s="14"/>
    </row>
    <row r="190" spans="1:15" s="64" customFormat="1" x14ac:dyDescent="0.2">
      <c r="B190" s="132" t="s">
        <v>706</v>
      </c>
      <c r="C190" s="132"/>
      <c r="D190" s="132"/>
      <c r="E190" s="132"/>
      <c r="F190" s="132"/>
      <c r="G190" s="132"/>
      <c r="I190" s="110"/>
      <c r="J190" s="14"/>
      <c r="K190" s="33"/>
      <c r="L190" s="33"/>
      <c r="M190" s="33"/>
      <c r="N190" s="33"/>
      <c r="O190"/>
    </row>
    <row r="191" spans="1:15" ht="13.5" customHeight="1" x14ac:dyDescent="0.2">
      <c r="B191" s="174" t="s">
        <v>670</v>
      </c>
      <c r="C191" s="174" t="s">
        <v>671</v>
      </c>
      <c r="D191" s="177" t="s">
        <v>681</v>
      </c>
      <c r="E191" s="178"/>
      <c r="F191" s="179"/>
      <c r="G191" s="180" t="s">
        <v>689</v>
      </c>
      <c r="H191" s="181"/>
      <c r="I191" s="182"/>
      <c r="J191" s="33"/>
      <c r="K191" s="33"/>
      <c r="L191" s="33"/>
      <c r="M191" s="33"/>
      <c r="N191" s="33"/>
      <c r="O191" s="33"/>
    </row>
    <row r="192" spans="1:15" ht="46.5" customHeight="1" x14ac:dyDescent="0.2">
      <c r="B192" s="175"/>
      <c r="C192" s="175"/>
      <c r="D192" s="172" t="s">
        <v>690</v>
      </c>
      <c r="E192" s="172" t="s">
        <v>691</v>
      </c>
      <c r="F192" s="172" t="s">
        <v>692</v>
      </c>
      <c r="G192" s="183" t="s">
        <v>708</v>
      </c>
      <c r="H192" s="184"/>
      <c r="I192" s="172" t="s">
        <v>694</v>
      </c>
      <c r="J192" s="33"/>
      <c r="K192" s="33"/>
      <c r="L192" s="33"/>
      <c r="M192" s="33"/>
      <c r="N192" s="33"/>
      <c r="O192" s="33"/>
    </row>
    <row r="193" spans="2:18" ht="22.5" customHeight="1" x14ac:dyDescent="0.2">
      <c r="B193" s="176"/>
      <c r="C193" s="176"/>
      <c r="D193" s="173"/>
      <c r="E193" s="173"/>
      <c r="F193" s="173"/>
      <c r="G193" s="84" t="s">
        <v>695</v>
      </c>
      <c r="H193" s="84" t="s">
        <v>696</v>
      </c>
      <c r="I193" s="173"/>
      <c r="J193" s="33"/>
      <c r="K193" s="33"/>
      <c r="L193" s="33"/>
      <c r="M193" s="33"/>
      <c r="N193" s="33"/>
      <c r="O193" s="33"/>
    </row>
    <row r="194" spans="2:18" ht="13.5" x14ac:dyDescent="0.25">
      <c r="B194" s="88" t="s">
        <v>697</v>
      </c>
      <c r="C194" s="87" t="s">
        <v>698</v>
      </c>
      <c r="D194" s="133">
        <v>5523.9823999999999</v>
      </c>
      <c r="E194" s="10">
        <v>126.0176</v>
      </c>
      <c r="F194" s="134">
        <f>D194+E194</f>
        <v>5650</v>
      </c>
      <c r="G194" s="8">
        <v>239.15547683099999</v>
      </c>
      <c r="H194" s="8">
        <v>150.66</v>
      </c>
      <c r="I194" s="8">
        <f>G194+H194</f>
        <v>389.81547683099996</v>
      </c>
      <c r="J194" s="33"/>
      <c r="K194" s="33"/>
      <c r="L194" s="33"/>
      <c r="M194" s="33"/>
      <c r="N194" s="33"/>
      <c r="O194" s="33"/>
    </row>
    <row r="195" spans="2:18" ht="6.75" customHeight="1" x14ac:dyDescent="0.25">
      <c r="B195" s="135"/>
      <c r="C195" s="136"/>
      <c r="D195" s="137"/>
      <c r="E195" s="11"/>
      <c r="F195" s="138"/>
      <c r="G195" s="9"/>
      <c r="H195" s="9"/>
      <c r="I195" s="9"/>
      <c r="J195" s="33"/>
      <c r="K195" s="33"/>
      <c r="L195" s="33"/>
      <c r="M195" s="33"/>
      <c r="N195" s="33"/>
      <c r="O195" s="33"/>
    </row>
    <row r="196" spans="2:18" ht="51" customHeight="1" x14ac:dyDescent="0.2">
      <c r="B196" s="171" t="s">
        <v>699</v>
      </c>
      <c r="C196" s="171"/>
      <c r="D196" s="171"/>
      <c r="E196" s="171"/>
      <c r="F196" s="171"/>
      <c r="G196" s="171"/>
      <c r="H196" s="171"/>
      <c r="I196" s="171"/>
      <c r="J196" s="139"/>
      <c r="K196" s="33"/>
      <c r="L196" s="33"/>
      <c r="M196" s="33"/>
      <c r="N196" s="33"/>
      <c r="O196" s="33"/>
    </row>
    <row r="197" spans="2:18" ht="13.5" x14ac:dyDescent="0.25">
      <c r="B197" s="93" t="s">
        <v>700</v>
      </c>
      <c r="I197" s="33"/>
      <c r="J197" s="14"/>
      <c r="K197" s="33"/>
      <c r="L197" s="33"/>
      <c r="M197" s="33"/>
      <c r="N197" s="33"/>
      <c r="O197" s="33"/>
      <c r="P197" s="33"/>
    </row>
    <row r="198" spans="2:18" x14ac:dyDescent="0.2">
      <c r="B198" s="94"/>
      <c r="J198" s="14"/>
      <c r="K198" s="33"/>
      <c r="L198" s="33"/>
      <c r="M198" s="33"/>
      <c r="N198" s="33"/>
      <c r="O198" s="33"/>
    </row>
    <row r="199" spans="2:18" x14ac:dyDescent="0.2">
      <c r="B199" s="94" t="s">
        <v>704</v>
      </c>
      <c r="J199" s="14"/>
      <c r="K199" s="33"/>
      <c r="L199" s="33"/>
      <c r="M199" s="33"/>
      <c r="N199" s="33"/>
      <c r="O199" s="33"/>
    </row>
    <row r="200" spans="2:18" x14ac:dyDescent="0.2">
      <c r="B200" s="94"/>
      <c r="J200" s="14"/>
      <c r="K200" s="33"/>
      <c r="L200" s="33"/>
      <c r="M200" s="33"/>
      <c r="N200" s="33"/>
      <c r="O200" s="33"/>
    </row>
    <row r="201" spans="2:18" x14ac:dyDescent="0.2">
      <c r="B201" s="94" t="s">
        <v>776</v>
      </c>
      <c r="J201" s="14"/>
      <c r="K201" s="33"/>
      <c r="L201" s="33"/>
      <c r="M201" s="33"/>
      <c r="N201" s="33"/>
      <c r="O201" s="33"/>
    </row>
    <row r="202" spans="2:18" x14ac:dyDescent="0.2">
      <c r="B202" s="94"/>
      <c r="J202" s="14"/>
      <c r="K202" s="33"/>
      <c r="L202" s="33"/>
      <c r="M202" s="33"/>
      <c r="N202" s="33"/>
      <c r="O202" s="33"/>
    </row>
    <row r="203" spans="2:18" x14ac:dyDescent="0.2">
      <c r="B203" s="94" t="s">
        <v>777</v>
      </c>
      <c r="J203" s="14"/>
    </row>
    <row r="204" spans="2:18" s="64" customFormat="1" x14ac:dyDescent="0.2">
      <c r="I204" s="110"/>
      <c r="J204" s="14"/>
      <c r="K204" s="33"/>
      <c r="L204" s="33"/>
      <c r="M204" s="33"/>
      <c r="N204" s="33"/>
      <c r="O204"/>
      <c r="R204"/>
    </row>
    <row r="205" spans="2:18" s="64" customFormat="1" x14ac:dyDescent="0.2">
      <c r="B205" s="150" t="s">
        <v>653</v>
      </c>
      <c r="C205" s="151"/>
      <c r="D205" s="152"/>
      <c r="I205" s="110"/>
      <c r="J205" s="14"/>
      <c r="K205" s="33"/>
      <c r="L205" s="33"/>
      <c r="M205" s="33"/>
      <c r="N205" s="33"/>
      <c r="O205"/>
      <c r="R205"/>
    </row>
    <row r="206" spans="2:18" s="64" customFormat="1" ht="25.5" x14ac:dyDescent="0.2">
      <c r="B206" s="146" t="s">
        <v>654</v>
      </c>
      <c r="C206" s="146"/>
      <c r="D206" s="65" t="s">
        <v>321</v>
      </c>
      <c r="I206" s="110"/>
      <c r="J206" s="14"/>
      <c r="K206" s="33"/>
      <c r="L206" s="33"/>
      <c r="M206" s="33"/>
      <c r="N206" s="33"/>
      <c r="O206"/>
      <c r="R206"/>
    </row>
    <row r="207" spans="2:18" s="64" customFormat="1" x14ac:dyDescent="0.2">
      <c r="B207" s="147" t="s">
        <v>655</v>
      </c>
      <c r="C207" s="147"/>
      <c r="D207" s="66"/>
      <c r="I207" s="110"/>
      <c r="J207" s="14"/>
      <c r="K207" s="33"/>
      <c r="L207" s="33"/>
      <c r="M207" s="33"/>
      <c r="N207" s="33"/>
      <c r="O207"/>
      <c r="R207"/>
    </row>
    <row r="208" spans="2:18" s="64" customFormat="1" x14ac:dyDescent="0.2">
      <c r="B208" s="147"/>
      <c r="C208" s="147"/>
      <c r="D208" s="67"/>
      <c r="I208" s="110"/>
      <c r="J208" s="14"/>
      <c r="K208" s="33"/>
      <c r="L208" s="33"/>
      <c r="M208" s="33"/>
      <c r="N208" s="33"/>
      <c r="O208"/>
      <c r="R208"/>
    </row>
    <row r="209" spans="2:18" s="64" customFormat="1" x14ac:dyDescent="0.2">
      <c r="B209" s="147" t="s">
        <v>656</v>
      </c>
      <c r="C209" s="147"/>
      <c r="D209" s="68">
        <v>5.9423555588088277</v>
      </c>
      <c r="I209" s="110"/>
      <c r="J209" s="14"/>
      <c r="K209" s="33"/>
      <c r="L209" s="33"/>
      <c r="M209" s="33"/>
      <c r="N209" s="33"/>
      <c r="O209"/>
      <c r="R209"/>
    </row>
    <row r="210" spans="2:18" s="64" customFormat="1" x14ac:dyDescent="0.2">
      <c r="B210" s="147"/>
      <c r="C210" s="147"/>
      <c r="D210" s="67"/>
      <c r="I210" s="110"/>
      <c r="J210" s="14"/>
      <c r="K210" s="33"/>
      <c r="L210" s="33"/>
      <c r="M210" s="33"/>
      <c r="N210" s="33"/>
      <c r="O210"/>
      <c r="R210"/>
    </row>
    <row r="211" spans="2:18" s="64" customFormat="1" x14ac:dyDescent="0.2">
      <c r="B211" s="147" t="s">
        <v>657</v>
      </c>
      <c r="C211" s="147"/>
      <c r="D211" s="68">
        <v>0.15617844216008209</v>
      </c>
      <c r="I211" s="110"/>
      <c r="J211" s="14"/>
      <c r="K211" s="33"/>
      <c r="L211" s="33"/>
      <c r="M211" s="33"/>
      <c r="N211" s="33"/>
      <c r="O211"/>
      <c r="R211"/>
    </row>
    <row r="212" spans="2:18" s="64" customFormat="1" x14ac:dyDescent="0.2">
      <c r="B212" s="147" t="s">
        <v>658</v>
      </c>
      <c r="C212" s="147"/>
      <c r="D212" s="68">
        <v>0.15617844216008209</v>
      </c>
      <c r="I212" s="110"/>
      <c r="J212" s="14"/>
      <c r="K212" s="33"/>
      <c r="L212" s="33"/>
      <c r="M212" s="33"/>
      <c r="N212" s="33"/>
      <c r="O212"/>
      <c r="R212"/>
    </row>
    <row r="213" spans="2:18" s="64" customFormat="1" x14ac:dyDescent="0.2">
      <c r="B213" s="147"/>
      <c r="C213" s="147"/>
      <c r="D213" s="67"/>
      <c r="I213" s="110"/>
      <c r="J213" s="14"/>
      <c r="K213" s="33"/>
      <c r="L213" s="33"/>
      <c r="M213" s="33"/>
      <c r="N213" s="33"/>
      <c r="O213"/>
      <c r="P213"/>
      <c r="Q213"/>
      <c r="R213"/>
    </row>
    <row r="214" spans="2:18" s="64" customFormat="1" ht="25.5" x14ac:dyDescent="0.2">
      <c r="B214" s="147" t="s">
        <v>659</v>
      </c>
      <c r="C214" s="147"/>
      <c r="D214" s="69" t="s">
        <v>664</v>
      </c>
      <c r="I214" s="110"/>
      <c r="J214" s="14"/>
      <c r="K214" s="33"/>
      <c r="L214" s="33"/>
      <c r="M214" s="33"/>
      <c r="N214" s="33"/>
      <c r="O214" s="70"/>
    </row>
    <row r="215" spans="2:18" s="64" customFormat="1" x14ac:dyDescent="0.2">
      <c r="B215" s="158" t="s">
        <v>660</v>
      </c>
      <c r="C215" s="160"/>
      <c r="D215" s="159"/>
      <c r="I215" s="110"/>
      <c r="J215" s="14"/>
      <c r="K215" s="33"/>
      <c r="L215" s="33"/>
      <c r="M215" s="33"/>
      <c r="N215" s="33"/>
      <c r="O215"/>
      <c r="P215"/>
      <c r="Q215"/>
      <c r="R215"/>
    </row>
    <row r="216" spans="2:18" x14ac:dyDescent="0.2">
      <c r="I216" s="110"/>
      <c r="J216" s="14"/>
    </row>
    <row r="217" spans="2:18" x14ac:dyDescent="0.2">
      <c r="B217" s="72" t="s">
        <v>661</v>
      </c>
      <c r="I217" s="110"/>
    </row>
    <row r="218" spans="2:18" x14ac:dyDescent="0.2">
      <c r="I218" s="110"/>
    </row>
    <row r="219" spans="2:18" ht="153.75" customHeight="1" x14ac:dyDescent="0.2">
      <c r="I219" s="110"/>
    </row>
    <row r="220" spans="2:18" x14ac:dyDescent="0.2">
      <c r="I220" s="110"/>
    </row>
    <row r="221" spans="2:18" x14ac:dyDescent="0.2">
      <c r="I221" s="110"/>
    </row>
    <row r="222" spans="2:18" x14ac:dyDescent="0.2">
      <c r="B222" s="72" t="s">
        <v>662</v>
      </c>
      <c r="C222" s="73"/>
      <c r="D222" s="72"/>
      <c r="I222" s="110"/>
    </row>
    <row r="223" spans="2:18" x14ac:dyDescent="0.2">
      <c r="B223" s="72" t="s">
        <v>709</v>
      </c>
      <c r="D223" s="72"/>
      <c r="I223" s="110"/>
    </row>
    <row r="224" spans="2:18" ht="165" customHeight="1" x14ac:dyDescent="0.2">
      <c r="I224" s="110"/>
    </row>
    <row r="225" spans="9:10" x14ac:dyDescent="0.2">
      <c r="I225" s="110"/>
    </row>
    <row r="226" spans="9:10" x14ac:dyDescent="0.2">
      <c r="I226" s="110"/>
      <c r="J226" s="14"/>
    </row>
    <row r="231" spans="9:10" ht="13.9" customHeight="1" x14ac:dyDescent="0.2"/>
    <row r="232" spans="9:10" ht="13.9" customHeight="1" x14ac:dyDescent="0.2"/>
    <row r="233" spans="9:10" ht="13.9" customHeight="1" x14ac:dyDescent="0.2"/>
    <row r="234" spans="9:10" ht="13.9" customHeight="1" x14ac:dyDescent="0.2"/>
    <row r="235" spans="9:10" ht="13.9" customHeight="1" x14ac:dyDescent="0.2"/>
    <row r="236" spans="9:10" ht="13.9" customHeight="1" x14ac:dyDescent="0.2"/>
    <row r="237" spans="9:10" ht="13.9" customHeight="1" x14ac:dyDescent="0.2"/>
    <row r="238" spans="9:10" ht="13.9" customHeight="1" x14ac:dyDescent="0.2"/>
    <row r="239" spans="9:10" ht="13.9" customHeight="1" x14ac:dyDescent="0.2"/>
  </sheetData>
  <mergeCells count="36">
    <mergeCell ref="B214:C214"/>
    <mergeCell ref="B215:D215"/>
    <mergeCell ref="B209:C209"/>
    <mergeCell ref="B210:C210"/>
    <mergeCell ref="B211:C211"/>
    <mergeCell ref="B212:C212"/>
    <mergeCell ref="B213:C213"/>
    <mergeCell ref="B196:I196"/>
    <mergeCell ref="B205:D205"/>
    <mergeCell ref="B206:C206"/>
    <mergeCell ref="B207:C207"/>
    <mergeCell ref="B208:C208"/>
    <mergeCell ref="D191:F191"/>
    <mergeCell ref="G191:I191"/>
    <mergeCell ref="D192:D193"/>
    <mergeCell ref="E192:E193"/>
    <mergeCell ref="F192:F193"/>
    <mergeCell ref="G192:H192"/>
    <mergeCell ref="I192:I193"/>
    <mergeCell ref="A1:H1"/>
    <mergeCell ref="A2:H2"/>
    <mergeCell ref="A3:H3"/>
    <mergeCell ref="B168:H168"/>
    <mergeCell ref="B169:H169"/>
    <mergeCell ref="B170:H170"/>
    <mergeCell ref="B173:D173"/>
    <mergeCell ref="B174:C174"/>
    <mergeCell ref="B175:C175"/>
    <mergeCell ref="B176:C176"/>
    <mergeCell ref="B171:H171"/>
    <mergeCell ref="B186:C186"/>
    <mergeCell ref="B187:C187"/>
    <mergeCell ref="B184:C184"/>
    <mergeCell ref="B188:C188"/>
    <mergeCell ref="B191:B193"/>
    <mergeCell ref="C191:C193"/>
  </mergeCells>
  <hyperlinks>
    <hyperlink ref="I1" location="Index!B2" display="Index" xr:uid="{A512527C-7451-47B7-BF68-428AF1CCB696}"/>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31A5-E8DE-4DE1-A91D-0451AEFED2FF}">
  <sheetPr>
    <outlinePr summaryBelow="0" summaryRight="0"/>
  </sheetPr>
  <dimension ref="A1:S176"/>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2.42578125" customWidth="1"/>
    <col min="5" max="5" width="12.28515625" customWidth="1"/>
    <col min="6" max="6" width="10.140625" bestFit="1" customWidth="1"/>
    <col min="7" max="7" width="14" bestFit="1" customWidth="1"/>
    <col min="8" max="8" width="9.140625" customWidth="1"/>
  </cols>
  <sheetData>
    <row r="1" spans="1:9" ht="15" x14ac:dyDescent="0.2">
      <c r="A1" s="157" t="s">
        <v>0</v>
      </c>
      <c r="B1" s="157"/>
      <c r="C1" s="157"/>
      <c r="D1" s="157"/>
      <c r="E1" s="157"/>
      <c r="F1" s="157"/>
      <c r="G1" s="157"/>
      <c r="H1" s="157"/>
      <c r="I1" s="1" t="s">
        <v>632</v>
      </c>
    </row>
    <row r="2" spans="1:9" ht="15" x14ac:dyDescent="0.2">
      <c r="A2" s="157" t="s">
        <v>506</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507</v>
      </c>
      <c r="C28" s="26" t="s">
        <v>508</v>
      </c>
      <c r="D28" s="26" t="s">
        <v>28</v>
      </c>
      <c r="E28" s="27">
        <v>1000</v>
      </c>
      <c r="F28" s="28">
        <v>1021.95</v>
      </c>
      <c r="G28" s="29">
        <v>5.2377130000000001E-2</v>
      </c>
      <c r="H28" s="17">
        <v>6.7750000000000004</v>
      </c>
    </row>
    <row r="29" spans="1:8" ht="25.5" x14ac:dyDescent="0.2">
      <c r="A29" s="25">
        <v>2</v>
      </c>
      <c r="B29" s="26" t="s">
        <v>31</v>
      </c>
      <c r="C29" s="26" t="s">
        <v>32</v>
      </c>
      <c r="D29" s="26" t="s">
        <v>23</v>
      </c>
      <c r="E29" s="27">
        <v>1000</v>
      </c>
      <c r="F29" s="28">
        <v>1021.549</v>
      </c>
      <c r="G29" s="29">
        <v>5.2356569999999998E-2</v>
      </c>
      <c r="H29" s="17">
        <v>6.9050000000000002</v>
      </c>
    </row>
    <row r="30" spans="1:8" x14ac:dyDescent="0.2">
      <c r="A30" s="25">
        <v>3</v>
      </c>
      <c r="B30" s="26" t="s">
        <v>140</v>
      </c>
      <c r="C30" s="26" t="s">
        <v>141</v>
      </c>
      <c r="D30" s="26" t="s">
        <v>28</v>
      </c>
      <c r="E30" s="27">
        <v>1000</v>
      </c>
      <c r="F30" s="28">
        <v>1017.761</v>
      </c>
      <c r="G30" s="29">
        <v>5.2162430000000003E-2</v>
      </c>
      <c r="H30" s="17">
        <v>6.6379000000000001</v>
      </c>
    </row>
    <row r="31" spans="1:8" x14ac:dyDescent="0.2">
      <c r="A31" s="25">
        <v>4</v>
      </c>
      <c r="B31" s="26" t="s">
        <v>284</v>
      </c>
      <c r="C31" s="26" t="s">
        <v>285</v>
      </c>
      <c r="D31" s="26" t="s">
        <v>286</v>
      </c>
      <c r="E31" s="27">
        <v>1000</v>
      </c>
      <c r="F31" s="28">
        <v>1014.383</v>
      </c>
      <c r="G31" s="29">
        <v>5.1989300000000002E-2</v>
      </c>
      <c r="H31" s="17">
        <v>7.2554999999999996</v>
      </c>
    </row>
    <row r="32" spans="1:8" x14ac:dyDescent="0.2">
      <c r="A32" s="25">
        <v>5</v>
      </c>
      <c r="B32" s="26" t="s">
        <v>282</v>
      </c>
      <c r="C32" s="26" t="s">
        <v>283</v>
      </c>
      <c r="D32" s="26" t="s">
        <v>23</v>
      </c>
      <c r="E32" s="27">
        <v>600</v>
      </c>
      <c r="F32" s="28">
        <v>601.77660000000003</v>
      </c>
      <c r="G32" s="29">
        <v>3.0842339999999999E-2</v>
      </c>
      <c r="H32" s="17">
        <v>6.7</v>
      </c>
    </row>
    <row r="33" spans="1:8" ht="25.5" x14ac:dyDescent="0.2">
      <c r="A33" s="25">
        <v>6</v>
      </c>
      <c r="B33" s="26" t="s">
        <v>509</v>
      </c>
      <c r="C33" s="26" t="s">
        <v>510</v>
      </c>
      <c r="D33" s="26" t="s">
        <v>289</v>
      </c>
      <c r="E33" s="27">
        <v>500</v>
      </c>
      <c r="F33" s="28">
        <v>514.47950000000003</v>
      </c>
      <c r="G33" s="29">
        <v>2.6368180000000001E-2</v>
      </c>
      <c r="H33" s="17">
        <v>7.5490000000000004</v>
      </c>
    </row>
    <row r="34" spans="1:8" x14ac:dyDescent="0.2">
      <c r="A34" s="25">
        <v>7</v>
      </c>
      <c r="B34" s="26" t="s">
        <v>67</v>
      </c>
      <c r="C34" s="26" t="s">
        <v>68</v>
      </c>
      <c r="D34" s="26" t="s">
        <v>23</v>
      </c>
      <c r="E34" s="27">
        <v>50</v>
      </c>
      <c r="F34" s="28">
        <v>510.01900000000001</v>
      </c>
      <c r="G34" s="29">
        <v>2.6139570000000001E-2</v>
      </c>
      <c r="H34" s="17">
        <v>6.96</v>
      </c>
    </row>
    <row r="35" spans="1:8" ht="25.5" x14ac:dyDescent="0.2">
      <c r="A35" s="25">
        <v>8</v>
      </c>
      <c r="B35" s="26" t="s">
        <v>24</v>
      </c>
      <c r="C35" s="26" t="s">
        <v>25</v>
      </c>
      <c r="D35" s="26" t="s">
        <v>23</v>
      </c>
      <c r="E35" s="27">
        <v>500</v>
      </c>
      <c r="F35" s="28">
        <v>508.65949999999998</v>
      </c>
      <c r="G35" s="29">
        <v>2.6069889999999998E-2</v>
      </c>
      <c r="H35" s="17">
        <v>6.8095999999999997</v>
      </c>
    </row>
    <row r="36" spans="1:8" x14ac:dyDescent="0.2">
      <c r="A36" s="25">
        <v>9</v>
      </c>
      <c r="B36" s="26" t="s">
        <v>138</v>
      </c>
      <c r="C36" s="26" t="s">
        <v>139</v>
      </c>
      <c r="D36" s="26" t="s">
        <v>23</v>
      </c>
      <c r="E36" s="27">
        <v>500</v>
      </c>
      <c r="F36" s="28">
        <v>507.49250000000001</v>
      </c>
      <c r="G36" s="29">
        <v>2.6010080000000001E-2</v>
      </c>
      <c r="H36" s="17">
        <v>6.6521999999999997</v>
      </c>
    </row>
    <row r="37" spans="1:8" x14ac:dyDescent="0.2">
      <c r="A37" s="25">
        <v>10</v>
      </c>
      <c r="B37" s="26" t="s">
        <v>305</v>
      </c>
      <c r="C37" s="26" t="s">
        <v>306</v>
      </c>
      <c r="D37" s="26" t="s">
        <v>289</v>
      </c>
      <c r="E37" s="27">
        <v>500</v>
      </c>
      <c r="F37" s="28">
        <v>507.0385</v>
      </c>
      <c r="G37" s="29">
        <v>2.5986809999999999E-2</v>
      </c>
      <c r="H37" s="17">
        <v>7.93</v>
      </c>
    </row>
    <row r="38" spans="1:8" x14ac:dyDescent="0.2">
      <c r="A38" s="25">
        <v>11</v>
      </c>
      <c r="B38" s="26" t="s">
        <v>295</v>
      </c>
      <c r="C38" s="26" t="s">
        <v>296</v>
      </c>
      <c r="D38" s="26" t="s">
        <v>28</v>
      </c>
      <c r="E38" s="27">
        <v>500</v>
      </c>
      <c r="F38" s="28">
        <v>505.4615</v>
      </c>
      <c r="G38" s="29">
        <v>2.5905979999999999E-2</v>
      </c>
      <c r="H38" s="17">
        <v>7.1269999999999998</v>
      </c>
    </row>
    <row r="39" spans="1:8" x14ac:dyDescent="0.2">
      <c r="A39" s="25">
        <v>12</v>
      </c>
      <c r="B39" s="26" t="s">
        <v>277</v>
      </c>
      <c r="C39" s="26" t="s">
        <v>278</v>
      </c>
      <c r="D39" s="26" t="s">
        <v>279</v>
      </c>
      <c r="E39" s="27">
        <v>500</v>
      </c>
      <c r="F39" s="28">
        <v>504.51350000000002</v>
      </c>
      <c r="G39" s="29">
        <v>2.5857399999999999E-2</v>
      </c>
      <c r="H39" s="17">
        <v>7.47</v>
      </c>
    </row>
    <row r="40" spans="1:8" x14ac:dyDescent="0.2">
      <c r="A40" s="25">
        <v>13</v>
      </c>
      <c r="B40" s="26" t="s">
        <v>290</v>
      </c>
      <c r="C40" s="26" t="s">
        <v>291</v>
      </c>
      <c r="D40" s="26" t="s">
        <v>28</v>
      </c>
      <c r="E40" s="27">
        <v>50</v>
      </c>
      <c r="F40" s="28">
        <v>503.92399999999998</v>
      </c>
      <c r="G40" s="29">
        <v>2.5827180000000002E-2</v>
      </c>
      <c r="H40" s="17">
        <v>6.42</v>
      </c>
    </row>
    <row r="41" spans="1:8" x14ac:dyDescent="0.2">
      <c r="A41" s="25">
        <v>14</v>
      </c>
      <c r="B41" s="26" t="s">
        <v>280</v>
      </c>
      <c r="C41" s="26" t="s">
        <v>281</v>
      </c>
      <c r="D41" s="26" t="s">
        <v>28</v>
      </c>
      <c r="E41" s="27">
        <v>500</v>
      </c>
      <c r="F41" s="28">
        <v>503.541</v>
      </c>
      <c r="G41" s="29">
        <v>2.5807549999999999E-2</v>
      </c>
      <c r="H41" s="17">
        <v>6.44</v>
      </c>
    </row>
    <row r="42" spans="1:8" x14ac:dyDescent="0.2">
      <c r="A42" s="25">
        <v>15</v>
      </c>
      <c r="B42" s="26" t="s">
        <v>511</v>
      </c>
      <c r="C42" s="26" t="s">
        <v>512</v>
      </c>
      <c r="D42" s="26" t="s">
        <v>28</v>
      </c>
      <c r="E42" s="27">
        <v>500</v>
      </c>
      <c r="F42" s="28">
        <v>503.44499999999999</v>
      </c>
      <c r="G42" s="29">
        <v>2.580263E-2</v>
      </c>
      <c r="H42" s="17">
        <v>6.5513000000000003</v>
      </c>
    </row>
    <row r="43" spans="1:8" ht="25.5" x14ac:dyDescent="0.2">
      <c r="A43" s="25">
        <v>16</v>
      </c>
      <c r="B43" s="26" t="s">
        <v>71</v>
      </c>
      <c r="C43" s="26" t="s">
        <v>72</v>
      </c>
      <c r="D43" s="26" t="s">
        <v>23</v>
      </c>
      <c r="E43" s="27">
        <v>500</v>
      </c>
      <c r="F43" s="28">
        <v>503.4015</v>
      </c>
      <c r="G43" s="29">
        <v>2.5800409999999999E-2</v>
      </c>
      <c r="H43" s="17">
        <v>6.6</v>
      </c>
    </row>
    <row r="44" spans="1:8" x14ac:dyDescent="0.2">
      <c r="A44" s="25">
        <v>17</v>
      </c>
      <c r="B44" s="26" t="s">
        <v>513</v>
      </c>
      <c r="C44" s="26" t="s">
        <v>514</v>
      </c>
      <c r="D44" s="26" t="s">
        <v>279</v>
      </c>
      <c r="E44" s="27">
        <v>500</v>
      </c>
      <c r="F44" s="28">
        <v>502.90050000000002</v>
      </c>
      <c r="G44" s="29">
        <v>2.5774729999999999E-2</v>
      </c>
      <c r="H44" s="17">
        <v>7.9450000000000003</v>
      </c>
    </row>
    <row r="45" spans="1:8" x14ac:dyDescent="0.2">
      <c r="A45" s="25">
        <v>18</v>
      </c>
      <c r="B45" s="26" t="s">
        <v>515</v>
      </c>
      <c r="C45" s="26" t="s">
        <v>516</v>
      </c>
      <c r="D45" s="26" t="s">
        <v>23</v>
      </c>
      <c r="E45" s="27">
        <v>50</v>
      </c>
      <c r="F45" s="28">
        <v>497.38400000000001</v>
      </c>
      <c r="G45" s="29">
        <v>2.5492000000000001E-2</v>
      </c>
      <c r="H45" s="17">
        <v>6.74</v>
      </c>
    </row>
    <row r="46" spans="1:8" x14ac:dyDescent="0.2">
      <c r="A46" s="25">
        <v>19</v>
      </c>
      <c r="B46" s="26" t="s">
        <v>274</v>
      </c>
      <c r="C46" s="26" t="s">
        <v>275</v>
      </c>
      <c r="D46" s="26" t="s">
        <v>276</v>
      </c>
      <c r="E46" s="27">
        <v>300</v>
      </c>
      <c r="F46" s="28">
        <v>302.95409999999998</v>
      </c>
      <c r="G46" s="29">
        <v>1.5527050000000001E-2</v>
      </c>
      <c r="H46" s="17">
        <v>6.8250000000000002</v>
      </c>
    </row>
    <row r="47" spans="1:8" x14ac:dyDescent="0.2">
      <c r="A47" s="18"/>
      <c r="B47" s="18"/>
      <c r="C47" s="19" t="s">
        <v>11</v>
      </c>
      <c r="D47" s="18"/>
      <c r="E47" s="18" t="s">
        <v>12</v>
      </c>
      <c r="F47" s="24">
        <v>11552.6337</v>
      </c>
      <c r="G47" s="21">
        <v>0.59209723000000003</v>
      </c>
      <c r="H47" s="17" t="s">
        <v>12</v>
      </c>
    </row>
    <row r="48" spans="1:8" x14ac:dyDescent="0.2">
      <c r="A48" s="18"/>
      <c r="B48" s="18"/>
      <c r="C48" s="22"/>
      <c r="D48" s="18"/>
      <c r="E48" s="18"/>
      <c r="F48" s="23"/>
      <c r="G48" s="23"/>
      <c r="H48" s="17" t="s">
        <v>12</v>
      </c>
    </row>
    <row r="49" spans="1:8" x14ac:dyDescent="0.2">
      <c r="A49" s="18"/>
      <c r="B49" s="18"/>
      <c r="C49" s="19" t="s">
        <v>79</v>
      </c>
      <c r="D49" s="18"/>
      <c r="E49" s="18"/>
      <c r="F49" s="18"/>
      <c r="G49" s="18"/>
      <c r="H49" s="17" t="s">
        <v>12</v>
      </c>
    </row>
    <row r="50" spans="1:8" x14ac:dyDescent="0.2">
      <c r="A50" s="18"/>
      <c r="B50" s="18"/>
      <c r="C50" s="19" t="s">
        <v>11</v>
      </c>
      <c r="D50" s="18"/>
      <c r="E50" s="18" t="s">
        <v>12</v>
      </c>
      <c r="F50" s="20" t="s">
        <v>13</v>
      </c>
      <c r="G50" s="21">
        <v>0</v>
      </c>
      <c r="H50" s="17" t="s">
        <v>12</v>
      </c>
    </row>
    <row r="51" spans="1:8" x14ac:dyDescent="0.2">
      <c r="A51" s="18"/>
      <c r="B51" s="18"/>
      <c r="C51" s="22"/>
      <c r="D51" s="18"/>
      <c r="E51" s="18"/>
      <c r="F51" s="23"/>
      <c r="G51" s="23"/>
      <c r="H51" s="17" t="s">
        <v>12</v>
      </c>
    </row>
    <row r="52" spans="1:8" x14ac:dyDescent="0.2">
      <c r="A52" s="18"/>
      <c r="B52" s="18"/>
      <c r="C52" s="19" t="s">
        <v>80</v>
      </c>
      <c r="D52" s="18"/>
      <c r="E52" s="18"/>
      <c r="F52" s="18"/>
      <c r="G52" s="18"/>
      <c r="H52" s="17" t="s">
        <v>12</v>
      </c>
    </row>
    <row r="53" spans="1:8" x14ac:dyDescent="0.2">
      <c r="A53" s="25">
        <v>1</v>
      </c>
      <c r="B53" s="26" t="s">
        <v>517</v>
      </c>
      <c r="C53" s="26" t="s">
        <v>518</v>
      </c>
      <c r="D53" s="26" t="s">
        <v>83</v>
      </c>
      <c r="E53" s="27">
        <v>2500000</v>
      </c>
      <c r="F53" s="28">
        <v>2573.0774999999999</v>
      </c>
      <c r="G53" s="29">
        <v>0.13187573</v>
      </c>
      <c r="H53" s="17">
        <v>6.7552000000000003</v>
      </c>
    </row>
    <row r="54" spans="1:8" x14ac:dyDescent="0.2">
      <c r="A54" s="25">
        <v>2</v>
      </c>
      <c r="B54" s="26" t="s">
        <v>519</v>
      </c>
      <c r="C54" s="26" t="s">
        <v>520</v>
      </c>
      <c r="D54" s="26" t="s">
        <v>83</v>
      </c>
      <c r="E54" s="27">
        <v>1500000</v>
      </c>
      <c r="F54" s="28">
        <v>1559.6505</v>
      </c>
      <c r="G54" s="29">
        <v>7.9935430000000002E-2</v>
      </c>
      <c r="H54" s="17">
        <v>6.0162000000000004</v>
      </c>
    </row>
    <row r="55" spans="1:8" x14ac:dyDescent="0.2">
      <c r="A55" s="25">
        <v>3</v>
      </c>
      <c r="B55" s="26" t="s">
        <v>309</v>
      </c>
      <c r="C55" s="26" t="s">
        <v>310</v>
      </c>
      <c r="D55" s="26" t="s">
        <v>83</v>
      </c>
      <c r="E55" s="27">
        <v>700000</v>
      </c>
      <c r="F55" s="28">
        <v>718.58989999999994</v>
      </c>
      <c r="G55" s="29">
        <v>3.6829269999999997E-2</v>
      </c>
      <c r="H55" s="17">
        <v>5.8102999999999998</v>
      </c>
    </row>
    <row r="56" spans="1:8" x14ac:dyDescent="0.2">
      <c r="A56" s="25">
        <v>4</v>
      </c>
      <c r="B56" s="26" t="s">
        <v>90</v>
      </c>
      <c r="C56" s="26" t="s">
        <v>91</v>
      </c>
      <c r="D56" s="26" t="s">
        <v>83</v>
      </c>
      <c r="E56" s="27">
        <v>500000</v>
      </c>
      <c r="F56" s="28">
        <v>522.39</v>
      </c>
      <c r="G56" s="29">
        <v>2.677361E-2</v>
      </c>
      <c r="H56" s="17">
        <v>6.3794000000000004</v>
      </c>
    </row>
    <row r="57" spans="1:8" x14ac:dyDescent="0.2">
      <c r="A57" s="25">
        <v>5</v>
      </c>
      <c r="B57" s="26" t="s">
        <v>307</v>
      </c>
      <c r="C57" s="26" t="s">
        <v>308</v>
      </c>
      <c r="D57" s="26" t="s">
        <v>83</v>
      </c>
      <c r="E57" s="27">
        <v>500000</v>
      </c>
      <c r="F57" s="28">
        <v>515.90599999999995</v>
      </c>
      <c r="G57" s="29">
        <v>2.6441289999999999E-2</v>
      </c>
      <c r="H57" s="17">
        <v>6.1489000000000003</v>
      </c>
    </row>
    <row r="58" spans="1:8" x14ac:dyDescent="0.2">
      <c r="A58" s="25">
        <v>6</v>
      </c>
      <c r="B58" s="26" t="s">
        <v>98</v>
      </c>
      <c r="C58" s="26" t="s">
        <v>99</v>
      </c>
      <c r="D58" s="26" t="s">
        <v>83</v>
      </c>
      <c r="E58" s="27">
        <v>500000</v>
      </c>
      <c r="F58" s="28">
        <v>514.351</v>
      </c>
      <c r="G58" s="29">
        <v>2.6361590000000001E-2</v>
      </c>
      <c r="H58" s="17">
        <v>6.9367999999999999</v>
      </c>
    </row>
    <row r="59" spans="1:8" x14ac:dyDescent="0.2">
      <c r="A59" s="25">
        <v>7</v>
      </c>
      <c r="B59" s="26" t="s">
        <v>521</v>
      </c>
      <c r="C59" s="26" t="s">
        <v>522</v>
      </c>
      <c r="D59" s="26" t="s">
        <v>83</v>
      </c>
      <c r="E59" s="27">
        <v>500000</v>
      </c>
      <c r="F59" s="28">
        <v>506.41199999999998</v>
      </c>
      <c r="G59" s="29">
        <v>2.5954700000000001E-2</v>
      </c>
      <c r="H59" s="17">
        <v>7.3651</v>
      </c>
    </row>
    <row r="60" spans="1:8" x14ac:dyDescent="0.2">
      <c r="A60" s="18"/>
      <c r="B60" s="18"/>
      <c r="C60" s="19" t="s">
        <v>11</v>
      </c>
      <c r="D60" s="18"/>
      <c r="E60" s="18" t="s">
        <v>12</v>
      </c>
      <c r="F60" s="24">
        <v>6910.3769000000002</v>
      </c>
      <c r="G60" s="21">
        <v>0.35417162000000002</v>
      </c>
      <c r="H60" s="17" t="s">
        <v>12</v>
      </c>
    </row>
    <row r="61" spans="1:8" x14ac:dyDescent="0.2">
      <c r="A61" s="18"/>
      <c r="B61" s="18"/>
      <c r="C61" s="22"/>
      <c r="D61" s="18"/>
      <c r="E61" s="18"/>
      <c r="F61" s="23"/>
      <c r="G61" s="23"/>
      <c r="H61" s="17" t="s">
        <v>12</v>
      </c>
    </row>
    <row r="62" spans="1:8" x14ac:dyDescent="0.2">
      <c r="A62" s="18"/>
      <c r="B62" s="18"/>
      <c r="C62" s="19" t="s">
        <v>102</v>
      </c>
      <c r="D62" s="18"/>
      <c r="E62" s="18"/>
      <c r="F62" s="23"/>
      <c r="G62" s="23"/>
      <c r="H62" s="17" t="s">
        <v>12</v>
      </c>
    </row>
    <row r="63" spans="1:8" x14ac:dyDescent="0.2">
      <c r="A63" s="18"/>
      <c r="B63" s="18"/>
      <c r="C63" s="19" t="s">
        <v>11</v>
      </c>
      <c r="D63" s="18"/>
      <c r="E63" s="18" t="s">
        <v>12</v>
      </c>
      <c r="F63" s="20" t="s">
        <v>13</v>
      </c>
      <c r="G63" s="21">
        <v>0</v>
      </c>
      <c r="H63" s="17" t="s">
        <v>12</v>
      </c>
    </row>
    <row r="64" spans="1:8" x14ac:dyDescent="0.2">
      <c r="A64" s="18"/>
      <c r="B64" s="18"/>
      <c r="C64" s="22"/>
      <c r="D64" s="18"/>
      <c r="E64" s="18"/>
      <c r="F64" s="23"/>
      <c r="G64" s="23"/>
      <c r="H64" s="17" t="s">
        <v>12</v>
      </c>
    </row>
    <row r="65" spans="1:8" x14ac:dyDescent="0.2">
      <c r="A65" s="18"/>
      <c r="B65" s="18"/>
      <c r="C65" s="19" t="s">
        <v>103</v>
      </c>
      <c r="D65" s="18"/>
      <c r="E65" s="18"/>
      <c r="F65" s="24">
        <v>18463.010600000001</v>
      </c>
      <c r="G65" s="21">
        <v>0.94626885000000005</v>
      </c>
      <c r="H65" s="17" t="s">
        <v>12</v>
      </c>
    </row>
    <row r="66" spans="1:8" x14ac:dyDescent="0.2">
      <c r="A66" s="18"/>
      <c r="B66" s="18"/>
      <c r="C66" s="22"/>
      <c r="D66" s="18"/>
      <c r="E66" s="18"/>
      <c r="F66" s="23"/>
      <c r="G66" s="23"/>
      <c r="H66" s="17" t="s">
        <v>12</v>
      </c>
    </row>
    <row r="67" spans="1:8" x14ac:dyDescent="0.2">
      <c r="A67" s="18"/>
      <c r="B67" s="18"/>
      <c r="C67" s="19" t="s">
        <v>104</v>
      </c>
      <c r="D67" s="18"/>
      <c r="E67" s="18"/>
      <c r="F67" s="23"/>
      <c r="G67" s="23"/>
      <c r="H67" s="17" t="s">
        <v>12</v>
      </c>
    </row>
    <row r="68" spans="1:8" x14ac:dyDescent="0.2">
      <c r="A68" s="18"/>
      <c r="B68" s="18"/>
      <c r="C68" s="19" t="s">
        <v>105</v>
      </c>
      <c r="D68" s="18"/>
      <c r="E68" s="18"/>
      <c r="F68" s="23"/>
      <c r="G68" s="23"/>
      <c r="H68" s="17" t="s">
        <v>12</v>
      </c>
    </row>
    <row r="69" spans="1:8" x14ac:dyDescent="0.2">
      <c r="A69" s="18"/>
      <c r="B69" s="18"/>
      <c r="C69" s="19" t="s">
        <v>11</v>
      </c>
      <c r="D69" s="18"/>
      <c r="E69" s="18" t="s">
        <v>12</v>
      </c>
      <c r="F69" s="20" t="s">
        <v>13</v>
      </c>
      <c r="G69" s="21">
        <v>0</v>
      </c>
      <c r="H69" s="17" t="s">
        <v>12</v>
      </c>
    </row>
    <row r="70" spans="1:8" x14ac:dyDescent="0.2">
      <c r="A70" s="18"/>
      <c r="B70" s="18"/>
      <c r="C70" s="22"/>
      <c r="D70" s="18"/>
      <c r="E70" s="18"/>
      <c r="F70" s="23"/>
      <c r="G70" s="23"/>
      <c r="H70" s="17" t="s">
        <v>12</v>
      </c>
    </row>
    <row r="71" spans="1:8" x14ac:dyDescent="0.2">
      <c r="A71" s="18"/>
      <c r="B71" s="18"/>
      <c r="C71" s="19" t="s">
        <v>106</v>
      </c>
      <c r="D71" s="18"/>
      <c r="E71" s="18"/>
      <c r="F71" s="23"/>
      <c r="G71" s="23"/>
      <c r="H71" s="17" t="s">
        <v>12</v>
      </c>
    </row>
    <row r="72" spans="1:8" x14ac:dyDescent="0.2">
      <c r="A72" s="18"/>
      <c r="B72" s="18"/>
      <c r="C72" s="19" t="s">
        <v>11</v>
      </c>
      <c r="D72" s="18"/>
      <c r="E72" s="18" t="s">
        <v>12</v>
      </c>
      <c r="F72" s="20" t="s">
        <v>13</v>
      </c>
      <c r="G72" s="21">
        <v>0</v>
      </c>
      <c r="H72" s="17" t="s">
        <v>12</v>
      </c>
    </row>
    <row r="73" spans="1:8" x14ac:dyDescent="0.2">
      <c r="A73" s="18"/>
      <c r="B73" s="18"/>
      <c r="C73" s="22"/>
      <c r="D73" s="18"/>
      <c r="E73" s="18"/>
      <c r="F73" s="23"/>
      <c r="G73" s="23"/>
      <c r="H73" s="17" t="s">
        <v>12</v>
      </c>
    </row>
    <row r="74" spans="1:8" x14ac:dyDescent="0.2">
      <c r="A74" s="18"/>
      <c r="B74" s="18"/>
      <c r="C74" s="19" t="s">
        <v>107</v>
      </c>
      <c r="D74" s="18"/>
      <c r="E74" s="18"/>
      <c r="F74" s="23"/>
      <c r="G74" s="23"/>
      <c r="H74" s="17" t="s">
        <v>12</v>
      </c>
    </row>
    <row r="75" spans="1:8" x14ac:dyDescent="0.2">
      <c r="A75" s="18"/>
      <c r="B75" s="18"/>
      <c r="C75" s="19" t="s">
        <v>11</v>
      </c>
      <c r="D75" s="18"/>
      <c r="E75" s="18" t="s">
        <v>12</v>
      </c>
      <c r="F75" s="20" t="s">
        <v>13</v>
      </c>
      <c r="G75" s="21">
        <v>0</v>
      </c>
      <c r="H75" s="17" t="s">
        <v>12</v>
      </c>
    </row>
    <row r="76" spans="1:8" x14ac:dyDescent="0.2">
      <c r="A76" s="18"/>
      <c r="B76" s="18"/>
      <c r="C76" s="22"/>
      <c r="D76" s="18"/>
      <c r="E76" s="18"/>
      <c r="F76" s="23"/>
      <c r="G76" s="23"/>
      <c r="H76" s="17" t="s">
        <v>12</v>
      </c>
    </row>
    <row r="77" spans="1:8" x14ac:dyDescent="0.2">
      <c r="A77" s="18"/>
      <c r="B77" s="18"/>
      <c r="C77" s="19" t="s">
        <v>108</v>
      </c>
      <c r="D77" s="18"/>
      <c r="E77" s="18"/>
      <c r="F77" s="23"/>
      <c r="G77" s="23"/>
      <c r="H77" s="17" t="s">
        <v>12</v>
      </c>
    </row>
    <row r="78" spans="1:8" x14ac:dyDescent="0.2">
      <c r="A78" s="25">
        <v>1</v>
      </c>
      <c r="B78" s="26"/>
      <c r="C78" s="26" t="s">
        <v>109</v>
      </c>
      <c r="D78" s="26"/>
      <c r="E78" s="30"/>
      <c r="F78" s="28">
        <v>440.39089700099998</v>
      </c>
      <c r="G78" s="29">
        <v>2.2570980000000001E-2</v>
      </c>
      <c r="H78" s="17">
        <v>5.51</v>
      </c>
    </row>
    <row r="79" spans="1:8" x14ac:dyDescent="0.2">
      <c r="A79" s="18"/>
      <c r="B79" s="18"/>
      <c r="C79" s="19" t="s">
        <v>11</v>
      </c>
      <c r="D79" s="18"/>
      <c r="E79" s="18" t="s">
        <v>12</v>
      </c>
      <c r="F79" s="24">
        <v>440.39089700099998</v>
      </c>
      <c r="G79" s="21">
        <v>2.2570980000000001E-2</v>
      </c>
      <c r="H79" s="17" t="s">
        <v>12</v>
      </c>
    </row>
    <row r="80" spans="1:8" x14ac:dyDescent="0.2">
      <c r="A80" s="18"/>
      <c r="B80" s="18"/>
      <c r="C80" s="22"/>
      <c r="D80" s="18"/>
      <c r="E80" s="18"/>
      <c r="F80" s="23"/>
      <c r="G80" s="23"/>
      <c r="H80" s="17" t="s">
        <v>12</v>
      </c>
    </row>
    <row r="81" spans="1:17" x14ac:dyDescent="0.2">
      <c r="A81" s="18"/>
      <c r="B81" s="18"/>
      <c r="C81" s="19" t="s">
        <v>110</v>
      </c>
      <c r="D81" s="18"/>
      <c r="E81" s="18"/>
      <c r="F81" s="24">
        <v>440.39089700099998</v>
      </c>
      <c r="G81" s="21">
        <v>2.2570980000000001E-2</v>
      </c>
      <c r="H81" s="17" t="s">
        <v>12</v>
      </c>
    </row>
    <row r="82" spans="1:17" x14ac:dyDescent="0.2">
      <c r="A82" s="18"/>
      <c r="B82" s="18"/>
      <c r="C82" s="23"/>
      <c r="D82" s="18"/>
      <c r="E82" s="18"/>
      <c r="F82" s="18"/>
      <c r="G82" s="18"/>
      <c r="H82" s="17" t="s">
        <v>12</v>
      </c>
    </row>
    <row r="83" spans="1:17" x14ac:dyDescent="0.2">
      <c r="A83" s="18"/>
      <c r="B83" s="18"/>
      <c r="C83" s="19" t="s">
        <v>111</v>
      </c>
      <c r="D83" s="18"/>
      <c r="E83" s="18"/>
      <c r="F83" s="18"/>
      <c r="G83" s="18"/>
      <c r="H83" s="17" t="s">
        <v>12</v>
      </c>
    </row>
    <row r="84" spans="1:17" x14ac:dyDescent="0.2">
      <c r="A84" s="18"/>
      <c r="B84" s="18"/>
      <c r="C84" s="19" t="s">
        <v>112</v>
      </c>
      <c r="D84" s="18"/>
      <c r="E84" s="18"/>
      <c r="F84" s="18"/>
      <c r="G84" s="18"/>
      <c r="H84" s="17" t="s">
        <v>12</v>
      </c>
    </row>
    <row r="85" spans="1:17" x14ac:dyDescent="0.2">
      <c r="A85" s="18"/>
      <c r="B85" s="18"/>
      <c r="C85" s="19" t="s">
        <v>11</v>
      </c>
      <c r="D85" s="18"/>
      <c r="E85" s="18" t="s">
        <v>12</v>
      </c>
      <c r="F85" s="20" t="s">
        <v>13</v>
      </c>
      <c r="G85" s="21">
        <v>0</v>
      </c>
      <c r="H85" s="17" t="s">
        <v>12</v>
      </c>
    </row>
    <row r="86" spans="1:17" x14ac:dyDescent="0.2">
      <c r="A86" s="15"/>
      <c r="B86" s="15"/>
      <c r="C86" s="31"/>
      <c r="D86" s="15"/>
      <c r="E86" s="15"/>
      <c r="F86" s="32"/>
      <c r="G86" s="32"/>
      <c r="H86" s="17" t="s">
        <v>12</v>
      </c>
    </row>
    <row r="87" spans="1:17" x14ac:dyDescent="0.2">
      <c r="A87" s="15"/>
      <c r="B87" s="15"/>
      <c r="C87" s="16" t="s">
        <v>646</v>
      </c>
      <c r="D87" s="15"/>
      <c r="E87" s="15"/>
      <c r="F87" s="32"/>
      <c r="G87" s="32"/>
      <c r="H87" s="17"/>
      <c r="K87" s="33"/>
      <c r="L87" s="33"/>
      <c r="M87" s="33"/>
      <c r="N87" s="33"/>
      <c r="O87" s="34"/>
      <c r="P87" s="34"/>
      <c r="Q87" s="34"/>
    </row>
    <row r="88" spans="1:17" x14ac:dyDescent="0.2">
      <c r="A88" s="35">
        <v>1</v>
      </c>
      <c r="B88" s="36" t="s">
        <v>113</v>
      </c>
      <c r="C88" s="36" t="s">
        <v>114</v>
      </c>
      <c r="D88" s="36"/>
      <c r="E88" s="37">
        <v>543.85400000000004</v>
      </c>
      <c r="F88" s="38">
        <v>61.920684799999997</v>
      </c>
      <c r="G88" s="39">
        <v>3.1735700000000001E-3</v>
      </c>
      <c r="H88" s="17"/>
    </row>
    <row r="89" spans="1:17" x14ac:dyDescent="0.2">
      <c r="A89" s="15"/>
      <c r="B89" s="15"/>
      <c r="C89" s="16" t="s">
        <v>11</v>
      </c>
      <c r="D89" s="15"/>
      <c r="E89" s="15" t="s">
        <v>12</v>
      </c>
      <c r="F89" s="40">
        <f>SUM(F88)</f>
        <v>61.920684799999997</v>
      </c>
      <c r="G89" s="41">
        <f>SUM(G88)</f>
        <v>3.1735700000000001E-3</v>
      </c>
      <c r="H89" s="17"/>
    </row>
    <row r="90" spans="1:17" x14ac:dyDescent="0.2">
      <c r="A90" s="18"/>
      <c r="B90" s="18"/>
      <c r="C90" s="22"/>
      <c r="D90" s="18"/>
      <c r="E90" s="18"/>
      <c r="F90" s="23"/>
      <c r="G90" s="23"/>
      <c r="H90" s="17" t="s">
        <v>12</v>
      </c>
    </row>
    <row r="91" spans="1:17" x14ac:dyDescent="0.2">
      <c r="A91" s="18"/>
      <c r="B91" s="18"/>
      <c r="C91" s="19" t="s">
        <v>115</v>
      </c>
      <c r="D91" s="18"/>
      <c r="E91" s="18"/>
      <c r="F91" s="18"/>
      <c r="G91" s="18"/>
      <c r="H91" s="17" t="s">
        <v>12</v>
      </c>
    </row>
    <row r="92" spans="1:17" x14ac:dyDescent="0.2">
      <c r="A92" s="18"/>
      <c r="B92" s="18"/>
      <c r="C92" s="19" t="s">
        <v>116</v>
      </c>
      <c r="D92" s="18"/>
      <c r="E92" s="18"/>
      <c r="F92" s="18"/>
      <c r="G92" s="18"/>
      <c r="H92" s="17" t="s">
        <v>12</v>
      </c>
    </row>
    <row r="93" spans="1:17" x14ac:dyDescent="0.2">
      <c r="A93" s="18"/>
      <c r="B93" s="18"/>
      <c r="C93" s="19" t="s">
        <v>11</v>
      </c>
      <c r="D93" s="18"/>
      <c r="E93" s="18" t="s">
        <v>12</v>
      </c>
      <c r="F93" s="20" t="s">
        <v>13</v>
      </c>
      <c r="G93" s="21">
        <v>0</v>
      </c>
      <c r="H93" s="17" t="s">
        <v>12</v>
      </c>
    </row>
    <row r="94" spans="1:17" x14ac:dyDescent="0.2">
      <c r="A94" s="18"/>
      <c r="B94" s="18"/>
      <c r="C94" s="22"/>
      <c r="D94" s="18"/>
      <c r="E94" s="18"/>
      <c r="F94" s="23"/>
      <c r="G94" s="23"/>
      <c r="H94" s="17" t="s">
        <v>12</v>
      </c>
    </row>
    <row r="95" spans="1:17" x14ac:dyDescent="0.2">
      <c r="A95" s="18"/>
      <c r="B95" s="18"/>
      <c r="C95" s="19" t="s">
        <v>117</v>
      </c>
      <c r="D95" s="18"/>
      <c r="E95" s="18"/>
      <c r="F95" s="23"/>
      <c r="G95" s="23"/>
      <c r="H95" s="17" t="s">
        <v>12</v>
      </c>
    </row>
    <row r="96" spans="1:17" x14ac:dyDescent="0.2">
      <c r="A96" s="18"/>
      <c r="B96" s="18"/>
      <c r="C96" s="19" t="s">
        <v>11</v>
      </c>
      <c r="D96" s="18"/>
      <c r="E96" s="18" t="s">
        <v>12</v>
      </c>
      <c r="F96" s="20" t="s">
        <v>13</v>
      </c>
      <c r="G96" s="21">
        <v>0</v>
      </c>
      <c r="H96" s="17" t="s">
        <v>12</v>
      </c>
    </row>
    <row r="97" spans="1:8" x14ac:dyDescent="0.2">
      <c r="A97" s="18"/>
      <c r="B97" s="26"/>
      <c r="C97" s="26"/>
      <c r="D97" s="19"/>
      <c r="E97" s="18"/>
      <c r="F97" s="26"/>
      <c r="G97" s="30"/>
      <c r="H97" s="17" t="s">
        <v>12</v>
      </c>
    </row>
    <row r="98" spans="1:8" x14ac:dyDescent="0.2">
      <c r="A98" s="30"/>
      <c r="B98" s="26"/>
      <c r="C98" s="26" t="s">
        <v>118</v>
      </c>
      <c r="D98" s="26"/>
      <c r="E98" s="30"/>
      <c r="F98" s="28">
        <v>546.05778457999997</v>
      </c>
      <c r="G98" s="29">
        <v>2.7986629999999998E-2</v>
      </c>
      <c r="H98" s="17" t="s">
        <v>12</v>
      </c>
    </row>
    <row r="99" spans="1:8" x14ac:dyDescent="0.2">
      <c r="A99" s="22"/>
      <c r="B99" s="22"/>
      <c r="C99" s="19" t="s">
        <v>119</v>
      </c>
      <c r="D99" s="23"/>
      <c r="E99" s="23"/>
      <c r="F99" s="24">
        <v>19511.379966380999</v>
      </c>
      <c r="G99" s="42">
        <v>1.00000003</v>
      </c>
      <c r="H99" s="17" t="s">
        <v>12</v>
      </c>
    </row>
    <row r="100" spans="1:8" x14ac:dyDescent="0.2">
      <c r="A100" s="43"/>
      <c r="B100" s="43"/>
      <c r="C100" s="43"/>
      <c r="D100" s="44"/>
      <c r="E100" s="44"/>
      <c r="F100" s="44"/>
      <c r="G100" s="44"/>
    </row>
    <row r="101" spans="1:8" x14ac:dyDescent="0.2">
      <c r="A101" s="45"/>
      <c r="B101" s="153" t="s">
        <v>647</v>
      </c>
      <c r="C101" s="153"/>
      <c r="D101" s="153"/>
      <c r="E101" s="153"/>
      <c r="F101" s="153"/>
      <c r="G101" s="153"/>
      <c r="H101" s="153"/>
    </row>
    <row r="102" spans="1:8" x14ac:dyDescent="0.2">
      <c r="A102" s="45"/>
      <c r="B102" s="153" t="s">
        <v>648</v>
      </c>
      <c r="C102" s="153"/>
      <c r="D102" s="153"/>
      <c r="E102" s="153"/>
      <c r="F102" s="153"/>
      <c r="G102" s="153"/>
      <c r="H102" s="153"/>
    </row>
    <row r="103" spans="1:8" x14ac:dyDescent="0.2">
      <c r="A103" s="45"/>
      <c r="B103" s="153" t="s">
        <v>649</v>
      </c>
      <c r="C103" s="153"/>
      <c r="D103" s="153"/>
      <c r="E103" s="153"/>
      <c r="F103" s="153"/>
      <c r="G103" s="153"/>
      <c r="H103" s="153"/>
    </row>
    <row r="104" spans="1:8" x14ac:dyDescent="0.2">
      <c r="A104" s="45"/>
      <c r="B104" s="45"/>
      <c r="C104" s="45"/>
      <c r="D104" s="47"/>
      <c r="E104" s="47"/>
      <c r="F104" s="47"/>
      <c r="G104" s="47"/>
    </row>
    <row r="105" spans="1:8" x14ac:dyDescent="0.2">
      <c r="A105" s="45"/>
      <c r="B105" s="154" t="s">
        <v>120</v>
      </c>
      <c r="C105" s="155"/>
      <c r="D105" s="156"/>
      <c r="E105" s="48"/>
      <c r="F105" s="47"/>
      <c r="G105" s="47"/>
    </row>
    <row r="106" spans="1:8" ht="27" customHeight="1" x14ac:dyDescent="0.2">
      <c r="A106" s="45"/>
      <c r="B106" s="148" t="s">
        <v>121</v>
      </c>
      <c r="C106" s="149"/>
      <c r="D106" s="116" t="s">
        <v>668</v>
      </c>
      <c r="E106" s="48"/>
      <c r="F106" s="47"/>
      <c r="G106" s="47"/>
    </row>
    <row r="107" spans="1:8" x14ac:dyDescent="0.2">
      <c r="A107" s="45"/>
      <c r="B107" s="148" t="s">
        <v>123</v>
      </c>
      <c r="C107" s="149"/>
      <c r="D107" s="16" t="s">
        <v>122</v>
      </c>
      <c r="E107" s="48"/>
      <c r="F107" s="47"/>
      <c r="G107" s="47"/>
    </row>
    <row r="108" spans="1:8" x14ac:dyDescent="0.2">
      <c r="A108" s="45"/>
      <c r="B108" s="148" t="s">
        <v>124</v>
      </c>
      <c r="C108" s="149"/>
      <c r="D108" s="32" t="s">
        <v>12</v>
      </c>
      <c r="E108" s="48"/>
      <c r="F108" s="47"/>
      <c r="G108" s="47"/>
    </row>
    <row r="109" spans="1:8" x14ac:dyDescent="0.2">
      <c r="A109" s="49"/>
      <c r="B109" s="50" t="s">
        <v>12</v>
      </c>
      <c r="C109" s="50" t="s">
        <v>650</v>
      </c>
      <c r="D109" s="50" t="s">
        <v>125</v>
      </c>
      <c r="E109" s="49"/>
      <c r="F109" s="49"/>
      <c r="G109" s="49"/>
    </row>
    <row r="110" spans="1:8" x14ac:dyDescent="0.2">
      <c r="A110" s="51"/>
      <c r="B110" s="52" t="s">
        <v>126</v>
      </c>
      <c r="C110" s="53">
        <v>45900</v>
      </c>
      <c r="D110" s="53">
        <v>45930</v>
      </c>
      <c r="E110" s="51"/>
      <c r="F110" s="51"/>
      <c r="G110" s="51"/>
    </row>
    <row r="111" spans="1:8" x14ac:dyDescent="0.2">
      <c r="A111" s="58"/>
      <c r="B111" s="36" t="s">
        <v>127</v>
      </c>
      <c r="C111" s="74">
        <v>48.340499999999999</v>
      </c>
      <c r="D111" s="75">
        <v>48.680999999999997</v>
      </c>
      <c r="E111" s="58"/>
      <c r="F111" s="58"/>
      <c r="G111" s="58"/>
    </row>
    <row r="112" spans="1:8" ht="25.5" x14ac:dyDescent="0.2">
      <c r="A112" s="58"/>
      <c r="B112" s="36" t="s">
        <v>773</v>
      </c>
      <c r="C112" s="74">
        <v>13.167999999999999</v>
      </c>
      <c r="D112" s="75">
        <v>13.2607</v>
      </c>
      <c r="E112" s="58"/>
      <c r="F112" s="58"/>
      <c r="G112" s="58"/>
    </row>
    <row r="113" spans="1:19" x14ac:dyDescent="0.2">
      <c r="A113" s="58"/>
      <c r="B113" s="36" t="s">
        <v>128</v>
      </c>
      <c r="C113" s="74">
        <v>44.623800000000003</v>
      </c>
      <c r="D113" s="75">
        <v>44.9163</v>
      </c>
      <c r="E113" s="58"/>
      <c r="F113" s="58"/>
      <c r="G113" s="58"/>
    </row>
    <row r="114" spans="1:19" ht="25.5" x14ac:dyDescent="0.2">
      <c r="A114" s="58"/>
      <c r="B114" s="36" t="s">
        <v>774</v>
      </c>
      <c r="C114" s="74">
        <v>13.0869</v>
      </c>
      <c r="D114" s="75">
        <v>13.172700000000001</v>
      </c>
      <c r="E114" s="58"/>
      <c r="F114" s="58"/>
      <c r="G114" s="58"/>
    </row>
    <row r="115" spans="1:19" x14ac:dyDescent="0.2">
      <c r="A115" s="58"/>
      <c r="B115" s="58"/>
      <c r="C115" s="58"/>
      <c r="D115" s="58"/>
      <c r="E115" s="58"/>
      <c r="F115" s="58"/>
      <c r="G115" s="58"/>
    </row>
    <row r="116" spans="1:19" x14ac:dyDescent="0.2">
      <c r="A116" s="58"/>
      <c r="B116" s="144" t="s">
        <v>651</v>
      </c>
      <c r="C116" s="145"/>
      <c r="D116" s="19" t="s">
        <v>122</v>
      </c>
      <c r="E116" s="58"/>
      <c r="F116" s="58"/>
      <c r="G116" s="58"/>
    </row>
    <row r="117" spans="1:19" x14ac:dyDescent="0.2">
      <c r="A117" s="58"/>
      <c r="B117" s="63"/>
      <c r="C117" s="63"/>
      <c r="D117" s="63"/>
      <c r="E117" s="58"/>
      <c r="F117" s="58"/>
      <c r="G117" s="58"/>
    </row>
    <row r="118" spans="1:19" x14ac:dyDescent="0.2">
      <c r="A118" s="49"/>
      <c r="B118" s="148" t="s">
        <v>129</v>
      </c>
      <c r="C118" s="149"/>
      <c r="D118" s="16" t="s">
        <v>122</v>
      </c>
      <c r="E118" s="62"/>
      <c r="F118" s="49"/>
      <c r="G118" s="49"/>
    </row>
    <row r="119" spans="1:19" x14ac:dyDescent="0.2">
      <c r="A119" s="49"/>
      <c r="B119" s="148" t="s">
        <v>130</v>
      </c>
      <c r="C119" s="149"/>
      <c r="D119" s="16" t="s">
        <v>122</v>
      </c>
      <c r="E119" s="62"/>
      <c r="F119" s="49"/>
      <c r="G119" s="49"/>
    </row>
    <row r="120" spans="1:19" x14ac:dyDescent="0.2">
      <c r="A120" s="49"/>
      <c r="B120" s="148" t="s">
        <v>652</v>
      </c>
      <c r="C120" s="149"/>
      <c r="D120" s="16" t="s">
        <v>122</v>
      </c>
      <c r="E120" s="62"/>
      <c r="F120" s="49"/>
      <c r="G120" s="49"/>
    </row>
    <row r="121" spans="1:19" x14ac:dyDescent="0.2">
      <c r="A121" s="63"/>
      <c r="B121" s="63"/>
      <c r="C121" s="63"/>
      <c r="D121" s="63"/>
      <c r="E121" s="63"/>
      <c r="F121" s="63"/>
      <c r="G121" s="63"/>
      <c r="J121" s="14"/>
    </row>
    <row r="122" spans="1:19" s="64" customFormat="1" x14ac:dyDescent="0.2">
      <c r="B122" s="150" t="s">
        <v>653</v>
      </c>
      <c r="C122" s="151"/>
      <c r="D122" s="152"/>
      <c r="I122"/>
      <c r="J122" s="14"/>
      <c r="K122"/>
      <c r="L122" s="33"/>
      <c r="M122" s="33"/>
      <c r="N122" s="33"/>
      <c r="O122" s="70"/>
      <c r="R122"/>
      <c r="S122"/>
    </row>
    <row r="123" spans="1:19" s="64" customFormat="1" ht="38.25" x14ac:dyDescent="0.2">
      <c r="B123" s="146" t="s">
        <v>654</v>
      </c>
      <c r="C123" s="146"/>
      <c r="D123" s="65" t="s">
        <v>506</v>
      </c>
      <c r="I123"/>
      <c r="J123" s="14"/>
      <c r="K123"/>
      <c r="L123" s="33"/>
      <c r="M123" s="33"/>
      <c r="N123" s="33"/>
      <c r="O123" s="70"/>
      <c r="R123"/>
      <c r="S123"/>
    </row>
    <row r="124" spans="1:19" s="64" customFormat="1" x14ac:dyDescent="0.2">
      <c r="B124" s="147" t="s">
        <v>655</v>
      </c>
      <c r="C124" s="147"/>
      <c r="D124" s="66"/>
      <c r="I124"/>
      <c r="J124" s="14"/>
      <c r="K124"/>
      <c r="L124" s="33"/>
      <c r="M124" s="33"/>
      <c r="N124" s="33"/>
      <c r="O124" s="70"/>
      <c r="R124"/>
      <c r="S124"/>
    </row>
    <row r="125" spans="1:19" s="64" customFormat="1" x14ac:dyDescent="0.2">
      <c r="B125" s="147"/>
      <c r="C125" s="147"/>
      <c r="D125" s="67"/>
      <c r="I125"/>
      <c r="J125" s="14"/>
      <c r="K125"/>
      <c r="L125" s="33"/>
      <c r="M125" s="33"/>
      <c r="N125" s="33"/>
      <c r="O125" s="70"/>
      <c r="R125"/>
      <c r="S125"/>
    </row>
    <row r="126" spans="1:19" s="64" customFormat="1" x14ac:dyDescent="0.2">
      <c r="B126" s="147" t="s">
        <v>656</v>
      </c>
      <c r="C126" s="147"/>
      <c r="D126" s="68">
        <v>6.7465435727009071</v>
      </c>
      <c r="I126"/>
      <c r="J126" s="14"/>
      <c r="K126"/>
      <c r="L126" s="33"/>
      <c r="M126" s="33"/>
      <c r="N126" s="33"/>
      <c r="O126" s="70"/>
    </row>
    <row r="127" spans="1:19" s="64" customFormat="1" x14ac:dyDescent="0.2">
      <c r="B127" s="147"/>
      <c r="C127" s="147"/>
      <c r="D127" s="67"/>
      <c r="I127"/>
      <c r="J127" s="14"/>
      <c r="K127"/>
      <c r="L127" s="33"/>
      <c r="M127" s="33"/>
      <c r="N127" s="33"/>
      <c r="O127" s="70"/>
    </row>
    <row r="128" spans="1:19" s="64" customFormat="1" x14ac:dyDescent="0.2">
      <c r="B128" s="147" t="s">
        <v>657</v>
      </c>
      <c r="C128" s="147"/>
      <c r="D128" s="68">
        <v>2.8064560671873213</v>
      </c>
      <c r="I128"/>
      <c r="J128" s="14"/>
      <c r="K128"/>
      <c r="L128" s="33"/>
      <c r="M128" s="33"/>
      <c r="N128" s="33"/>
      <c r="O128" s="70"/>
    </row>
    <row r="129" spans="2:15" s="64" customFormat="1" x14ac:dyDescent="0.2">
      <c r="B129" s="147" t="s">
        <v>669</v>
      </c>
      <c r="C129" s="147"/>
      <c r="D129" s="68">
        <v>3.4159043520857484</v>
      </c>
      <c r="I129"/>
      <c r="J129" s="14"/>
      <c r="K129"/>
      <c r="L129" s="33"/>
      <c r="M129" s="33"/>
      <c r="N129" s="33"/>
      <c r="O129" s="70"/>
    </row>
    <row r="130" spans="2:15" s="64" customFormat="1" x14ac:dyDescent="0.2">
      <c r="B130" s="147"/>
      <c r="C130" s="147"/>
      <c r="D130" s="67"/>
      <c r="I130"/>
      <c r="J130" s="14"/>
      <c r="K130"/>
      <c r="L130" s="33"/>
      <c r="M130" s="33"/>
      <c r="N130" s="33"/>
      <c r="O130" s="70"/>
    </row>
    <row r="131" spans="2:15" s="64" customFormat="1" x14ac:dyDescent="0.2">
      <c r="B131" s="147" t="s">
        <v>659</v>
      </c>
      <c r="C131" s="147"/>
      <c r="D131" s="69" t="s">
        <v>664</v>
      </c>
      <c r="I131"/>
      <c r="J131" s="14"/>
      <c r="K131" s="33"/>
      <c r="L131" s="33"/>
      <c r="M131" s="33"/>
      <c r="N131" s="33"/>
      <c r="O131" s="70"/>
    </row>
    <row r="132" spans="2:15" s="64" customFormat="1" x14ac:dyDescent="0.2">
      <c r="B132" s="158" t="s">
        <v>660</v>
      </c>
      <c r="C132" s="160"/>
      <c r="D132" s="159"/>
      <c r="I132"/>
      <c r="J132" s="14"/>
      <c r="K132"/>
      <c r="L132" s="33"/>
      <c r="M132" s="33"/>
      <c r="N132" s="33"/>
      <c r="O132" s="70"/>
    </row>
    <row r="133" spans="2:15" x14ac:dyDescent="0.2">
      <c r="J133" s="14"/>
    </row>
    <row r="134" spans="2:15" ht="13.5" x14ac:dyDescent="0.2">
      <c r="B134" s="185" t="s">
        <v>706</v>
      </c>
      <c r="C134" s="185"/>
      <c r="D134" s="185"/>
      <c r="E134" s="185"/>
      <c r="F134" s="185"/>
      <c r="G134" s="185"/>
      <c r="H134" s="185"/>
    </row>
    <row r="135" spans="2:15" ht="13.5" x14ac:dyDescent="0.2">
      <c r="B135" s="140"/>
      <c r="C135" s="140"/>
      <c r="D135" s="140"/>
      <c r="E135" s="140"/>
      <c r="F135" s="140"/>
      <c r="G135" s="140"/>
      <c r="H135" s="140"/>
      <c r="J135" s="33"/>
      <c r="K135" s="33"/>
      <c r="L135" s="33"/>
      <c r="M135" s="33"/>
      <c r="N135" s="33"/>
      <c r="O135" s="33"/>
    </row>
    <row r="136" spans="2:15" ht="13.5" x14ac:dyDescent="0.25">
      <c r="B136" s="89" t="s">
        <v>670</v>
      </c>
      <c r="C136" s="89" t="s">
        <v>671</v>
      </c>
      <c r="D136" s="186" t="s">
        <v>672</v>
      </c>
      <c r="E136" s="187"/>
      <c r="F136" s="188"/>
      <c r="G136" s="189" t="s">
        <v>673</v>
      </c>
      <c r="H136" s="190"/>
      <c r="J136" s="33"/>
      <c r="K136" s="33"/>
      <c r="L136" s="33"/>
      <c r="M136" s="33"/>
      <c r="N136" s="33"/>
      <c r="O136" s="33"/>
    </row>
    <row r="137" spans="2:15" ht="27" x14ac:dyDescent="0.25">
      <c r="B137" s="88" t="s">
        <v>678</v>
      </c>
      <c r="C137" s="87" t="s">
        <v>710</v>
      </c>
      <c r="D137" s="191">
        <v>0</v>
      </c>
      <c r="E137" s="192"/>
      <c r="F137" s="193"/>
      <c r="G137" s="191">
        <v>0</v>
      </c>
      <c r="H137" s="193"/>
      <c r="J137" s="33"/>
      <c r="K137" s="33"/>
      <c r="L137" s="33"/>
      <c r="M137" s="33"/>
      <c r="N137" s="33"/>
      <c r="O137" s="33"/>
    </row>
    <row r="138" spans="2:15" ht="13.5" x14ac:dyDescent="0.25">
      <c r="B138" s="88" t="s">
        <v>674</v>
      </c>
      <c r="C138" s="87" t="s">
        <v>711</v>
      </c>
      <c r="D138" s="191">
        <v>0</v>
      </c>
      <c r="E138" s="192"/>
      <c r="F138" s="193"/>
      <c r="G138" s="191">
        <v>0</v>
      </c>
      <c r="H138" s="193"/>
      <c r="J138" s="33"/>
      <c r="K138" s="33"/>
      <c r="L138" s="33"/>
      <c r="M138" s="33"/>
      <c r="N138" s="33"/>
      <c r="O138" s="33"/>
    </row>
    <row r="139" spans="2:15" ht="27" x14ac:dyDescent="0.25">
      <c r="B139" s="88" t="s">
        <v>712</v>
      </c>
      <c r="C139" s="87" t="s">
        <v>713</v>
      </c>
      <c r="D139" s="191">
        <v>0</v>
      </c>
      <c r="E139" s="192"/>
      <c r="F139" s="193"/>
      <c r="G139" s="191">
        <v>0</v>
      </c>
      <c r="H139" s="193"/>
      <c r="J139" s="33"/>
      <c r="K139" s="33"/>
      <c r="L139" s="33"/>
      <c r="M139" s="33"/>
      <c r="N139" s="33"/>
      <c r="O139" s="33"/>
    </row>
    <row r="140" spans="2:15" ht="13.5" x14ac:dyDescent="0.25">
      <c r="B140" s="88" t="s">
        <v>676</v>
      </c>
      <c r="C140" s="87" t="s">
        <v>714</v>
      </c>
      <c r="D140" s="167">
        <v>0</v>
      </c>
      <c r="E140" s="167"/>
      <c r="F140" s="167"/>
      <c r="G140" s="167">
        <v>0</v>
      </c>
      <c r="H140" s="167"/>
      <c r="J140" s="33"/>
      <c r="K140" s="33"/>
      <c r="L140" s="33"/>
      <c r="M140" s="33"/>
      <c r="N140" s="33"/>
      <c r="O140" s="33"/>
    </row>
    <row r="141" spans="2:15" ht="13.5" x14ac:dyDescent="0.25">
      <c r="B141" s="135"/>
      <c r="C141" s="135"/>
      <c r="D141" s="194"/>
      <c r="E141" s="194"/>
      <c r="F141" s="194"/>
      <c r="G141" s="194"/>
      <c r="H141" s="194"/>
      <c r="J141" s="33"/>
      <c r="K141" s="33"/>
      <c r="L141" s="33"/>
      <c r="M141" s="33"/>
      <c r="N141" s="33"/>
      <c r="O141" s="33"/>
    </row>
    <row r="142" spans="2:15" ht="13.5" x14ac:dyDescent="0.25">
      <c r="B142" s="195" t="s">
        <v>680</v>
      </c>
      <c r="C142" s="195"/>
      <c r="D142" s="195"/>
      <c r="E142" s="195"/>
      <c r="F142" s="195"/>
      <c r="G142" s="195"/>
      <c r="H142" s="195"/>
      <c r="J142" s="33"/>
      <c r="K142" s="33"/>
      <c r="L142" s="33"/>
      <c r="M142" s="33"/>
      <c r="N142" s="33"/>
      <c r="O142" s="33"/>
    </row>
    <row r="143" spans="2:15" ht="13.5" x14ac:dyDescent="0.2">
      <c r="B143" s="169" t="s">
        <v>670</v>
      </c>
      <c r="C143" s="169" t="s">
        <v>671</v>
      </c>
      <c r="D143" s="169" t="s">
        <v>715</v>
      </c>
      <c r="E143" s="169"/>
      <c r="F143" s="169"/>
      <c r="G143" s="169"/>
      <c r="H143" s="170" t="s">
        <v>716</v>
      </c>
      <c r="I143" s="170" t="s">
        <v>717</v>
      </c>
      <c r="J143" s="170" t="s">
        <v>718</v>
      </c>
      <c r="K143" s="33"/>
      <c r="L143" s="33"/>
      <c r="M143" s="33"/>
      <c r="N143" s="33"/>
      <c r="O143" s="33"/>
    </row>
    <row r="144" spans="2:15" ht="121.5" x14ac:dyDescent="0.2">
      <c r="B144" s="169"/>
      <c r="C144" s="169"/>
      <c r="D144" s="84" t="s">
        <v>719</v>
      </c>
      <c r="E144" s="84" t="s">
        <v>720</v>
      </c>
      <c r="F144" s="84" t="s">
        <v>721</v>
      </c>
      <c r="G144" s="84" t="s">
        <v>722</v>
      </c>
      <c r="H144" s="170"/>
      <c r="I144" s="170"/>
      <c r="J144" s="170"/>
      <c r="K144" s="33"/>
      <c r="L144" s="33"/>
      <c r="M144" s="33"/>
      <c r="N144" s="33"/>
      <c r="O144" s="33"/>
    </row>
    <row r="145" spans="2:15" ht="27" x14ac:dyDescent="0.25">
      <c r="B145" s="88" t="s">
        <v>678</v>
      </c>
      <c r="C145" s="87" t="s">
        <v>710</v>
      </c>
      <c r="D145" s="90">
        <v>3000</v>
      </c>
      <c r="E145" s="90">
        <v>198.60410960000002</v>
      </c>
      <c r="F145" s="141">
        <v>72.152053199999997</v>
      </c>
      <c r="G145" s="134">
        <v>3270.7561627999999</v>
      </c>
      <c r="H145" s="8">
        <v>1452.6372699999999</v>
      </c>
      <c r="I145" s="8">
        <f>2499839/10^5</f>
        <v>24.998390000000001</v>
      </c>
      <c r="J145" s="8">
        <f>H145+I145</f>
        <v>1477.6356599999999</v>
      </c>
      <c r="K145" s="33"/>
      <c r="L145" s="33"/>
      <c r="M145" s="33"/>
      <c r="N145" s="33"/>
      <c r="O145" s="33"/>
    </row>
    <row r="146" spans="2:15" ht="13.5" x14ac:dyDescent="0.25">
      <c r="B146" s="88" t="s">
        <v>674</v>
      </c>
      <c r="C146" s="87" t="s">
        <v>711</v>
      </c>
      <c r="D146" s="90">
        <v>500</v>
      </c>
      <c r="E146" s="90">
        <v>33.283561599999999</v>
      </c>
      <c r="F146" s="141">
        <v>12.091777499999999</v>
      </c>
      <c r="G146" s="134">
        <f>D146+E146+F146</f>
        <v>545.37533910000002</v>
      </c>
      <c r="H146" s="8">
        <v>242.22076999999999</v>
      </c>
      <c r="I146" s="8">
        <f>416840/10^5</f>
        <v>4.1684000000000001</v>
      </c>
      <c r="J146" s="8">
        <f>H146+I146</f>
        <v>246.38916999999998</v>
      </c>
      <c r="K146" s="33"/>
      <c r="L146" s="33"/>
      <c r="M146" s="33"/>
      <c r="N146" s="33"/>
      <c r="O146" s="33"/>
    </row>
    <row r="147" spans="2:15" ht="27" x14ac:dyDescent="0.25">
      <c r="B147" s="88" t="s">
        <v>712</v>
      </c>
      <c r="C147" s="87" t="s">
        <v>723</v>
      </c>
      <c r="D147" s="90">
        <v>2000</v>
      </c>
      <c r="E147" s="90">
        <v>39.762295099999996</v>
      </c>
      <c r="F147" s="141">
        <v>64.029485721917808</v>
      </c>
      <c r="G147" s="134">
        <v>2103.7917808219199</v>
      </c>
      <c r="H147" s="8">
        <v>933.64715000000001</v>
      </c>
      <c r="I147" s="8">
        <f>1606686/10^5</f>
        <v>16.066859999999998</v>
      </c>
      <c r="J147" s="8">
        <f>H147+I147</f>
        <v>949.71401000000003</v>
      </c>
      <c r="K147" s="33"/>
      <c r="L147" s="33"/>
      <c r="M147" s="33"/>
      <c r="N147" s="33"/>
      <c r="O147" s="33"/>
    </row>
    <row r="148" spans="2:15" ht="13.5" x14ac:dyDescent="0.25">
      <c r="B148" s="88" t="s">
        <v>676</v>
      </c>
      <c r="C148" s="87" t="s">
        <v>714</v>
      </c>
      <c r="D148" s="90">
        <v>1882.78</v>
      </c>
      <c r="E148" s="90">
        <v>137.066384</v>
      </c>
      <c r="F148" s="141">
        <v>34.266601500000007</v>
      </c>
      <c r="G148" s="134">
        <v>2054.1129854999999</v>
      </c>
      <c r="H148" s="8">
        <v>916.65184999999997</v>
      </c>
      <c r="I148" s="8">
        <f>1577458/10^5</f>
        <v>15.77458</v>
      </c>
      <c r="J148" s="8">
        <f>H148+I148</f>
        <v>932.42642999999998</v>
      </c>
      <c r="K148" s="33"/>
      <c r="L148" s="33"/>
      <c r="M148" s="33"/>
      <c r="N148" s="33"/>
      <c r="O148" s="33"/>
    </row>
    <row r="149" spans="2:15" ht="13.5" x14ac:dyDescent="0.25">
      <c r="B149" s="135"/>
      <c r="C149" s="136"/>
      <c r="D149" s="142"/>
      <c r="E149" s="142"/>
      <c r="F149" s="11"/>
      <c r="G149" s="138"/>
      <c r="H149" s="9"/>
      <c r="J149" s="14"/>
      <c r="K149" s="33"/>
      <c r="L149" s="33"/>
      <c r="M149" s="33"/>
      <c r="N149" s="33"/>
      <c r="O149" s="33"/>
    </row>
    <row r="150" spans="2:15" ht="39" customHeight="1" x14ac:dyDescent="0.2">
      <c r="B150" s="196" t="s">
        <v>724</v>
      </c>
      <c r="C150" s="196"/>
      <c r="D150" s="196"/>
      <c r="E150" s="196"/>
      <c r="F150" s="196"/>
      <c r="G150" s="196"/>
      <c r="H150" s="196"/>
      <c r="I150" s="196"/>
      <c r="J150" s="14"/>
      <c r="K150" s="33"/>
      <c r="L150" s="33"/>
      <c r="M150" s="33"/>
      <c r="N150" s="33"/>
      <c r="O150" s="33"/>
    </row>
    <row r="151" spans="2:15" x14ac:dyDescent="0.2">
      <c r="B151" s="33"/>
      <c r="C151" s="33"/>
      <c r="D151" s="33"/>
      <c r="E151" s="33"/>
      <c r="F151" s="33"/>
      <c r="G151" s="33"/>
      <c r="H151" s="33"/>
      <c r="J151" s="14"/>
      <c r="K151" s="33"/>
      <c r="L151" s="33"/>
      <c r="M151" s="33"/>
      <c r="N151" s="33"/>
      <c r="O151" s="33"/>
    </row>
    <row r="152" spans="2:15" ht="13.5" x14ac:dyDescent="0.25">
      <c r="B152" s="93" t="s">
        <v>700</v>
      </c>
      <c r="C152" s="33"/>
      <c r="D152" s="33"/>
      <c r="E152" s="33"/>
      <c r="F152" s="33"/>
      <c r="G152" s="33"/>
      <c r="H152" s="33"/>
      <c r="J152" s="14"/>
      <c r="K152" s="33"/>
      <c r="L152" s="33"/>
      <c r="M152" s="33"/>
      <c r="N152" s="33"/>
      <c r="O152" s="33"/>
    </row>
    <row r="153" spans="2:15" x14ac:dyDescent="0.2">
      <c r="B153" s="33"/>
      <c r="C153" s="33"/>
      <c r="D153" s="33"/>
      <c r="E153" s="33"/>
      <c r="F153" s="33"/>
      <c r="G153" s="33"/>
      <c r="H153" s="33"/>
      <c r="I153" s="33"/>
      <c r="J153" s="14"/>
      <c r="K153" s="33"/>
      <c r="L153" s="33"/>
      <c r="M153" s="33"/>
      <c r="N153" s="33"/>
      <c r="O153" s="33"/>
    </row>
    <row r="154" spans="2:15" x14ac:dyDescent="0.2">
      <c r="B154" s="94" t="s">
        <v>701</v>
      </c>
      <c r="C154" s="33"/>
      <c r="D154" s="33"/>
      <c r="E154" s="33"/>
      <c r="F154" s="33"/>
      <c r="G154" s="33"/>
      <c r="H154" s="33"/>
      <c r="I154" s="33"/>
      <c r="J154" s="14"/>
      <c r="K154" s="33"/>
      <c r="L154" s="33"/>
      <c r="M154" s="33"/>
      <c r="N154" s="33"/>
      <c r="O154" s="33"/>
    </row>
    <row r="155" spans="2:15" x14ac:dyDescent="0.2">
      <c r="B155" s="33"/>
      <c r="C155" s="33"/>
      <c r="D155" s="33"/>
      <c r="E155" s="33"/>
      <c r="F155" s="33"/>
      <c r="G155" s="33"/>
      <c r="H155" s="33"/>
      <c r="I155" s="33"/>
      <c r="J155" s="14"/>
      <c r="K155" s="33"/>
      <c r="L155" s="33"/>
      <c r="M155" s="33"/>
      <c r="N155" s="33"/>
      <c r="O155" s="33"/>
    </row>
    <row r="156" spans="2:15" x14ac:dyDescent="0.2">
      <c r="B156" s="94" t="s">
        <v>702</v>
      </c>
      <c r="C156" s="33"/>
      <c r="D156" s="33"/>
      <c r="E156" s="33"/>
      <c r="F156" s="33"/>
      <c r="G156" s="33"/>
      <c r="H156" s="33"/>
      <c r="I156" s="33"/>
      <c r="J156" s="14"/>
      <c r="K156" s="33"/>
      <c r="L156" s="33"/>
      <c r="M156" s="33"/>
      <c r="N156" s="33"/>
      <c r="O156" s="33"/>
    </row>
    <row r="157" spans="2:15" x14ac:dyDescent="0.2">
      <c r="I157" s="33"/>
      <c r="J157" s="14"/>
      <c r="K157" s="33"/>
      <c r="L157" s="33"/>
      <c r="M157" s="33"/>
      <c r="N157" s="33"/>
      <c r="O157" s="33"/>
    </row>
    <row r="158" spans="2:15" x14ac:dyDescent="0.2">
      <c r="B158" s="94" t="s">
        <v>703</v>
      </c>
      <c r="J158" s="14"/>
      <c r="K158" s="33"/>
      <c r="L158" s="33"/>
      <c r="M158" s="33"/>
      <c r="N158" s="33"/>
      <c r="O158" s="33"/>
    </row>
    <row r="159" spans="2:15" x14ac:dyDescent="0.2">
      <c r="I159" s="33"/>
      <c r="J159" s="14"/>
      <c r="K159" s="33"/>
      <c r="L159" s="33"/>
      <c r="M159" s="33"/>
      <c r="N159" s="33"/>
      <c r="O159" s="33"/>
    </row>
    <row r="160" spans="2:15" x14ac:dyDescent="0.2">
      <c r="B160" s="72" t="s">
        <v>661</v>
      </c>
    </row>
    <row r="162" spans="2:10" ht="153.75" customHeight="1" x14ac:dyDescent="0.2"/>
    <row r="165" spans="2:10" x14ac:dyDescent="0.2">
      <c r="B165" s="72" t="s">
        <v>662</v>
      </c>
      <c r="C165" s="73"/>
      <c r="D165" s="72"/>
    </row>
    <row r="166" spans="2:10" x14ac:dyDescent="0.2">
      <c r="B166" s="72" t="s">
        <v>725</v>
      </c>
      <c r="D166" s="72"/>
    </row>
    <row r="167" spans="2:10" ht="165" customHeight="1" x14ac:dyDescent="0.2"/>
    <row r="169" spans="2:10" x14ac:dyDescent="0.2">
      <c r="J169" s="14"/>
    </row>
    <row r="173" spans="2:10" ht="13.9" customHeight="1" x14ac:dyDescent="0.2"/>
    <row r="174" spans="2:10" ht="13.9" customHeight="1" x14ac:dyDescent="0.2"/>
    <row r="175" spans="2:10" ht="13.9" customHeight="1" x14ac:dyDescent="0.2"/>
    <row r="176" spans="2:10" ht="13.9" customHeight="1" x14ac:dyDescent="0.2"/>
  </sheetData>
  <mergeCells count="46">
    <mergeCell ref="J143:J144"/>
    <mergeCell ref="B150:I150"/>
    <mergeCell ref="B143:B144"/>
    <mergeCell ref="C143:C144"/>
    <mergeCell ref="D143:G143"/>
    <mergeCell ref="H143:H144"/>
    <mergeCell ref="I143:I144"/>
    <mergeCell ref="D140:F140"/>
    <mergeCell ref="G140:H140"/>
    <mergeCell ref="D141:F141"/>
    <mergeCell ref="G141:H141"/>
    <mergeCell ref="B142:H142"/>
    <mergeCell ref="D137:F137"/>
    <mergeCell ref="G137:H137"/>
    <mergeCell ref="D138:F138"/>
    <mergeCell ref="G138:H138"/>
    <mergeCell ref="D139:F139"/>
    <mergeCell ref="G139:H139"/>
    <mergeCell ref="B130:C130"/>
    <mergeCell ref="B131:C131"/>
    <mergeCell ref="B132:D132"/>
    <mergeCell ref="B134:H134"/>
    <mergeCell ref="D136:F136"/>
    <mergeCell ref="G136:H136"/>
    <mergeCell ref="B125:C125"/>
    <mergeCell ref="B126:C126"/>
    <mergeCell ref="B127:C127"/>
    <mergeCell ref="B128:C128"/>
    <mergeCell ref="B129:C129"/>
    <mergeCell ref="A1:H1"/>
    <mergeCell ref="A2:H2"/>
    <mergeCell ref="A3:H3"/>
    <mergeCell ref="B101:H101"/>
    <mergeCell ref="B102:H102"/>
    <mergeCell ref="B103:H103"/>
    <mergeCell ref="B105:D105"/>
    <mergeCell ref="B106:C106"/>
    <mergeCell ref="B107:C107"/>
    <mergeCell ref="B108:C108"/>
    <mergeCell ref="B123:C123"/>
    <mergeCell ref="B124:C124"/>
    <mergeCell ref="B118:C118"/>
    <mergeCell ref="B119:C119"/>
    <mergeCell ref="B116:C116"/>
    <mergeCell ref="B120:C120"/>
    <mergeCell ref="B122:D122"/>
  </mergeCells>
  <hyperlinks>
    <hyperlink ref="I1" location="Index!B2" display="Index" xr:uid="{3E6CBE2E-B6D7-477F-A9BA-4C1DDB4F1CE4}"/>
    <hyperlink ref="B154" r:id="rId1" xr:uid="{3866252C-5D32-44F5-8BE2-614D7344D6B5}"/>
    <hyperlink ref="B156" r:id="rId2" xr:uid="{26FF397C-B0F8-473D-8889-196838C28689}"/>
    <hyperlink ref="B158" r:id="rId3" xr:uid="{97BD2A05-7A9F-4CCC-81D7-F68843236AE7}"/>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59CB-ADF5-48D0-92D8-3DC877279DCB}">
  <sheetPr>
    <outlinePr summaryBelow="0" summaryRight="0"/>
  </sheetPr>
  <dimension ref="A1:Q209"/>
  <sheetViews>
    <sheetView showGridLines="0" workbookViewId="0">
      <selection activeCell="C10" sqref="C10"/>
    </sheetView>
  </sheetViews>
  <sheetFormatPr defaultRowHeight="12.75" x14ac:dyDescent="0.2"/>
  <cols>
    <col min="1" max="1" width="5.85546875" bestFit="1" customWidth="1"/>
    <col min="2" max="2" width="19.28515625" bestFit="1" customWidth="1"/>
    <col min="3" max="3" width="50" customWidth="1"/>
    <col min="4" max="4" width="19.7109375" customWidth="1"/>
    <col min="5" max="5" width="16.28515625" bestFit="1" customWidth="1"/>
    <col min="6" max="6" width="10.140625" bestFit="1" customWidth="1"/>
    <col min="7" max="7" width="14" bestFit="1" customWidth="1"/>
    <col min="8" max="8" width="9.85546875" bestFit="1" customWidth="1"/>
  </cols>
  <sheetData>
    <row r="1" spans="1:9" ht="15" x14ac:dyDescent="0.2">
      <c r="A1" s="157" t="s">
        <v>0</v>
      </c>
      <c r="B1" s="157"/>
      <c r="C1" s="157"/>
      <c r="D1" s="157"/>
      <c r="E1" s="157"/>
      <c r="F1" s="157"/>
      <c r="G1" s="157"/>
      <c r="H1" s="157"/>
      <c r="I1" s="1" t="s">
        <v>632</v>
      </c>
    </row>
    <row r="2" spans="1:9" ht="15" x14ac:dyDescent="0.2">
      <c r="A2" s="157" t="s">
        <v>523</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280</v>
      </c>
      <c r="C28" s="26" t="s">
        <v>281</v>
      </c>
      <c r="D28" s="26" t="s">
        <v>28</v>
      </c>
      <c r="E28" s="27">
        <v>8000</v>
      </c>
      <c r="F28" s="28">
        <v>8056.6559999999999</v>
      </c>
      <c r="G28" s="29">
        <v>3.8148609999999999E-2</v>
      </c>
      <c r="H28" s="17">
        <v>6.44</v>
      </c>
    </row>
    <row r="29" spans="1:8" ht="25.5" x14ac:dyDescent="0.2">
      <c r="A29" s="25">
        <v>2</v>
      </c>
      <c r="B29" s="26" t="s">
        <v>524</v>
      </c>
      <c r="C29" s="26" t="s">
        <v>525</v>
      </c>
      <c r="D29" s="26" t="s">
        <v>23</v>
      </c>
      <c r="E29" s="27">
        <v>7500</v>
      </c>
      <c r="F29" s="28">
        <v>7547.7150000000001</v>
      </c>
      <c r="G29" s="29">
        <v>3.573875E-2</v>
      </c>
      <c r="H29" s="17">
        <v>6.6849999999999996</v>
      </c>
    </row>
    <row r="30" spans="1:8" x14ac:dyDescent="0.2">
      <c r="A30" s="25">
        <v>3</v>
      </c>
      <c r="B30" s="26" t="s">
        <v>526</v>
      </c>
      <c r="C30" s="26" t="s">
        <v>527</v>
      </c>
      <c r="D30" s="26" t="s">
        <v>28</v>
      </c>
      <c r="E30" s="27">
        <v>5000</v>
      </c>
      <c r="F30" s="28">
        <v>5031.415</v>
      </c>
      <c r="G30" s="29">
        <v>2.382397E-2</v>
      </c>
      <c r="H30" s="17">
        <v>6.44</v>
      </c>
    </row>
    <row r="31" spans="1:8" x14ac:dyDescent="0.2">
      <c r="A31" s="25">
        <v>4</v>
      </c>
      <c r="B31" s="26" t="s">
        <v>277</v>
      </c>
      <c r="C31" s="26" t="s">
        <v>278</v>
      </c>
      <c r="D31" s="26" t="s">
        <v>279</v>
      </c>
      <c r="E31" s="27">
        <v>3000</v>
      </c>
      <c r="F31" s="28">
        <v>3027.0810000000001</v>
      </c>
      <c r="G31" s="29">
        <v>1.433336E-2</v>
      </c>
      <c r="H31" s="17">
        <v>7.47</v>
      </c>
    </row>
    <row r="32" spans="1:8" ht="25.5" x14ac:dyDescent="0.2">
      <c r="A32" s="25">
        <v>5</v>
      </c>
      <c r="B32" s="26" t="s">
        <v>150</v>
      </c>
      <c r="C32" s="26" t="s">
        <v>151</v>
      </c>
      <c r="D32" s="26" t="s">
        <v>28</v>
      </c>
      <c r="E32" s="27">
        <v>2500</v>
      </c>
      <c r="F32" s="28">
        <v>2535.3200000000002</v>
      </c>
      <c r="G32" s="29">
        <v>1.2004849999999999E-2</v>
      </c>
      <c r="H32" s="17">
        <v>6.7</v>
      </c>
    </row>
    <row r="33" spans="1:8" x14ac:dyDescent="0.2">
      <c r="A33" s="25">
        <v>6</v>
      </c>
      <c r="B33" s="26" t="s">
        <v>528</v>
      </c>
      <c r="C33" s="26" t="s">
        <v>529</v>
      </c>
      <c r="D33" s="26" t="s">
        <v>279</v>
      </c>
      <c r="E33" s="27">
        <v>2500</v>
      </c>
      <c r="F33" s="28">
        <v>2533.8200000000002</v>
      </c>
      <c r="G33" s="29">
        <v>1.199775E-2</v>
      </c>
      <c r="H33" s="17">
        <v>7.93</v>
      </c>
    </row>
    <row r="34" spans="1:8" x14ac:dyDescent="0.2">
      <c r="A34" s="25">
        <v>7</v>
      </c>
      <c r="B34" s="26" t="s">
        <v>530</v>
      </c>
      <c r="C34" s="26" t="s">
        <v>531</v>
      </c>
      <c r="D34" s="26" t="s">
        <v>23</v>
      </c>
      <c r="E34" s="27">
        <v>250</v>
      </c>
      <c r="F34" s="28">
        <v>2522.5425</v>
      </c>
      <c r="G34" s="29">
        <v>1.1944349999999999E-2</v>
      </c>
      <c r="H34" s="17">
        <v>7.13</v>
      </c>
    </row>
    <row r="35" spans="1:8" ht="25.5" x14ac:dyDescent="0.2">
      <c r="A35" s="25">
        <v>8</v>
      </c>
      <c r="B35" s="26" t="s">
        <v>532</v>
      </c>
      <c r="C35" s="26" t="s">
        <v>533</v>
      </c>
      <c r="D35" s="26" t="s">
        <v>23</v>
      </c>
      <c r="E35" s="27">
        <v>2500</v>
      </c>
      <c r="F35" s="28">
        <v>2521.4825000000001</v>
      </c>
      <c r="G35" s="29">
        <v>1.193933E-2</v>
      </c>
      <c r="H35" s="17">
        <v>6.6</v>
      </c>
    </row>
    <row r="36" spans="1:8" ht="25.5" x14ac:dyDescent="0.2">
      <c r="A36" s="25">
        <v>9</v>
      </c>
      <c r="B36" s="26" t="s">
        <v>534</v>
      </c>
      <c r="C36" s="26" t="s">
        <v>535</v>
      </c>
      <c r="D36" s="26" t="s">
        <v>23</v>
      </c>
      <c r="E36" s="27">
        <v>2500</v>
      </c>
      <c r="F36" s="28">
        <v>2517.5349999999999</v>
      </c>
      <c r="G36" s="29">
        <v>1.192064E-2</v>
      </c>
      <c r="H36" s="17">
        <v>6.6</v>
      </c>
    </row>
    <row r="37" spans="1:8" x14ac:dyDescent="0.2">
      <c r="A37" s="25">
        <v>10</v>
      </c>
      <c r="B37" s="26" t="s">
        <v>536</v>
      </c>
      <c r="C37" s="26" t="s">
        <v>537</v>
      </c>
      <c r="D37" s="26" t="s">
        <v>23</v>
      </c>
      <c r="E37" s="27">
        <v>250</v>
      </c>
      <c r="F37" s="28">
        <v>2512.2575000000002</v>
      </c>
      <c r="G37" s="29">
        <v>1.1895650000000001E-2</v>
      </c>
      <c r="H37" s="17">
        <v>6.5650000000000004</v>
      </c>
    </row>
    <row r="38" spans="1:8" ht="25.5" x14ac:dyDescent="0.2">
      <c r="A38" s="25">
        <v>11</v>
      </c>
      <c r="B38" s="26" t="s">
        <v>299</v>
      </c>
      <c r="C38" s="26" t="s">
        <v>300</v>
      </c>
      <c r="D38" s="26" t="s">
        <v>28</v>
      </c>
      <c r="E38" s="27">
        <v>2000</v>
      </c>
      <c r="F38" s="28">
        <v>2035.722</v>
      </c>
      <c r="G38" s="29">
        <v>9.6392300000000004E-3</v>
      </c>
      <c r="H38" s="17">
        <v>6.7144000000000004</v>
      </c>
    </row>
    <row r="39" spans="1:8" ht="25.5" x14ac:dyDescent="0.2">
      <c r="A39" s="25">
        <v>12</v>
      </c>
      <c r="B39" s="26" t="s">
        <v>303</v>
      </c>
      <c r="C39" s="26" t="s">
        <v>304</v>
      </c>
      <c r="D39" s="26" t="s">
        <v>289</v>
      </c>
      <c r="E39" s="27">
        <v>200</v>
      </c>
      <c r="F39" s="28">
        <v>2003.252</v>
      </c>
      <c r="G39" s="29">
        <v>9.4854799999999993E-3</v>
      </c>
      <c r="H39" s="17">
        <v>6.7824999999999998</v>
      </c>
    </row>
    <row r="40" spans="1:8" x14ac:dyDescent="0.2">
      <c r="A40" s="25">
        <v>13</v>
      </c>
      <c r="B40" s="26" t="s">
        <v>274</v>
      </c>
      <c r="C40" s="26" t="s">
        <v>275</v>
      </c>
      <c r="D40" s="26" t="s">
        <v>276</v>
      </c>
      <c r="E40" s="27">
        <v>1600</v>
      </c>
      <c r="F40" s="28">
        <v>1615.7552000000001</v>
      </c>
      <c r="G40" s="29">
        <v>7.65067E-3</v>
      </c>
      <c r="H40" s="17">
        <v>6.8250000000000002</v>
      </c>
    </row>
    <row r="41" spans="1:8" x14ac:dyDescent="0.2">
      <c r="A41" s="25">
        <v>14</v>
      </c>
      <c r="B41" s="26" t="s">
        <v>305</v>
      </c>
      <c r="C41" s="26" t="s">
        <v>306</v>
      </c>
      <c r="D41" s="26" t="s">
        <v>289</v>
      </c>
      <c r="E41" s="27">
        <v>1500</v>
      </c>
      <c r="F41" s="28">
        <v>1521.1155000000001</v>
      </c>
      <c r="G41" s="29">
        <v>7.2025500000000003E-3</v>
      </c>
      <c r="H41" s="17">
        <v>7.93</v>
      </c>
    </row>
    <row r="42" spans="1:8" x14ac:dyDescent="0.2">
      <c r="A42" s="25">
        <v>15</v>
      </c>
      <c r="B42" s="26" t="s">
        <v>538</v>
      </c>
      <c r="C42" s="26" t="s">
        <v>539</v>
      </c>
      <c r="D42" s="26" t="s">
        <v>23</v>
      </c>
      <c r="E42" s="27">
        <v>150</v>
      </c>
      <c r="F42" s="28">
        <v>1508.652</v>
      </c>
      <c r="G42" s="29">
        <v>7.1435300000000004E-3</v>
      </c>
      <c r="H42" s="17">
        <v>6.9461000000000004</v>
      </c>
    </row>
    <row r="43" spans="1:8" ht="25.5" x14ac:dyDescent="0.2">
      <c r="A43" s="25">
        <v>16</v>
      </c>
      <c r="B43" s="26" t="s">
        <v>540</v>
      </c>
      <c r="C43" s="26" t="s">
        <v>541</v>
      </c>
      <c r="D43" s="26" t="s">
        <v>289</v>
      </c>
      <c r="E43" s="27">
        <v>1300</v>
      </c>
      <c r="F43" s="28">
        <v>1299.0341000000001</v>
      </c>
      <c r="G43" s="29">
        <v>6.1509800000000003E-3</v>
      </c>
      <c r="H43" s="17">
        <v>7.39</v>
      </c>
    </row>
    <row r="44" spans="1:8" ht="25.5" x14ac:dyDescent="0.2">
      <c r="A44" s="25">
        <v>17</v>
      </c>
      <c r="B44" s="26" t="s">
        <v>71</v>
      </c>
      <c r="C44" s="26" t="s">
        <v>72</v>
      </c>
      <c r="D44" s="26" t="s">
        <v>23</v>
      </c>
      <c r="E44" s="27">
        <v>1000</v>
      </c>
      <c r="F44" s="28">
        <v>1006.803</v>
      </c>
      <c r="G44" s="29">
        <v>4.7672599999999997E-3</v>
      </c>
      <c r="H44" s="17">
        <v>6.6</v>
      </c>
    </row>
    <row r="45" spans="1:8" x14ac:dyDescent="0.2">
      <c r="A45" s="25">
        <v>18</v>
      </c>
      <c r="B45" s="26" t="s">
        <v>272</v>
      </c>
      <c r="C45" s="26" t="s">
        <v>273</v>
      </c>
      <c r="D45" s="26" t="s">
        <v>23</v>
      </c>
      <c r="E45" s="27">
        <v>500</v>
      </c>
      <c r="F45" s="28">
        <v>511.38400000000001</v>
      </c>
      <c r="G45" s="29">
        <v>2.42143E-3</v>
      </c>
      <c r="H45" s="17">
        <v>7.4229000000000003</v>
      </c>
    </row>
    <row r="46" spans="1:8" x14ac:dyDescent="0.2">
      <c r="A46" s="18"/>
      <c r="B46" s="18"/>
      <c r="C46" s="19" t="s">
        <v>11</v>
      </c>
      <c r="D46" s="18"/>
      <c r="E46" s="18" t="s">
        <v>12</v>
      </c>
      <c r="F46" s="24">
        <v>50307.542300000001</v>
      </c>
      <c r="G46" s="21">
        <v>0.23820838999999999</v>
      </c>
      <c r="H46" s="17" t="s">
        <v>12</v>
      </c>
    </row>
    <row r="47" spans="1:8" x14ac:dyDescent="0.2">
      <c r="A47" s="18"/>
      <c r="B47" s="18"/>
      <c r="C47" s="22"/>
      <c r="D47" s="18"/>
      <c r="E47" s="18"/>
      <c r="F47" s="23"/>
      <c r="G47" s="23"/>
      <c r="H47" s="17" t="s">
        <v>12</v>
      </c>
    </row>
    <row r="48" spans="1:8" x14ac:dyDescent="0.2">
      <c r="A48" s="18"/>
      <c r="B48" s="18"/>
      <c r="C48" s="19" t="s">
        <v>79</v>
      </c>
      <c r="D48" s="18"/>
      <c r="E48" s="18"/>
      <c r="F48" s="18"/>
      <c r="G48" s="18"/>
      <c r="H48" s="17" t="s">
        <v>12</v>
      </c>
    </row>
    <row r="49" spans="1:8" x14ac:dyDescent="0.2">
      <c r="A49" s="18"/>
      <c r="B49" s="18"/>
      <c r="C49" s="19" t="s">
        <v>11</v>
      </c>
      <c r="D49" s="18"/>
      <c r="E49" s="18" t="s">
        <v>12</v>
      </c>
      <c r="F49" s="20" t="s">
        <v>13</v>
      </c>
      <c r="G49" s="21">
        <v>0</v>
      </c>
      <c r="H49" s="17" t="s">
        <v>12</v>
      </c>
    </row>
    <row r="50" spans="1:8" x14ac:dyDescent="0.2">
      <c r="A50" s="18"/>
      <c r="B50" s="18"/>
      <c r="C50" s="22"/>
      <c r="D50" s="18"/>
      <c r="E50" s="18"/>
      <c r="F50" s="23"/>
      <c r="G50" s="23"/>
      <c r="H50" s="17" t="s">
        <v>12</v>
      </c>
    </row>
    <row r="51" spans="1:8" x14ac:dyDescent="0.2">
      <c r="A51" s="18"/>
      <c r="B51" s="18"/>
      <c r="C51" s="19" t="s">
        <v>80</v>
      </c>
      <c r="D51" s="18"/>
      <c r="E51" s="18"/>
      <c r="F51" s="18"/>
      <c r="G51" s="18"/>
      <c r="H51" s="17" t="s">
        <v>12</v>
      </c>
    </row>
    <row r="52" spans="1:8" x14ac:dyDescent="0.2">
      <c r="A52" s="25">
        <v>1</v>
      </c>
      <c r="B52" s="26" t="s">
        <v>542</v>
      </c>
      <c r="C52" s="26" t="s">
        <v>543</v>
      </c>
      <c r="D52" s="26" t="s">
        <v>83</v>
      </c>
      <c r="E52" s="27">
        <v>1500000</v>
      </c>
      <c r="F52" s="28">
        <v>1521.9045000000001</v>
      </c>
      <c r="G52" s="29">
        <v>7.2062799999999998E-3</v>
      </c>
      <c r="H52" s="17">
        <v>5.9612999999999996</v>
      </c>
    </row>
    <row r="53" spans="1:8" x14ac:dyDescent="0.2">
      <c r="A53" s="18"/>
      <c r="B53" s="18"/>
      <c r="C53" s="19" t="s">
        <v>11</v>
      </c>
      <c r="D53" s="18"/>
      <c r="E53" s="18" t="s">
        <v>12</v>
      </c>
      <c r="F53" s="24">
        <v>1521.9045000000001</v>
      </c>
      <c r="G53" s="21">
        <v>7.2062799999999998E-3</v>
      </c>
      <c r="H53" s="17" t="s">
        <v>12</v>
      </c>
    </row>
    <row r="54" spans="1:8" x14ac:dyDescent="0.2">
      <c r="A54" s="18"/>
      <c r="B54" s="18"/>
      <c r="C54" s="22"/>
      <c r="D54" s="18"/>
      <c r="E54" s="18"/>
      <c r="F54" s="23"/>
      <c r="G54" s="23"/>
      <c r="H54" s="17" t="s">
        <v>12</v>
      </c>
    </row>
    <row r="55" spans="1:8" x14ac:dyDescent="0.2">
      <c r="A55" s="18"/>
      <c r="B55" s="18"/>
      <c r="C55" s="19" t="s">
        <v>102</v>
      </c>
      <c r="D55" s="18"/>
      <c r="E55" s="18"/>
      <c r="F55" s="23"/>
      <c r="G55" s="23"/>
      <c r="H55" s="17" t="s">
        <v>12</v>
      </c>
    </row>
    <row r="56" spans="1:8" x14ac:dyDescent="0.2">
      <c r="A56" s="18"/>
      <c r="B56" s="18"/>
      <c r="C56" s="19" t="s">
        <v>11</v>
      </c>
      <c r="D56" s="18"/>
      <c r="E56" s="18" t="s">
        <v>12</v>
      </c>
      <c r="F56" s="20" t="s">
        <v>13</v>
      </c>
      <c r="G56" s="21">
        <v>0</v>
      </c>
      <c r="H56" s="17" t="s">
        <v>12</v>
      </c>
    </row>
    <row r="57" spans="1:8" x14ac:dyDescent="0.2">
      <c r="A57" s="18"/>
      <c r="B57" s="18"/>
      <c r="C57" s="22"/>
      <c r="D57" s="18"/>
      <c r="E57" s="18"/>
      <c r="F57" s="23"/>
      <c r="G57" s="23"/>
      <c r="H57" s="17" t="s">
        <v>12</v>
      </c>
    </row>
    <row r="58" spans="1:8" x14ac:dyDescent="0.2">
      <c r="A58" s="18"/>
      <c r="B58" s="18"/>
      <c r="C58" s="19" t="s">
        <v>103</v>
      </c>
      <c r="D58" s="18"/>
      <c r="E58" s="18"/>
      <c r="F58" s="24">
        <v>51829.446799999998</v>
      </c>
      <c r="G58" s="21">
        <v>0.24541467</v>
      </c>
      <c r="H58" s="17" t="s">
        <v>12</v>
      </c>
    </row>
    <row r="59" spans="1:8" x14ac:dyDescent="0.2">
      <c r="A59" s="18"/>
      <c r="B59" s="18"/>
      <c r="C59" s="22"/>
      <c r="D59" s="18"/>
      <c r="E59" s="18"/>
      <c r="F59" s="23"/>
      <c r="G59" s="23"/>
      <c r="H59" s="17" t="s">
        <v>12</v>
      </c>
    </row>
    <row r="60" spans="1:8" x14ac:dyDescent="0.2">
      <c r="A60" s="18"/>
      <c r="B60" s="18"/>
      <c r="C60" s="19" t="s">
        <v>104</v>
      </c>
      <c r="D60" s="18"/>
      <c r="E60" s="18"/>
      <c r="F60" s="23"/>
      <c r="G60" s="23"/>
      <c r="H60" s="17" t="s">
        <v>12</v>
      </c>
    </row>
    <row r="61" spans="1:8" x14ac:dyDescent="0.2">
      <c r="A61" s="18"/>
      <c r="B61" s="18"/>
      <c r="C61" s="19" t="s">
        <v>105</v>
      </c>
      <c r="D61" s="18"/>
      <c r="E61" s="18"/>
      <c r="F61" s="23"/>
      <c r="G61" s="23"/>
      <c r="H61" s="17" t="s">
        <v>12</v>
      </c>
    </row>
    <row r="62" spans="1:8" x14ac:dyDescent="0.2">
      <c r="A62" s="25">
        <v>1</v>
      </c>
      <c r="B62" s="26" t="s">
        <v>315</v>
      </c>
      <c r="C62" s="26" t="s">
        <v>316</v>
      </c>
      <c r="D62" s="26" t="s">
        <v>160</v>
      </c>
      <c r="E62" s="27">
        <v>1800</v>
      </c>
      <c r="F62" s="28">
        <v>8812.107</v>
      </c>
      <c r="G62" s="29">
        <v>4.1725699999999998E-2</v>
      </c>
      <c r="H62" s="17">
        <v>6.08</v>
      </c>
    </row>
    <row r="63" spans="1:8" x14ac:dyDescent="0.2">
      <c r="A63" s="25">
        <v>2</v>
      </c>
      <c r="B63" s="26" t="s">
        <v>544</v>
      </c>
      <c r="C63" s="26" t="s">
        <v>545</v>
      </c>
      <c r="D63" s="26" t="s">
        <v>160</v>
      </c>
      <c r="E63" s="27">
        <v>1500</v>
      </c>
      <c r="F63" s="28">
        <v>7430.5725000000002</v>
      </c>
      <c r="G63" s="29">
        <v>3.518408E-2</v>
      </c>
      <c r="H63" s="17">
        <v>5.8803999999999998</v>
      </c>
    </row>
    <row r="64" spans="1:8" x14ac:dyDescent="0.2">
      <c r="A64" s="25">
        <v>3</v>
      </c>
      <c r="B64" s="26" t="s">
        <v>203</v>
      </c>
      <c r="C64" s="26" t="s">
        <v>204</v>
      </c>
      <c r="D64" s="26" t="s">
        <v>160</v>
      </c>
      <c r="E64" s="27">
        <v>1500</v>
      </c>
      <c r="F64" s="28">
        <v>7347.15</v>
      </c>
      <c r="G64" s="29">
        <v>3.4789069999999998E-2</v>
      </c>
      <c r="H64" s="17">
        <v>6.0750000000000002</v>
      </c>
    </row>
    <row r="65" spans="1:8" x14ac:dyDescent="0.2">
      <c r="A65" s="25">
        <v>4</v>
      </c>
      <c r="B65" s="26" t="s">
        <v>201</v>
      </c>
      <c r="C65" s="26" t="s">
        <v>202</v>
      </c>
      <c r="D65" s="26" t="s">
        <v>160</v>
      </c>
      <c r="E65" s="27">
        <v>1000</v>
      </c>
      <c r="F65" s="28">
        <v>4947.3149999999996</v>
      </c>
      <c r="G65" s="29">
        <v>2.3425749999999999E-2</v>
      </c>
      <c r="H65" s="17">
        <v>5.98</v>
      </c>
    </row>
    <row r="66" spans="1:8" x14ac:dyDescent="0.2">
      <c r="A66" s="25">
        <v>5</v>
      </c>
      <c r="B66" s="26" t="s">
        <v>205</v>
      </c>
      <c r="C66" s="26" t="s">
        <v>206</v>
      </c>
      <c r="D66" s="26" t="s">
        <v>160</v>
      </c>
      <c r="E66" s="27">
        <v>1000</v>
      </c>
      <c r="F66" s="28">
        <v>4897.3</v>
      </c>
      <c r="G66" s="29">
        <v>2.318893E-2</v>
      </c>
      <c r="H66" s="17">
        <v>6.0750000000000002</v>
      </c>
    </row>
    <row r="67" spans="1:8" x14ac:dyDescent="0.2">
      <c r="A67" s="25">
        <v>6</v>
      </c>
      <c r="B67" s="26" t="s">
        <v>199</v>
      </c>
      <c r="C67" s="26" t="s">
        <v>200</v>
      </c>
      <c r="D67" s="26" t="s">
        <v>160</v>
      </c>
      <c r="E67" s="27">
        <v>1000</v>
      </c>
      <c r="F67" s="28">
        <v>4897.2150000000001</v>
      </c>
      <c r="G67" s="29">
        <v>2.3188520000000001E-2</v>
      </c>
      <c r="H67" s="17">
        <v>6.0800999999999998</v>
      </c>
    </row>
    <row r="68" spans="1:8" x14ac:dyDescent="0.2">
      <c r="A68" s="25">
        <v>7</v>
      </c>
      <c r="B68" s="26" t="s">
        <v>546</v>
      </c>
      <c r="C68" s="26" t="s">
        <v>547</v>
      </c>
      <c r="D68" s="26" t="s">
        <v>160</v>
      </c>
      <c r="E68" s="27">
        <v>1000</v>
      </c>
      <c r="F68" s="28">
        <v>4891.2650000000003</v>
      </c>
      <c r="G68" s="29">
        <v>2.316035E-2</v>
      </c>
      <c r="H68" s="17">
        <v>6.44</v>
      </c>
    </row>
    <row r="69" spans="1:8" x14ac:dyDescent="0.2">
      <c r="A69" s="25">
        <v>8</v>
      </c>
      <c r="B69" s="26" t="s">
        <v>207</v>
      </c>
      <c r="C69" s="26" t="s">
        <v>208</v>
      </c>
      <c r="D69" s="26" t="s">
        <v>160</v>
      </c>
      <c r="E69" s="27">
        <v>1000</v>
      </c>
      <c r="F69" s="28">
        <v>4886.5150000000003</v>
      </c>
      <c r="G69" s="29">
        <v>2.313786E-2</v>
      </c>
      <c r="H69" s="17">
        <v>6.0549999999999997</v>
      </c>
    </row>
    <row r="70" spans="1:8" x14ac:dyDescent="0.2">
      <c r="A70" s="25">
        <v>9</v>
      </c>
      <c r="B70" s="26" t="s">
        <v>548</v>
      </c>
      <c r="C70" s="26" t="s">
        <v>549</v>
      </c>
      <c r="D70" s="26" t="s">
        <v>160</v>
      </c>
      <c r="E70" s="27">
        <v>800</v>
      </c>
      <c r="F70" s="28">
        <v>3944.5120000000002</v>
      </c>
      <c r="G70" s="29">
        <v>1.8677429999999998E-2</v>
      </c>
      <c r="H70" s="17">
        <v>5.7050000000000001</v>
      </c>
    </row>
    <row r="71" spans="1:8" x14ac:dyDescent="0.2">
      <c r="A71" s="25">
        <v>10</v>
      </c>
      <c r="B71" s="26" t="s">
        <v>223</v>
      </c>
      <c r="C71" s="26" t="s">
        <v>224</v>
      </c>
      <c r="D71" s="26" t="s">
        <v>160</v>
      </c>
      <c r="E71" s="27">
        <v>700</v>
      </c>
      <c r="F71" s="28">
        <v>3434.0915</v>
      </c>
      <c r="G71" s="29">
        <v>1.6260569999999998E-2</v>
      </c>
      <c r="H71" s="17">
        <v>6.1449999999999996</v>
      </c>
    </row>
    <row r="72" spans="1:8" x14ac:dyDescent="0.2">
      <c r="A72" s="25">
        <v>11</v>
      </c>
      <c r="B72" s="26" t="s">
        <v>225</v>
      </c>
      <c r="C72" s="26" t="s">
        <v>226</v>
      </c>
      <c r="D72" s="26" t="s">
        <v>160</v>
      </c>
      <c r="E72" s="27">
        <v>700</v>
      </c>
      <c r="F72" s="28">
        <v>3416.9695000000002</v>
      </c>
      <c r="G72" s="29">
        <v>1.6179499999999999E-2</v>
      </c>
      <c r="H72" s="17">
        <v>6.0750000000000002</v>
      </c>
    </row>
    <row r="73" spans="1:8" x14ac:dyDescent="0.2">
      <c r="A73" s="25">
        <v>12</v>
      </c>
      <c r="B73" s="26" t="s">
        <v>550</v>
      </c>
      <c r="C73" s="26" t="s">
        <v>551</v>
      </c>
      <c r="D73" s="26" t="s">
        <v>160</v>
      </c>
      <c r="E73" s="27">
        <v>500</v>
      </c>
      <c r="F73" s="28">
        <v>2474.875</v>
      </c>
      <c r="G73" s="29">
        <v>1.1718640000000001E-2</v>
      </c>
      <c r="H73" s="17">
        <v>5.79</v>
      </c>
    </row>
    <row r="74" spans="1:8" x14ac:dyDescent="0.2">
      <c r="A74" s="25">
        <v>13</v>
      </c>
      <c r="B74" s="26" t="s">
        <v>363</v>
      </c>
      <c r="C74" s="26" t="s">
        <v>364</v>
      </c>
      <c r="D74" s="26" t="s">
        <v>160</v>
      </c>
      <c r="E74" s="27">
        <v>500</v>
      </c>
      <c r="F74" s="28">
        <v>2474.5625</v>
      </c>
      <c r="G74" s="29">
        <v>1.1717160000000001E-2</v>
      </c>
      <c r="H74" s="17">
        <v>5.7725</v>
      </c>
    </row>
    <row r="75" spans="1:8" x14ac:dyDescent="0.2">
      <c r="A75" s="25">
        <v>14</v>
      </c>
      <c r="B75" s="26" t="s">
        <v>552</v>
      </c>
      <c r="C75" s="26" t="s">
        <v>553</v>
      </c>
      <c r="D75" s="26" t="s">
        <v>330</v>
      </c>
      <c r="E75" s="27">
        <v>500</v>
      </c>
      <c r="F75" s="28">
        <v>2469.855</v>
      </c>
      <c r="G75" s="29">
        <v>1.169487E-2</v>
      </c>
      <c r="H75" s="17">
        <v>5.7117000000000004</v>
      </c>
    </row>
    <row r="76" spans="1:8" x14ac:dyDescent="0.2">
      <c r="A76" s="25">
        <v>15</v>
      </c>
      <c r="B76" s="26" t="s">
        <v>554</v>
      </c>
      <c r="C76" s="26" t="s">
        <v>555</v>
      </c>
      <c r="D76" s="26" t="s">
        <v>160</v>
      </c>
      <c r="E76" s="27">
        <v>500</v>
      </c>
      <c r="F76" s="28">
        <v>2457.4549999999999</v>
      </c>
      <c r="G76" s="29">
        <v>1.163615E-2</v>
      </c>
      <c r="H76" s="17">
        <v>6.0759999999999996</v>
      </c>
    </row>
    <row r="77" spans="1:8" x14ac:dyDescent="0.2">
      <c r="A77" s="25">
        <v>16</v>
      </c>
      <c r="B77" s="26" t="s">
        <v>311</v>
      </c>
      <c r="C77" s="26" t="s">
        <v>312</v>
      </c>
      <c r="D77" s="26" t="s">
        <v>174</v>
      </c>
      <c r="E77" s="27">
        <v>500</v>
      </c>
      <c r="F77" s="28">
        <v>2447.64</v>
      </c>
      <c r="G77" s="29">
        <v>1.158968E-2</v>
      </c>
      <c r="H77" s="17">
        <v>6.1</v>
      </c>
    </row>
    <row r="78" spans="1:8" x14ac:dyDescent="0.2">
      <c r="A78" s="25">
        <v>17</v>
      </c>
      <c r="B78" s="26" t="s">
        <v>556</v>
      </c>
      <c r="C78" s="26" t="s">
        <v>557</v>
      </c>
      <c r="D78" s="26" t="s">
        <v>174</v>
      </c>
      <c r="E78" s="27">
        <v>500</v>
      </c>
      <c r="F78" s="28">
        <v>2440.4524999999999</v>
      </c>
      <c r="G78" s="29">
        <v>1.1555650000000001E-2</v>
      </c>
      <c r="H78" s="17">
        <v>6.1</v>
      </c>
    </row>
    <row r="79" spans="1:8" x14ac:dyDescent="0.2">
      <c r="A79" s="25">
        <v>18</v>
      </c>
      <c r="B79" s="26" t="s">
        <v>211</v>
      </c>
      <c r="C79" s="26" t="s">
        <v>212</v>
      </c>
      <c r="D79" s="26" t="s">
        <v>160</v>
      </c>
      <c r="E79" s="27">
        <v>500</v>
      </c>
      <c r="F79" s="28">
        <v>2440.4025000000001</v>
      </c>
      <c r="G79" s="29">
        <v>1.155541E-2</v>
      </c>
      <c r="H79" s="17">
        <v>6.1475</v>
      </c>
    </row>
    <row r="80" spans="1:8" ht="25.5" x14ac:dyDescent="0.2">
      <c r="A80" s="25">
        <v>19</v>
      </c>
      <c r="B80" s="26" t="s">
        <v>181</v>
      </c>
      <c r="C80" s="26" t="s">
        <v>182</v>
      </c>
      <c r="D80" s="26" t="s">
        <v>160</v>
      </c>
      <c r="E80" s="27">
        <v>500</v>
      </c>
      <c r="F80" s="28">
        <v>2434.54</v>
      </c>
      <c r="G80" s="29">
        <v>1.152765E-2</v>
      </c>
      <c r="H80" s="17">
        <v>6.1340000000000003</v>
      </c>
    </row>
    <row r="81" spans="1:8" x14ac:dyDescent="0.2">
      <c r="A81" s="25">
        <v>20</v>
      </c>
      <c r="B81" s="26" t="s">
        <v>558</v>
      </c>
      <c r="C81" s="26" t="s">
        <v>559</v>
      </c>
      <c r="D81" s="26" t="s">
        <v>160</v>
      </c>
      <c r="E81" s="27">
        <v>500</v>
      </c>
      <c r="F81" s="28">
        <v>2434.2874999999999</v>
      </c>
      <c r="G81" s="29">
        <v>1.1526460000000001E-2</v>
      </c>
      <c r="H81" s="17">
        <v>6.1200999999999999</v>
      </c>
    </row>
    <row r="82" spans="1:8" x14ac:dyDescent="0.2">
      <c r="A82" s="25">
        <v>21</v>
      </c>
      <c r="B82" s="26" t="s">
        <v>215</v>
      </c>
      <c r="C82" s="26" t="s">
        <v>216</v>
      </c>
      <c r="D82" s="26" t="s">
        <v>160</v>
      </c>
      <c r="E82" s="27">
        <v>500</v>
      </c>
      <c r="F82" s="28">
        <v>2434.1799999999998</v>
      </c>
      <c r="G82" s="29">
        <v>1.152595E-2</v>
      </c>
      <c r="H82" s="17">
        <v>6.0549999999999997</v>
      </c>
    </row>
    <row r="83" spans="1:8" x14ac:dyDescent="0.2">
      <c r="A83" s="25">
        <v>22</v>
      </c>
      <c r="B83" s="26" t="s">
        <v>217</v>
      </c>
      <c r="C83" s="26" t="s">
        <v>218</v>
      </c>
      <c r="D83" s="26" t="s">
        <v>160</v>
      </c>
      <c r="E83" s="27">
        <v>500</v>
      </c>
      <c r="F83" s="28">
        <v>2433.9699999999998</v>
      </c>
      <c r="G83" s="29">
        <v>1.1524950000000001E-2</v>
      </c>
      <c r="H83" s="17">
        <v>6.0750000000000002</v>
      </c>
    </row>
    <row r="84" spans="1:8" ht="25.5" x14ac:dyDescent="0.2">
      <c r="A84" s="25">
        <v>23</v>
      </c>
      <c r="B84" s="26" t="s">
        <v>560</v>
      </c>
      <c r="C84" s="26" t="s">
        <v>561</v>
      </c>
      <c r="D84" s="26" t="s">
        <v>160</v>
      </c>
      <c r="E84" s="27">
        <v>500</v>
      </c>
      <c r="F84" s="28">
        <v>2433.2950000000001</v>
      </c>
      <c r="G84" s="29">
        <v>1.1521760000000001E-2</v>
      </c>
      <c r="H84" s="17">
        <v>6.1386000000000003</v>
      </c>
    </row>
    <row r="85" spans="1:8" x14ac:dyDescent="0.2">
      <c r="A85" s="25">
        <v>24</v>
      </c>
      <c r="B85" s="26" t="s">
        <v>219</v>
      </c>
      <c r="C85" s="26" t="s">
        <v>220</v>
      </c>
      <c r="D85" s="26" t="s">
        <v>160</v>
      </c>
      <c r="E85" s="27">
        <v>500</v>
      </c>
      <c r="F85" s="28">
        <v>2404.4699999999998</v>
      </c>
      <c r="G85" s="29">
        <v>1.1385269999999999E-2</v>
      </c>
      <c r="H85" s="17">
        <v>6.3051000000000004</v>
      </c>
    </row>
    <row r="86" spans="1:8" x14ac:dyDescent="0.2">
      <c r="A86" s="25">
        <v>25</v>
      </c>
      <c r="B86" s="26" t="s">
        <v>562</v>
      </c>
      <c r="C86" s="26" t="s">
        <v>563</v>
      </c>
      <c r="D86" s="26" t="s">
        <v>160</v>
      </c>
      <c r="E86" s="27">
        <v>500</v>
      </c>
      <c r="F86" s="28">
        <v>2400.6975000000002</v>
      </c>
      <c r="G86" s="29">
        <v>1.136741E-2</v>
      </c>
      <c r="H86" s="17">
        <v>6.3975</v>
      </c>
    </row>
    <row r="87" spans="1:8" x14ac:dyDescent="0.2">
      <c r="A87" s="25">
        <v>26</v>
      </c>
      <c r="B87" s="26" t="s">
        <v>189</v>
      </c>
      <c r="C87" s="26" t="s">
        <v>190</v>
      </c>
      <c r="D87" s="26" t="s">
        <v>160</v>
      </c>
      <c r="E87" s="27">
        <v>500</v>
      </c>
      <c r="F87" s="28">
        <v>2357.395</v>
      </c>
      <c r="G87" s="29">
        <v>1.116237E-2</v>
      </c>
      <c r="H87" s="17">
        <v>6.4</v>
      </c>
    </row>
    <row r="88" spans="1:8" ht="25.5" x14ac:dyDescent="0.2">
      <c r="A88" s="25">
        <v>27</v>
      </c>
      <c r="B88" s="26" t="s">
        <v>317</v>
      </c>
      <c r="C88" s="26" t="s">
        <v>318</v>
      </c>
      <c r="D88" s="26" t="s">
        <v>160</v>
      </c>
      <c r="E88" s="27">
        <v>400</v>
      </c>
      <c r="F88" s="28">
        <v>1942.82</v>
      </c>
      <c r="G88" s="29">
        <v>9.1993400000000003E-3</v>
      </c>
      <c r="H88" s="17">
        <v>6.1386000000000003</v>
      </c>
    </row>
    <row r="89" spans="1:8" x14ac:dyDescent="0.2">
      <c r="A89" s="25">
        <v>28</v>
      </c>
      <c r="B89" s="26" t="s">
        <v>227</v>
      </c>
      <c r="C89" s="26" t="s">
        <v>228</v>
      </c>
      <c r="D89" s="26" t="s">
        <v>160</v>
      </c>
      <c r="E89" s="27">
        <v>300</v>
      </c>
      <c r="F89" s="28">
        <v>1468.6095</v>
      </c>
      <c r="G89" s="29">
        <v>6.9539299999999997E-3</v>
      </c>
      <c r="H89" s="17">
        <v>6.0951000000000004</v>
      </c>
    </row>
    <row r="90" spans="1:8" x14ac:dyDescent="0.2">
      <c r="A90" s="25">
        <v>29</v>
      </c>
      <c r="B90" s="26" t="s">
        <v>313</v>
      </c>
      <c r="C90" s="26" t="s">
        <v>314</v>
      </c>
      <c r="D90" s="26" t="s">
        <v>160</v>
      </c>
      <c r="E90" s="27">
        <v>200</v>
      </c>
      <c r="F90" s="28">
        <v>988.76599999999996</v>
      </c>
      <c r="G90" s="29">
        <v>4.6818500000000004E-3</v>
      </c>
      <c r="H90" s="17">
        <v>5.76</v>
      </c>
    </row>
    <row r="91" spans="1:8" x14ac:dyDescent="0.2">
      <c r="A91" s="25">
        <v>30</v>
      </c>
      <c r="B91" s="26" t="s">
        <v>191</v>
      </c>
      <c r="C91" s="26" t="s">
        <v>192</v>
      </c>
      <c r="D91" s="26" t="s">
        <v>160</v>
      </c>
      <c r="E91" s="27">
        <v>100</v>
      </c>
      <c r="F91" s="28">
        <v>485.72500000000002</v>
      </c>
      <c r="G91" s="29">
        <v>2.2999299999999999E-3</v>
      </c>
      <c r="H91" s="17">
        <v>6.0949999999999998</v>
      </c>
    </row>
    <row r="92" spans="1:8" x14ac:dyDescent="0.2">
      <c r="A92" s="18"/>
      <c r="B92" s="18"/>
      <c r="C92" s="19" t="s">
        <v>11</v>
      </c>
      <c r="D92" s="18"/>
      <c r="E92" s="18" t="s">
        <v>12</v>
      </c>
      <c r="F92" s="24">
        <v>100329.0105</v>
      </c>
      <c r="G92" s="21">
        <v>0.47506219</v>
      </c>
      <c r="H92" s="17" t="s">
        <v>12</v>
      </c>
    </row>
    <row r="93" spans="1:8" x14ac:dyDescent="0.2">
      <c r="A93" s="18"/>
      <c r="B93" s="18"/>
      <c r="C93" s="22"/>
      <c r="D93" s="18"/>
      <c r="E93" s="18"/>
      <c r="F93" s="23"/>
      <c r="G93" s="23"/>
      <c r="H93" s="17" t="s">
        <v>12</v>
      </c>
    </row>
    <row r="94" spans="1:8" x14ac:dyDescent="0.2">
      <c r="A94" s="18"/>
      <c r="B94" s="18"/>
      <c r="C94" s="19" t="s">
        <v>106</v>
      </c>
      <c r="D94" s="18"/>
      <c r="E94" s="18"/>
      <c r="F94" s="23"/>
      <c r="G94" s="23"/>
      <c r="H94" s="17" t="s">
        <v>12</v>
      </c>
    </row>
    <row r="95" spans="1:8" ht="25.5" x14ac:dyDescent="0.2">
      <c r="A95" s="25">
        <v>1</v>
      </c>
      <c r="B95" s="26" t="s">
        <v>255</v>
      </c>
      <c r="C95" s="26" t="s">
        <v>256</v>
      </c>
      <c r="D95" s="26" t="s">
        <v>160</v>
      </c>
      <c r="E95" s="27">
        <v>1100</v>
      </c>
      <c r="F95" s="28">
        <v>5363.8090000000002</v>
      </c>
      <c r="G95" s="29">
        <v>2.5397869999999999E-2</v>
      </c>
      <c r="H95" s="17">
        <v>6.8650000000000002</v>
      </c>
    </row>
    <row r="96" spans="1:8" x14ac:dyDescent="0.2">
      <c r="A96" s="25">
        <v>2</v>
      </c>
      <c r="B96" s="26" t="s">
        <v>564</v>
      </c>
      <c r="C96" s="26" t="s">
        <v>565</v>
      </c>
      <c r="D96" s="26" t="s">
        <v>160</v>
      </c>
      <c r="E96" s="27">
        <v>1000</v>
      </c>
      <c r="F96" s="28">
        <v>4846.42</v>
      </c>
      <c r="G96" s="29">
        <v>2.2948010000000001E-2</v>
      </c>
      <c r="H96" s="17">
        <v>6.8849999999999998</v>
      </c>
    </row>
    <row r="97" spans="1:8" x14ac:dyDescent="0.2">
      <c r="A97" s="25">
        <v>3</v>
      </c>
      <c r="B97" s="26" t="s">
        <v>566</v>
      </c>
      <c r="C97" s="26" t="s">
        <v>567</v>
      </c>
      <c r="D97" s="26" t="s">
        <v>160</v>
      </c>
      <c r="E97" s="27">
        <v>1000</v>
      </c>
      <c r="F97" s="28">
        <v>4778.3649999999998</v>
      </c>
      <c r="G97" s="29">
        <v>2.2625760000000002E-2</v>
      </c>
      <c r="H97" s="17">
        <v>6.7450000000000001</v>
      </c>
    </row>
    <row r="98" spans="1:8" x14ac:dyDescent="0.2">
      <c r="A98" s="25">
        <v>4</v>
      </c>
      <c r="B98" s="26" t="s">
        <v>259</v>
      </c>
      <c r="C98" s="26" t="s">
        <v>260</v>
      </c>
      <c r="D98" s="26" t="s">
        <v>160</v>
      </c>
      <c r="E98" s="27">
        <v>700</v>
      </c>
      <c r="F98" s="28">
        <v>3412.6959999999999</v>
      </c>
      <c r="G98" s="29">
        <v>1.6159260000000002E-2</v>
      </c>
      <c r="H98" s="17">
        <v>7.2949999999999999</v>
      </c>
    </row>
    <row r="99" spans="1:8" ht="25.5" x14ac:dyDescent="0.2">
      <c r="A99" s="25">
        <v>5</v>
      </c>
      <c r="B99" s="26" t="s">
        <v>261</v>
      </c>
      <c r="C99" s="26" t="s">
        <v>262</v>
      </c>
      <c r="D99" s="26" t="s">
        <v>160</v>
      </c>
      <c r="E99" s="27">
        <v>600</v>
      </c>
      <c r="F99" s="28">
        <v>2871.24</v>
      </c>
      <c r="G99" s="29">
        <v>1.359544E-2</v>
      </c>
      <c r="H99" s="17">
        <v>7.0250000000000004</v>
      </c>
    </row>
    <row r="100" spans="1:8" x14ac:dyDescent="0.2">
      <c r="A100" s="25">
        <v>6</v>
      </c>
      <c r="B100" s="26" t="s">
        <v>245</v>
      </c>
      <c r="C100" s="26" t="s">
        <v>246</v>
      </c>
      <c r="D100" s="26" t="s">
        <v>160</v>
      </c>
      <c r="E100" s="27">
        <v>500</v>
      </c>
      <c r="F100" s="28">
        <v>2441.9299999999998</v>
      </c>
      <c r="G100" s="29">
        <v>1.1562640000000001E-2</v>
      </c>
      <c r="H100" s="17">
        <v>6.2</v>
      </c>
    </row>
    <row r="101" spans="1:8" x14ac:dyDescent="0.2">
      <c r="A101" s="25">
        <v>7</v>
      </c>
      <c r="B101" s="26" t="s">
        <v>249</v>
      </c>
      <c r="C101" s="26" t="s">
        <v>250</v>
      </c>
      <c r="D101" s="26" t="s">
        <v>160</v>
      </c>
      <c r="E101" s="27">
        <v>500</v>
      </c>
      <c r="F101" s="28">
        <v>2428.6475</v>
      </c>
      <c r="G101" s="29">
        <v>1.149975E-2</v>
      </c>
      <c r="H101" s="17">
        <v>7.2949999999999999</v>
      </c>
    </row>
    <row r="102" spans="1:8" ht="25.5" x14ac:dyDescent="0.2">
      <c r="A102" s="25">
        <v>8</v>
      </c>
      <c r="B102" s="26" t="s">
        <v>568</v>
      </c>
      <c r="C102" s="26" t="s">
        <v>569</v>
      </c>
      <c r="D102" s="26" t="s">
        <v>160</v>
      </c>
      <c r="E102" s="27">
        <v>500</v>
      </c>
      <c r="F102" s="28">
        <v>2390.06</v>
      </c>
      <c r="G102" s="29">
        <v>1.131704E-2</v>
      </c>
      <c r="H102" s="17">
        <v>7.0250000000000004</v>
      </c>
    </row>
    <row r="103" spans="1:8" x14ac:dyDescent="0.2">
      <c r="A103" s="25">
        <v>9</v>
      </c>
      <c r="B103" s="26" t="s">
        <v>239</v>
      </c>
      <c r="C103" s="26" t="s">
        <v>240</v>
      </c>
      <c r="D103" s="26" t="s">
        <v>160</v>
      </c>
      <c r="E103" s="27">
        <v>300</v>
      </c>
      <c r="F103" s="28">
        <v>1477.9124999999999</v>
      </c>
      <c r="G103" s="29">
        <v>6.99798E-3</v>
      </c>
      <c r="H103" s="17">
        <v>6.6524999999999999</v>
      </c>
    </row>
    <row r="104" spans="1:8" x14ac:dyDescent="0.2">
      <c r="A104" s="25">
        <v>10</v>
      </c>
      <c r="B104" s="26" t="s">
        <v>237</v>
      </c>
      <c r="C104" s="26" t="s">
        <v>238</v>
      </c>
      <c r="D104" s="26" t="s">
        <v>160</v>
      </c>
      <c r="E104" s="27">
        <v>200</v>
      </c>
      <c r="F104" s="28">
        <v>972.58299999999997</v>
      </c>
      <c r="G104" s="29">
        <v>4.6052200000000001E-3</v>
      </c>
      <c r="H104" s="17">
        <v>6.7251000000000003</v>
      </c>
    </row>
    <row r="105" spans="1:8" x14ac:dyDescent="0.2">
      <c r="A105" s="18"/>
      <c r="B105" s="18"/>
      <c r="C105" s="19" t="s">
        <v>11</v>
      </c>
      <c r="D105" s="18"/>
      <c r="E105" s="18" t="s">
        <v>12</v>
      </c>
      <c r="F105" s="24">
        <v>30983.663</v>
      </c>
      <c r="G105" s="21">
        <v>0.14670896999999999</v>
      </c>
      <c r="H105" s="17" t="s">
        <v>12</v>
      </c>
    </row>
    <row r="106" spans="1:8" x14ac:dyDescent="0.2">
      <c r="A106" s="18"/>
      <c r="B106" s="18"/>
      <c r="C106" s="22"/>
      <c r="D106" s="18"/>
      <c r="E106" s="18"/>
      <c r="F106" s="23"/>
      <c r="G106" s="23"/>
      <c r="H106" s="17" t="s">
        <v>12</v>
      </c>
    </row>
    <row r="107" spans="1:8" x14ac:dyDescent="0.2">
      <c r="A107" s="18"/>
      <c r="B107" s="18"/>
      <c r="C107" s="19" t="s">
        <v>107</v>
      </c>
      <c r="D107" s="18"/>
      <c r="E107" s="18"/>
      <c r="F107" s="23"/>
      <c r="G107" s="23"/>
      <c r="H107" s="17" t="s">
        <v>12</v>
      </c>
    </row>
    <row r="108" spans="1:8" x14ac:dyDescent="0.2">
      <c r="A108" s="25">
        <v>1</v>
      </c>
      <c r="B108" s="26" t="s">
        <v>263</v>
      </c>
      <c r="C108" s="26" t="s">
        <v>264</v>
      </c>
      <c r="D108" s="26" t="s">
        <v>83</v>
      </c>
      <c r="E108" s="27">
        <v>7500000</v>
      </c>
      <c r="F108" s="28">
        <v>7460.2650000000003</v>
      </c>
      <c r="G108" s="29">
        <v>3.5324670000000002E-2</v>
      </c>
      <c r="H108" s="17">
        <v>5.4</v>
      </c>
    </row>
    <row r="109" spans="1:8" x14ac:dyDescent="0.2">
      <c r="A109" s="25">
        <v>2</v>
      </c>
      <c r="B109" s="26" t="s">
        <v>265</v>
      </c>
      <c r="C109" s="26" t="s">
        <v>266</v>
      </c>
      <c r="D109" s="26" t="s">
        <v>83</v>
      </c>
      <c r="E109" s="27">
        <v>6700000</v>
      </c>
      <c r="F109" s="28">
        <v>6573.9126999999999</v>
      </c>
      <c r="G109" s="29">
        <v>3.1127760000000001E-2</v>
      </c>
      <c r="H109" s="17">
        <v>5.5125000000000002</v>
      </c>
    </row>
    <row r="110" spans="1:8" x14ac:dyDescent="0.2">
      <c r="A110" s="25">
        <v>3</v>
      </c>
      <c r="B110" s="26" t="s">
        <v>570</v>
      </c>
      <c r="C110" s="26" t="s">
        <v>571</v>
      </c>
      <c r="D110" s="26" t="s">
        <v>83</v>
      </c>
      <c r="E110" s="27">
        <v>5000000</v>
      </c>
      <c r="F110" s="28">
        <v>4978.6400000000003</v>
      </c>
      <c r="G110" s="29">
        <v>2.3574069999999999E-2</v>
      </c>
      <c r="H110" s="17">
        <v>5.4</v>
      </c>
    </row>
    <row r="111" spans="1:8" x14ac:dyDescent="0.2">
      <c r="A111" s="25">
        <v>4</v>
      </c>
      <c r="B111" s="26" t="s">
        <v>491</v>
      </c>
      <c r="C111" s="26" t="s">
        <v>492</v>
      </c>
      <c r="D111" s="26" t="s">
        <v>83</v>
      </c>
      <c r="E111" s="27">
        <v>5000000</v>
      </c>
      <c r="F111" s="28">
        <v>4947.835</v>
      </c>
      <c r="G111" s="29">
        <v>2.3428210000000001E-2</v>
      </c>
      <c r="H111" s="17">
        <v>5.42</v>
      </c>
    </row>
    <row r="112" spans="1:8" x14ac:dyDescent="0.2">
      <c r="A112" s="18"/>
      <c r="B112" s="18"/>
      <c r="C112" s="19" t="s">
        <v>11</v>
      </c>
      <c r="D112" s="18"/>
      <c r="E112" s="18" t="s">
        <v>12</v>
      </c>
      <c r="F112" s="24">
        <v>23960.652699999999</v>
      </c>
      <c r="G112" s="21">
        <v>0.11345471</v>
      </c>
      <c r="H112" s="17" t="s">
        <v>12</v>
      </c>
    </row>
    <row r="113" spans="1:17" x14ac:dyDescent="0.2">
      <c r="A113" s="18"/>
      <c r="B113" s="18"/>
      <c r="C113" s="22"/>
      <c r="D113" s="18"/>
      <c r="E113" s="18"/>
      <c r="F113" s="23"/>
      <c r="G113" s="23"/>
      <c r="H113" s="17" t="s">
        <v>12</v>
      </c>
    </row>
    <row r="114" spans="1:17" x14ac:dyDescent="0.2">
      <c r="A114" s="18"/>
      <c r="B114" s="18"/>
      <c r="C114" s="19" t="s">
        <v>108</v>
      </c>
      <c r="D114" s="18"/>
      <c r="E114" s="18"/>
      <c r="F114" s="23"/>
      <c r="G114" s="23"/>
      <c r="H114" s="17" t="s">
        <v>12</v>
      </c>
    </row>
    <row r="115" spans="1:17" x14ac:dyDescent="0.2">
      <c r="A115" s="25">
        <v>1</v>
      </c>
      <c r="B115" s="26"/>
      <c r="C115" s="26" t="s">
        <v>109</v>
      </c>
      <c r="D115" s="26"/>
      <c r="E115" s="30"/>
      <c r="F115" s="28">
        <v>10574.644702961001</v>
      </c>
      <c r="G115" s="29">
        <v>5.0071400000000002E-2</v>
      </c>
      <c r="H115" s="17">
        <v>5.51</v>
      </c>
    </row>
    <row r="116" spans="1:17" x14ac:dyDescent="0.2">
      <c r="A116" s="18"/>
      <c r="B116" s="18"/>
      <c r="C116" s="19" t="s">
        <v>11</v>
      </c>
      <c r="D116" s="18"/>
      <c r="E116" s="18" t="s">
        <v>12</v>
      </c>
      <c r="F116" s="24">
        <v>10574.644702961001</v>
      </c>
      <c r="G116" s="21">
        <v>5.0071400000000002E-2</v>
      </c>
      <c r="H116" s="17" t="s">
        <v>12</v>
      </c>
    </row>
    <row r="117" spans="1:17" x14ac:dyDescent="0.2">
      <c r="A117" s="18"/>
      <c r="B117" s="18"/>
      <c r="C117" s="22"/>
      <c r="D117" s="18"/>
      <c r="E117" s="18"/>
      <c r="F117" s="23"/>
      <c r="G117" s="23"/>
      <c r="H117" s="17" t="s">
        <v>12</v>
      </c>
    </row>
    <row r="118" spans="1:17" x14ac:dyDescent="0.2">
      <c r="A118" s="18"/>
      <c r="B118" s="18"/>
      <c r="C118" s="19" t="s">
        <v>110</v>
      </c>
      <c r="D118" s="18"/>
      <c r="E118" s="18"/>
      <c r="F118" s="24">
        <v>165847.97090296101</v>
      </c>
      <c r="G118" s="21">
        <v>0.78529727000000005</v>
      </c>
      <c r="H118" s="17" t="s">
        <v>12</v>
      </c>
    </row>
    <row r="119" spans="1:17" x14ac:dyDescent="0.2">
      <c r="A119" s="18"/>
      <c r="B119" s="18"/>
      <c r="C119" s="23"/>
      <c r="D119" s="18"/>
      <c r="E119" s="18"/>
      <c r="F119" s="18"/>
      <c r="G119" s="18"/>
      <c r="H119" s="17" t="s">
        <v>12</v>
      </c>
    </row>
    <row r="120" spans="1:17" x14ac:dyDescent="0.2">
      <c r="A120" s="18"/>
      <c r="B120" s="18"/>
      <c r="C120" s="19" t="s">
        <v>111</v>
      </c>
      <c r="D120" s="18"/>
      <c r="E120" s="18"/>
      <c r="F120" s="18"/>
      <c r="G120" s="18"/>
      <c r="H120" s="17" t="s">
        <v>12</v>
      </c>
    </row>
    <row r="121" spans="1:17" x14ac:dyDescent="0.2">
      <c r="A121" s="18"/>
      <c r="B121" s="18"/>
      <c r="C121" s="19" t="s">
        <v>112</v>
      </c>
      <c r="D121" s="18"/>
      <c r="E121" s="18"/>
      <c r="F121" s="18"/>
      <c r="G121" s="18"/>
      <c r="H121" s="17" t="s">
        <v>12</v>
      </c>
    </row>
    <row r="122" spans="1:17" x14ac:dyDescent="0.2">
      <c r="A122" s="18"/>
      <c r="B122" s="18"/>
      <c r="C122" s="19" t="s">
        <v>11</v>
      </c>
      <c r="D122" s="18"/>
      <c r="E122" s="18" t="s">
        <v>12</v>
      </c>
      <c r="F122" s="20" t="s">
        <v>13</v>
      </c>
      <c r="G122" s="21">
        <v>0</v>
      </c>
      <c r="H122" s="17" t="s">
        <v>12</v>
      </c>
    </row>
    <row r="123" spans="1:17" x14ac:dyDescent="0.2">
      <c r="A123" s="15"/>
      <c r="B123" s="15"/>
      <c r="C123" s="31"/>
      <c r="D123" s="15"/>
      <c r="E123" s="15"/>
      <c r="F123" s="32"/>
      <c r="G123" s="32"/>
      <c r="H123" s="17" t="s">
        <v>12</v>
      </c>
    </row>
    <row r="124" spans="1:17" x14ac:dyDescent="0.2">
      <c r="A124" s="15"/>
      <c r="B124" s="15"/>
      <c r="C124" s="16" t="s">
        <v>646</v>
      </c>
      <c r="D124" s="15"/>
      <c r="E124" s="15"/>
      <c r="F124" s="32"/>
      <c r="G124" s="32"/>
      <c r="H124" s="17"/>
      <c r="K124" s="33"/>
      <c r="L124" s="33"/>
      <c r="M124" s="33"/>
      <c r="N124" s="33"/>
      <c r="O124" s="34"/>
      <c r="P124" s="34"/>
      <c r="Q124" s="34"/>
    </row>
    <row r="125" spans="1:17" x14ac:dyDescent="0.2">
      <c r="A125" s="35">
        <v>1</v>
      </c>
      <c r="B125" s="36" t="s">
        <v>113</v>
      </c>
      <c r="C125" s="36" t="s">
        <v>114</v>
      </c>
      <c r="D125" s="36"/>
      <c r="E125" s="37">
        <v>5925.4179999999997</v>
      </c>
      <c r="F125" s="38">
        <v>674.64051065900003</v>
      </c>
      <c r="G125" s="39">
        <v>3.1944500000000002E-3</v>
      </c>
      <c r="H125" s="17"/>
    </row>
    <row r="126" spans="1:17" x14ac:dyDescent="0.2">
      <c r="A126" s="15"/>
      <c r="B126" s="15"/>
      <c r="C126" s="16" t="s">
        <v>11</v>
      </c>
      <c r="D126" s="15"/>
      <c r="E126" s="15" t="s">
        <v>12</v>
      </c>
      <c r="F126" s="40">
        <f>SUM(F125)</f>
        <v>674.64051065900003</v>
      </c>
      <c r="G126" s="41">
        <f>SUM(G125)</f>
        <v>3.1944500000000002E-3</v>
      </c>
      <c r="H126" s="17"/>
    </row>
    <row r="127" spans="1:17" x14ac:dyDescent="0.2">
      <c r="A127" s="18"/>
      <c r="B127" s="18"/>
      <c r="C127" s="22"/>
      <c r="D127" s="18"/>
      <c r="E127" s="18"/>
      <c r="F127" s="23"/>
      <c r="G127" s="23"/>
      <c r="H127" s="17" t="s">
        <v>12</v>
      </c>
    </row>
    <row r="128" spans="1:17" x14ac:dyDescent="0.2">
      <c r="A128" s="18"/>
      <c r="B128" s="18"/>
      <c r="C128" s="19" t="s">
        <v>115</v>
      </c>
      <c r="D128" s="18"/>
      <c r="E128" s="18"/>
      <c r="F128" s="18"/>
      <c r="G128" s="18"/>
      <c r="H128" s="17" t="s">
        <v>12</v>
      </c>
    </row>
    <row r="129" spans="1:9" x14ac:dyDescent="0.2">
      <c r="A129" s="18"/>
      <c r="B129" s="18"/>
      <c r="C129" s="19" t="s">
        <v>116</v>
      </c>
      <c r="D129" s="18"/>
      <c r="E129" s="18"/>
      <c r="F129" s="18"/>
      <c r="G129" s="18"/>
      <c r="H129" s="17" t="s">
        <v>12</v>
      </c>
    </row>
    <row r="130" spans="1:9" x14ac:dyDescent="0.2">
      <c r="A130" s="18"/>
      <c r="B130" s="18"/>
      <c r="C130" s="19" t="s">
        <v>11</v>
      </c>
      <c r="D130" s="18"/>
      <c r="E130" s="18" t="s">
        <v>12</v>
      </c>
      <c r="F130" s="20" t="s">
        <v>13</v>
      </c>
      <c r="G130" s="21">
        <v>0</v>
      </c>
      <c r="H130" s="17" t="s">
        <v>12</v>
      </c>
    </row>
    <row r="131" spans="1:9" x14ac:dyDescent="0.2">
      <c r="A131" s="18"/>
      <c r="B131" s="18"/>
      <c r="C131" s="22"/>
      <c r="D131" s="18"/>
      <c r="E131" s="18"/>
      <c r="F131" s="23"/>
      <c r="G131" s="23"/>
      <c r="H131" s="17" t="s">
        <v>12</v>
      </c>
    </row>
    <row r="132" spans="1:9" x14ac:dyDescent="0.2">
      <c r="A132" s="18"/>
      <c r="B132" s="18"/>
      <c r="C132" s="19" t="s">
        <v>117</v>
      </c>
      <c r="D132" s="18"/>
      <c r="E132" s="18"/>
      <c r="F132" s="23"/>
      <c r="G132" s="23"/>
      <c r="H132" s="17" t="s">
        <v>12</v>
      </c>
    </row>
    <row r="133" spans="1:9" x14ac:dyDescent="0.2">
      <c r="A133" s="18"/>
      <c r="B133" s="18"/>
      <c r="C133" s="19" t="s">
        <v>11</v>
      </c>
      <c r="D133" s="18"/>
      <c r="E133" s="18" t="s">
        <v>12</v>
      </c>
      <c r="F133" s="20" t="s">
        <v>13</v>
      </c>
      <c r="G133" s="21">
        <v>0</v>
      </c>
      <c r="H133" s="17" t="s">
        <v>12</v>
      </c>
    </row>
    <row r="134" spans="1:9" x14ac:dyDescent="0.2">
      <c r="A134" s="15"/>
      <c r="B134" s="15"/>
      <c r="C134" s="31"/>
      <c r="D134" s="15"/>
      <c r="E134" s="15"/>
      <c r="F134" s="32"/>
      <c r="G134" s="32"/>
      <c r="H134" s="109" t="s">
        <v>12</v>
      </c>
      <c r="I134" s="110"/>
    </row>
    <row r="135" spans="1:9" x14ac:dyDescent="0.2">
      <c r="A135" s="111"/>
      <c r="B135" s="111"/>
      <c r="C135" s="112" t="s">
        <v>726</v>
      </c>
      <c r="D135" s="113"/>
      <c r="E135" s="114"/>
      <c r="F135" s="114"/>
      <c r="G135" s="113"/>
      <c r="H135" s="114"/>
      <c r="I135" s="110"/>
    </row>
    <row r="136" spans="1:9" ht="25.5" x14ac:dyDescent="0.2">
      <c r="A136" s="35"/>
      <c r="B136" s="36"/>
      <c r="C136" s="36" t="s">
        <v>727</v>
      </c>
      <c r="D136" s="36"/>
      <c r="E136" s="80">
        <v>2500000</v>
      </c>
      <c r="F136" s="38">
        <f>-314250/10^5</f>
        <v>-3.1425000000000001</v>
      </c>
      <c r="G136" s="39" t="s">
        <v>728</v>
      </c>
      <c r="H136" s="17"/>
    </row>
    <row r="137" spans="1:9" ht="25.5" x14ac:dyDescent="0.2">
      <c r="A137" s="35"/>
      <c r="B137" s="36"/>
      <c r="C137" s="36" t="s">
        <v>729</v>
      </c>
      <c r="D137" s="36"/>
      <c r="E137" s="80">
        <v>2500000</v>
      </c>
      <c r="F137" s="38">
        <f>-627500/10^5</f>
        <v>-6.2750000000000004</v>
      </c>
      <c r="G137" s="39" t="s">
        <v>728</v>
      </c>
      <c r="H137" s="17"/>
    </row>
    <row r="138" spans="1:9" ht="25.5" x14ac:dyDescent="0.2">
      <c r="A138" s="35"/>
      <c r="B138" s="36"/>
      <c r="C138" s="36" t="s">
        <v>730</v>
      </c>
      <c r="D138" s="36"/>
      <c r="E138" s="80">
        <v>2500000</v>
      </c>
      <c r="F138" s="38">
        <f>-577500/10^5</f>
        <v>-5.7750000000000004</v>
      </c>
      <c r="G138" s="39" t="s">
        <v>728</v>
      </c>
      <c r="H138" s="17"/>
    </row>
    <row r="139" spans="1:9" ht="25.5" x14ac:dyDescent="0.2">
      <c r="A139" s="35"/>
      <c r="B139" s="36"/>
      <c r="C139" s="36" t="s">
        <v>731</v>
      </c>
      <c r="D139" s="36"/>
      <c r="E139" s="80">
        <v>2500000</v>
      </c>
      <c r="F139" s="38">
        <f>-25250/10^5</f>
        <v>-0.2525</v>
      </c>
      <c r="G139" s="39" t="s">
        <v>728</v>
      </c>
      <c r="H139" s="17"/>
    </row>
    <row r="140" spans="1:9" x14ac:dyDescent="0.2">
      <c r="A140" s="15"/>
      <c r="B140" s="36"/>
      <c r="C140" s="36"/>
      <c r="D140" s="16"/>
      <c r="E140" s="15"/>
      <c r="F140" s="36"/>
      <c r="G140" s="115"/>
      <c r="H140" s="17" t="s">
        <v>12</v>
      </c>
    </row>
    <row r="141" spans="1:9" x14ac:dyDescent="0.2">
      <c r="A141" s="30"/>
      <c r="B141" s="26"/>
      <c r="C141" s="26" t="s">
        <v>118</v>
      </c>
      <c r="D141" s="26"/>
      <c r="E141" s="30"/>
      <c r="F141" s="28">
        <f>-17145.27822978+2500+2500+2500+2500</f>
        <v>-7145.2782297800004</v>
      </c>
      <c r="G141" s="29">
        <f>F141/F142</f>
        <v>-3.3833197892928442E-2</v>
      </c>
      <c r="H141" s="17" t="s">
        <v>12</v>
      </c>
    </row>
    <row r="142" spans="1:9" x14ac:dyDescent="0.2">
      <c r="A142" s="22"/>
      <c r="B142" s="22"/>
      <c r="C142" s="19" t="s">
        <v>119</v>
      </c>
      <c r="D142" s="23"/>
      <c r="E142" s="23"/>
      <c r="F142" s="24">
        <f>F141+F139+F138+F137+F136+F126+F118+F58+F24</f>
        <v>211191.33498384</v>
      </c>
      <c r="G142" s="42">
        <f>G141+G126+G118+G58+G24-0.0001</f>
        <v>0.99997319210707158</v>
      </c>
      <c r="H142" s="17" t="s">
        <v>12</v>
      </c>
    </row>
    <row r="143" spans="1:9" x14ac:dyDescent="0.2">
      <c r="A143" s="43"/>
      <c r="B143" s="43"/>
      <c r="C143" s="43"/>
      <c r="D143" s="44"/>
      <c r="E143" s="44"/>
      <c r="F143" s="44"/>
      <c r="G143" s="44"/>
    </row>
    <row r="144" spans="1:9" x14ac:dyDescent="0.2">
      <c r="A144" s="45"/>
      <c r="B144" s="153" t="s">
        <v>647</v>
      </c>
      <c r="C144" s="153"/>
      <c r="D144" s="153"/>
      <c r="E144" s="153"/>
      <c r="F144" s="153"/>
      <c r="G144" s="153"/>
      <c r="H144" s="153"/>
    </row>
    <row r="145" spans="1:9" x14ac:dyDescent="0.2">
      <c r="A145" s="45"/>
      <c r="B145" s="153" t="s">
        <v>648</v>
      </c>
      <c r="C145" s="153"/>
      <c r="D145" s="153"/>
      <c r="E145" s="153"/>
      <c r="F145" s="153"/>
      <c r="G145" s="153"/>
      <c r="H145" s="153"/>
    </row>
    <row r="146" spans="1:9" x14ac:dyDescent="0.2">
      <c r="A146" s="45"/>
      <c r="B146" s="153" t="s">
        <v>649</v>
      </c>
      <c r="C146" s="153"/>
      <c r="D146" s="153"/>
      <c r="E146" s="153"/>
      <c r="F146" s="153"/>
      <c r="G146" s="153"/>
      <c r="H146" s="153"/>
    </row>
    <row r="147" spans="1:9" ht="66" customHeight="1" x14ac:dyDescent="0.2">
      <c r="A147" s="45"/>
      <c r="B147" s="197" t="s">
        <v>732</v>
      </c>
      <c r="C147" s="197"/>
      <c r="D147" s="197"/>
      <c r="E147" s="197"/>
      <c r="F147" s="197"/>
      <c r="G147" s="197"/>
      <c r="H147" s="197"/>
      <c r="I147" s="110"/>
    </row>
    <row r="148" spans="1:9" x14ac:dyDescent="0.2">
      <c r="A148" s="45"/>
      <c r="B148" s="45"/>
      <c r="C148" s="45"/>
      <c r="D148" s="47"/>
      <c r="E148" s="47"/>
      <c r="F148" s="47"/>
      <c r="G148" s="47"/>
    </row>
    <row r="149" spans="1:9" x14ac:dyDescent="0.2">
      <c r="A149" s="45"/>
      <c r="B149" s="154" t="s">
        <v>120</v>
      </c>
      <c r="C149" s="155"/>
      <c r="D149" s="156"/>
      <c r="E149" s="48"/>
      <c r="F149" s="47"/>
      <c r="G149" s="47"/>
    </row>
    <row r="150" spans="1:9" ht="27" customHeight="1" x14ac:dyDescent="0.2">
      <c r="A150" s="45"/>
      <c r="B150" s="148" t="s">
        <v>121</v>
      </c>
      <c r="C150" s="149"/>
      <c r="D150" s="116" t="s">
        <v>733</v>
      </c>
      <c r="E150" s="48"/>
      <c r="F150" s="47"/>
      <c r="G150" s="47"/>
    </row>
    <row r="151" spans="1:9" x14ac:dyDescent="0.2">
      <c r="A151" s="45"/>
      <c r="B151" s="148" t="s">
        <v>123</v>
      </c>
      <c r="C151" s="149"/>
      <c r="D151" s="16" t="s">
        <v>122</v>
      </c>
      <c r="E151" s="48"/>
      <c r="F151" s="47"/>
      <c r="G151" s="47"/>
    </row>
    <row r="152" spans="1:9" x14ac:dyDescent="0.2">
      <c r="A152" s="45"/>
      <c r="B152" s="148" t="s">
        <v>124</v>
      </c>
      <c r="C152" s="149"/>
      <c r="D152" s="32" t="s">
        <v>12</v>
      </c>
      <c r="E152" s="48"/>
      <c r="F152" s="47"/>
      <c r="G152" s="47"/>
    </row>
    <row r="153" spans="1:9" x14ac:dyDescent="0.2">
      <c r="A153" s="49"/>
      <c r="B153" s="50" t="s">
        <v>12</v>
      </c>
      <c r="C153" s="50" t="s">
        <v>650</v>
      </c>
      <c r="D153" s="50" t="s">
        <v>125</v>
      </c>
      <c r="E153" s="49"/>
      <c r="F153" s="49"/>
      <c r="G153" s="49"/>
    </row>
    <row r="154" spans="1:9" x14ac:dyDescent="0.2">
      <c r="A154" s="51"/>
      <c r="B154" s="52" t="s">
        <v>126</v>
      </c>
      <c r="C154" s="53">
        <v>45900</v>
      </c>
      <c r="D154" s="53">
        <v>45930</v>
      </c>
      <c r="E154" s="51"/>
      <c r="F154" s="51"/>
      <c r="G154" s="51"/>
    </row>
    <row r="155" spans="1:9" x14ac:dyDescent="0.2">
      <c r="A155" s="58"/>
      <c r="B155" s="36" t="s">
        <v>127</v>
      </c>
      <c r="C155" s="74">
        <v>2962.7919999999999</v>
      </c>
      <c r="D155" s="75">
        <v>2977.5754999999999</v>
      </c>
      <c r="E155" s="58"/>
      <c r="F155" s="58"/>
      <c r="G155" s="58"/>
    </row>
    <row r="156" spans="1:9" ht="25.5" x14ac:dyDescent="0.2">
      <c r="A156" s="58"/>
      <c r="B156" s="36" t="s">
        <v>773</v>
      </c>
      <c r="C156" s="74">
        <v>1082.7634</v>
      </c>
      <c r="D156" s="75">
        <v>1088.1670999999999</v>
      </c>
      <c r="E156" s="58"/>
      <c r="F156" s="58"/>
      <c r="G156" s="58"/>
    </row>
    <row r="157" spans="1:9" x14ac:dyDescent="0.2">
      <c r="A157" s="58"/>
      <c r="B157" s="36" t="s">
        <v>128</v>
      </c>
      <c r="C157" s="74">
        <v>2710.6736000000001</v>
      </c>
      <c r="D157" s="75">
        <v>2721.4018999999998</v>
      </c>
      <c r="E157" s="58"/>
      <c r="F157" s="58"/>
      <c r="G157" s="58"/>
    </row>
    <row r="158" spans="1:9" ht="25.5" x14ac:dyDescent="0.2">
      <c r="A158" s="58"/>
      <c r="B158" s="36" t="s">
        <v>774</v>
      </c>
      <c r="C158" s="74">
        <v>1075.0833</v>
      </c>
      <c r="D158" s="75">
        <v>1079.3381999999999</v>
      </c>
      <c r="E158" s="58"/>
      <c r="F158" s="58"/>
      <c r="G158" s="58"/>
    </row>
    <row r="159" spans="1:9" x14ac:dyDescent="0.2">
      <c r="A159" s="58"/>
      <c r="B159" s="58"/>
      <c r="C159" s="58"/>
      <c r="D159" s="58"/>
      <c r="E159" s="58"/>
      <c r="F159" s="58"/>
      <c r="G159" s="58"/>
    </row>
    <row r="160" spans="1:9" x14ac:dyDescent="0.2">
      <c r="A160" s="58"/>
      <c r="B160" s="144" t="s">
        <v>651</v>
      </c>
      <c r="C160" s="145"/>
      <c r="D160" s="19" t="s">
        <v>122</v>
      </c>
      <c r="E160" s="58"/>
      <c r="F160" s="58"/>
      <c r="G160" s="58"/>
    </row>
    <row r="161" spans="1:15" x14ac:dyDescent="0.2">
      <c r="A161" s="58"/>
      <c r="B161" s="63"/>
      <c r="C161" s="63"/>
      <c r="D161" s="63"/>
      <c r="E161" s="58"/>
      <c r="F161" s="58"/>
      <c r="G161" s="58"/>
    </row>
    <row r="162" spans="1:15" x14ac:dyDescent="0.2">
      <c r="A162" s="49"/>
      <c r="B162" s="148" t="s">
        <v>129</v>
      </c>
      <c r="C162" s="149"/>
      <c r="D162" s="116" t="s">
        <v>668</v>
      </c>
      <c r="E162" s="62"/>
      <c r="F162" s="49"/>
      <c r="G162" s="49"/>
      <c r="I162" s="110"/>
    </row>
    <row r="163" spans="1:15" x14ac:dyDescent="0.2">
      <c r="A163" s="49"/>
      <c r="B163" s="148" t="s">
        <v>130</v>
      </c>
      <c r="C163" s="149"/>
      <c r="D163" s="16" t="s">
        <v>122</v>
      </c>
      <c r="E163" s="62"/>
      <c r="F163" s="49"/>
      <c r="G163" s="49"/>
      <c r="I163" s="110"/>
    </row>
    <row r="164" spans="1:15" x14ac:dyDescent="0.2">
      <c r="A164" s="49"/>
      <c r="B164" s="148" t="s">
        <v>652</v>
      </c>
      <c r="C164" s="149"/>
      <c r="D164" s="16" t="s">
        <v>122</v>
      </c>
      <c r="E164" s="62"/>
      <c r="F164" s="49"/>
      <c r="G164" s="49"/>
      <c r="I164" s="110"/>
      <c r="J164" s="14"/>
    </row>
    <row r="165" spans="1:15" ht="12.75" customHeight="1" x14ac:dyDescent="0.2">
      <c r="A165" s="63"/>
      <c r="B165" s="63"/>
      <c r="C165" s="63"/>
      <c r="D165" s="63"/>
      <c r="E165" s="63"/>
      <c r="F165" s="63"/>
      <c r="G165" s="63"/>
      <c r="I165" s="110"/>
      <c r="J165" s="14"/>
    </row>
    <row r="166" spans="1:15" ht="13.5" x14ac:dyDescent="0.25">
      <c r="A166" s="63"/>
      <c r="B166" s="117" t="s">
        <v>769</v>
      </c>
      <c r="C166" s="63"/>
      <c r="D166" s="63"/>
      <c r="E166" s="63"/>
      <c r="F166" s="63"/>
      <c r="G166" s="63"/>
      <c r="H166" s="63"/>
      <c r="I166" s="110"/>
      <c r="J166" s="14"/>
    </row>
    <row r="167" spans="1:15" s="14" customFormat="1" ht="51" x14ac:dyDescent="0.2">
      <c r="A167" s="118"/>
      <c r="B167" s="119" t="s">
        <v>734</v>
      </c>
      <c r="C167" s="119" t="s">
        <v>735</v>
      </c>
      <c r="D167" s="120" t="s">
        <v>736</v>
      </c>
      <c r="E167" s="120" t="s">
        <v>737</v>
      </c>
      <c r="F167" s="119" t="s">
        <v>738</v>
      </c>
      <c r="G167" s="119" t="s">
        <v>739</v>
      </c>
      <c r="H167" s="119" t="s">
        <v>8</v>
      </c>
      <c r="I167" s="121"/>
    </row>
    <row r="168" spans="1:15" s="70" customFormat="1" x14ac:dyDescent="0.2">
      <c r="A168" s="122"/>
      <c r="B168" s="123" t="s">
        <v>740</v>
      </c>
      <c r="C168" s="123" t="s">
        <v>741</v>
      </c>
      <c r="D168" s="124" t="s">
        <v>742</v>
      </c>
      <c r="E168" s="125" t="s">
        <v>743</v>
      </c>
      <c r="F168" s="126">
        <v>2500</v>
      </c>
      <c r="G168" s="127">
        <v>46002</v>
      </c>
      <c r="H168" s="128">
        <f>F168/$F$142</f>
        <v>1.1837606879994843E-2</v>
      </c>
      <c r="I168" s="129"/>
      <c r="J168" s="14"/>
    </row>
    <row r="169" spans="1:15" s="70" customFormat="1" x14ac:dyDescent="0.2">
      <c r="A169" s="122"/>
      <c r="B169" s="123" t="s">
        <v>740</v>
      </c>
      <c r="C169" s="123" t="s">
        <v>744</v>
      </c>
      <c r="D169" s="124" t="s">
        <v>742</v>
      </c>
      <c r="E169" s="125" t="s">
        <v>743</v>
      </c>
      <c r="F169" s="126">
        <v>2500</v>
      </c>
      <c r="G169" s="127">
        <v>46087</v>
      </c>
      <c r="H169" s="128">
        <f>F169/$F$142</f>
        <v>1.1837606879994843E-2</v>
      </c>
      <c r="I169" s="129"/>
      <c r="J169" s="14"/>
    </row>
    <row r="170" spans="1:15" s="70" customFormat="1" x14ac:dyDescent="0.2">
      <c r="A170" s="122"/>
      <c r="B170" s="123" t="s">
        <v>740</v>
      </c>
      <c r="C170" s="123" t="s">
        <v>745</v>
      </c>
      <c r="D170" s="124" t="s">
        <v>742</v>
      </c>
      <c r="E170" s="125" t="s">
        <v>743</v>
      </c>
      <c r="F170" s="126">
        <v>2500</v>
      </c>
      <c r="G170" s="127">
        <v>46101</v>
      </c>
      <c r="H170" s="128">
        <f>F170/$F$142</f>
        <v>1.1837606879994843E-2</v>
      </c>
      <c r="I170" s="129"/>
      <c r="J170" s="14"/>
    </row>
    <row r="171" spans="1:15" s="70" customFormat="1" x14ac:dyDescent="0.2">
      <c r="A171" s="122"/>
      <c r="B171" s="123" t="s">
        <v>740</v>
      </c>
      <c r="C171" s="123" t="s">
        <v>745</v>
      </c>
      <c r="D171" s="124" t="s">
        <v>742</v>
      </c>
      <c r="E171" s="125" t="s">
        <v>743</v>
      </c>
      <c r="F171" s="126">
        <v>2500</v>
      </c>
      <c r="G171" s="127">
        <v>46168</v>
      </c>
      <c r="H171" s="128">
        <f>F171/$F$142</f>
        <v>1.1837606879994843E-2</v>
      </c>
      <c r="I171" s="129"/>
      <c r="J171" s="14"/>
    </row>
    <row r="172" spans="1:15" s="73" customFormat="1" x14ac:dyDescent="0.2">
      <c r="A172" s="63"/>
      <c r="B172" s="63"/>
      <c r="C172" s="63"/>
      <c r="D172" s="63"/>
      <c r="E172" s="63"/>
      <c r="F172" s="63"/>
      <c r="G172" s="63"/>
      <c r="H172"/>
      <c r="I172" s="130"/>
      <c r="J172" s="131"/>
      <c r="K172" s="131"/>
      <c r="L172" s="131"/>
      <c r="M172" s="131"/>
      <c r="N172" s="131"/>
      <c r="O172" s="131"/>
    </row>
    <row r="173" spans="1:15" x14ac:dyDescent="0.2">
      <c r="A173" s="64"/>
      <c r="B173" s="132" t="s">
        <v>770</v>
      </c>
      <c r="C173" s="132"/>
      <c r="D173" s="132"/>
      <c r="E173" s="132"/>
      <c r="F173" s="132"/>
      <c r="G173" s="132"/>
      <c r="H173" s="64"/>
      <c r="I173" s="110"/>
      <c r="J173" s="14"/>
    </row>
    <row r="174" spans="1:15" ht="13.5" customHeight="1" x14ac:dyDescent="0.2">
      <c r="B174" s="174" t="s">
        <v>670</v>
      </c>
      <c r="C174" s="174" t="s">
        <v>671</v>
      </c>
      <c r="D174" s="177" t="s">
        <v>681</v>
      </c>
      <c r="E174" s="178"/>
      <c r="F174" s="179"/>
      <c r="G174" s="180" t="s">
        <v>689</v>
      </c>
      <c r="H174" s="181"/>
      <c r="I174" s="182"/>
      <c r="J174" s="33"/>
      <c r="K174" s="33"/>
      <c r="L174" s="33"/>
      <c r="M174" s="33"/>
      <c r="N174" s="33"/>
      <c r="O174" s="33"/>
    </row>
    <row r="175" spans="1:15" ht="46.5" customHeight="1" x14ac:dyDescent="0.2">
      <c r="B175" s="175"/>
      <c r="C175" s="175"/>
      <c r="D175" s="172" t="s">
        <v>690</v>
      </c>
      <c r="E175" s="172" t="s">
        <v>691</v>
      </c>
      <c r="F175" s="172" t="s">
        <v>692</v>
      </c>
      <c r="G175" s="183" t="s">
        <v>708</v>
      </c>
      <c r="H175" s="184"/>
      <c r="I175" s="172" t="s">
        <v>694</v>
      </c>
      <c r="J175" s="33"/>
      <c r="K175" s="33"/>
      <c r="L175" s="33"/>
      <c r="M175" s="33"/>
      <c r="N175" s="33"/>
      <c r="O175" s="33"/>
    </row>
    <row r="176" spans="1:15" ht="21" customHeight="1" x14ac:dyDescent="0.2">
      <c r="B176" s="176"/>
      <c r="C176" s="176"/>
      <c r="D176" s="173"/>
      <c r="E176" s="173"/>
      <c r="F176" s="173"/>
      <c r="G176" s="84" t="s">
        <v>695</v>
      </c>
      <c r="H176" s="84" t="s">
        <v>696</v>
      </c>
      <c r="I176" s="173"/>
      <c r="J176" s="33"/>
      <c r="K176" s="33"/>
      <c r="L176" s="33"/>
      <c r="M176" s="33"/>
      <c r="N176" s="33"/>
      <c r="O176" s="33"/>
    </row>
    <row r="177" spans="2:16" ht="13.5" x14ac:dyDescent="0.25">
      <c r="B177" s="88" t="s">
        <v>697</v>
      </c>
      <c r="C177" s="87" t="s">
        <v>698</v>
      </c>
      <c r="D177" s="133">
        <v>488.84800000000001</v>
      </c>
      <c r="E177" s="10">
        <v>11.151999999999999</v>
      </c>
      <c r="F177" s="134">
        <f>D177+E177</f>
        <v>500</v>
      </c>
      <c r="G177" s="8">
        <v>21.175720568999996</v>
      </c>
      <c r="H177" s="8">
        <v>13.34</v>
      </c>
      <c r="I177" s="8">
        <f>G177+H177</f>
        <v>34.515720568999996</v>
      </c>
      <c r="J177" s="33"/>
      <c r="K177" s="33"/>
      <c r="L177" s="33"/>
      <c r="M177" s="33"/>
      <c r="N177" s="33"/>
      <c r="O177" s="33"/>
    </row>
    <row r="178" spans="2:16" ht="6.75" customHeight="1" x14ac:dyDescent="0.25">
      <c r="B178" s="135"/>
      <c r="C178" s="136"/>
      <c r="D178" s="137"/>
      <c r="E178" s="11"/>
      <c r="F178" s="138"/>
      <c r="G178" s="9"/>
      <c r="H178" s="9"/>
      <c r="I178" s="9"/>
      <c r="J178" s="33"/>
      <c r="K178" s="33"/>
      <c r="L178" s="33"/>
      <c r="M178" s="33"/>
      <c r="N178" s="33"/>
      <c r="O178" s="33"/>
    </row>
    <row r="179" spans="2:16" ht="51" customHeight="1" x14ac:dyDescent="0.2">
      <c r="B179" s="171" t="s">
        <v>699</v>
      </c>
      <c r="C179" s="171"/>
      <c r="D179" s="171"/>
      <c r="E179" s="171"/>
      <c r="F179" s="171"/>
      <c r="G179" s="171"/>
      <c r="H179" s="171"/>
      <c r="I179" s="171"/>
      <c r="J179" s="139"/>
      <c r="K179" s="33"/>
      <c r="L179" s="33"/>
      <c r="M179" s="33"/>
      <c r="N179" s="33"/>
      <c r="O179" s="33"/>
    </row>
    <row r="180" spans="2:16" ht="13.5" x14ac:dyDescent="0.25">
      <c r="B180" s="93" t="s">
        <v>700</v>
      </c>
      <c r="I180" s="33"/>
      <c r="J180" s="14"/>
      <c r="K180" s="33"/>
      <c r="L180" s="33"/>
      <c r="M180" s="33"/>
      <c r="N180" s="33"/>
      <c r="O180" s="33"/>
      <c r="P180" s="33"/>
    </row>
    <row r="181" spans="2:16" ht="7.5" customHeight="1" x14ac:dyDescent="0.2">
      <c r="B181" s="94"/>
      <c r="J181" s="14"/>
      <c r="K181" s="33"/>
      <c r="L181" s="33"/>
      <c r="M181" s="33"/>
      <c r="N181" s="33"/>
      <c r="O181" s="33"/>
    </row>
    <row r="182" spans="2:16" x14ac:dyDescent="0.2">
      <c r="B182" s="94" t="s">
        <v>704</v>
      </c>
      <c r="J182" s="14"/>
      <c r="K182" s="33"/>
      <c r="L182" s="33"/>
      <c r="M182" s="33"/>
      <c r="N182" s="33"/>
      <c r="O182" s="33"/>
    </row>
    <row r="183" spans="2:16" x14ac:dyDescent="0.2">
      <c r="B183" s="94"/>
      <c r="J183" s="14"/>
      <c r="K183" s="33"/>
      <c r="L183" s="33"/>
      <c r="M183" s="33"/>
      <c r="N183" s="33"/>
      <c r="O183" s="33"/>
    </row>
    <row r="184" spans="2:16" x14ac:dyDescent="0.2">
      <c r="B184" s="94" t="s">
        <v>776</v>
      </c>
      <c r="J184" s="14"/>
      <c r="K184" s="33"/>
      <c r="L184" s="33"/>
      <c r="M184" s="33"/>
      <c r="N184" s="33"/>
      <c r="O184" s="33"/>
    </row>
    <row r="185" spans="2:16" x14ac:dyDescent="0.2">
      <c r="B185" s="94"/>
      <c r="J185" s="14"/>
      <c r="K185" s="33"/>
      <c r="L185" s="33"/>
      <c r="M185" s="33"/>
      <c r="N185" s="33"/>
      <c r="O185" s="33"/>
    </row>
    <row r="186" spans="2:16" x14ac:dyDescent="0.2">
      <c r="B186" s="94" t="s">
        <v>777</v>
      </c>
      <c r="J186" s="14"/>
    </row>
    <row r="187" spans="2:16" s="64" customFormat="1" x14ac:dyDescent="0.2">
      <c r="I187" s="110"/>
      <c r="J187" s="14"/>
      <c r="K187" s="33"/>
      <c r="L187" s="33"/>
      <c r="M187" s="33"/>
      <c r="N187" s="33"/>
      <c r="O187" s="70"/>
    </row>
    <row r="188" spans="2:16" s="64" customFormat="1" x14ac:dyDescent="0.2">
      <c r="B188" s="150" t="s">
        <v>653</v>
      </c>
      <c r="C188" s="151"/>
      <c r="D188" s="152"/>
      <c r="I188" s="110"/>
      <c r="J188" s="14"/>
      <c r="K188" s="33"/>
      <c r="L188" s="33"/>
      <c r="M188" s="33"/>
      <c r="N188" s="33"/>
      <c r="O188" s="70"/>
    </row>
    <row r="189" spans="2:16" s="64" customFormat="1" ht="25.5" x14ac:dyDescent="0.2">
      <c r="B189" s="146" t="s">
        <v>654</v>
      </c>
      <c r="C189" s="146"/>
      <c r="D189" s="65" t="s">
        <v>523</v>
      </c>
      <c r="I189" s="110"/>
      <c r="J189" s="14"/>
      <c r="K189" s="33"/>
      <c r="L189" s="33"/>
      <c r="M189" s="33"/>
      <c r="N189" s="33"/>
      <c r="O189" s="70"/>
    </row>
    <row r="190" spans="2:16" s="64" customFormat="1" x14ac:dyDescent="0.2">
      <c r="B190" s="147" t="s">
        <v>655</v>
      </c>
      <c r="C190" s="147"/>
      <c r="D190" s="66"/>
      <c r="I190" s="110"/>
      <c r="J190" s="14"/>
      <c r="K190" s="33"/>
      <c r="L190" s="33"/>
      <c r="M190" s="33"/>
      <c r="N190" s="33"/>
      <c r="O190" s="70"/>
    </row>
    <row r="191" spans="2:16" s="64" customFormat="1" x14ac:dyDescent="0.2">
      <c r="B191" s="147"/>
      <c r="C191" s="147"/>
      <c r="D191" s="67"/>
      <c r="I191" s="110"/>
      <c r="J191" s="14"/>
      <c r="K191" s="33"/>
      <c r="L191" s="33"/>
      <c r="M191" s="33"/>
      <c r="N191" s="33"/>
      <c r="O191" s="70"/>
    </row>
    <row r="192" spans="2:16" s="64" customFormat="1" x14ac:dyDescent="0.2">
      <c r="B192" s="147" t="s">
        <v>656</v>
      </c>
      <c r="C192" s="147"/>
      <c r="D192" s="68">
        <v>6.298414319619388</v>
      </c>
      <c r="I192" s="110"/>
      <c r="J192" s="14"/>
      <c r="K192" s="33"/>
      <c r="L192" s="33"/>
      <c r="M192" s="33"/>
      <c r="N192" s="33"/>
      <c r="O192" s="70"/>
    </row>
    <row r="193" spans="1:17" s="64" customFormat="1" x14ac:dyDescent="0.2">
      <c r="B193" s="147"/>
      <c r="C193" s="147"/>
      <c r="D193" s="67"/>
      <c r="I193" s="110"/>
      <c r="J193" s="14"/>
      <c r="K193" s="33"/>
      <c r="L193" s="33"/>
      <c r="M193" s="33"/>
      <c r="N193" s="33"/>
      <c r="O193" s="70"/>
    </row>
    <row r="194" spans="1:17" s="64" customFormat="1" x14ac:dyDescent="0.2">
      <c r="B194" s="147" t="s">
        <v>657</v>
      </c>
      <c r="C194" s="147"/>
      <c r="D194" s="68">
        <v>0.51284244033373838</v>
      </c>
      <c r="I194" s="110"/>
      <c r="J194" s="14"/>
      <c r="K194" s="33"/>
      <c r="L194" s="33"/>
      <c r="M194" s="33"/>
      <c r="N194" s="33"/>
      <c r="O194" s="70"/>
    </row>
    <row r="195" spans="1:17" s="64" customFormat="1" x14ac:dyDescent="0.2">
      <c r="B195" s="147" t="s">
        <v>658</v>
      </c>
      <c r="C195" s="147"/>
      <c r="D195" s="68">
        <v>0.52179695580424446</v>
      </c>
      <c r="I195" s="110"/>
      <c r="J195" s="14"/>
      <c r="K195" s="33"/>
      <c r="L195" s="33"/>
      <c r="M195" s="33"/>
      <c r="N195" s="33"/>
      <c r="O195" s="70"/>
    </row>
    <row r="196" spans="1:17" s="64" customFormat="1" x14ac:dyDescent="0.2">
      <c r="B196" s="147"/>
      <c r="C196" s="147"/>
      <c r="D196" s="67"/>
      <c r="I196" s="110"/>
      <c r="J196" s="14"/>
      <c r="K196" s="33"/>
      <c r="L196" s="33"/>
      <c r="M196" s="33"/>
      <c r="N196" s="33"/>
      <c r="O196" s="70"/>
    </row>
    <row r="197" spans="1:17" s="64" customFormat="1" x14ac:dyDescent="0.2">
      <c r="B197" s="147" t="s">
        <v>659</v>
      </c>
      <c r="C197" s="147"/>
      <c r="D197" s="69" t="s">
        <v>664</v>
      </c>
      <c r="I197" s="110"/>
      <c r="J197" s="14"/>
      <c r="K197" s="33"/>
      <c r="L197" s="33"/>
      <c r="M197" s="33"/>
      <c r="N197" s="33"/>
      <c r="O197" s="70"/>
    </row>
    <row r="198" spans="1:17" s="64" customFormat="1" x14ac:dyDescent="0.2">
      <c r="B198" s="158" t="s">
        <v>660</v>
      </c>
      <c r="C198" s="160"/>
      <c r="D198" s="159"/>
      <c r="I198" s="110"/>
      <c r="J198" s="14"/>
      <c r="K198" s="33"/>
      <c r="L198" s="33"/>
      <c r="M198" s="33"/>
      <c r="N198" s="33"/>
      <c r="O198" s="70"/>
    </row>
    <row r="199" spans="1:17" s="64" customFormat="1" x14ac:dyDescent="0.2">
      <c r="B199" s="46"/>
      <c r="C199" s="46"/>
      <c r="D199" s="46"/>
      <c r="I199" s="110"/>
      <c r="J199" s="14"/>
      <c r="K199" s="33"/>
      <c r="L199" s="33"/>
      <c r="M199" s="33"/>
      <c r="N199" s="33"/>
      <c r="O199" s="70"/>
    </row>
    <row r="200" spans="1:17" s="64" customFormat="1" x14ac:dyDescent="0.2">
      <c r="A200"/>
      <c r="B200" s="72" t="s">
        <v>661</v>
      </c>
      <c r="C200"/>
      <c r="D200"/>
      <c r="E200"/>
      <c r="F200"/>
      <c r="G200"/>
      <c r="H200"/>
      <c r="I200" s="110"/>
      <c r="J200" s="14"/>
      <c r="K200" s="33"/>
      <c r="L200" s="33"/>
      <c r="M200" s="33"/>
      <c r="N200" s="33"/>
      <c r="O200" s="70"/>
      <c r="P200"/>
      <c r="Q200"/>
    </row>
    <row r="201" spans="1:17" x14ac:dyDescent="0.2">
      <c r="I201" s="110"/>
    </row>
    <row r="202" spans="1:17" ht="153.75" customHeight="1" x14ac:dyDescent="0.2">
      <c r="I202" s="110"/>
    </row>
    <row r="203" spans="1:17" ht="25.5" customHeight="1" x14ac:dyDescent="0.2">
      <c r="I203" s="110"/>
    </row>
    <row r="204" spans="1:17" x14ac:dyDescent="0.2">
      <c r="B204" s="72" t="s">
        <v>662</v>
      </c>
      <c r="C204" s="73"/>
      <c r="D204" s="72"/>
      <c r="I204" s="110"/>
    </row>
    <row r="205" spans="1:17" x14ac:dyDescent="0.2">
      <c r="B205" s="72" t="s">
        <v>746</v>
      </c>
      <c r="D205" s="72"/>
      <c r="I205" s="110"/>
    </row>
    <row r="206" spans="1:17" x14ac:dyDescent="0.2">
      <c r="I206" s="110"/>
    </row>
    <row r="207" spans="1:17" x14ac:dyDescent="0.2">
      <c r="I207" s="110"/>
    </row>
    <row r="208" spans="1:17" ht="165" customHeight="1" x14ac:dyDescent="0.2">
      <c r="I208" s="110"/>
    </row>
    <row r="209" spans="9:9" x14ac:dyDescent="0.2">
      <c r="I209" s="110"/>
    </row>
  </sheetData>
  <mergeCells count="36">
    <mergeCell ref="B197:C197"/>
    <mergeCell ref="B198:D198"/>
    <mergeCell ref="B192:C192"/>
    <mergeCell ref="B193:C193"/>
    <mergeCell ref="B194:C194"/>
    <mergeCell ref="B195:C195"/>
    <mergeCell ref="B196:C196"/>
    <mergeCell ref="B179:I179"/>
    <mergeCell ref="B188:D188"/>
    <mergeCell ref="B189:C189"/>
    <mergeCell ref="B190:C190"/>
    <mergeCell ref="B191:C191"/>
    <mergeCell ref="B174:B176"/>
    <mergeCell ref="C174:C176"/>
    <mergeCell ref="D174:F174"/>
    <mergeCell ref="G174:I174"/>
    <mergeCell ref="D175:D176"/>
    <mergeCell ref="E175:E176"/>
    <mergeCell ref="F175:F176"/>
    <mergeCell ref="G175:H175"/>
    <mergeCell ref="I175:I176"/>
    <mergeCell ref="A1:H1"/>
    <mergeCell ref="A2:H2"/>
    <mergeCell ref="A3:H3"/>
    <mergeCell ref="B144:H144"/>
    <mergeCell ref="B145:H145"/>
    <mergeCell ref="B162:C162"/>
    <mergeCell ref="B163:C163"/>
    <mergeCell ref="B160:C160"/>
    <mergeCell ref="B164:C164"/>
    <mergeCell ref="B146:H146"/>
    <mergeCell ref="B149:D149"/>
    <mergeCell ref="B150:C150"/>
    <mergeCell ref="B151:C151"/>
    <mergeCell ref="B152:C152"/>
    <mergeCell ref="B147:H147"/>
  </mergeCells>
  <hyperlinks>
    <hyperlink ref="I1" location="Index!B2" display="Index" xr:uid="{AB4591ED-5B64-4733-B4FA-4CDD54B19AEB}"/>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BB10-A5AD-4AA5-B3F3-9510993EAD15}">
  <sheetPr>
    <outlinePr summaryBelow="0" summaryRight="0"/>
  </sheetPr>
  <dimension ref="A1:Q150"/>
  <sheetViews>
    <sheetView showGridLines="0" workbookViewId="0">
      <selection activeCell="C10" sqref="C10"/>
    </sheetView>
  </sheetViews>
  <sheetFormatPr defaultRowHeight="12.75" x14ac:dyDescent="0.2"/>
  <cols>
    <col min="1" max="1" width="5.85546875" bestFit="1" customWidth="1"/>
    <col min="2" max="2" width="19.7109375" bestFit="1" customWidth="1"/>
    <col min="3" max="3" width="50" customWidth="1"/>
    <col min="4" max="4" width="13.5703125" customWidth="1"/>
    <col min="5" max="5" width="8.7109375" bestFit="1" customWidth="1"/>
    <col min="6" max="6" width="10.140625" bestFit="1" customWidth="1"/>
    <col min="7" max="7" width="14" bestFit="1" customWidth="1"/>
    <col min="8" max="8" width="10.140625" customWidth="1"/>
  </cols>
  <sheetData>
    <row r="1" spans="1:9" ht="15" x14ac:dyDescent="0.2">
      <c r="A1" s="157" t="s">
        <v>0</v>
      </c>
      <c r="B1" s="157"/>
      <c r="C1" s="157"/>
      <c r="D1" s="157"/>
      <c r="E1" s="157"/>
      <c r="F1" s="157"/>
      <c r="G1" s="157"/>
      <c r="H1" s="157"/>
      <c r="I1" s="1" t="s">
        <v>632</v>
      </c>
    </row>
    <row r="2" spans="1:9" ht="15" x14ac:dyDescent="0.2">
      <c r="A2" s="157" t="s">
        <v>572</v>
      </c>
      <c r="B2" s="157"/>
      <c r="C2" s="157"/>
      <c r="D2" s="157"/>
      <c r="E2" s="157"/>
      <c r="F2" s="157"/>
      <c r="G2" s="157"/>
      <c r="H2" s="157"/>
    </row>
    <row r="3" spans="1:9" ht="15" customHeight="1" x14ac:dyDescent="0.2">
      <c r="A3" s="157" t="s">
        <v>778</v>
      </c>
      <c r="B3" s="157"/>
      <c r="C3" s="157"/>
      <c r="D3" s="157"/>
      <c r="E3" s="157"/>
      <c r="F3" s="157"/>
      <c r="G3" s="157"/>
      <c r="H3" s="157"/>
    </row>
    <row r="4" spans="1:9" s="14" customFormat="1" ht="30" x14ac:dyDescent="0.2">
      <c r="A4" s="12" t="s">
        <v>2</v>
      </c>
      <c r="B4" s="12" t="s">
        <v>3</v>
      </c>
      <c r="C4" s="12" t="s">
        <v>4</v>
      </c>
      <c r="D4" s="12" t="s">
        <v>5</v>
      </c>
      <c r="E4" s="12" t="s">
        <v>6</v>
      </c>
      <c r="F4" s="12" t="s">
        <v>7</v>
      </c>
      <c r="G4" s="12" t="s">
        <v>8</v>
      </c>
      <c r="H4" s="13" t="s">
        <v>631</v>
      </c>
    </row>
    <row r="5" spans="1:9" x14ac:dyDescent="0.2">
      <c r="A5" s="15"/>
      <c r="B5" s="15"/>
      <c r="C5" s="16" t="s">
        <v>9</v>
      </c>
      <c r="D5" s="15"/>
      <c r="E5" s="15"/>
      <c r="F5" s="15"/>
      <c r="G5" s="15"/>
      <c r="H5" s="17" t="s">
        <v>12</v>
      </c>
    </row>
    <row r="6" spans="1:9" x14ac:dyDescent="0.2">
      <c r="A6" s="18"/>
      <c r="B6" s="18"/>
      <c r="C6" s="19" t="s">
        <v>10</v>
      </c>
      <c r="D6" s="18"/>
      <c r="E6" s="18"/>
      <c r="F6" s="18"/>
      <c r="G6" s="18"/>
      <c r="H6" s="17" t="s">
        <v>12</v>
      </c>
    </row>
    <row r="7" spans="1:9" x14ac:dyDescent="0.2">
      <c r="A7" s="18"/>
      <c r="B7" s="18"/>
      <c r="C7" s="19" t="s">
        <v>11</v>
      </c>
      <c r="D7" s="18"/>
      <c r="E7" s="18" t="s">
        <v>12</v>
      </c>
      <c r="F7" s="20" t="s">
        <v>13</v>
      </c>
      <c r="G7" s="21">
        <v>0</v>
      </c>
      <c r="H7" s="17" t="s">
        <v>12</v>
      </c>
    </row>
    <row r="8" spans="1:9" x14ac:dyDescent="0.2">
      <c r="A8" s="18"/>
      <c r="B8" s="18"/>
      <c r="C8" s="22"/>
      <c r="D8" s="18"/>
      <c r="E8" s="18"/>
      <c r="F8" s="23"/>
      <c r="G8" s="23"/>
      <c r="H8" s="17" t="s">
        <v>12</v>
      </c>
    </row>
    <row r="9" spans="1:9" x14ac:dyDescent="0.2">
      <c r="A9" s="18"/>
      <c r="B9" s="18"/>
      <c r="C9" s="19" t="s">
        <v>14</v>
      </c>
      <c r="D9" s="18"/>
      <c r="E9" s="18"/>
      <c r="F9" s="18"/>
      <c r="G9" s="18"/>
      <c r="H9" s="17" t="s">
        <v>12</v>
      </c>
    </row>
    <row r="10" spans="1:9" x14ac:dyDescent="0.2">
      <c r="A10" s="18"/>
      <c r="B10" s="18"/>
      <c r="C10" s="19" t="s">
        <v>11</v>
      </c>
      <c r="D10" s="18"/>
      <c r="E10" s="18" t="s">
        <v>12</v>
      </c>
      <c r="F10" s="20" t="s">
        <v>13</v>
      </c>
      <c r="G10" s="21">
        <v>0</v>
      </c>
      <c r="H10" s="17" t="s">
        <v>12</v>
      </c>
    </row>
    <row r="11" spans="1:9" x14ac:dyDescent="0.2">
      <c r="A11" s="18"/>
      <c r="B11" s="18"/>
      <c r="C11" s="22"/>
      <c r="D11" s="18"/>
      <c r="E11" s="18"/>
      <c r="F11" s="23"/>
      <c r="G11" s="23"/>
      <c r="H11" s="17" t="s">
        <v>12</v>
      </c>
    </row>
    <row r="12" spans="1:9" x14ac:dyDescent="0.2">
      <c r="A12" s="18"/>
      <c r="B12" s="18"/>
      <c r="C12" s="19" t="s">
        <v>15</v>
      </c>
      <c r="D12" s="18"/>
      <c r="E12" s="18"/>
      <c r="F12" s="18"/>
      <c r="G12" s="18"/>
      <c r="H12" s="17" t="s">
        <v>12</v>
      </c>
    </row>
    <row r="13" spans="1:9" x14ac:dyDescent="0.2">
      <c r="A13" s="18"/>
      <c r="B13" s="18"/>
      <c r="C13" s="19" t="s">
        <v>11</v>
      </c>
      <c r="D13" s="18"/>
      <c r="E13" s="18" t="s">
        <v>12</v>
      </c>
      <c r="F13" s="20" t="s">
        <v>13</v>
      </c>
      <c r="G13" s="21">
        <v>0</v>
      </c>
      <c r="H13" s="17" t="s">
        <v>12</v>
      </c>
    </row>
    <row r="14" spans="1:9" x14ac:dyDescent="0.2">
      <c r="A14" s="18"/>
      <c r="B14" s="18"/>
      <c r="C14" s="22"/>
      <c r="D14" s="18"/>
      <c r="E14" s="18"/>
      <c r="F14" s="23"/>
      <c r="G14" s="23"/>
      <c r="H14" s="17" t="s">
        <v>12</v>
      </c>
    </row>
    <row r="15" spans="1:9" x14ac:dyDescent="0.2">
      <c r="A15" s="18"/>
      <c r="B15" s="18"/>
      <c r="C15" s="19" t="s">
        <v>16</v>
      </c>
      <c r="D15" s="18"/>
      <c r="E15" s="18"/>
      <c r="F15" s="18"/>
      <c r="G15" s="18"/>
      <c r="H15" s="17" t="s">
        <v>12</v>
      </c>
    </row>
    <row r="16" spans="1:9" x14ac:dyDescent="0.2">
      <c r="A16" s="18"/>
      <c r="B16" s="18"/>
      <c r="C16" s="19" t="s">
        <v>11</v>
      </c>
      <c r="D16" s="18"/>
      <c r="E16" s="18" t="s">
        <v>12</v>
      </c>
      <c r="F16" s="20" t="s">
        <v>13</v>
      </c>
      <c r="G16" s="21">
        <v>0</v>
      </c>
      <c r="H16" s="17" t="s">
        <v>12</v>
      </c>
    </row>
    <row r="17" spans="1:8" x14ac:dyDescent="0.2">
      <c r="A17" s="18"/>
      <c r="B17" s="18"/>
      <c r="C17" s="22"/>
      <c r="D17" s="18"/>
      <c r="E17" s="18"/>
      <c r="F17" s="23"/>
      <c r="G17" s="23"/>
      <c r="H17" s="17" t="s">
        <v>12</v>
      </c>
    </row>
    <row r="18" spans="1:8" x14ac:dyDescent="0.2">
      <c r="A18" s="18"/>
      <c r="B18" s="18"/>
      <c r="C18" s="19" t="s">
        <v>17</v>
      </c>
      <c r="D18" s="18"/>
      <c r="E18" s="18"/>
      <c r="F18" s="23"/>
      <c r="G18" s="23"/>
      <c r="H18" s="17" t="s">
        <v>12</v>
      </c>
    </row>
    <row r="19" spans="1:8" x14ac:dyDescent="0.2">
      <c r="A19" s="18"/>
      <c r="B19" s="18"/>
      <c r="C19" s="19" t="s">
        <v>11</v>
      </c>
      <c r="D19" s="18"/>
      <c r="E19" s="18" t="s">
        <v>12</v>
      </c>
      <c r="F19" s="20" t="s">
        <v>13</v>
      </c>
      <c r="G19" s="21">
        <v>0</v>
      </c>
      <c r="H19" s="17" t="s">
        <v>12</v>
      </c>
    </row>
    <row r="20" spans="1:8" x14ac:dyDescent="0.2">
      <c r="A20" s="18"/>
      <c r="B20" s="18"/>
      <c r="C20" s="22"/>
      <c r="D20" s="18"/>
      <c r="E20" s="18"/>
      <c r="F20" s="23"/>
      <c r="G20" s="23"/>
      <c r="H20" s="17" t="s">
        <v>12</v>
      </c>
    </row>
    <row r="21" spans="1:8" x14ac:dyDescent="0.2">
      <c r="A21" s="18"/>
      <c r="B21" s="18"/>
      <c r="C21" s="19" t="s">
        <v>18</v>
      </c>
      <c r="D21" s="18"/>
      <c r="E21" s="18"/>
      <c r="F21" s="23"/>
      <c r="G21" s="23"/>
      <c r="H21" s="17" t="s">
        <v>12</v>
      </c>
    </row>
    <row r="22" spans="1:8" x14ac:dyDescent="0.2">
      <c r="A22" s="18"/>
      <c r="B22" s="18"/>
      <c r="C22" s="19" t="s">
        <v>11</v>
      </c>
      <c r="D22" s="18"/>
      <c r="E22" s="18" t="s">
        <v>12</v>
      </c>
      <c r="F22" s="20" t="s">
        <v>13</v>
      </c>
      <c r="G22" s="21">
        <v>0</v>
      </c>
      <c r="H22" s="17" t="s">
        <v>12</v>
      </c>
    </row>
    <row r="23" spans="1:8" x14ac:dyDescent="0.2">
      <c r="A23" s="18"/>
      <c r="B23" s="18"/>
      <c r="C23" s="22"/>
      <c r="D23" s="18"/>
      <c r="E23" s="18"/>
      <c r="F23" s="23"/>
      <c r="G23" s="23"/>
      <c r="H23" s="17" t="s">
        <v>12</v>
      </c>
    </row>
    <row r="24" spans="1:8" x14ac:dyDescent="0.2">
      <c r="A24" s="18"/>
      <c r="B24" s="18"/>
      <c r="C24" s="19" t="s">
        <v>19</v>
      </c>
      <c r="D24" s="18"/>
      <c r="E24" s="18"/>
      <c r="F24" s="24">
        <v>0</v>
      </c>
      <c r="G24" s="21">
        <v>0</v>
      </c>
      <c r="H24" s="17" t="s">
        <v>12</v>
      </c>
    </row>
    <row r="25" spans="1:8" x14ac:dyDescent="0.2">
      <c r="A25" s="18"/>
      <c r="B25" s="18"/>
      <c r="C25" s="22"/>
      <c r="D25" s="18"/>
      <c r="E25" s="18"/>
      <c r="F25" s="23"/>
      <c r="G25" s="23"/>
      <c r="H25" s="17" t="s">
        <v>12</v>
      </c>
    </row>
    <row r="26" spans="1:8" x14ac:dyDescent="0.2">
      <c r="A26" s="18"/>
      <c r="B26" s="18"/>
      <c r="C26" s="19" t="s">
        <v>20</v>
      </c>
      <c r="D26" s="18"/>
      <c r="E26" s="18"/>
      <c r="F26" s="23"/>
      <c r="G26" s="23"/>
      <c r="H26" s="17" t="s">
        <v>12</v>
      </c>
    </row>
    <row r="27" spans="1:8" x14ac:dyDescent="0.2">
      <c r="A27" s="18"/>
      <c r="B27" s="18"/>
      <c r="C27" s="19" t="s">
        <v>10</v>
      </c>
      <c r="D27" s="18"/>
      <c r="E27" s="18"/>
      <c r="F27" s="23"/>
      <c r="G27" s="23"/>
      <c r="H27" s="17" t="s">
        <v>12</v>
      </c>
    </row>
    <row r="28" spans="1:8" x14ac:dyDescent="0.2">
      <c r="A28" s="25">
        <v>1</v>
      </c>
      <c r="B28" s="26" t="s">
        <v>282</v>
      </c>
      <c r="C28" s="26" t="s">
        <v>283</v>
      </c>
      <c r="D28" s="26" t="s">
        <v>23</v>
      </c>
      <c r="E28" s="27">
        <v>200</v>
      </c>
      <c r="F28" s="28">
        <v>200.59219999999999</v>
      </c>
      <c r="G28" s="29">
        <v>4.7587230000000001E-2</v>
      </c>
      <c r="H28" s="17">
        <v>6.7</v>
      </c>
    </row>
    <row r="29" spans="1:8" ht="25.5" x14ac:dyDescent="0.2">
      <c r="A29" s="25">
        <v>2</v>
      </c>
      <c r="B29" s="26" t="s">
        <v>540</v>
      </c>
      <c r="C29" s="26" t="s">
        <v>541</v>
      </c>
      <c r="D29" s="26" t="s">
        <v>289</v>
      </c>
      <c r="E29" s="27">
        <v>200</v>
      </c>
      <c r="F29" s="28">
        <v>199.85140000000001</v>
      </c>
      <c r="G29" s="29">
        <v>4.7411479999999999E-2</v>
      </c>
      <c r="H29" s="17">
        <v>7.39</v>
      </c>
    </row>
    <row r="30" spans="1:8" x14ac:dyDescent="0.2">
      <c r="A30" s="25">
        <v>3</v>
      </c>
      <c r="B30" s="26" t="s">
        <v>65</v>
      </c>
      <c r="C30" s="26" t="s">
        <v>66</v>
      </c>
      <c r="D30" s="26" t="s">
        <v>28</v>
      </c>
      <c r="E30" s="27">
        <v>200</v>
      </c>
      <c r="F30" s="28">
        <v>199.21459999999999</v>
      </c>
      <c r="G30" s="29">
        <v>4.7260410000000003E-2</v>
      </c>
      <c r="H30" s="17">
        <v>6.7583000000000002</v>
      </c>
    </row>
    <row r="31" spans="1:8" x14ac:dyDescent="0.2">
      <c r="A31" s="25">
        <v>4</v>
      </c>
      <c r="B31" s="26" t="s">
        <v>305</v>
      </c>
      <c r="C31" s="26" t="s">
        <v>306</v>
      </c>
      <c r="D31" s="26" t="s">
        <v>289</v>
      </c>
      <c r="E31" s="27">
        <v>150</v>
      </c>
      <c r="F31" s="28">
        <v>152.11154999999999</v>
      </c>
      <c r="G31" s="29">
        <v>3.6085979999999997E-2</v>
      </c>
      <c r="H31" s="17">
        <v>7.93</v>
      </c>
    </row>
    <row r="32" spans="1:8" x14ac:dyDescent="0.2">
      <c r="A32" s="25">
        <v>5</v>
      </c>
      <c r="B32" s="26" t="s">
        <v>295</v>
      </c>
      <c r="C32" s="26" t="s">
        <v>296</v>
      </c>
      <c r="D32" s="26" t="s">
        <v>28</v>
      </c>
      <c r="E32" s="27">
        <v>100</v>
      </c>
      <c r="F32" s="28">
        <v>101.09229999999999</v>
      </c>
      <c r="G32" s="29">
        <v>2.39825E-2</v>
      </c>
      <c r="H32" s="17">
        <v>7.1269999999999998</v>
      </c>
    </row>
    <row r="33" spans="1:8" x14ac:dyDescent="0.2">
      <c r="A33" s="25">
        <v>6</v>
      </c>
      <c r="B33" s="26" t="s">
        <v>274</v>
      </c>
      <c r="C33" s="26" t="s">
        <v>275</v>
      </c>
      <c r="D33" s="26" t="s">
        <v>276</v>
      </c>
      <c r="E33" s="27">
        <v>100</v>
      </c>
      <c r="F33" s="28">
        <v>100.9847</v>
      </c>
      <c r="G33" s="29">
        <v>2.3956970000000001E-2</v>
      </c>
      <c r="H33" s="17">
        <v>6.8250000000000002</v>
      </c>
    </row>
    <row r="34" spans="1:8" x14ac:dyDescent="0.2">
      <c r="A34" s="25">
        <v>7</v>
      </c>
      <c r="B34" s="26" t="s">
        <v>297</v>
      </c>
      <c r="C34" s="26" t="s">
        <v>298</v>
      </c>
      <c r="D34" s="26" t="s">
        <v>289</v>
      </c>
      <c r="E34" s="27">
        <v>100</v>
      </c>
      <c r="F34" s="28">
        <v>100.93680000000001</v>
      </c>
      <c r="G34" s="29">
        <v>2.3945609999999999E-2</v>
      </c>
      <c r="H34" s="17">
        <v>7.2050000000000001</v>
      </c>
    </row>
    <row r="35" spans="1:8" x14ac:dyDescent="0.2">
      <c r="A35" s="25">
        <v>8</v>
      </c>
      <c r="B35" s="26" t="s">
        <v>63</v>
      </c>
      <c r="C35" s="26" t="s">
        <v>64</v>
      </c>
      <c r="D35" s="26" t="s">
        <v>23</v>
      </c>
      <c r="E35" s="27">
        <v>100</v>
      </c>
      <c r="F35" s="28">
        <v>100.3565</v>
      </c>
      <c r="G35" s="29">
        <v>2.380794E-2</v>
      </c>
      <c r="H35" s="17">
        <v>7.23</v>
      </c>
    </row>
    <row r="36" spans="1:8" x14ac:dyDescent="0.2">
      <c r="A36" s="25">
        <v>9</v>
      </c>
      <c r="B36" s="26" t="s">
        <v>77</v>
      </c>
      <c r="C36" s="26" t="s">
        <v>78</v>
      </c>
      <c r="D36" s="26" t="s">
        <v>28</v>
      </c>
      <c r="E36" s="27">
        <v>100</v>
      </c>
      <c r="F36" s="28">
        <v>99.617999999999995</v>
      </c>
      <c r="G36" s="29">
        <v>2.3632750000000001E-2</v>
      </c>
      <c r="H36" s="17">
        <v>6.7001999999999997</v>
      </c>
    </row>
    <row r="37" spans="1:8" x14ac:dyDescent="0.2">
      <c r="A37" s="18"/>
      <c r="B37" s="18"/>
      <c r="C37" s="19" t="s">
        <v>11</v>
      </c>
      <c r="D37" s="18"/>
      <c r="E37" s="18" t="s">
        <v>12</v>
      </c>
      <c r="F37" s="24">
        <v>1254.7580499999999</v>
      </c>
      <c r="G37" s="21">
        <v>0.29767086999999998</v>
      </c>
      <c r="H37" s="17" t="s">
        <v>12</v>
      </c>
    </row>
    <row r="38" spans="1:8" x14ac:dyDescent="0.2">
      <c r="A38" s="18"/>
      <c r="B38" s="18"/>
      <c r="C38" s="22"/>
      <c r="D38" s="18"/>
      <c r="E38" s="18"/>
      <c r="F38" s="23"/>
      <c r="G38" s="23"/>
      <c r="H38" s="17" t="s">
        <v>12</v>
      </c>
    </row>
    <row r="39" spans="1:8" x14ac:dyDescent="0.2">
      <c r="A39" s="18"/>
      <c r="B39" s="18"/>
      <c r="C39" s="19" t="s">
        <v>79</v>
      </c>
      <c r="D39" s="18"/>
      <c r="E39" s="18"/>
      <c r="F39" s="18"/>
      <c r="G39" s="18"/>
      <c r="H39" s="17" t="s">
        <v>12</v>
      </c>
    </row>
    <row r="40" spans="1:8" x14ac:dyDescent="0.2">
      <c r="A40" s="18"/>
      <c r="B40" s="18"/>
      <c r="C40" s="19" t="s">
        <v>11</v>
      </c>
      <c r="D40" s="18"/>
      <c r="E40" s="18" t="s">
        <v>12</v>
      </c>
      <c r="F40" s="20" t="s">
        <v>13</v>
      </c>
      <c r="G40" s="21">
        <v>0</v>
      </c>
      <c r="H40" s="17" t="s">
        <v>12</v>
      </c>
    </row>
    <row r="41" spans="1:8" x14ac:dyDescent="0.2">
      <c r="A41" s="18"/>
      <c r="B41" s="18"/>
      <c r="C41" s="22"/>
      <c r="D41" s="18"/>
      <c r="E41" s="18"/>
      <c r="F41" s="23"/>
      <c r="G41" s="23"/>
      <c r="H41" s="17" t="s">
        <v>12</v>
      </c>
    </row>
    <row r="42" spans="1:8" x14ac:dyDescent="0.2">
      <c r="A42" s="18"/>
      <c r="B42" s="18"/>
      <c r="C42" s="19" t="s">
        <v>80</v>
      </c>
      <c r="D42" s="18"/>
      <c r="E42" s="18"/>
      <c r="F42" s="18"/>
      <c r="G42" s="18"/>
      <c r="H42" s="17" t="s">
        <v>12</v>
      </c>
    </row>
    <row r="43" spans="1:8" x14ac:dyDescent="0.2">
      <c r="A43" s="25">
        <v>1</v>
      </c>
      <c r="B43" s="26" t="s">
        <v>517</v>
      </c>
      <c r="C43" s="26" t="s">
        <v>518</v>
      </c>
      <c r="D43" s="26" t="s">
        <v>83</v>
      </c>
      <c r="E43" s="27">
        <v>1400000</v>
      </c>
      <c r="F43" s="28">
        <v>1440.9233999999999</v>
      </c>
      <c r="G43" s="29">
        <v>0.34183555999999998</v>
      </c>
      <c r="H43" s="17">
        <v>6.7552000000000003</v>
      </c>
    </row>
    <row r="44" spans="1:8" x14ac:dyDescent="0.2">
      <c r="A44" s="25">
        <v>2</v>
      </c>
      <c r="B44" s="26" t="s">
        <v>519</v>
      </c>
      <c r="C44" s="26" t="s">
        <v>520</v>
      </c>
      <c r="D44" s="26" t="s">
        <v>83</v>
      </c>
      <c r="E44" s="27">
        <v>500000</v>
      </c>
      <c r="F44" s="28">
        <v>519.88350000000003</v>
      </c>
      <c r="G44" s="29">
        <v>0.12333388000000001</v>
      </c>
      <c r="H44" s="17">
        <v>6.0162000000000004</v>
      </c>
    </row>
    <row r="45" spans="1:8" x14ac:dyDescent="0.2">
      <c r="A45" s="25">
        <v>3</v>
      </c>
      <c r="B45" s="26" t="s">
        <v>521</v>
      </c>
      <c r="C45" s="26" t="s">
        <v>522</v>
      </c>
      <c r="D45" s="26" t="s">
        <v>83</v>
      </c>
      <c r="E45" s="27">
        <v>230000</v>
      </c>
      <c r="F45" s="28">
        <v>232.94952000000001</v>
      </c>
      <c r="G45" s="29">
        <v>5.5263470000000002E-2</v>
      </c>
      <c r="H45" s="17">
        <v>7.3651</v>
      </c>
    </row>
    <row r="46" spans="1:8" x14ac:dyDescent="0.2">
      <c r="A46" s="25">
        <v>4</v>
      </c>
      <c r="B46" s="26" t="s">
        <v>81</v>
      </c>
      <c r="C46" s="26" t="s">
        <v>82</v>
      </c>
      <c r="D46" s="26" t="s">
        <v>83</v>
      </c>
      <c r="E46" s="27">
        <v>200000</v>
      </c>
      <c r="F46" s="28">
        <v>196.5814</v>
      </c>
      <c r="G46" s="29">
        <v>4.663573E-2</v>
      </c>
      <c r="H46" s="17">
        <v>6.6798999999999999</v>
      </c>
    </row>
    <row r="47" spans="1:8" x14ac:dyDescent="0.2">
      <c r="A47" s="25">
        <v>5</v>
      </c>
      <c r="B47" s="26" t="s">
        <v>307</v>
      </c>
      <c r="C47" s="26" t="s">
        <v>308</v>
      </c>
      <c r="D47" s="26" t="s">
        <v>83</v>
      </c>
      <c r="E47" s="27">
        <v>100000</v>
      </c>
      <c r="F47" s="28">
        <v>103.1812</v>
      </c>
      <c r="G47" s="29">
        <v>2.4478059999999999E-2</v>
      </c>
      <c r="H47" s="17">
        <v>6.1489000000000003</v>
      </c>
    </row>
    <row r="48" spans="1:8" x14ac:dyDescent="0.2">
      <c r="A48" s="18"/>
      <c r="B48" s="18"/>
      <c r="C48" s="19" t="s">
        <v>11</v>
      </c>
      <c r="D48" s="18"/>
      <c r="E48" s="18" t="s">
        <v>12</v>
      </c>
      <c r="F48" s="24">
        <v>2493.5190200000002</v>
      </c>
      <c r="G48" s="21">
        <v>0.59154669999999998</v>
      </c>
      <c r="H48" s="17" t="s">
        <v>12</v>
      </c>
    </row>
    <row r="49" spans="1:8" x14ac:dyDescent="0.2">
      <c r="A49" s="18"/>
      <c r="B49" s="18"/>
      <c r="C49" s="22"/>
      <c r="D49" s="18"/>
      <c r="E49" s="18"/>
      <c r="F49" s="23"/>
      <c r="G49" s="23"/>
      <c r="H49" s="17" t="s">
        <v>12</v>
      </c>
    </row>
    <row r="50" spans="1:8" x14ac:dyDescent="0.2">
      <c r="A50" s="18"/>
      <c r="B50" s="18"/>
      <c r="C50" s="19" t="s">
        <v>102</v>
      </c>
      <c r="D50" s="18"/>
      <c r="E50" s="18"/>
      <c r="F50" s="23"/>
      <c r="G50" s="23"/>
      <c r="H50" s="17" t="s">
        <v>12</v>
      </c>
    </row>
    <row r="51" spans="1:8" x14ac:dyDescent="0.2">
      <c r="A51" s="18"/>
      <c r="B51" s="18"/>
      <c r="C51" s="19" t="s">
        <v>11</v>
      </c>
      <c r="D51" s="18"/>
      <c r="E51" s="18" t="s">
        <v>12</v>
      </c>
      <c r="F51" s="20" t="s">
        <v>13</v>
      </c>
      <c r="G51" s="21">
        <v>0</v>
      </c>
      <c r="H51" s="17" t="s">
        <v>12</v>
      </c>
    </row>
    <row r="52" spans="1:8" x14ac:dyDescent="0.2">
      <c r="A52" s="18"/>
      <c r="B52" s="18"/>
      <c r="C52" s="22"/>
      <c r="D52" s="18"/>
      <c r="E52" s="18"/>
      <c r="F52" s="23"/>
      <c r="G52" s="23"/>
      <c r="H52" s="17" t="s">
        <v>12</v>
      </c>
    </row>
    <row r="53" spans="1:8" x14ac:dyDescent="0.2">
      <c r="A53" s="18"/>
      <c r="B53" s="18"/>
      <c r="C53" s="19" t="s">
        <v>103</v>
      </c>
      <c r="D53" s="18"/>
      <c r="E53" s="18"/>
      <c r="F53" s="24">
        <v>3748.2770700000001</v>
      </c>
      <c r="G53" s="21">
        <v>0.88921757000000001</v>
      </c>
      <c r="H53" s="17" t="s">
        <v>12</v>
      </c>
    </row>
    <row r="54" spans="1:8" x14ac:dyDescent="0.2">
      <c r="A54" s="18"/>
      <c r="B54" s="18"/>
      <c r="C54" s="22"/>
      <c r="D54" s="18"/>
      <c r="E54" s="18"/>
      <c r="F54" s="23"/>
      <c r="G54" s="23"/>
      <c r="H54" s="17" t="s">
        <v>12</v>
      </c>
    </row>
    <row r="55" spans="1:8" x14ac:dyDescent="0.2">
      <c r="A55" s="18"/>
      <c r="B55" s="18"/>
      <c r="C55" s="19" t="s">
        <v>104</v>
      </c>
      <c r="D55" s="18"/>
      <c r="E55" s="18"/>
      <c r="F55" s="23"/>
      <c r="G55" s="23"/>
      <c r="H55" s="17" t="s">
        <v>12</v>
      </c>
    </row>
    <row r="56" spans="1:8" x14ac:dyDescent="0.2">
      <c r="A56" s="18"/>
      <c r="B56" s="18"/>
      <c r="C56" s="19" t="s">
        <v>105</v>
      </c>
      <c r="D56" s="18"/>
      <c r="E56" s="18"/>
      <c r="F56" s="23"/>
      <c r="G56" s="23"/>
      <c r="H56" s="17" t="s">
        <v>12</v>
      </c>
    </row>
    <row r="57" spans="1:8" x14ac:dyDescent="0.2">
      <c r="A57" s="18"/>
      <c r="B57" s="18"/>
      <c r="C57" s="19" t="s">
        <v>11</v>
      </c>
      <c r="D57" s="18"/>
      <c r="E57" s="18" t="s">
        <v>12</v>
      </c>
      <c r="F57" s="20" t="s">
        <v>13</v>
      </c>
      <c r="G57" s="21">
        <v>0</v>
      </c>
      <c r="H57" s="17" t="s">
        <v>12</v>
      </c>
    </row>
    <row r="58" spans="1:8" x14ac:dyDescent="0.2">
      <c r="A58" s="18"/>
      <c r="B58" s="18"/>
      <c r="C58" s="22"/>
      <c r="D58" s="18"/>
      <c r="E58" s="18"/>
      <c r="F58" s="23"/>
      <c r="G58" s="23"/>
      <c r="H58" s="17" t="s">
        <v>12</v>
      </c>
    </row>
    <row r="59" spans="1:8" x14ac:dyDescent="0.2">
      <c r="A59" s="18"/>
      <c r="B59" s="18"/>
      <c r="C59" s="19" t="s">
        <v>106</v>
      </c>
      <c r="D59" s="18"/>
      <c r="E59" s="18"/>
      <c r="F59" s="23"/>
      <c r="G59" s="23"/>
      <c r="H59" s="17" t="s">
        <v>12</v>
      </c>
    </row>
    <row r="60" spans="1:8" x14ac:dyDescent="0.2">
      <c r="A60" s="18"/>
      <c r="B60" s="18"/>
      <c r="C60" s="19" t="s">
        <v>11</v>
      </c>
      <c r="D60" s="18"/>
      <c r="E60" s="18" t="s">
        <v>12</v>
      </c>
      <c r="F60" s="20" t="s">
        <v>13</v>
      </c>
      <c r="G60" s="21">
        <v>0</v>
      </c>
      <c r="H60" s="17" t="s">
        <v>12</v>
      </c>
    </row>
    <row r="61" spans="1:8" x14ac:dyDescent="0.2">
      <c r="A61" s="18"/>
      <c r="B61" s="18"/>
      <c r="C61" s="22"/>
      <c r="D61" s="18"/>
      <c r="E61" s="18"/>
      <c r="F61" s="23"/>
      <c r="G61" s="23"/>
      <c r="H61" s="17" t="s">
        <v>12</v>
      </c>
    </row>
    <row r="62" spans="1:8" x14ac:dyDescent="0.2">
      <c r="A62" s="18"/>
      <c r="B62" s="18"/>
      <c r="C62" s="19" t="s">
        <v>107</v>
      </c>
      <c r="D62" s="18"/>
      <c r="E62" s="18"/>
      <c r="F62" s="23"/>
      <c r="G62" s="23"/>
      <c r="H62" s="17" t="s">
        <v>12</v>
      </c>
    </row>
    <row r="63" spans="1:8" x14ac:dyDescent="0.2">
      <c r="A63" s="18"/>
      <c r="B63" s="18"/>
      <c r="C63" s="19" t="s">
        <v>11</v>
      </c>
      <c r="D63" s="18"/>
      <c r="E63" s="18" t="s">
        <v>12</v>
      </c>
      <c r="F63" s="20" t="s">
        <v>13</v>
      </c>
      <c r="G63" s="21">
        <v>0</v>
      </c>
      <c r="H63" s="17" t="s">
        <v>12</v>
      </c>
    </row>
    <row r="64" spans="1:8" x14ac:dyDescent="0.2">
      <c r="A64" s="18"/>
      <c r="B64" s="18"/>
      <c r="C64" s="22"/>
      <c r="D64" s="18"/>
      <c r="E64" s="18"/>
      <c r="F64" s="23"/>
      <c r="G64" s="23"/>
      <c r="H64" s="17" t="s">
        <v>12</v>
      </c>
    </row>
    <row r="65" spans="1:17" x14ac:dyDescent="0.2">
      <c r="A65" s="18"/>
      <c r="B65" s="18"/>
      <c r="C65" s="19" t="s">
        <v>108</v>
      </c>
      <c r="D65" s="18"/>
      <c r="E65" s="18"/>
      <c r="F65" s="23"/>
      <c r="G65" s="23"/>
      <c r="H65" s="17" t="s">
        <v>12</v>
      </c>
    </row>
    <row r="66" spans="1:17" x14ac:dyDescent="0.2">
      <c r="A66" s="25">
        <v>1</v>
      </c>
      <c r="B66" s="26"/>
      <c r="C66" s="26" t="s">
        <v>109</v>
      </c>
      <c r="D66" s="26"/>
      <c r="E66" s="30"/>
      <c r="F66" s="28">
        <v>331.815064001</v>
      </c>
      <c r="G66" s="29">
        <v>7.8717709999999996E-2</v>
      </c>
      <c r="H66" s="17">
        <v>5.51</v>
      </c>
    </row>
    <row r="67" spans="1:17" x14ac:dyDescent="0.2">
      <c r="A67" s="18"/>
      <c r="B67" s="18"/>
      <c r="C67" s="19" t="s">
        <v>11</v>
      </c>
      <c r="D67" s="18"/>
      <c r="E67" s="18" t="s">
        <v>12</v>
      </c>
      <c r="F67" s="24">
        <v>331.815064001</v>
      </c>
      <c r="G67" s="21">
        <v>7.8717709999999996E-2</v>
      </c>
      <c r="H67" s="17" t="s">
        <v>12</v>
      </c>
    </row>
    <row r="68" spans="1:17" x14ac:dyDescent="0.2">
      <c r="A68" s="18"/>
      <c r="B68" s="18"/>
      <c r="C68" s="22"/>
      <c r="D68" s="18"/>
      <c r="E68" s="18"/>
      <c r="F68" s="23"/>
      <c r="G68" s="23"/>
      <c r="H68" s="17" t="s">
        <v>12</v>
      </c>
    </row>
    <row r="69" spans="1:17" x14ac:dyDescent="0.2">
      <c r="A69" s="18"/>
      <c r="B69" s="18"/>
      <c r="C69" s="19" t="s">
        <v>110</v>
      </c>
      <c r="D69" s="18"/>
      <c r="E69" s="18"/>
      <c r="F69" s="24">
        <v>331.815064001</v>
      </c>
      <c r="G69" s="21">
        <v>7.8717709999999996E-2</v>
      </c>
      <c r="H69" s="17" t="s">
        <v>12</v>
      </c>
    </row>
    <row r="70" spans="1:17" x14ac:dyDescent="0.2">
      <c r="A70" s="18"/>
      <c r="B70" s="18"/>
      <c r="C70" s="23"/>
      <c r="D70" s="18"/>
      <c r="E70" s="18"/>
      <c r="F70" s="18"/>
      <c r="G70" s="18"/>
      <c r="H70" s="17" t="s">
        <v>12</v>
      </c>
    </row>
    <row r="71" spans="1:17" x14ac:dyDescent="0.2">
      <c r="A71" s="18"/>
      <c r="B71" s="18"/>
      <c r="C71" s="19" t="s">
        <v>111</v>
      </c>
      <c r="D71" s="18"/>
      <c r="E71" s="18"/>
      <c r="F71" s="18"/>
      <c r="G71" s="18"/>
      <c r="H71" s="17" t="s">
        <v>12</v>
      </c>
    </row>
    <row r="72" spans="1:17" x14ac:dyDescent="0.2">
      <c r="A72" s="18"/>
      <c r="B72" s="18"/>
      <c r="C72" s="19" t="s">
        <v>112</v>
      </c>
      <c r="D72" s="18"/>
      <c r="E72" s="18"/>
      <c r="F72" s="18"/>
      <c r="G72" s="18"/>
      <c r="H72" s="17" t="s">
        <v>12</v>
      </c>
    </row>
    <row r="73" spans="1:17" x14ac:dyDescent="0.2">
      <c r="A73" s="18"/>
      <c r="B73" s="18"/>
      <c r="C73" s="19" t="s">
        <v>11</v>
      </c>
      <c r="D73" s="18"/>
      <c r="E73" s="18" t="s">
        <v>12</v>
      </c>
      <c r="F73" s="20" t="s">
        <v>13</v>
      </c>
      <c r="G73" s="21">
        <v>0</v>
      </c>
      <c r="H73" s="17" t="s">
        <v>12</v>
      </c>
    </row>
    <row r="74" spans="1:17" x14ac:dyDescent="0.2">
      <c r="A74" s="15"/>
      <c r="B74" s="15"/>
      <c r="C74" s="31"/>
      <c r="D74" s="15"/>
      <c r="E74" s="15"/>
      <c r="F74" s="32"/>
      <c r="G74" s="32"/>
      <c r="H74" s="17" t="s">
        <v>12</v>
      </c>
    </row>
    <row r="75" spans="1:17" x14ac:dyDescent="0.2">
      <c r="A75" s="15"/>
      <c r="B75" s="15"/>
      <c r="C75" s="16" t="s">
        <v>646</v>
      </c>
      <c r="D75" s="15"/>
      <c r="E75" s="15"/>
      <c r="F75" s="32"/>
      <c r="G75" s="32"/>
      <c r="H75" s="17"/>
      <c r="K75" s="33"/>
      <c r="L75" s="33"/>
      <c r="M75" s="33"/>
      <c r="N75" s="33"/>
      <c r="O75" s="34"/>
      <c r="P75" s="34"/>
      <c r="Q75" s="34"/>
    </row>
    <row r="76" spans="1:17" x14ac:dyDescent="0.2">
      <c r="A76" s="35">
        <v>1</v>
      </c>
      <c r="B76" s="36" t="s">
        <v>113</v>
      </c>
      <c r="C76" s="36" t="s">
        <v>114</v>
      </c>
      <c r="D76" s="36"/>
      <c r="E76" s="37">
        <v>112.994</v>
      </c>
      <c r="F76" s="38">
        <v>12.864970853000001</v>
      </c>
      <c r="G76" s="39">
        <v>3.052E-3</v>
      </c>
      <c r="H76" s="17"/>
    </row>
    <row r="77" spans="1:17" x14ac:dyDescent="0.2">
      <c r="A77" s="15"/>
      <c r="B77" s="15"/>
      <c r="C77" s="16" t="s">
        <v>11</v>
      </c>
      <c r="D77" s="15"/>
      <c r="E77" s="15" t="s">
        <v>12</v>
      </c>
      <c r="F77" s="40">
        <f>SUM(F76)</f>
        <v>12.864970853000001</v>
      </c>
      <c r="G77" s="41">
        <f>SUM(G76)</f>
        <v>3.052E-3</v>
      </c>
      <c r="H77" s="17"/>
    </row>
    <row r="78" spans="1:17" x14ac:dyDescent="0.2">
      <c r="A78" s="15"/>
      <c r="B78" s="15"/>
      <c r="C78" s="31"/>
      <c r="D78" s="15"/>
      <c r="E78" s="15"/>
      <c r="F78" s="32"/>
      <c r="G78" s="32"/>
      <c r="H78" s="17" t="s">
        <v>12</v>
      </c>
    </row>
    <row r="79" spans="1:17" x14ac:dyDescent="0.2">
      <c r="A79" s="18"/>
      <c r="B79" s="18"/>
      <c r="C79" s="19" t="s">
        <v>115</v>
      </c>
      <c r="D79" s="18"/>
      <c r="E79" s="18"/>
      <c r="F79" s="18"/>
      <c r="G79" s="18"/>
      <c r="H79" s="17" t="s">
        <v>12</v>
      </c>
    </row>
    <row r="80" spans="1:17" x14ac:dyDescent="0.2">
      <c r="A80" s="18"/>
      <c r="B80" s="18"/>
      <c r="C80" s="19" t="s">
        <v>116</v>
      </c>
      <c r="D80" s="18"/>
      <c r="E80" s="18"/>
      <c r="F80" s="18"/>
      <c r="G80" s="18"/>
      <c r="H80" s="17" t="s">
        <v>12</v>
      </c>
    </row>
    <row r="81" spans="1:8" x14ac:dyDescent="0.2">
      <c r="A81" s="18"/>
      <c r="B81" s="18"/>
      <c r="C81" s="19" t="s">
        <v>11</v>
      </c>
      <c r="D81" s="18"/>
      <c r="E81" s="18" t="s">
        <v>12</v>
      </c>
      <c r="F81" s="20" t="s">
        <v>13</v>
      </c>
      <c r="G81" s="21">
        <v>0</v>
      </c>
      <c r="H81" s="17" t="s">
        <v>12</v>
      </c>
    </row>
    <row r="82" spans="1:8" x14ac:dyDescent="0.2">
      <c r="A82" s="18"/>
      <c r="B82" s="18"/>
      <c r="C82" s="22"/>
      <c r="D82" s="18"/>
      <c r="E82" s="18"/>
      <c r="F82" s="23"/>
      <c r="G82" s="23"/>
      <c r="H82" s="17" t="s">
        <v>12</v>
      </c>
    </row>
    <row r="83" spans="1:8" x14ac:dyDescent="0.2">
      <c r="A83" s="18"/>
      <c r="B83" s="18"/>
      <c r="C83" s="19" t="s">
        <v>117</v>
      </c>
      <c r="D83" s="18"/>
      <c r="E83" s="18"/>
      <c r="F83" s="23"/>
      <c r="G83" s="23"/>
      <c r="H83" s="17" t="s">
        <v>12</v>
      </c>
    </row>
    <row r="84" spans="1:8" x14ac:dyDescent="0.2">
      <c r="A84" s="18"/>
      <c r="B84" s="18"/>
      <c r="C84" s="19" t="s">
        <v>11</v>
      </c>
      <c r="D84" s="18"/>
      <c r="E84" s="18" t="s">
        <v>12</v>
      </c>
      <c r="F84" s="20" t="s">
        <v>13</v>
      </c>
      <c r="G84" s="21">
        <v>0</v>
      </c>
      <c r="H84" s="17" t="s">
        <v>12</v>
      </c>
    </row>
    <row r="85" spans="1:8" x14ac:dyDescent="0.2">
      <c r="A85" s="18"/>
      <c r="B85" s="26"/>
      <c r="C85" s="26"/>
      <c r="D85" s="19"/>
      <c r="E85" s="18"/>
      <c r="F85" s="26"/>
      <c r="G85" s="30"/>
      <c r="H85" s="17" t="s">
        <v>12</v>
      </c>
    </row>
    <row r="86" spans="1:8" x14ac:dyDescent="0.2">
      <c r="A86" s="30"/>
      <c r="B86" s="26"/>
      <c r="C86" s="26" t="s">
        <v>118</v>
      </c>
      <c r="D86" s="26"/>
      <c r="E86" s="30"/>
      <c r="F86" s="28">
        <v>122.29601178</v>
      </c>
      <c r="G86" s="29">
        <v>2.901273E-2</v>
      </c>
      <c r="H86" s="17" t="s">
        <v>12</v>
      </c>
    </row>
    <row r="87" spans="1:8" x14ac:dyDescent="0.2">
      <c r="A87" s="22"/>
      <c r="B87" s="22"/>
      <c r="C87" s="19" t="s">
        <v>119</v>
      </c>
      <c r="D87" s="23"/>
      <c r="E87" s="23"/>
      <c r="F87" s="24">
        <v>4215.2531166340004</v>
      </c>
      <c r="G87" s="42">
        <v>1.0000000099999999</v>
      </c>
      <c r="H87" s="17" t="s">
        <v>12</v>
      </c>
    </row>
    <row r="88" spans="1:8" x14ac:dyDescent="0.2">
      <c r="A88" s="43"/>
      <c r="B88" s="43"/>
      <c r="C88" s="43"/>
      <c r="D88" s="44"/>
      <c r="E88" s="44"/>
      <c r="F88" s="44"/>
      <c r="G88" s="44"/>
    </row>
    <row r="89" spans="1:8" x14ac:dyDescent="0.2">
      <c r="A89" s="45"/>
      <c r="B89" s="153" t="s">
        <v>647</v>
      </c>
      <c r="C89" s="153"/>
      <c r="D89" s="153"/>
      <c r="E89" s="153"/>
      <c r="F89" s="153"/>
      <c r="G89" s="153"/>
      <c r="H89" s="153"/>
    </row>
    <row r="90" spans="1:8" x14ac:dyDescent="0.2">
      <c r="A90" s="45"/>
      <c r="B90" s="153" t="s">
        <v>648</v>
      </c>
      <c r="C90" s="153"/>
      <c r="D90" s="153"/>
      <c r="E90" s="153"/>
      <c r="F90" s="153"/>
      <c r="G90" s="153"/>
      <c r="H90" s="153"/>
    </row>
    <row r="91" spans="1:8" x14ac:dyDescent="0.2">
      <c r="A91" s="45"/>
      <c r="B91" s="153" t="s">
        <v>649</v>
      </c>
      <c r="C91" s="153"/>
      <c r="D91" s="153"/>
      <c r="E91" s="153"/>
      <c r="F91" s="153"/>
      <c r="G91" s="153"/>
      <c r="H91" s="153"/>
    </row>
    <row r="92" spans="1:8" x14ac:dyDescent="0.2">
      <c r="A92" s="45"/>
      <c r="B92" s="45"/>
      <c r="C92" s="45"/>
      <c r="D92" s="47"/>
      <c r="E92" s="47"/>
      <c r="F92" s="47"/>
      <c r="G92" s="47"/>
    </row>
    <row r="93" spans="1:8" x14ac:dyDescent="0.2">
      <c r="A93" s="45"/>
      <c r="B93" s="154" t="s">
        <v>120</v>
      </c>
      <c r="C93" s="155"/>
      <c r="D93" s="156"/>
      <c r="E93" s="48"/>
      <c r="F93" s="47"/>
      <c r="G93" s="47"/>
    </row>
    <row r="94" spans="1:8" ht="27" customHeight="1" x14ac:dyDescent="0.2">
      <c r="A94" s="45"/>
      <c r="B94" s="148" t="s">
        <v>121</v>
      </c>
      <c r="C94" s="149"/>
      <c r="D94" s="16" t="s">
        <v>668</v>
      </c>
      <c r="E94" s="48"/>
      <c r="F94" s="47"/>
      <c r="G94" s="47"/>
    </row>
    <row r="95" spans="1:8" x14ac:dyDescent="0.2">
      <c r="A95" s="45"/>
      <c r="B95" s="148" t="s">
        <v>123</v>
      </c>
      <c r="C95" s="149"/>
      <c r="D95" s="16" t="s">
        <v>122</v>
      </c>
      <c r="E95" s="48"/>
      <c r="F95" s="47"/>
      <c r="G95" s="47"/>
    </row>
    <row r="96" spans="1:8" x14ac:dyDescent="0.2">
      <c r="A96" s="45"/>
      <c r="B96" s="148" t="s">
        <v>124</v>
      </c>
      <c r="C96" s="149"/>
      <c r="D96" s="32" t="s">
        <v>12</v>
      </c>
      <c r="E96" s="48"/>
      <c r="F96" s="47"/>
      <c r="G96" s="47"/>
    </row>
    <row r="97" spans="1:14" x14ac:dyDescent="0.2">
      <c r="A97" s="49"/>
      <c r="B97" s="50" t="s">
        <v>12</v>
      </c>
      <c r="C97" s="50" t="s">
        <v>650</v>
      </c>
      <c r="D97" s="50" t="s">
        <v>125</v>
      </c>
      <c r="E97" s="49"/>
      <c r="F97" s="49"/>
      <c r="G97" s="49"/>
    </row>
    <row r="98" spans="1:14" x14ac:dyDescent="0.2">
      <c r="A98" s="51"/>
      <c r="B98" s="52" t="s">
        <v>126</v>
      </c>
      <c r="C98" s="53">
        <v>45900</v>
      </c>
      <c r="D98" s="53">
        <v>45930</v>
      </c>
      <c r="E98" s="51"/>
      <c r="F98" s="51"/>
      <c r="G98" s="51"/>
    </row>
    <row r="99" spans="1:14" x14ac:dyDescent="0.2">
      <c r="A99" s="58"/>
      <c r="B99" s="36" t="s">
        <v>127</v>
      </c>
      <c r="C99" s="74">
        <v>77.299800000000005</v>
      </c>
      <c r="D99" s="75">
        <v>77.774100000000004</v>
      </c>
      <c r="E99" s="58"/>
      <c r="F99" s="58"/>
      <c r="G99" s="58"/>
    </row>
    <row r="100" spans="1:14" ht="25.5" x14ac:dyDescent="0.2">
      <c r="A100" s="58"/>
      <c r="B100" s="36" t="s">
        <v>771</v>
      </c>
      <c r="C100" s="74">
        <v>27.188600000000001</v>
      </c>
      <c r="D100" s="75">
        <v>27.355399999999999</v>
      </c>
      <c r="E100" s="58"/>
      <c r="F100" s="58"/>
      <c r="G100" s="58"/>
    </row>
    <row r="101" spans="1:14" x14ac:dyDescent="0.2">
      <c r="A101" s="58"/>
      <c r="B101" s="36" t="s">
        <v>128</v>
      </c>
      <c r="C101" s="74">
        <v>69.1404</v>
      </c>
      <c r="D101" s="75">
        <v>69.522300000000001</v>
      </c>
      <c r="E101" s="58"/>
      <c r="F101" s="58"/>
      <c r="G101" s="58"/>
    </row>
    <row r="102" spans="1:14" ht="25.5" x14ac:dyDescent="0.2">
      <c r="A102" s="58"/>
      <c r="B102" s="36" t="s">
        <v>772</v>
      </c>
      <c r="C102" s="74">
        <v>13.349399999999999</v>
      </c>
      <c r="D102" s="75">
        <v>13.4231</v>
      </c>
      <c r="E102" s="58"/>
      <c r="F102" s="58"/>
      <c r="G102" s="58"/>
    </row>
    <row r="103" spans="1:14" x14ac:dyDescent="0.2">
      <c r="A103" s="58"/>
      <c r="B103" s="58"/>
      <c r="C103" s="58"/>
      <c r="D103" s="58"/>
      <c r="E103" s="58"/>
      <c r="F103" s="58"/>
      <c r="G103" s="58"/>
    </row>
    <row r="104" spans="1:14" x14ac:dyDescent="0.2">
      <c r="A104" s="58"/>
      <c r="B104" s="144" t="s">
        <v>651</v>
      </c>
      <c r="C104" s="145"/>
      <c r="D104" s="19" t="s">
        <v>122</v>
      </c>
      <c r="E104" s="58"/>
      <c r="F104" s="58"/>
      <c r="G104" s="58"/>
    </row>
    <row r="105" spans="1:14" x14ac:dyDescent="0.2">
      <c r="A105" s="58"/>
      <c r="B105" s="63"/>
      <c r="C105" s="63"/>
      <c r="D105" s="63"/>
      <c r="E105" s="58"/>
      <c r="F105" s="58"/>
      <c r="G105" s="58"/>
    </row>
    <row r="106" spans="1:14" x14ac:dyDescent="0.2">
      <c r="A106" s="49"/>
      <c r="B106" s="148" t="s">
        <v>129</v>
      </c>
      <c r="C106" s="149"/>
      <c r="D106" s="16" t="s">
        <v>122</v>
      </c>
      <c r="E106" s="62"/>
      <c r="F106" s="49"/>
      <c r="G106" s="49"/>
    </row>
    <row r="107" spans="1:14" x14ac:dyDescent="0.2">
      <c r="A107" s="49"/>
      <c r="B107" s="148" t="s">
        <v>130</v>
      </c>
      <c r="C107" s="149"/>
      <c r="D107" s="16" t="s">
        <v>122</v>
      </c>
      <c r="E107" s="62"/>
      <c r="F107" s="49"/>
      <c r="G107" s="49"/>
    </row>
    <row r="108" spans="1:14" x14ac:dyDescent="0.2">
      <c r="A108" s="49"/>
      <c r="B108" s="148" t="s">
        <v>652</v>
      </c>
      <c r="C108" s="149"/>
      <c r="D108" s="16" t="s">
        <v>122</v>
      </c>
      <c r="E108" s="62"/>
      <c r="F108" s="49"/>
      <c r="G108" s="49"/>
    </row>
    <row r="109" spans="1:14" x14ac:dyDescent="0.2">
      <c r="A109" s="63"/>
      <c r="B109" s="63"/>
      <c r="C109" s="63"/>
      <c r="D109" s="63"/>
      <c r="E109" s="63"/>
      <c r="F109" s="63"/>
      <c r="G109" s="63"/>
    </row>
    <row r="110" spans="1:14" s="64" customFormat="1" ht="15" x14ac:dyDescent="0.25">
      <c r="B110" s="205" t="s">
        <v>706</v>
      </c>
      <c r="C110" s="206"/>
      <c r="D110" s="206"/>
      <c r="E110" s="206"/>
      <c r="F110" s="206"/>
      <c r="G110" s="207"/>
      <c r="I110"/>
      <c r="J110" s="95"/>
      <c r="K110" s="95"/>
      <c r="L110" s="95"/>
      <c r="M110" s="95"/>
      <c r="N110"/>
    </row>
    <row r="111" spans="1:14" s="64" customFormat="1" ht="45" customHeight="1" x14ac:dyDescent="0.25">
      <c r="B111" s="96" t="s">
        <v>670</v>
      </c>
      <c r="C111" s="96" t="s">
        <v>671</v>
      </c>
      <c r="D111" s="208" t="s">
        <v>672</v>
      </c>
      <c r="E111" s="209"/>
      <c r="F111" s="204" t="s">
        <v>673</v>
      </c>
      <c r="G111" s="204"/>
      <c r="H111" s="97"/>
      <c r="I111"/>
      <c r="J111" s="95"/>
      <c r="K111" s="95"/>
      <c r="L111" s="95"/>
      <c r="M111" s="95"/>
      <c r="N111"/>
    </row>
    <row r="112" spans="1:14" s="64" customFormat="1" ht="15" x14ac:dyDescent="0.25">
      <c r="B112" s="98" t="s">
        <v>747</v>
      </c>
      <c r="C112" s="99" t="s">
        <v>748</v>
      </c>
      <c r="D112" s="210">
        <v>0</v>
      </c>
      <c r="E112" s="211"/>
      <c r="F112" s="210">
        <v>0</v>
      </c>
      <c r="G112" s="211"/>
      <c r="H112" s="100"/>
      <c r="I112"/>
      <c r="J112" s="95"/>
      <c r="K112" s="95"/>
      <c r="L112" s="95"/>
      <c r="M112" s="95"/>
      <c r="N112"/>
    </row>
    <row r="113" spans="2:14" s="64" customFormat="1" ht="15" x14ac:dyDescent="0.25">
      <c r="B113" s="201" t="s">
        <v>749</v>
      </c>
      <c r="C113" s="202"/>
      <c r="D113" s="202"/>
      <c r="E113" s="202"/>
      <c r="F113" s="202"/>
      <c r="G113" s="203"/>
      <c r="H113" s="100"/>
      <c r="I113"/>
      <c r="J113" s="101"/>
      <c r="K113" s="101"/>
      <c r="L113" s="101"/>
      <c r="M113" s="95"/>
      <c r="N113"/>
    </row>
    <row r="114" spans="2:14" s="64" customFormat="1" ht="15" x14ac:dyDescent="0.25">
      <c r="B114" s="204" t="s">
        <v>670</v>
      </c>
      <c r="C114" s="204" t="s">
        <v>671</v>
      </c>
      <c r="D114" s="201" t="s">
        <v>715</v>
      </c>
      <c r="E114" s="202"/>
      <c r="F114" s="203"/>
      <c r="G114" s="98"/>
      <c r="H114" s="100"/>
      <c r="I114"/>
      <c r="J114" s="101"/>
      <c r="K114" s="101"/>
      <c r="L114" s="101"/>
      <c r="M114" s="95"/>
      <c r="N114"/>
    </row>
    <row r="115" spans="2:14" s="64" customFormat="1" ht="76.5" x14ac:dyDescent="0.25">
      <c r="B115" s="204"/>
      <c r="C115" s="204"/>
      <c r="D115" s="102" t="s">
        <v>719</v>
      </c>
      <c r="E115" s="102" t="s">
        <v>750</v>
      </c>
      <c r="F115" s="102" t="s">
        <v>751</v>
      </c>
      <c r="G115" s="102" t="s">
        <v>754</v>
      </c>
      <c r="H115" s="103"/>
      <c r="I115"/>
      <c r="J115" s="101"/>
      <c r="K115" s="101"/>
      <c r="L115" s="101"/>
      <c r="M115" s="95"/>
      <c r="N115"/>
    </row>
    <row r="116" spans="2:14" s="64" customFormat="1" ht="15" x14ac:dyDescent="0.2">
      <c r="B116" s="104" t="s">
        <v>747</v>
      </c>
      <c r="C116" s="99" t="s">
        <v>748</v>
      </c>
      <c r="D116" s="105">
        <v>200</v>
      </c>
      <c r="E116" s="105">
        <v>6.8852450999999997</v>
      </c>
      <c r="F116" s="105">
        <v>206.88524509999999</v>
      </c>
      <c r="G116" s="106">
        <f>F116/F87</f>
        <v>4.9080147591517291E-2</v>
      </c>
      <c r="H116" s="107"/>
      <c r="I116"/>
      <c r="J116"/>
      <c r="K116"/>
      <c r="L116"/>
      <c r="M116"/>
      <c r="N116"/>
    </row>
    <row r="117" spans="2:14" s="64" customFormat="1" ht="33" customHeight="1" x14ac:dyDescent="0.2">
      <c r="B117" s="198" t="s">
        <v>752</v>
      </c>
      <c r="C117" s="199"/>
      <c r="D117" s="199"/>
      <c r="E117" s="199"/>
      <c r="F117" s="199"/>
      <c r="G117" s="200"/>
      <c r="H117" s="108"/>
      <c r="I117"/>
      <c r="J117"/>
      <c r="K117"/>
      <c r="L117"/>
      <c r="M117"/>
      <c r="N117"/>
    </row>
    <row r="118" spans="2:14" s="64" customFormat="1" x14ac:dyDescent="0.2">
      <c r="H118" s="108"/>
      <c r="I118"/>
      <c r="J118"/>
      <c r="K118"/>
      <c r="L118"/>
      <c r="M118"/>
      <c r="N118"/>
    </row>
    <row r="119" spans="2:14" s="64" customFormat="1" x14ac:dyDescent="0.2">
      <c r="B119" s="150" t="s">
        <v>653</v>
      </c>
      <c r="C119" s="151"/>
      <c r="D119" s="152"/>
      <c r="I119"/>
      <c r="J119"/>
      <c r="K119"/>
      <c r="L119"/>
      <c r="M119"/>
      <c r="N119"/>
    </row>
    <row r="120" spans="2:14" s="64" customFormat="1" ht="38.25" x14ac:dyDescent="0.2">
      <c r="B120" s="146" t="s">
        <v>654</v>
      </c>
      <c r="C120" s="146"/>
      <c r="D120" s="65" t="s">
        <v>572</v>
      </c>
      <c r="I120"/>
      <c r="J120"/>
      <c r="K120"/>
      <c r="L120"/>
      <c r="M120"/>
      <c r="N120"/>
    </row>
    <row r="121" spans="2:14" s="64" customFormat="1" x14ac:dyDescent="0.2">
      <c r="B121" s="147" t="s">
        <v>655</v>
      </c>
      <c r="C121" s="147"/>
      <c r="D121" s="66"/>
      <c r="I121"/>
      <c r="J121"/>
      <c r="K121"/>
      <c r="L121"/>
      <c r="M121"/>
      <c r="N121"/>
    </row>
    <row r="122" spans="2:14" s="64" customFormat="1" x14ac:dyDescent="0.2">
      <c r="B122" s="147"/>
      <c r="C122" s="147"/>
      <c r="D122" s="67"/>
      <c r="I122"/>
      <c r="J122"/>
      <c r="K122"/>
      <c r="L122"/>
      <c r="M122"/>
      <c r="N122"/>
    </row>
    <row r="123" spans="2:14" s="64" customFormat="1" x14ac:dyDescent="0.2">
      <c r="B123" s="147" t="s">
        <v>656</v>
      </c>
      <c r="C123" s="147"/>
      <c r="D123" s="68">
        <v>6.6841172926100612</v>
      </c>
      <c r="I123"/>
      <c r="J123"/>
      <c r="K123"/>
      <c r="L123"/>
      <c r="M123"/>
      <c r="N123"/>
    </row>
    <row r="124" spans="2:14" s="64" customFormat="1" x14ac:dyDescent="0.2">
      <c r="B124" s="147"/>
      <c r="C124" s="147"/>
      <c r="D124" s="67"/>
      <c r="I124"/>
      <c r="J124"/>
      <c r="K124"/>
      <c r="L124"/>
      <c r="M124"/>
      <c r="N124"/>
    </row>
    <row r="125" spans="2:14" s="64" customFormat="1" x14ac:dyDescent="0.2">
      <c r="B125" s="147" t="s">
        <v>657</v>
      </c>
      <c r="C125" s="147"/>
      <c r="D125" s="68">
        <v>3.8534449257680943</v>
      </c>
      <c r="I125"/>
      <c r="J125"/>
      <c r="K125"/>
      <c r="L125"/>
      <c r="M125"/>
      <c r="N125"/>
    </row>
    <row r="126" spans="2:14" s="64" customFormat="1" x14ac:dyDescent="0.2">
      <c r="B126" s="147" t="s">
        <v>658</v>
      </c>
      <c r="C126" s="147"/>
      <c r="D126" s="68">
        <v>4.9447759141599192</v>
      </c>
      <c r="I126"/>
      <c r="J126"/>
      <c r="K126"/>
      <c r="L126"/>
      <c r="M126"/>
      <c r="N126"/>
    </row>
    <row r="127" spans="2:14" s="64" customFormat="1" x14ac:dyDescent="0.2">
      <c r="B127" s="147"/>
      <c r="C127" s="147"/>
      <c r="D127" s="67"/>
      <c r="I127"/>
      <c r="J127"/>
      <c r="K127"/>
      <c r="L127"/>
      <c r="M127"/>
      <c r="N127"/>
    </row>
    <row r="128" spans="2:14" s="64" customFormat="1" x14ac:dyDescent="0.2">
      <c r="B128" s="147" t="s">
        <v>659</v>
      </c>
      <c r="C128" s="147"/>
      <c r="D128" s="69" t="s">
        <v>664</v>
      </c>
      <c r="I128"/>
      <c r="J128" s="33"/>
      <c r="K128" s="33"/>
      <c r="L128" s="33"/>
      <c r="M128" s="33"/>
      <c r="N128" s="70"/>
    </row>
    <row r="129" spans="2:16" s="64" customFormat="1" x14ac:dyDescent="0.2">
      <c r="B129" s="158" t="s">
        <v>660</v>
      </c>
      <c r="C129" s="160"/>
      <c r="D129" s="159"/>
      <c r="I129"/>
      <c r="J129"/>
      <c r="K129"/>
      <c r="L129"/>
      <c r="M129"/>
      <c r="N129"/>
      <c r="O129"/>
      <c r="P129"/>
    </row>
    <row r="131" spans="2:16" x14ac:dyDescent="0.2">
      <c r="B131" s="72" t="s">
        <v>661</v>
      </c>
    </row>
    <row r="132" spans="2:16" ht="153.75" customHeight="1" x14ac:dyDescent="0.2"/>
    <row r="135" spans="2:16" x14ac:dyDescent="0.2">
      <c r="B135" s="72" t="s">
        <v>662</v>
      </c>
      <c r="C135" s="73"/>
      <c r="D135" s="72"/>
    </row>
    <row r="136" spans="2:16" x14ac:dyDescent="0.2">
      <c r="B136" s="72" t="s">
        <v>753</v>
      </c>
      <c r="D136" s="72"/>
    </row>
    <row r="137" spans="2:16" ht="165" customHeight="1" x14ac:dyDescent="0.2"/>
    <row r="145" customFormat="1" ht="13.9" customHeight="1" x14ac:dyDescent="0.2"/>
    <row r="146" customFormat="1" ht="13.9" customHeight="1" x14ac:dyDescent="0.2"/>
    <row r="147" customFormat="1" ht="13.9" customHeight="1" x14ac:dyDescent="0.2"/>
    <row r="148" customFormat="1" ht="13.9" customHeight="1" x14ac:dyDescent="0.2"/>
    <row r="149" customFormat="1" ht="13.9" customHeight="1" x14ac:dyDescent="0.2"/>
    <row r="150" customFormat="1" ht="13.9" customHeight="1" x14ac:dyDescent="0.2"/>
  </sheetData>
  <mergeCells count="35">
    <mergeCell ref="B121:C121"/>
    <mergeCell ref="B122:C122"/>
    <mergeCell ref="B128:C128"/>
    <mergeCell ref="B129:D129"/>
    <mergeCell ref="B123:C123"/>
    <mergeCell ref="B124:C124"/>
    <mergeCell ref="B125:C125"/>
    <mergeCell ref="B126:C126"/>
    <mergeCell ref="B127:C127"/>
    <mergeCell ref="B108:C108"/>
    <mergeCell ref="B107:C107"/>
    <mergeCell ref="B117:G117"/>
    <mergeCell ref="B119:D119"/>
    <mergeCell ref="B120:C120"/>
    <mergeCell ref="B113:G113"/>
    <mergeCell ref="B114:B115"/>
    <mergeCell ref="C114:C115"/>
    <mergeCell ref="D114:F114"/>
    <mergeCell ref="B110:G110"/>
    <mergeCell ref="D111:E111"/>
    <mergeCell ref="F111:G111"/>
    <mergeCell ref="D112:E112"/>
    <mergeCell ref="F112:G112"/>
    <mergeCell ref="A1:H1"/>
    <mergeCell ref="A2:H2"/>
    <mergeCell ref="A3:H3"/>
    <mergeCell ref="B89:H89"/>
    <mergeCell ref="B90:H90"/>
    <mergeCell ref="B91:H91"/>
    <mergeCell ref="B93:D93"/>
    <mergeCell ref="B94:C94"/>
    <mergeCell ref="B95:C95"/>
    <mergeCell ref="B106:C106"/>
    <mergeCell ref="B104:C104"/>
    <mergeCell ref="B96:C96"/>
  </mergeCells>
  <hyperlinks>
    <hyperlink ref="I1" location="Index!B2" display="Index" xr:uid="{999E393C-0F19-4A3B-9AE2-5C2D671D72F5}"/>
  </hyperlinks>
  <pageMargins left="5.000000074505806E-2" right="5.000000074505806E-2" top="0.30000001192092896" bottom="0.20000000298023224" header="0" footer="0"/>
  <pageSetup paperSize="9" orientation="landscape" horizontalDpi="0" verticalDpi="0"/>
  <headerFooter alignWithMargins="0">
    <oddHeader>&amp;L&amp;"Calibri"&amp;10&amp;KFF0000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Swapna.N - Sundaram Mutual</cp:lastModifiedBy>
  <dcterms:created xsi:type="dcterms:W3CDTF">2025-10-01T09:41:56Z</dcterms:created>
  <dcterms:modified xsi:type="dcterms:W3CDTF">2025-10-10T04:44:31Z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2025-10-01T09:41:56Z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a124cd36-73d6-43ee-b364-81ca3bb92476</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