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Temp\New folder\"/>
    </mc:Choice>
  </mc:AlternateContent>
  <xr:revisionPtr revIDLastSave="0" documentId="13_ncr:1_{F7E0CD78-BD33-418E-BE18-D70D687AE833}" xr6:coauthVersionLast="47" xr6:coauthVersionMax="47" xr10:uidLastSave="{00000000-0000-0000-0000-000000000000}"/>
  <bookViews>
    <workbookView xWindow="-120" yWindow="-120" windowWidth="20730" windowHeight="11040" tabRatio="693" xr2:uid="{D0D07352-FA0E-4323-8255-BF5F4EFCB396}"/>
  </bookViews>
  <sheets>
    <sheet name="Index" sheetId="12" r:id="rId1"/>
    <sheet name="SFRLTP" sheetId="1" r:id="rId2"/>
    <sheet name="SFRSTP" sheetId="2" r:id="rId3"/>
    <sheet name="SMMF" sheetId="3" r:id="rId4"/>
    <sheet name="SPLDF" sheetId="4" r:id="rId5"/>
    <sheet name="SPMON" sheetId="5" r:id="rId6"/>
    <sheet name="SPSDF" sheetId="6" r:id="rId7"/>
    <sheet name="SPUSDF" sheetId="7" r:id="rId8"/>
    <sheet name="SUNBDS" sheetId="8" r:id="rId9"/>
    <sheet name="SUNMIA" sheetId="9" r:id="rId10"/>
    <sheet name="SUNONF" sheetId="10"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3" i="7" l="1"/>
  <c r="F142" i="7"/>
  <c r="F141" i="7"/>
  <c r="F140" i="7"/>
  <c r="J140" i="9"/>
  <c r="F75" i="9"/>
  <c r="F77" i="9" s="1"/>
  <c r="F27" i="9"/>
  <c r="F44" i="9" s="1"/>
  <c r="G119" i="8"/>
  <c r="I184" i="7"/>
  <c r="F184" i="7"/>
  <c r="F145" i="7"/>
  <c r="I152" i="6"/>
  <c r="J152" i="6" s="1"/>
  <c r="I151" i="6"/>
  <c r="J151" i="6" s="1"/>
  <c r="I150" i="6"/>
  <c r="J150" i="6" s="1"/>
  <c r="G150" i="6"/>
  <c r="I149" i="6"/>
  <c r="J149" i="6" s="1"/>
  <c r="I194" i="5"/>
  <c r="F194" i="5"/>
  <c r="I163" i="4"/>
  <c r="F163" i="4"/>
  <c r="I158" i="4"/>
  <c r="J158" i="4" s="1"/>
  <c r="I157" i="4"/>
  <c r="J157" i="4" s="1"/>
  <c r="I156" i="4"/>
  <c r="J156" i="4" s="1"/>
  <c r="F85" i="9"/>
  <c r="G76" i="8"/>
  <c r="F76" i="8"/>
  <c r="G130" i="7"/>
  <c r="F130" i="7"/>
  <c r="G90" i="6"/>
  <c r="F90" i="6"/>
  <c r="G153" i="5"/>
  <c r="F153" i="5"/>
  <c r="G98" i="4"/>
  <c r="F98" i="4"/>
  <c r="G118" i="3"/>
  <c r="F118" i="3"/>
  <c r="G98" i="2"/>
  <c r="F98" i="2"/>
  <c r="G102" i="1"/>
  <c r="F102" i="1"/>
  <c r="F95" i="9" l="1"/>
  <c r="G84" i="9" s="1"/>
  <c r="G85" i="9" s="1"/>
  <c r="F146" i="7"/>
  <c r="G21" i="9" l="1"/>
  <c r="G25" i="9"/>
  <c r="G23" i="9"/>
  <c r="G9" i="9"/>
  <c r="G14" i="9"/>
  <c r="G54" i="9"/>
  <c r="G56" i="9" s="1"/>
  <c r="G61" i="9" s="1"/>
  <c r="G7" i="9"/>
  <c r="G13" i="9"/>
  <c r="G22" i="9"/>
  <c r="G10" i="9"/>
  <c r="G26" i="9"/>
  <c r="G16" i="9"/>
  <c r="G55" i="9"/>
  <c r="G12" i="9"/>
  <c r="G8" i="9"/>
  <c r="G94" i="9"/>
  <c r="G18" i="9"/>
  <c r="G15" i="9"/>
  <c r="G24" i="9"/>
  <c r="G20" i="9"/>
  <c r="G74" i="9"/>
  <c r="G75" i="9" s="1"/>
  <c r="G77" i="9" s="1"/>
  <c r="G19" i="9"/>
  <c r="G11" i="9"/>
  <c r="G17" i="9"/>
  <c r="G145" i="7"/>
  <c r="G146" i="7" s="1"/>
  <c r="H177" i="7"/>
  <c r="H176" i="7"/>
  <c r="H178" i="7"/>
  <c r="H175" i="7"/>
  <c r="G27" i="9" l="1"/>
  <c r="G44" i="9" s="1"/>
  <c r="G95" i="9" s="1"/>
</calcChain>
</file>

<file path=xl/sharedStrings.xml><?xml version="1.0" encoding="utf-8"?>
<sst xmlns="http://schemas.openxmlformats.org/spreadsheetml/2006/main" count="3439" uniqueCount="782">
  <si>
    <t>SUNDARAM MUTUAL FUND</t>
  </si>
  <si>
    <t>Sundaram Corporate Bond Fund</t>
  </si>
  <si>
    <t>SL No</t>
  </si>
  <si>
    <t>ISIN Code</t>
  </si>
  <si>
    <t>Name of the instrument</t>
  </si>
  <si>
    <t>Rating / 
Industry</t>
  </si>
  <si>
    <t>Quantity</t>
  </si>
  <si>
    <t>Mkt Value
Rs. in Lacs</t>
  </si>
  <si>
    <t>% of Net Asset</t>
  </si>
  <si>
    <t>A) Equity &amp; Equity Related</t>
  </si>
  <si>
    <t>(a) Listed / awaiting listing on Stock Exchange</t>
  </si>
  <si>
    <t>Sub Total</t>
  </si>
  <si>
    <t/>
  </si>
  <si>
    <t xml:space="preserve">0 </t>
  </si>
  <si>
    <t>(b) Overseas Security</t>
  </si>
  <si>
    <t>(c) Privately Placed / Unlisted</t>
  </si>
  <si>
    <t>(d) Preference / Right Shares</t>
  </si>
  <si>
    <t>(e) Warrants</t>
  </si>
  <si>
    <t>f) Derivative</t>
  </si>
  <si>
    <t>Total for Equity &amp; Equity Related</t>
  </si>
  <si>
    <t>B) Debt Instruments</t>
  </si>
  <si>
    <t>INE556F08KL3</t>
  </si>
  <si>
    <t>Small Industries Development Bank of India - 7.83% - 24/11/2028**</t>
  </si>
  <si>
    <t>CRISIL AAA</t>
  </si>
  <si>
    <t>INE261F08EO7</t>
  </si>
  <si>
    <t>National Bank for Agriculture &amp; Rural Development - 7.48% - 15/09/2028</t>
  </si>
  <si>
    <t>INE053F08411</t>
  </si>
  <si>
    <t>Indian Railway Finance Corporation Ltd - 7.37% - 31/07/2029**</t>
  </si>
  <si>
    <t>ICRA AAA</t>
  </si>
  <si>
    <t>INE115A07QJ2</t>
  </si>
  <si>
    <t>LIC Housing Finance Ltd - 7.7% - 16/05/2028**</t>
  </si>
  <si>
    <t>INE040A08930</t>
  </si>
  <si>
    <t>HDFC Bank Ltd (Prev HDFC Ltd) - 7.65% - 25/05/2033**</t>
  </si>
  <si>
    <t>INE261F08EH1</t>
  </si>
  <si>
    <t>National Bank for Agriculture &amp; Rural Development - 7.62% - 10/05/2029**</t>
  </si>
  <si>
    <t>INE115A07QY1</t>
  </si>
  <si>
    <t>LIC Housing Finance Ltd - 7.57% - 18/10/2029**</t>
  </si>
  <si>
    <t>INE020B08EK4</t>
  </si>
  <si>
    <t>REC LTD - 7.46% - 30/06/2028**</t>
  </si>
  <si>
    <t>INE916DA7TD8</t>
  </si>
  <si>
    <t>Kotak Mahindra Prime Ltd - 7.299% - 22/09/2028**</t>
  </si>
  <si>
    <t>INE041007167</t>
  </si>
  <si>
    <t>Embassy Office Parks REIT - 7.21% - 17/03/2028**</t>
  </si>
  <si>
    <t>INE020B08FX4</t>
  </si>
  <si>
    <t>REC LTD - 6.37% - 31/03/2027**</t>
  </si>
  <si>
    <t>INE134E08MX3</t>
  </si>
  <si>
    <t>Power Finance Corporation Ltd - 7.6% - 13/04/2029**</t>
  </si>
  <si>
    <t>INE296A07SV1</t>
  </si>
  <si>
    <t>Bajaj Finance Ltd - 7.82% - 31/01/2034**</t>
  </si>
  <si>
    <t>INE242A08544</t>
  </si>
  <si>
    <t>Indian Oil Corporation Ltd - 7.44% - 25/11/2027**</t>
  </si>
  <si>
    <t>INE756I07FB6</t>
  </si>
  <si>
    <t>HDB Financial Services Ltd - 7.9611% - 05/01/2028**</t>
  </si>
  <si>
    <t>INE557F08FS6</t>
  </si>
  <si>
    <t>National Housing Bank - 7.4% - 16/07/2026**</t>
  </si>
  <si>
    <t>INE296A07TJ4</t>
  </si>
  <si>
    <t>Bajaj Finance Ltd - 7.3763% - 26/06/2028**</t>
  </si>
  <si>
    <t>INE062A08488</t>
  </si>
  <si>
    <t>INE752E08783</t>
  </si>
  <si>
    <t>Power Grid Corporation of India Ltd - 6.94% - 15/04/2035</t>
  </si>
  <si>
    <t>INE756I07FG5</t>
  </si>
  <si>
    <t>HDB Financial Services Ltd - 7.4091% - 05/06/2028**</t>
  </si>
  <si>
    <t>INE134E08NS1</t>
  </si>
  <si>
    <t>Power Finance Corporation Ltd - 6.61% - 15/07/2028**</t>
  </si>
  <si>
    <t>INE115A07MW4</t>
  </si>
  <si>
    <t>LIC Housing Finance Ltd - 7.95% - 29/01/2028**</t>
  </si>
  <si>
    <t>INE556F08KR0</t>
  </si>
  <si>
    <t>Small Industries Development Bank of India - 7.47% - 05/09/2029</t>
  </si>
  <si>
    <t>INE756I07EX3</t>
  </si>
  <si>
    <t>HDB Financial Services Ltd - 8.2378% - 06/04/2027**</t>
  </si>
  <si>
    <t>INE134E08NU7</t>
  </si>
  <si>
    <t>Power Finance Corporation Ltd - 6.59% - 15/10/2030</t>
  </si>
  <si>
    <t>INE296A07SU3</t>
  </si>
  <si>
    <t>Bajaj Finance Ltd - 7.87% - 08/02/2034**</t>
  </si>
  <si>
    <t>INE556F08KP4</t>
  </si>
  <si>
    <t>Small Industries Development Bank of India - 7.68% - 10/08/2027**</t>
  </si>
  <si>
    <t>INE020B08FW6</t>
  </si>
  <si>
    <t>REC LTD - 6.52% - 31/01/2028**</t>
  </si>
  <si>
    <t>INE556F08KS8</t>
  </si>
  <si>
    <t>Small Industries Development Bank of India - 7.34% - 26/02/2029</t>
  </si>
  <si>
    <t>(b) Privately Placed / Unlisted</t>
  </si>
  <si>
    <t>(c) Govt Security</t>
  </si>
  <si>
    <t>IN0020250026</t>
  </si>
  <si>
    <t>6.33% Central Government Securities 05/05/2035</t>
  </si>
  <si>
    <t>Sovereign</t>
  </si>
  <si>
    <t>IN0020250042</t>
  </si>
  <si>
    <t>6.68% Central Government Securities 07/07/2040</t>
  </si>
  <si>
    <t>IN0020240126</t>
  </si>
  <si>
    <t>6.79% Central Government Securities 07/10/2034</t>
  </si>
  <si>
    <t>IN0020230135</t>
  </si>
  <si>
    <t>7.32% Government Securities-13/11/2030</t>
  </si>
  <si>
    <t>IN1920230100</t>
  </si>
  <si>
    <t>7.72% Karnataka State Government Securities - 06/12/2035</t>
  </si>
  <si>
    <t>IN0020250091</t>
  </si>
  <si>
    <t>6.48% Central Government Securities 06/10/2035</t>
  </si>
  <si>
    <t>IN0020250059</t>
  </si>
  <si>
    <t>6.28% Central Government Securities 14/07/2032</t>
  </si>
  <si>
    <t>IN0020230077</t>
  </si>
  <si>
    <t>7.18%  Government Securities - 24/07/2037</t>
  </si>
  <si>
    <t>IN0020230051</t>
  </si>
  <si>
    <t>7.30% Government Securities - 19/06/2053</t>
  </si>
  <si>
    <t>IN0020250075</t>
  </si>
  <si>
    <t>7.24% Central Government Securities 18/08/2055</t>
  </si>
  <si>
    <t>(d) Securitized Debt Instruments</t>
  </si>
  <si>
    <t>Total for Debt Instruments</t>
  </si>
  <si>
    <t>C) Money Market Instruments</t>
  </si>
  <si>
    <t>(a) Certificate of Deposits</t>
  </si>
  <si>
    <t>(b) Commercial Papers</t>
  </si>
  <si>
    <t>(c) Treasury Bills</t>
  </si>
  <si>
    <t>(d) ReverseRepo / TREPS</t>
  </si>
  <si>
    <t>TREPS</t>
  </si>
  <si>
    <t>Total for Money Market Instruments</t>
  </si>
  <si>
    <t>D) Mutual Fund Units</t>
  </si>
  <si>
    <t>(a) Investment in Mutual Fund Units</t>
  </si>
  <si>
    <t>INF0RQ622028</t>
  </si>
  <si>
    <t>Corporate Debt Market Development Fund - Class A2</t>
  </si>
  <si>
    <t>E) Others</t>
  </si>
  <si>
    <t>(a) Deposits with Commercial Banks</t>
  </si>
  <si>
    <t>(b) Share Application Money pending Allotment</t>
  </si>
  <si>
    <t>Cash and Other Net Current Assets^</t>
  </si>
  <si>
    <t>Grand Total</t>
  </si>
  <si>
    <t>Notes</t>
  </si>
  <si>
    <t>a) Total securities classified as below investment grade or default provided for and its percentage to NAV</t>
  </si>
  <si>
    <t>Nil</t>
  </si>
  <si>
    <t>b) Total value and percentage of illiquid equity shares</t>
  </si>
  <si>
    <t>c) NAV  per  unit (Rupees per unit)</t>
  </si>
  <si>
    <t>At the end</t>
  </si>
  <si>
    <t>Option</t>
  </si>
  <si>
    <t>Direct Plan - Growth</t>
  </si>
  <si>
    <t>Regular Plan - Growth</t>
  </si>
  <si>
    <t>e) Total outstanding exposure in derivative instruments at the end of the period</t>
  </si>
  <si>
    <t>f) Total investments in foreign securities /ADR'S/GDR'S at the end of the period</t>
  </si>
  <si>
    <t>Sundaram Banking &amp; PSU Fund</t>
  </si>
  <si>
    <t>INE040A08955</t>
  </si>
  <si>
    <t>HDFC Bank Ltd - 7.7% - 16/05/2028**</t>
  </si>
  <si>
    <t>INE020B08EA5</t>
  </si>
  <si>
    <t>REC LTD - 7.55% - 31/03/2028**</t>
  </si>
  <si>
    <t>INE031A08962</t>
  </si>
  <si>
    <t>Housing &amp; Urban Development Corporation Ltd - 6.9% - 23/04/2032**</t>
  </si>
  <si>
    <t>INE557F08FY4</t>
  </si>
  <si>
    <t>National Housing Bank - 7.59% - 14/07/2027**</t>
  </si>
  <si>
    <t>INE514E08GE8</t>
  </si>
  <si>
    <t>Export Import Bank of India - 7.35% - 27/07/2028</t>
  </si>
  <si>
    <t>INE752E08734</t>
  </si>
  <si>
    <t>Power Grid Corporation of India Ltd - 7.35% - 12/03/2034**</t>
  </si>
  <si>
    <t>INE261F08EM1</t>
  </si>
  <si>
    <t>National Bank for Agriculture &amp; Rural Development - 7.53% - 24/03/2028</t>
  </si>
  <si>
    <t>INE134E08NW3</t>
  </si>
  <si>
    <t>Power Finance Corporation Ltd - 6.73% - 15/10/2027**</t>
  </si>
  <si>
    <t>INE296A07TM8</t>
  </si>
  <si>
    <t>Bajaj Finance Ltd - 7.11% - 10/07/2028**</t>
  </si>
  <si>
    <t>INE020B08FL9</t>
  </si>
  <si>
    <t>REC LTD - 7.34% - 30/04/2030</t>
  </si>
  <si>
    <t>INE261F08EF5</t>
  </si>
  <si>
    <t>National Bank for Agriculture &amp; Rural Development - 7.8% - 15/03/2027**</t>
  </si>
  <si>
    <t>INE053F08338</t>
  </si>
  <si>
    <t>Indian Railway Finance Corporation Ltd - 7.68% - 24/11/2026**</t>
  </si>
  <si>
    <t>IN0020240027</t>
  </si>
  <si>
    <t>7.23% Central Government Securities 15/04/2039</t>
  </si>
  <si>
    <t>INE514E16CK7</t>
  </si>
  <si>
    <t>Export Import Bank of India - 20/03/2026**</t>
  </si>
  <si>
    <t>CRISIL A1+</t>
  </si>
  <si>
    <t>Sundaram Money Market Fund</t>
  </si>
  <si>
    <t>IN3120160053</t>
  </si>
  <si>
    <t>8.07% Tamil Nadu State Development Loan - 15/06/2026</t>
  </si>
  <si>
    <t>IN3120150187</t>
  </si>
  <si>
    <t>8.38% Tamil Nadu State Development Loan - 27/01/2026</t>
  </si>
  <si>
    <t>IN1520160038</t>
  </si>
  <si>
    <t>7.98% Gujarat State Development Loan - 11/05/2026</t>
  </si>
  <si>
    <t>INE261F16942</t>
  </si>
  <si>
    <t>National Bank for Agriculture &amp; Rural Development - 06/02/2026**</t>
  </si>
  <si>
    <t>INE084A16DC4</t>
  </si>
  <si>
    <t>Bank of India - 06/02/2026**</t>
  </si>
  <si>
    <t>INE028A16JN5</t>
  </si>
  <si>
    <t>Bank of Baroda - 09/02/2026</t>
  </si>
  <si>
    <t>IND A1+</t>
  </si>
  <si>
    <t>INE562A16OG7</t>
  </si>
  <si>
    <t>Indian Bank - 06/03/2026**</t>
  </si>
  <si>
    <t>INE084A16EK5</t>
  </si>
  <si>
    <t>INE562A16OI3</t>
  </si>
  <si>
    <t>Indian Bank - 12/03/2026**</t>
  </si>
  <si>
    <t>INE160A16RK5</t>
  </si>
  <si>
    <t>Punjab National Bank - 18/03/2026**</t>
  </si>
  <si>
    <t>INE237A168Z9</t>
  </si>
  <si>
    <t>Kotak Mahindra Bank Ltd - 19/03/2026**</t>
  </si>
  <si>
    <t>INE238AD6BC1</t>
  </si>
  <si>
    <t>Axis Bank Ltd - 10/08/2026**</t>
  </si>
  <si>
    <t>INE040A16HN4</t>
  </si>
  <si>
    <t>HDFC Bank Ltd - 11/09/2026**</t>
  </si>
  <si>
    <t>INE028A16KC6</t>
  </si>
  <si>
    <t>INE238AD6BI8</t>
  </si>
  <si>
    <t>INE261F16967</t>
  </si>
  <si>
    <t>National Bank for Agriculture &amp; Rural Development - 27/02/2026**</t>
  </si>
  <si>
    <t>INE556F16BB6</t>
  </si>
  <si>
    <t>Small Industries Development Bank of India - 27/02/2026**</t>
  </si>
  <si>
    <t>INE040A16GS5</t>
  </si>
  <si>
    <t>HDFC Bank Ltd - 24/03/2026**</t>
  </si>
  <si>
    <t>INE238AD6AM2</t>
  </si>
  <si>
    <t>Axis Bank Ltd - 04/02/2026**</t>
  </si>
  <si>
    <t>INE095A16X85</t>
  </si>
  <si>
    <t>IndusInd Bank Ltd - 05/12/2025**</t>
  </si>
  <si>
    <t>INE562A16OA0</t>
  </si>
  <si>
    <t>Indian Bank - 04/02/2026**</t>
  </si>
  <si>
    <t>INE261F16959</t>
  </si>
  <si>
    <t>National Bank for Agriculture &amp; Rural Development - 17/02/2026**</t>
  </si>
  <si>
    <t>INE237A165Z5</t>
  </si>
  <si>
    <t>Kotak Mahindra Bank Ltd - 18/02/2026**</t>
  </si>
  <si>
    <t>INE028A16JO3</t>
  </si>
  <si>
    <t>INE008A16X99</t>
  </si>
  <si>
    <t>IDBI Bank Ltd - 23/02/2026**</t>
  </si>
  <si>
    <t>INE237A166Z3</t>
  </si>
  <si>
    <t>Kotak Mahindra Bank Ltd - 27/02/2026**</t>
  </si>
  <si>
    <t>INE476A16A99</t>
  </si>
  <si>
    <t>INE237A167Z1</t>
  </si>
  <si>
    <t>Kotak Mahindra Bank Ltd - 13/03/2026**</t>
  </si>
  <si>
    <t>INE476A16B31</t>
  </si>
  <si>
    <t>Canara Bank - 13/03/2026**</t>
  </si>
  <si>
    <t>INE040A16GW7</t>
  </si>
  <si>
    <t>HDFC Bank Ltd - 19/05/2026</t>
  </si>
  <si>
    <t>INE238AD6AT7</t>
  </si>
  <si>
    <t>Axis Bank Ltd - 11/06/2026**</t>
  </si>
  <si>
    <t>INE092T16XX1</t>
  </si>
  <si>
    <t>IDFC First Bank Ltd - 23/01/2026**</t>
  </si>
  <si>
    <t>INE476A16A65</t>
  </si>
  <si>
    <t>Canara Bank - 24/02/2026</t>
  </si>
  <si>
    <t>INE556F16BA8</t>
  </si>
  <si>
    <t>Small Industries Development Bank of India - 06/02/2026</t>
  </si>
  <si>
    <t>INE849D14HW8</t>
  </si>
  <si>
    <t>ICICI Securities Primary Dealership Ltd - 10/02/2026**</t>
  </si>
  <si>
    <t>INE756I14FC0</t>
  </si>
  <si>
    <t>HDB Financial Services Ltd - 04/03/2026**</t>
  </si>
  <si>
    <t>INE041014064</t>
  </si>
  <si>
    <t>Embassy Office Parks REIT - 20/03/2026**</t>
  </si>
  <si>
    <t>INE879F14LJ9</t>
  </si>
  <si>
    <t>Infina Finance Pvt Ltd - 13/03/2026**</t>
  </si>
  <si>
    <t>INE763G14XJ8</t>
  </si>
  <si>
    <t>ICICI Securities Ltd - 03/03/2026**</t>
  </si>
  <si>
    <t>INE144H14HG8</t>
  </si>
  <si>
    <t>Deutsche Investments India Private Ltd - 22/12/2025**</t>
  </si>
  <si>
    <t>INE144H14HQ7</t>
  </si>
  <si>
    <t>Deutsche Investments India Private Ltd - 27/02/2026**</t>
  </si>
  <si>
    <t>INE121A14XO2</t>
  </si>
  <si>
    <t>Cholamandalam Investment and Finance Company Ltd - 26/05/2026**</t>
  </si>
  <si>
    <t>INE115A14FJ1</t>
  </si>
  <si>
    <t>LIC Housing Finance Ltd - 18/02/2026**</t>
  </si>
  <si>
    <t>INE763G14XI0</t>
  </si>
  <si>
    <t>ICICI Securities Ltd - 27/02/2026</t>
  </si>
  <si>
    <t>INE338I14JI6</t>
  </si>
  <si>
    <t>Motilal Oswal Financial Services Ltd - 25/02/2026**</t>
  </si>
  <si>
    <t>INE763G14YJ6</t>
  </si>
  <si>
    <t>ICICI Securities Ltd - 15/05/2026**</t>
  </si>
  <si>
    <t>INE09OL14HG3</t>
  </si>
  <si>
    <t>Birla Group Holdings Pvt Ltd - 22/05/2026**</t>
  </si>
  <si>
    <t>INE790I14GC7</t>
  </si>
  <si>
    <t>HSBC InvestDirect Financial Services India Limited - 13/02/2026**</t>
  </si>
  <si>
    <t>INE121A14XG8</t>
  </si>
  <si>
    <t>Cholamandalam Investment and Finance Company Ltd - 14/11/2025**</t>
  </si>
  <si>
    <t>INE338I14JF2</t>
  </si>
  <si>
    <t>Motilal Oswal Financial Services Ltd - 06/02/2026**</t>
  </si>
  <si>
    <t>INE121A14XK0</t>
  </si>
  <si>
    <t>Cholamandalam Investment and Finance Company Ltd - 22/05/2026**</t>
  </si>
  <si>
    <t>IN002025Z310</t>
  </si>
  <si>
    <t>364 Days - T Bill - 29/10/2026</t>
  </si>
  <si>
    <t>IN002025Y198</t>
  </si>
  <si>
    <t>182 Days - T Bill - 05/02/2026</t>
  </si>
  <si>
    <t>IN002024Z453</t>
  </si>
  <si>
    <t>364 Days - T Bill - 20/02/2026</t>
  </si>
  <si>
    <t>Sundaram Low Duration Fund</t>
  </si>
  <si>
    <t>INE936D07174</t>
  </si>
  <si>
    <t>Jamnagar Utilities and Power Pvt Ltd - 6.4% - 29/09/2026**</t>
  </si>
  <si>
    <t>INE403D08231</t>
  </si>
  <si>
    <t>Bharti Telecom Ltd - 8.65% - 05/11/2027**</t>
  </si>
  <si>
    <t>INE477A07373</t>
  </si>
  <si>
    <t>Can Fin Homes Ltd - 8.45% - 27/05/2026**</t>
  </si>
  <si>
    <t>IND AA+</t>
  </si>
  <si>
    <t>INE721A07SB0</t>
  </si>
  <si>
    <t>Shriram Finance Ltd - 9.2% - 22/05/2026**</t>
  </si>
  <si>
    <t>CRISIL AA+</t>
  </si>
  <si>
    <t>INE020B08ED9</t>
  </si>
  <si>
    <t>REC LTD - 7.56% - 30/06/2026**</t>
  </si>
  <si>
    <t>INE414G07II5</t>
  </si>
  <si>
    <t>Muthoot Finance Ltd - 8.4% - 28/08/2028</t>
  </si>
  <si>
    <t>ICRA AA+</t>
  </si>
  <si>
    <t>INE572E07183</t>
  </si>
  <si>
    <t>PNB Housing Finance Ltd - 8.15% - 29/07/2027**</t>
  </si>
  <si>
    <t>CARE AA+</t>
  </si>
  <si>
    <t>INE134E08IE1</t>
  </si>
  <si>
    <t>Power Finance Corporation Ltd - 8.03% - 02/05/2026**</t>
  </si>
  <si>
    <t>INE556F08KH1</t>
  </si>
  <si>
    <t>Small Industries Development Bank of India - 7.43% - 31/08/2026</t>
  </si>
  <si>
    <t>INE523H07CB9</t>
  </si>
  <si>
    <t>JM Financial Products Ltd - 8.92% - 16/11/2026**</t>
  </si>
  <si>
    <t>CRISIL AA</t>
  </si>
  <si>
    <t>INE477A07415</t>
  </si>
  <si>
    <t>Can Fin Homes Ltd - 8.09% - 04/01/2027**</t>
  </si>
  <si>
    <t>INE233A08121</t>
  </si>
  <si>
    <t>Godrej Industries Ltd - 8.36% - 28/08/2026**</t>
  </si>
  <si>
    <t>INE261F08EI9</t>
  </si>
  <si>
    <t>National Bank for Agriculture &amp; Rural Development - 7.7% - 30/09/2027**</t>
  </si>
  <si>
    <t>INE020B08FF1</t>
  </si>
  <si>
    <t>REC LTD - 7.56% - 31/08/2027**</t>
  </si>
  <si>
    <t>INE115A07RH4</t>
  </si>
  <si>
    <t>INE121A07QT9</t>
  </si>
  <si>
    <t>Cholamandalam Investment and Finance Company Ltd - 8.45% - 21/11/2025**</t>
  </si>
  <si>
    <t>INE020B08FZ9</t>
  </si>
  <si>
    <t>INE414G07JL7</t>
  </si>
  <si>
    <t>Muthoot Finance Ltd - 8.65% - 31/01/2028**</t>
  </si>
  <si>
    <t>IN3120240640</t>
  </si>
  <si>
    <t>7.00% Tamil Nadu State Government Securities - 12/03/2029</t>
  </si>
  <si>
    <t>IN0020220037</t>
  </si>
  <si>
    <t>7.38% Central Government Securities 20/06/2027</t>
  </si>
  <si>
    <t>INE028A16JM7</t>
  </si>
  <si>
    <t>Bank of Baroda - 06/02/2026</t>
  </si>
  <si>
    <t>INE476A16ZQ5</t>
  </si>
  <si>
    <t>Canara Bank - 12/12/2025</t>
  </si>
  <si>
    <t>INE040A16GF2</t>
  </si>
  <si>
    <t>HDFC Bank Ltd - 06/02/2026**</t>
  </si>
  <si>
    <t>INE261F16AA7</t>
  </si>
  <si>
    <t>National Bank for Agriculture &amp; Rural Development - 25/03/2026**</t>
  </si>
  <si>
    <t>IN002025Y214</t>
  </si>
  <si>
    <t>182 Days - T Bill - 19/02/2026</t>
  </si>
  <si>
    <t>Sundaram Liquid Fund</t>
  </si>
  <si>
    <t>INE477A07357</t>
  </si>
  <si>
    <t>Can Fin Homes Ltd - 7.8% - 24/11/2025**</t>
  </si>
  <si>
    <t>INE476A16ZO0</t>
  </si>
  <si>
    <t>Canara Bank - 04/12/2025**</t>
  </si>
  <si>
    <t>INE692A16ID1</t>
  </si>
  <si>
    <t>Union Bank of India - 05/12/2025**</t>
  </si>
  <si>
    <t>ICRA A1+</t>
  </si>
  <si>
    <t>INE238AD6AX9</t>
  </si>
  <si>
    <t>Axis Bank Ltd - 16/12/2025**</t>
  </si>
  <si>
    <t>INE692A16JU3</t>
  </si>
  <si>
    <t>Union Bank of India - 22/12/2025**</t>
  </si>
  <si>
    <t>INE040A16HG8</t>
  </si>
  <si>
    <t>HDFC Bank Ltd - 18/11/2025**</t>
  </si>
  <si>
    <t>INE171A16MK3</t>
  </si>
  <si>
    <t>The Federal Bank Ltd - 25/11/2025**</t>
  </si>
  <si>
    <t>INE692A16IC3</t>
  </si>
  <si>
    <t>Union Bank of India - 04/12/2025**</t>
  </si>
  <si>
    <t>INE691A16LY3</t>
  </si>
  <si>
    <t>UCO Bank - 19/12/2025**</t>
  </si>
  <si>
    <t>INE084A16EI9</t>
  </si>
  <si>
    <t>Bank of India - 19/12/2025**</t>
  </si>
  <si>
    <t>INE040A16HQ7</t>
  </si>
  <si>
    <t>HDFC Bank Ltd - 22/12/2025**</t>
  </si>
  <si>
    <t>INE028A16KB8</t>
  </si>
  <si>
    <t>Bank of Baroda - 26/12/2025**</t>
  </si>
  <si>
    <t>INE514E16CI1</t>
  </si>
  <si>
    <t>Export Import Bank of India - 30/12/2025</t>
  </si>
  <si>
    <t>INE476A16A08</t>
  </si>
  <si>
    <t>INE092T16XP7</t>
  </si>
  <si>
    <t>IDFC First Bank Ltd - 10/11/2025**</t>
  </si>
  <si>
    <t>INE160A16QM3</t>
  </si>
  <si>
    <t>Punjab National Bank - 05/12/2025**</t>
  </si>
  <si>
    <t>INE028A16KD4</t>
  </si>
  <si>
    <t>Bank of Baroda - 22/12/2025**</t>
  </si>
  <si>
    <t>INE238AD6AA7</t>
  </si>
  <si>
    <t>Axis Bank Ltd - 18/11/2025**</t>
  </si>
  <si>
    <t>INE028A16JS4</t>
  </si>
  <si>
    <t>Bank of Baroda - 02/12/2025**</t>
  </si>
  <si>
    <t>INE084A16EF5</t>
  </si>
  <si>
    <t>Bank of India - 04/12/2025**</t>
  </si>
  <si>
    <t>INE556F16AX2</t>
  </si>
  <si>
    <t>Small Industries Development Bank of India - 05/12/2025**</t>
  </si>
  <si>
    <t>INE028A16JE4</t>
  </si>
  <si>
    <t>Bank of Baroda - 10/12/2025**</t>
  </si>
  <si>
    <t>INE008A16Y56</t>
  </si>
  <si>
    <t>IDBI Bank Ltd - 10/12/2025**</t>
  </si>
  <si>
    <t>INE160A16QL5</t>
  </si>
  <si>
    <t>Punjab National Bank - 11/12/2025</t>
  </si>
  <si>
    <t>INE028A16HY6</t>
  </si>
  <si>
    <t>Bank of Baroda - 12/12/2025</t>
  </si>
  <si>
    <t>INE238AD6BG2</t>
  </si>
  <si>
    <t>Axis Bank Ltd - 12/12/2025**</t>
  </si>
  <si>
    <t>INE084A16CY0</t>
  </si>
  <si>
    <t>Bank of India - 26/12/2025</t>
  </si>
  <si>
    <t>INE556F16AY0</t>
  </si>
  <si>
    <t>Small Industries Development Bank of India - 13/01/2026**</t>
  </si>
  <si>
    <t>INE237A162Z2</t>
  </si>
  <si>
    <t>INE028A16HL3</t>
  </si>
  <si>
    <t>INE562A16NW6</t>
  </si>
  <si>
    <t>INE261F16892</t>
  </si>
  <si>
    <t>INE092T16XY9</t>
  </si>
  <si>
    <t>INE556F16AW4</t>
  </si>
  <si>
    <t>Small Industries Development Bank of India - 07/11/2025**</t>
  </si>
  <si>
    <t>INE245A14KD9</t>
  </si>
  <si>
    <t>TATA Power Company Ltd - 27/11/2025**</t>
  </si>
  <si>
    <t>INE261F14OI6</t>
  </si>
  <si>
    <t>National Bank for Agriculture &amp; Rural Development - 19/11/2025**</t>
  </si>
  <si>
    <t>INE929O14DU8</t>
  </si>
  <si>
    <t>Reliance Retail Ventures Ltd - 13/11/2025</t>
  </si>
  <si>
    <t>INE02FN14598</t>
  </si>
  <si>
    <t>IGH Holdings Private Limited - 12/11/2025**</t>
  </si>
  <si>
    <t>INE081A14GE4</t>
  </si>
  <si>
    <t>Tata Steel Ltd - 11/12/2025**</t>
  </si>
  <si>
    <t>INE242A14YL0</t>
  </si>
  <si>
    <t>Indian Oil Corporation Ltd - 19/12/2025**</t>
  </si>
  <si>
    <t>INE929O14EE0</t>
  </si>
  <si>
    <t>Reliance Retail Ventures Ltd - 19/12/2025**</t>
  </si>
  <si>
    <t>INE498L14ES2</t>
  </si>
  <si>
    <t>L &amp; T Finance Ltd - 17/12/2025**</t>
  </si>
  <si>
    <t>INE028E14SX2</t>
  </si>
  <si>
    <t>Kotak Securities Ltd - 18/12/2025**</t>
  </si>
  <si>
    <t>INE700G14QF2</t>
  </si>
  <si>
    <t>HDFC Securities Ltd - 22/12/2025**</t>
  </si>
  <si>
    <t>INE700G14QJ4</t>
  </si>
  <si>
    <t>HDFC Securities Ltd - 29/12/2025**</t>
  </si>
  <si>
    <t>INE338I14KU9</t>
  </si>
  <si>
    <t>Motilal Oswal Financial Services Ltd - 13/11/2025**</t>
  </si>
  <si>
    <t>INE572E14JZ3</t>
  </si>
  <si>
    <t>PNB Housing Finance Ltd - 17/11/2025**</t>
  </si>
  <si>
    <t>INE824H14SF4</t>
  </si>
  <si>
    <t>Julius Baer Capital (India) Private Ltd - 21/11/2025**</t>
  </si>
  <si>
    <t>INE879F14LI1</t>
  </si>
  <si>
    <t>Infina Finance Pvt Ltd - 24/11/2025**</t>
  </si>
  <si>
    <t>INE763G14A14</t>
  </si>
  <si>
    <t>ICICI Securities Ltd - 25/11/2025**</t>
  </si>
  <si>
    <t>INE514E14SW3</t>
  </si>
  <si>
    <t>Export Import Bank of India - 12/12/2025**</t>
  </si>
  <si>
    <t>INE233A144I0</t>
  </si>
  <si>
    <t>Godrej Industries Ltd - 23/12/2025**</t>
  </si>
  <si>
    <t>INE01C314CX3</t>
  </si>
  <si>
    <t>INE870H14WB8</t>
  </si>
  <si>
    <t>INE071G14HD2</t>
  </si>
  <si>
    <t>INE071G14GZ7</t>
  </si>
  <si>
    <t>ICICI Home Finance Company Ltd - 06/11/2025**</t>
  </si>
  <si>
    <t>INE700G14PJ6</t>
  </si>
  <si>
    <t>HDFC Securities Ltd - 11/11/2025**</t>
  </si>
  <si>
    <t>INE865C14OF7</t>
  </si>
  <si>
    <t>Aditya Birla Money Ltd - 12/11/2025**</t>
  </si>
  <si>
    <t>INE700G14PH0</t>
  </si>
  <si>
    <t>HDFC Securities Ltd - 13/11/2025**</t>
  </si>
  <si>
    <t>INE028E14SE2</t>
  </si>
  <si>
    <t>Kotak Securities Ltd - 13/11/2025**</t>
  </si>
  <si>
    <t>INE01C314CJ2</t>
  </si>
  <si>
    <t>Bajaj Financial Securities Ltd - 13/11/2025**</t>
  </si>
  <si>
    <t>INE071G14HB6</t>
  </si>
  <si>
    <t>ICICI Home Finance Company Ltd - 18/11/2025**</t>
  </si>
  <si>
    <t>INE472A14OL4</t>
  </si>
  <si>
    <t>Blue Star Ltd - 20/11/2025**</t>
  </si>
  <si>
    <t>INE929O14DX2</t>
  </si>
  <si>
    <t>Reliance Retail Ventures Ltd - 21/11/2025**</t>
  </si>
  <si>
    <t>INE0DZE14248</t>
  </si>
  <si>
    <t>Kisetsu Saison Finance - 20/11/2025**</t>
  </si>
  <si>
    <t>INE007N14EC1</t>
  </si>
  <si>
    <t>Fedbank Financial Services Ltd - 21/11/2025**</t>
  </si>
  <si>
    <t>INE212K14BY3</t>
  </si>
  <si>
    <t>SBI Cap securities Ltd - 24/11/2025**</t>
  </si>
  <si>
    <t>INE865C14OI1</t>
  </si>
  <si>
    <t>Aditya Birla Money Ltd - 27/11/2025**</t>
  </si>
  <si>
    <t>INE929O14EC4</t>
  </si>
  <si>
    <t>Reliance Retail Ventures Ltd - 04/12/2025**</t>
  </si>
  <si>
    <t>INE831R14FB4</t>
  </si>
  <si>
    <t>Aditya Birla Housing Finance Ltd - 10/12/2025**</t>
  </si>
  <si>
    <t>INE028E14SO1</t>
  </si>
  <si>
    <t>Kotak Securities Ltd - 09/12/2025**</t>
  </si>
  <si>
    <t>INE212K14CA1</t>
  </si>
  <si>
    <t>SBI Cap securities Ltd - 10/12/2025**</t>
  </si>
  <si>
    <t>INE824H14SI8</t>
  </si>
  <si>
    <t>Julius Baer Capital (India) Private Ltd - 10/12/2025**</t>
  </si>
  <si>
    <t>INE242A14YO4</t>
  </si>
  <si>
    <t>INE09OL14HX8</t>
  </si>
  <si>
    <t>Birla Group Holdings Pvt Ltd - 18/12/2025**</t>
  </si>
  <si>
    <t>INE02FN14663</t>
  </si>
  <si>
    <t>IGH Holdings Private Limited - 24/12/2025**</t>
  </si>
  <si>
    <t>INE556F14LP0</t>
  </si>
  <si>
    <t>INE514E14SI2</t>
  </si>
  <si>
    <t>Export Import Bank of India - 10/11/2025**</t>
  </si>
  <si>
    <t>IN002025Y073</t>
  </si>
  <si>
    <t>182 Days - T Bill - 13/11/2025</t>
  </si>
  <si>
    <t>IN002025X257</t>
  </si>
  <si>
    <t>91 Days - T Bill - 18/12/2025</t>
  </si>
  <si>
    <t>IN002025X232</t>
  </si>
  <si>
    <t>91 Days - T Bill - 04/12/2025</t>
  </si>
  <si>
    <t>IN002025X208</t>
  </si>
  <si>
    <t>91 Days - T Bill - 13/11/2025</t>
  </si>
  <si>
    <t>IN002025X224</t>
  </si>
  <si>
    <t>91 Days - T Bill - 28/11/2025</t>
  </si>
  <si>
    <t>IN002024Z354</t>
  </si>
  <si>
    <t>364 Days - T Bill - 11/12/2025</t>
  </si>
  <si>
    <t>IN002025X240</t>
  </si>
  <si>
    <t>91 Days - T Bill - 11/12/2025</t>
  </si>
  <si>
    <t>IN002025X315</t>
  </si>
  <si>
    <t>91 Days - T Bill - 29/01/2026</t>
  </si>
  <si>
    <t>IN002025X307</t>
  </si>
  <si>
    <t>91 Days - T Bill - 23/01/2026</t>
  </si>
  <si>
    <t>IN002024Z313</t>
  </si>
  <si>
    <t>364 Days - T Bill - 13/11/2025</t>
  </si>
  <si>
    <t>IN002025X216</t>
  </si>
  <si>
    <t>91 Days - T Bill - 20/11/2025</t>
  </si>
  <si>
    <t>Reverse Repo</t>
  </si>
  <si>
    <t>Sundaram Short Duration Fund</t>
  </si>
  <si>
    <t>INE134E08MJ2</t>
  </si>
  <si>
    <t>Power Finance Corporation Ltd - 7.77% - 15/04/2028**</t>
  </si>
  <si>
    <t>INE121A07RZ4</t>
  </si>
  <si>
    <t>Cholamandalam Investment and Finance Company Ltd - 8.54% - 12/04/2029**</t>
  </si>
  <si>
    <t>INE146O07557</t>
  </si>
  <si>
    <t>Hinduja Leyland Finance Ltd - 8.4% - 06/05/2027**</t>
  </si>
  <si>
    <t>INE020B08EI8</t>
  </si>
  <si>
    <t>REC LTD - 7.51% - 31/07/2026**</t>
  </si>
  <si>
    <t>INE115A07PI6</t>
  </si>
  <si>
    <t>LIC Housing Finance Ltd - 6.17% - 03/09/2026**</t>
  </si>
  <si>
    <t>IN0020240019</t>
  </si>
  <si>
    <t>7.10% Central Government Securities 08/04/2034</t>
  </si>
  <si>
    <t>IN0020240050</t>
  </si>
  <si>
    <t>7.04% Central Government Securities 03/06/2029</t>
  </si>
  <si>
    <t>IN3120230484</t>
  </si>
  <si>
    <t>7.44% Tamil Nadu State Government Securities -20/03/2034</t>
  </si>
  <si>
    <t>Sundaram Ultra Short Duration Fund</t>
  </si>
  <si>
    <t>INE261F08DX0</t>
  </si>
  <si>
    <t>National Bank for Agriculture &amp; Rural Development - 7.58% - 31/07/2026</t>
  </si>
  <si>
    <t>INE071G07637</t>
  </si>
  <si>
    <t>ICICI Home Finance Company Ltd - 8.061% - 25/03/2026**</t>
  </si>
  <si>
    <t>INE414G07JM5</t>
  </si>
  <si>
    <t>Muthoot Finance Ltd - 8.6% - 02/03/2028**</t>
  </si>
  <si>
    <t>INE020B08AC9</t>
  </si>
  <si>
    <t>INE756I07EJ2</t>
  </si>
  <si>
    <t>HDB Financial Services Ltd - 7.65% - 10/09/2027**</t>
  </si>
  <si>
    <t>INE556F08KJ7</t>
  </si>
  <si>
    <t>Small Industries Development Bank of India - 7.55% - 22/09/2026**</t>
  </si>
  <si>
    <t>INE261F08EA6</t>
  </si>
  <si>
    <t>National Bank for Agriculture &amp; Rural Development - 7.5% - 31/08/2026**</t>
  </si>
  <si>
    <t>INE556F08KI9</t>
  </si>
  <si>
    <t>Small Industries Development Bank of India - 7.44% - 04/09/2026**</t>
  </si>
  <si>
    <t>INE134E08LS5</t>
  </si>
  <si>
    <t>Power Finance Corporation Ltd - 7.15% - 08/09/2026**</t>
  </si>
  <si>
    <t>INE756I07EN4</t>
  </si>
  <si>
    <t>HDB Financial Services Ltd - 7.84% - 14/07/2026</t>
  </si>
  <si>
    <t>INE121A07SN8</t>
  </si>
  <si>
    <t>Cholamandalam Investment and Finance Company Ltd - 7.38% - 28/05/2027**</t>
  </si>
  <si>
    <t>IN2220160054</t>
  </si>
  <si>
    <t>7.58% MAHARASHTRA SDL 24/08/2026</t>
  </si>
  <si>
    <t>INE171A16MM9</t>
  </si>
  <si>
    <t>The Federal Bank Ltd - 28/11/2025**</t>
  </si>
  <si>
    <t>INE476A16A24</t>
  </si>
  <si>
    <t>Canara Bank - 03/02/2026**</t>
  </si>
  <si>
    <t>INE095A16Y50</t>
  </si>
  <si>
    <t>IndusInd Bank Ltd - 04/02/2026**</t>
  </si>
  <si>
    <t>INE040A16FY5</t>
  </si>
  <si>
    <t>HDFC Bank Ltd - 04/12/2025</t>
  </si>
  <si>
    <t>INE692A16II0</t>
  </si>
  <si>
    <t>Union Bank of India - 18/12/2025</t>
  </si>
  <si>
    <t>INE028A16JJ3</t>
  </si>
  <si>
    <t>Bank of Baroda - 24/02/2026**</t>
  </si>
  <si>
    <t>INE261F16975</t>
  </si>
  <si>
    <t>National Bank for Agriculture &amp; Rural Development - 10/03/2026**</t>
  </si>
  <si>
    <t>INE556F16BD2</t>
  </si>
  <si>
    <t>Small Industries Development Bank of India - 11/03/2026</t>
  </si>
  <si>
    <t>INE261F16983</t>
  </si>
  <si>
    <t>National Bank for Agriculture &amp; Rural Development - 13/03/2026</t>
  </si>
  <si>
    <t>INE092T16YI0</t>
  </si>
  <si>
    <t>IDFC First Bank Ltd - 25/05/2026**</t>
  </si>
  <si>
    <t>INE144H14HW5</t>
  </si>
  <si>
    <t>Deutsche Investments India Private Ltd - 18/03/2026**</t>
  </si>
  <si>
    <t>INE498L14EE2</t>
  </si>
  <si>
    <t>L &amp; T Finance Ltd - 09/06/2026**</t>
  </si>
  <si>
    <t>INE121A14XQ7</t>
  </si>
  <si>
    <t>Cholamandalam Investment and Finance Company Ltd - 28/05/2026**</t>
  </si>
  <si>
    <t>IN002024Z305</t>
  </si>
  <si>
    <t>364 Days - T Bill - 06/11/2025</t>
  </si>
  <si>
    <t>Sundaram Medium Duration Fund</t>
  </si>
  <si>
    <t>Sundaram Conservative Hybrid Fund</t>
  </si>
  <si>
    <t>INE040A01034</t>
  </si>
  <si>
    <t>HDFC Bank Ltd</t>
  </si>
  <si>
    <t>Banks</t>
  </si>
  <si>
    <t>INE397D01024</t>
  </si>
  <si>
    <t>Bharti Airtel Ltd</t>
  </si>
  <si>
    <t>Telecom - Services</t>
  </si>
  <si>
    <t>INE002A01018</t>
  </si>
  <si>
    <t>Reliance Industries Ltd</t>
  </si>
  <si>
    <t>Petroleum Products</t>
  </si>
  <si>
    <t>INE090A01021</t>
  </si>
  <si>
    <t>ICICI Bank Ltd</t>
  </si>
  <si>
    <t>INE009A01021</t>
  </si>
  <si>
    <t>Infosys Ltd</t>
  </si>
  <si>
    <t>It - Software</t>
  </si>
  <si>
    <t>INE062A01020</t>
  </si>
  <si>
    <t>State Bank of India</t>
  </si>
  <si>
    <t>INE860A01027</t>
  </si>
  <si>
    <t>HCL Technologies Ltd</t>
  </si>
  <si>
    <t>INE481G01011</t>
  </si>
  <si>
    <t>Ultratech Cement Ltd</t>
  </si>
  <si>
    <t>Cement &amp; Cement Products</t>
  </si>
  <si>
    <t>INE029A01011</t>
  </si>
  <si>
    <t>Bharat Petroleum Corporation Ltd</t>
  </si>
  <si>
    <t>INE917I01010</t>
  </si>
  <si>
    <t>Bajaj Auto Ltd</t>
  </si>
  <si>
    <t>Automobiles</t>
  </si>
  <si>
    <t>INE237A01028</t>
  </si>
  <si>
    <t>Kotak Mahindra Bank Ltd</t>
  </si>
  <si>
    <t>INE540L01014</t>
  </si>
  <si>
    <t>Alkem Laboratories Ltd</t>
  </si>
  <si>
    <t>Pharmaceuticals &amp; Biotechnology</t>
  </si>
  <si>
    <t>INE047A01021</t>
  </si>
  <si>
    <t>Grasim Industries Ltd</t>
  </si>
  <si>
    <t>INE797F01020</t>
  </si>
  <si>
    <t>Jubilant Foodworks Ltd</t>
  </si>
  <si>
    <t>Leisure Services</t>
  </si>
  <si>
    <t>INE066F01020</t>
  </si>
  <si>
    <t>Hindustan Aeronautics Ltd</t>
  </si>
  <si>
    <t>Aerospace &amp; Defense</t>
  </si>
  <si>
    <t>INE603J01030</t>
  </si>
  <si>
    <t>PI Industries Ltd</t>
  </si>
  <si>
    <t>Fertilizers &amp; Agrochemicals</t>
  </si>
  <si>
    <t>INE101A01026</t>
  </si>
  <si>
    <t>Mahindra &amp; Mahindra Ltd</t>
  </si>
  <si>
    <t>INE196A01026</t>
  </si>
  <si>
    <t>Marico Ltd</t>
  </si>
  <si>
    <t>Agricultural Food &amp; Other Products</t>
  </si>
  <si>
    <t>INE018A01030</t>
  </si>
  <si>
    <t>Larsen &amp; Toubro Ltd</t>
  </si>
  <si>
    <t>Construction</t>
  </si>
  <si>
    <t>INE238A01034</t>
  </si>
  <si>
    <t>Axis Bank Ltd</t>
  </si>
  <si>
    <t>Sundaram Overnight Fund</t>
  </si>
  <si>
    <t>YTM (%)*</t>
  </si>
  <si>
    <t>Index</t>
  </si>
  <si>
    <t>(b) Corporate Debt Market Development Fund</t>
  </si>
  <si>
    <t>**Non Traded Securities - Wherever applicable</t>
  </si>
  <si>
    <t>^ Net current assets includes interest accrued on fixed income securities - Wherever applicable</t>
  </si>
  <si>
    <t># percentage to NAV of security is less than 0.01% - Wherever applicable</t>
  </si>
  <si>
    <t>At the beginning</t>
  </si>
  <si>
    <t>g) Repo in corporate debt</t>
  </si>
  <si>
    <t>Portfolio Information</t>
  </si>
  <si>
    <t>Scheme Name :</t>
  </si>
  <si>
    <t>Description (if any)</t>
  </si>
  <si>
    <t>Annualised Portfolio YTM %* :</t>
  </si>
  <si>
    <t>Macaulay Duration (years)</t>
  </si>
  <si>
    <t>Average Maturity (years)</t>
  </si>
  <si>
    <t xml:space="preserve">As on (Date) </t>
  </si>
  <si>
    <t>* in case of semi annual YTM,  it will be annualised </t>
  </si>
  <si>
    <t>Scheme Riskometer :</t>
  </si>
  <si>
    <t>Tier I Benchmark Riskometer :</t>
  </si>
  <si>
    <t xml:space="preserve">                    NIFTY Corporate Bond Index A-II</t>
  </si>
  <si>
    <t xml:space="preserve">           NIFTY Banking and PSU Debt Index A-II</t>
  </si>
  <si>
    <t>++ Aggregate Investments by Other schemes of Sundaram Mutual Fund - Rs. 22,060.31 Lakhs</t>
  </si>
  <si>
    <t xml:space="preserve">                    NIFTY Money Market Index A-I</t>
  </si>
  <si>
    <t>Refer below point h)</t>
  </si>
  <si>
    <t>Average Maturity  (years)</t>
  </si>
  <si>
    <t>ISIN</t>
  </si>
  <si>
    <t>NAME OF THE SECURITY</t>
  </si>
  <si>
    <t>VALUE OF THE SECURITY CONSIDERED UNDER NET RECEIVABLES</t>
  </si>
  <si>
    <t>% TO AUM</t>
  </si>
  <si>
    <t>INE202B07IK1</t>
  </si>
  <si>
    <t xml:space="preserve">Dewan Housing Finance Corporation Ltd-9.10%-09/09/2019 </t>
  </si>
  <si>
    <t>INE202B07HQ0</t>
  </si>
  <si>
    <t>9.10%-Dewan Housing Finance Corporation Ltd-16/08/2019</t>
  </si>
  <si>
    <t>INE202B07IJ3</t>
  </si>
  <si>
    <t xml:space="preserve">9.05% Dewan Housing Finance Corporation Ltd-NCD-09/09/2019 </t>
  </si>
  <si>
    <t>TOTAL AMOUNT INCLUDING INTEREST DUE TO AND RECOVERED BY THE SCHEME</t>
  </si>
  <si>
    <t>TOTAL AMOUNT DUE (Rs. in Lacs)</t>
  </si>
  <si>
    <t>Amount Recovered 30th Sep 2021</t>
  </si>
  <si>
    <t xml:space="preserve">Further amount received on 31-Aug-2024 </t>
  </si>
  <si>
    <t xml:space="preserve">Total settlement till date  </t>
  </si>
  <si>
    <t xml:space="preserve">PRINCIPAL </t>
  </si>
  <si>
    <t>Interest Accrued till 3rd June 2019</t>
  </si>
  <si>
    <t xml:space="preserve">Interest not accrued due to category by rating agency as default till maturity </t>
  </si>
  <si>
    <t xml:space="preserve">Total </t>
  </si>
  <si>
    <t xml:space="preserve"> ## (Rs. in Lacs)</t>
  </si>
  <si>
    <t xml:space="preserve">Total Cost  </t>
  </si>
  <si>
    <t xml:space="preserve">Discounting Charges / Interest accrued till maturity </t>
  </si>
  <si>
    <t>Total CP Outstanding</t>
  </si>
  <si>
    <t xml:space="preserve"> Amount Recovered - 06th Mar 2025</t>
  </si>
  <si>
    <t>Total settlement till date</t>
  </si>
  <si>
    <t>CASH</t>
  </si>
  <si>
    <t>INVIT Units</t>
  </si>
  <si>
    <t>INE121H14JU3</t>
  </si>
  <si>
    <t xml:space="preserve">IL&amp;FS Financial Services Ltd. 24SEP18 CP </t>
  </si>
  <si>
    <t>## The Boards of these companies have set February 17th as the record date for the allocation of InvIT units and cash distribution. Accordingly, on the 5th of March 2025, we received the Total cash of Rs. 3.17 Crs .Further as a part of the distribution we have received  INVITs amounting to Rs. 2 Crs having face value is Rs. 25,00,000 per unit subsequently in the month of April ’25. The above-mentioned cash and  INVITs units are allocated to respective scheme based  on their exposure.</t>
  </si>
  <si>
    <t>For Further details please refer the below Links for Rationale</t>
  </si>
  <si>
    <t>https://www.sundarammutual.com/pdf2/2021/Rationale_for_Valuation/DHFL_Valuation_impact_22_Sep_2021.pdf</t>
  </si>
  <si>
    <t>https://www.sundarammutual.com/pdf2/2021/Rationale_for_Valuation/Update_on_DHFL_Recovery_30_sep_2021.pdf</t>
  </si>
  <si>
    <t>https://www.sundarammutual.com/pdf2/2024/Rationale_for_Valuation/Update_on_DHFL_Recovery_31_Aug_2024_V1.pdf</t>
  </si>
  <si>
    <t>https://www.sundarammutual.com/pdf2/2025/Rationale_for_Valuation/Update_on_ILFS_Financial_Services_Recovery_06_03_2025.pdf</t>
  </si>
  <si>
    <t>https://www.sundarammutual.com/pdf2/2025/Rationale_for_Valuation/Update_on_Valuation_of_RoadStar_InVIT_Units_V1.pdf</t>
  </si>
  <si>
    <t>https://www.sundarammutual.com/pdf2/2025/Rationale_for_Valuation/Update_on_Valuation_of_RoadStar_InVIT_Units_22_Sep_2025.pdf</t>
  </si>
  <si>
    <t xml:space="preserve">              NIFTY Low Duration Debt Index A-I</t>
  </si>
  <si>
    <t>++ Aggregate Investments by Other schemes of Sundaram Mutual Fund - Rs. 6,433.24 Lakhs</t>
  </si>
  <si>
    <t>Amount Recovered - 06th Mar 2025</t>
  </si>
  <si>
    <t xml:space="preserve">                      NIFTY Liquid Index A-I</t>
  </si>
  <si>
    <t>9.05% Dewan Housing Finance Corporation Ltd-NCD-09/09/2019</t>
  </si>
  <si>
    <t>Dewan Housing Finance Corporation Ltd-9.10%-09/09/2019</t>
  </si>
  <si>
    <t>INE202B07654</t>
  </si>
  <si>
    <t>11.55%_Prev 11.45%-Dewan Housing Finance Corp Ltd-12/09/2019  ##</t>
  </si>
  <si>
    <t>9.10%-Dewan Housing Finance Corporation Ltd-16/08/2019 ##</t>
  </si>
  <si>
    <t>TOTAL AMOUNT DUE</t>
  </si>
  <si>
    <t>Amount Recovered 30th Sep 2021 (Rs. In Lacs)</t>
  </si>
  <si>
    <t>Further amount received on  31-Aug-2024   (Rs. In Lacs)</t>
  </si>
  <si>
    <t xml:space="preserve">Total settlement till date  ( Rs . In Lacs ) </t>
  </si>
  <si>
    <t>PRINCIPAL (Rs. in Lacs)</t>
  </si>
  <si>
    <t>Interest Accrued till 3rd June 2019
(Rs. in Lacs)</t>
  </si>
  <si>
    <t>Interest not accrued due to category by rating agency as default till maturity (Rs. in Lacs)</t>
  </si>
  <si>
    <t>Total
(Rs. in Lacs)</t>
  </si>
  <si>
    <t>11.55% Prev 11.45%-Dewan Housing Finance Corp Ltd-12/09/2019  ##</t>
  </si>
  <si>
    <t>## Sundaram Short Term Credit Risk Fund has been merged with Sundaram Short Term Debt Fund on 29th Dec 2020. Hence, the above Securities defaulted prior to the merger date have been moved to the Target scheme. Further with effect from 31st Dec 2021, Sundaram Short Term Debt Fund got merged into Principal Short Term Debt Fund and renamed as Sundaram Short Duration Fund.</t>
  </si>
  <si>
    <t xml:space="preserve">               Nifty Short Duration Debt Index A-II</t>
  </si>
  <si>
    <t>Interest Rate Swaps</t>
  </si>
  <si>
    <t>Interest Rate Swaps Pay Fix Receive Floating (11/12/2025) (FV 2500 Lacs)~</t>
  </si>
  <si>
    <t>#</t>
  </si>
  <si>
    <t>Interest Rate Swaps Pay Fix Receive Floating (06/03/2026) (FV 2500 Lacs)~</t>
  </si>
  <si>
    <t>Interest Rate Swaps Pay Fix Receive Floating (20/03/2026) (FV 2500 Lacs)~</t>
  </si>
  <si>
    <t>Interest Rate Swaps Pay Fix Receive Floating (26/05/2026) (FV 2500 Lacs)~</t>
  </si>
  <si>
    <t>~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</si>
  <si>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Refer below point i)</t>
  </si>
  <si>
    <t>Swap Type</t>
  </si>
  <si>
    <t>Underlying Security</t>
  </si>
  <si>
    <t>Long Position</t>
  </si>
  <si>
    <t>Short Position</t>
  </si>
  <si>
    <t>Notional Value (Rs. in lacs.)</t>
  </si>
  <si>
    <t>Maturity date</t>
  </si>
  <si>
    <t>Fixed to Float</t>
  </si>
  <si>
    <t xml:space="preserve">Shriram Finance Ltd </t>
  </si>
  <si>
    <t>Receiving Floating</t>
  </si>
  <si>
    <t>Pay Fixed</t>
  </si>
  <si>
    <t>NABARD</t>
  </si>
  <si>
    <t>REC Ltd</t>
  </si>
  <si>
    <t xml:space="preserve">          NIFTY Ultra Short Duration Debt Index A-I</t>
  </si>
  <si>
    <t>Regular Plan - Quarterly IDCW</t>
  </si>
  <si>
    <t>INE528G08394</t>
  </si>
  <si>
    <t>9%-YES BANK LTD-NCD-Call opt-18/10/2022-Perpetual Bond $</t>
  </si>
  <si>
    <t>TOTAL AMOUNT INCLUDING INTEREST DUE TO THE SCHEME</t>
  </si>
  <si>
    <t>Interest Accrued till 05 Mar 2020
(Rs. in Lacs)</t>
  </si>
  <si>
    <t>Total 
(Rs. in Lacs)</t>
  </si>
  <si>
    <t>$ Yes Bank Limited Reconstruction Scheme 2020” was notified in the Official Gazette on March 13, 2020. Based on that, the Basel III Additional Tier I Bonds (ISIN - INE528G08394) were written down in the scheme along with the Interest accrued.</t>
  </si>
  <si>
    <t xml:space="preserve">          NIFTY Medium Duration Debt Index A-III</t>
  </si>
  <si>
    <t>Macaulay Duration - only for Debt portion (years)</t>
  </si>
  <si>
    <t>Average Maturity  - only for Debt portion (years)</t>
  </si>
  <si>
    <t>VALUE OF THE SECURITY CONSIDERED 
UNDER NET RECEIVABLES</t>
  </si>
  <si>
    <t xml:space="preserve">11.55% Prev 11.45%-Dewan Housing Finance Corp Ltd-12/09/2019  </t>
  </si>
  <si>
    <t>Amount Recovered (Rs. In Lacs) 30th Sep 2021</t>
  </si>
  <si>
    <t>Further amount received on 31/08/2024  (Rs. In Lacs)</t>
  </si>
  <si>
    <t xml:space="preserve">11.55%_Prev 11.45%-Dewan Housing Finance Corp Ltd-12/09/2019  </t>
  </si>
  <si>
    <t xml:space="preserve">      CRISIL Hybrid 85 Plus 15 - Conservative Index</t>
  </si>
  <si>
    <t>Macaulay Duration (Days)</t>
  </si>
  <si>
    <t>Average Maturity (Days)</t>
  </si>
  <si>
    <t xml:space="preserve">                        NIFTY 1D Rate Index</t>
  </si>
  <si>
    <t>Direct Plan - Quarterly IDCW</t>
  </si>
  <si>
    <t>d) IDCW declared during the period (Rupees per unit)</t>
  </si>
  <si>
    <t>Direct Plan - Monthly IDCW</t>
  </si>
  <si>
    <t>Regular Plan - Monthly IDCW</t>
  </si>
  <si>
    <t>31-Oct-2025</t>
  </si>
  <si>
    <t>h) Exposure to securities classified as below investment grade or default as on 31-Oct-2025:-</t>
  </si>
  <si>
    <t>h)  Hedging Positions through Swaps as on 31-Oct-2025:-</t>
  </si>
  <si>
    <t>i) Exposure to securities classified as below investment grade or default as on 31-Oct-2025:-</t>
  </si>
  <si>
    <t>% to AUM as on  31-Oct-2025</t>
  </si>
  <si>
    <t>S. No.</t>
  </si>
  <si>
    <t>ACRONYM</t>
  </si>
  <si>
    <t>SCHEME NAME</t>
  </si>
  <si>
    <t>SFRLTP</t>
  </si>
  <si>
    <t>SFRSTP</t>
  </si>
  <si>
    <t>SMMF</t>
  </si>
  <si>
    <t>SPLDF</t>
  </si>
  <si>
    <t>SPMON</t>
  </si>
  <si>
    <t>SPSDF</t>
  </si>
  <si>
    <t>SPUSDF</t>
  </si>
  <si>
    <t>SUNBDS</t>
  </si>
  <si>
    <t>SUNMIA</t>
  </si>
  <si>
    <t>SUNONF</t>
  </si>
  <si>
    <t>State Bank of India - 6.93% - 20/10/2035**</t>
  </si>
  <si>
    <t>Axis Bank Ltd - 15/10/2026**</t>
  </si>
  <si>
    <t>Bank of Baroda - 16/09/2026**</t>
  </si>
  <si>
    <t>Bank of India - 10/03/2026**</t>
  </si>
  <si>
    <t>Bank of Baroda - 23/02/2026**</t>
  </si>
  <si>
    <t>Canara Bank - 06/03/2026**</t>
  </si>
  <si>
    <t>LIC Housing Finance Ltd - 6.9% - 17/09/2027**</t>
  </si>
  <si>
    <t>REC LTD - 6.6% - 30/06/2027**</t>
  </si>
  <si>
    <t>Canara Bank - 21/01/2026**</t>
  </si>
  <si>
    <t>Kotak Mahindra Bank Ltd - 15/01/2026**</t>
  </si>
  <si>
    <t>Bank of Baroda - 16/01/2026**</t>
  </si>
  <si>
    <t>Indian Bank - 19/01/2026**</t>
  </si>
  <si>
    <t>National Bank for Agriculture &amp; Rural Development - 20/01/2026**</t>
  </si>
  <si>
    <t>IDFC First Bank Ltd - 27/01/2026**</t>
  </si>
  <si>
    <t>Bajaj Financial Securities Ltd - 22/12/2025**</t>
  </si>
  <si>
    <t>Network18 Media &amp; Investments Ltd - 14/01/2026**</t>
  </si>
  <si>
    <t>ICICI Home Finance Company Ltd - 23/01/2026**</t>
  </si>
  <si>
    <t>Indian Oil Corporation Ltd - 16/12/2025**</t>
  </si>
  <si>
    <t>Small Industries Development Bank of India - 28/01/2026**</t>
  </si>
  <si>
    <t>REC LTD - 7.54% - 30/12/2026**</t>
  </si>
  <si>
    <t>Monthly Portfolio Statement for the month ended 31 October 2025</t>
  </si>
  <si>
    <t>Individual &amp; HUF</t>
  </si>
  <si>
    <t>Others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</si>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</sst>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1014009]###0.00%;\(###0.00%\)"/>
    <numFmt numFmtId="165" formatCode="[$-1014009]###0.00;\(###0.00\)"/>
    <numFmt numFmtId="166" formatCode="[$-1014009]General"/>
    <numFmt numFmtId="167" formatCode="[$-1014009]###0;\(###0\)"/>
    <numFmt numFmtId="168" formatCode="[$-1014009]###0.0000;\(###0.0000\)"/>
    <numFmt numFmtId="169" formatCode="[$-1014009]#,##0.00\ %;\(#,##0.00\)"/>
    <numFmt numFmtId="170" formatCode="[$-1014009]#.0000"/>
    <numFmt numFmtId="171" formatCode="[$-1014009]#,##0.00;\(#,##0.00\)"/>
    <numFmt numFmtId="172" formatCode="dd\-mmm\-yyyy"/>
    <numFmt numFmtId="173" formatCode="[$-1014009]#,##0;\(#,##0\)"/>
    <numFmt numFmtId="174" formatCode="_(* #,##0.00_);_(* \(#,##0.00\);_(* &quot;-&quot;??_);_(@_)"/>
    <numFmt numFmtId="175" formatCode="dd/mmm/yyyy"/>
    <numFmt numFmtId="176" formatCode="[$-1014009]#,##0.0000;\-#,##0.0000"/>
    <numFmt numFmtId="177" formatCode="[$-1014009]#,##0.000000;\-#,##0.000000"/>
  </numFmts>
  <fonts count="36" x14ac:knownFonts="1">
    <font>
      <sz val="10"/>
      <name val="Arial"/>
      <charset val="1"/>
    </font>
    <font>
      <sz val="11"/>
      <color theme="1"/>
      <name val="Aptos Narrow"/>
      <family val="2"/>
      <scheme val="minor"/>
    </font>
    <font>
      <sz val="10"/>
      <color indexed="8"/>
      <name val="Calibri"/>
      <charset val="1"/>
    </font>
    <font>
      <b/>
      <sz val="10"/>
      <color indexed="8"/>
      <name val="Calibri"/>
      <charset val="1"/>
    </font>
    <font>
      <b/>
      <i/>
      <sz val="10"/>
      <color indexed="8"/>
      <name val="Calibri"/>
      <charset val="1"/>
    </font>
    <font>
      <sz val="10"/>
      <name val="Arial"/>
      <charset val="1"/>
    </font>
    <font>
      <b/>
      <sz val="11"/>
      <color indexed="8"/>
      <name val="Calibri"/>
      <family val="2"/>
    </font>
    <font>
      <u/>
      <sz val="10"/>
      <color theme="10"/>
      <name val="Arial"/>
      <family val="2"/>
    </font>
    <font>
      <u/>
      <sz val="11"/>
      <color rgb="FF002060"/>
      <name val="Aptos Narrow"/>
      <family val="2"/>
      <scheme val="minor"/>
    </font>
    <font>
      <sz val="10"/>
      <name val="Arial"/>
      <family val="2"/>
    </font>
    <font>
      <sz val="10"/>
      <color indexed="8"/>
      <name val="Calibri"/>
      <family val="2"/>
    </font>
    <font>
      <b/>
      <sz val="10"/>
      <color indexed="8"/>
      <name val="Calibri"/>
      <family val="2"/>
    </font>
    <font>
      <b/>
      <i/>
      <sz val="10"/>
      <color indexed="8"/>
      <name val="Calibri"/>
      <family val="2"/>
    </font>
    <font>
      <sz val="10"/>
      <name val="Calibri"/>
      <family val="2"/>
    </font>
    <font>
      <b/>
      <sz val="10"/>
      <name val="Calibri"/>
      <family val="2"/>
    </font>
    <font>
      <b/>
      <sz val="10"/>
      <name val="Arial"/>
      <family val="2"/>
    </font>
    <font>
      <b/>
      <sz val="10"/>
      <color theme="1"/>
      <name val="Aptos Narrow"/>
      <family val="2"/>
      <scheme val="minor"/>
    </font>
    <font>
      <sz val="10"/>
      <color theme="1"/>
      <name val="Aptos Narrow"/>
      <family val="2"/>
      <scheme val="minor"/>
    </font>
    <font>
      <sz val="11"/>
      <color indexed="8"/>
      <name val="Calibri"/>
      <family val="2"/>
    </font>
    <font>
      <b/>
      <sz val="10"/>
      <name val="Aptos Narrow"/>
      <family val="2"/>
      <scheme val="minor"/>
    </font>
    <font>
      <b/>
      <u/>
      <sz val="8.5"/>
      <name val="Verdana"/>
      <family val="2"/>
    </font>
    <font>
      <b/>
      <sz val="10"/>
      <color theme="1"/>
      <name val="Tahoma"/>
      <family val="2"/>
    </font>
    <font>
      <b/>
      <sz val="10"/>
      <color rgb="FF000000"/>
      <name val="Tahoma"/>
      <family val="2"/>
    </font>
    <font>
      <sz val="10"/>
      <color theme="1"/>
      <name val="Tahoma"/>
      <family val="2"/>
    </font>
    <font>
      <sz val="10"/>
      <color rgb="FF000000"/>
      <name val="Tahoma"/>
      <family val="2"/>
    </font>
    <font>
      <sz val="10"/>
      <color theme="1"/>
      <name val="Arial"/>
      <family val="2"/>
    </font>
    <font>
      <b/>
      <sz val="10"/>
      <color theme="1"/>
      <name val="Calibri"/>
      <family val="2"/>
    </font>
    <font>
      <sz val="10"/>
      <color theme="1"/>
      <name val="Calibri"/>
      <family val="2"/>
    </font>
    <font>
      <sz val="11"/>
      <name val="Aptos Narrow"/>
      <family val="2"/>
      <scheme val="minor"/>
    </font>
    <font>
      <b/>
      <sz val="11"/>
      <name val="Aptos Narrow"/>
      <family val="2"/>
      <scheme val="minor"/>
    </font>
    <font>
      <b/>
      <sz val="11"/>
      <color theme="1"/>
      <name val="Calibri"/>
      <family val="2"/>
    </font>
    <font>
      <b/>
      <sz val="11"/>
      <name val="Calibri"/>
      <family val="2"/>
    </font>
    <font>
      <sz val="11"/>
      <color theme="1"/>
      <name val="Calibri"/>
      <family val="2"/>
    </font>
    <font>
      <u/>
      <sz val="11"/>
      <color theme="10"/>
      <name val="Calibri"/>
      <family val="2"/>
    </font>
    <font>
      <sz val="11"/>
      <name val="Calibri"/>
      <family val="2"/>
    </font>
    <font>
      <b/>
      <sz val="9"/>
      <color indexed="8"/>
      <name val="Calibri"/>
      <charset val="1"/>
    </font>
  </fonts>
  <fills count="2">
    <fill>
      <patternFill patternType="none"/>
    </fill>
    <fill>
      <patternFill patternType="gray125"/>
    </fill>
  </fills>
  <borders count="22">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s>
  <cellStyleXfs count="13">
    <xf numFmtId="0" fontId="0" fillId="0" borderId="0">
      <alignment wrapText="1"/>
    </xf>
    <xf numFmtId="43" fontId="5" fillId="0" borderId="0" applyFont="0" applyFill="0" applyBorder="0" applyAlignment="0" applyProtection="0"/>
    <xf numFmtId="9" fontId="5" fillId="0" borderId="0" applyFont="0" applyFill="0" applyBorder="0" applyAlignment="0" applyProtection="0"/>
    <xf numFmtId="0" fontId="7" fillId="0" borderId="0" applyNumberFormat="0" applyFill="0" applyBorder="0" applyAlignment="0" applyProtection="0">
      <alignment wrapText="1"/>
    </xf>
    <xf numFmtId="43" fontId="9" fillId="0" borderId="0" applyFont="0" applyFill="0" applyBorder="0" applyAlignment="0" applyProtection="0"/>
    <xf numFmtId="0" fontId="9" fillId="0" borderId="0">
      <alignment wrapText="1"/>
    </xf>
    <xf numFmtId="0" fontId="1" fillId="0" borderId="0"/>
    <xf numFmtId="43" fontId="9" fillId="0" borderId="0" applyFont="0" applyFill="0" applyBorder="0" applyAlignment="0" applyProtection="0"/>
    <xf numFmtId="9" fontId="18"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cellStyleXfs>
  <cellXfs count="212">
    <xf numFmtId="0" fontId="0" fillId="0" borderId="0" xfId="0">
      <alignment wrapText="1"/>
    </xf>
    <xf numFmtId="0" fontId="8" fillId="0" borderId="0" xfId="3" applyFont="1" applyFill="1" applyBorder="1" applyAlignment="1">
      <alignment horizontal="center" vertical="center" wrapText="1"/>
    </xf>
    <xf numFmtId="4" fontId="17" fillId="0" borderId="13" xfId="8" applyNumberFormat="1" applyFont="1" applyFill="1" applyBorder="1"/>
    <xf numFmtId="4" fontId="17" fillId="0" borderId="0" xfId="8" applyNumberFormat="1" applyFont="1" applyFill="1" applyBorder="1"/>
    <xf numFmtId="43" fontId="17" fillId="0" borderId="13" xfId="9" applyFont="1" applyFill="1" applyBorder="1"/>
    <xf numFmtId="43" fontId="17" fillId="0" borderId="0" xfId="7" applyFont="1" applyFill="1" applyBorder="1"/>
    <xf numFmtId="0" fontId="30" fillId="0" borderId="13" xfId="6" applyFont="1" applyBorder="1" applyAlignment="1">
      <alignment horizontal="center"/>
    </xf>
    <xf numFmtId="0" fontId="31" fillId="0" borderId="13" xfId="6" applyFont="1" applyBorder="1" applyAlignment="1">
      <alignment horizontal="center" vertical="center"/>
    </xf>
    <xf numFmtId="0" fontId="32" fillId="0" borderId="0" xfId="12" applyFont="1"/>
    <xf numFmtId="0" fontId="32" fillId="0" borderId="13" xfId="6" applyFont="1" applyBorder="1" applyAlignment="1">
      <alignment horizontal="center"/>
    </xf>
    <xf numFmtId="0" fontId="33" fillId="0" borderId="13" xfId="3" applyFont="1" applyFill="1" applyBorder="1" applyAlignment="1">
      <alignment vertical="center"/>
    </xf>
    <xf numFmtId="0" fontId="34" fillId="0" borderId="13" xfId="6" applyFont="1" applyBorder="1" applyAlignment="1">
      <alignment vertical="top"/>
    </xf>
    <xf numFmtId="0" fontId="6" fillId="0" borderId="7" xfId="0" applyFont="1" applyBorder="1" applyAlignment="1">
      <alignment horizontal="center" vertical="center" wrapText="1" readingOrder="1"/>
    </xf>
    <xf numFmtId="43" fontId="6" fillId="0" borderId="7" xfId="4" applyFont="1" applyFill="1" applyBorder="1" applyAlignment="1">
      <alignment horizontal="center" vertical="center" wrapText="1" readingOrder="1"/>
    </xf>
    <xf numFmtId="0" fontId="0" fillId="0" borderId="0" xfId="0" applyAlignment="1">
      <alignment horizontal="center" vertical="center" wrapText="1"/>
    </xf>
    <xf numFmtId="0" fontId="10" fillId="0" borderId="4" xfId="0" applyFont="1" applyBorder="1" applyAlignment="1">
      <alignment horizontal="right" vertical="top" wrapText="1" readingOrder="1"/>
    </xf>
    <xf numFmtId="0" fontId="11" fillId="0" borderId="4" xfId="0" applyFont="1" applyBorder="1" applyAlignment="1">
      <alignment horizontal="left" vertical="center" wrapText="1" readingOrder="1"/>
    </xf>
    <xf numFmtId="165" fontId="10" fillId="0" borderId="8" xfId="0" applyNumberFormat="1" applyFont="1" applyBorder="1" applyAlignment="1">
      <alignment horizontal="right" vertical="center" wrapText="1" readingOrder="1"/>
    </xf>
    <xf numFmtId="0" fontId="2" fillId="0" borderId="4" xfId="0" applyFont="1" applyBorder="1" applyAlignment="1">
      <alignment horizontal="right" vertical="top" wrapText="1" readingOrder="1"/>
    </xf>
    <xf numFmtId="0" fontId="3" fillId="0" borderId="4" xfId="0" applyFont="1" applyBorder="1" applyAlignment="1">
      <alignment horizontal="left" vertical="center" wrapText="1" readingOrder="1"/>
    </xf>
    <xf numFmtId="0" fontId="3" fillId="0" borderId="4" xfId="0" applyFont="1" applyBorder="1" applyAlignment="1">
      <alignment horizontal="right" vertical="center" wrapText="1" readingOrder="1"/>
    </xf>
    <xf numFmtId="164" fontId="3" fillId="0" borderId="4" xfId="0" applyNumberFormat="1" applyFont="1" applyBorder="1" applyAlignment="1">
      <alignment horizontal="right" vertical="center" wrapText="1" readingOrder="1"/>
    </xf>
    <xf numFmtId="0" fontId="4" fillId="0" borderId="4" xfId="0" applyFont="1" applyBorder="1" applyAlignment="1">
      <alignment horizontal="left" vertical="center" wrapText="1" readingOrder="1"/>
    </xf>
    <xf numFmtId="0" fontId="4" fillId="0" borderId="4" xfId="0" applyFont="1" applyBorder="1" applyAlignment="1">
      <alignment horizontal="right" vertical="center" wrapText="1" readingOrder="1"/>
    </xf>
    <xf numFmtId="165" fontId="3" fillId="0" borderId="4" xfId="0" applyNumberFormat="1" applyFont="1" applyBorder="1" applyAlignment="1">
      <alignment horizontal="right" vertical="center" wrapText="1" readingOrder="1"/>
    </xf>
    <xf numFmtId="166" fontId="2" fillId="0" borderId="4" xfId="0" applyNumberFormat="1" applyFont="1" applyBorder="1" applyAlignment="1">
      <alignment horizontal="right" vertical="center" wrapText="1" readingOrder="1"/>
    </xf>
    <xf numFmtId="0" fontId="2" fillId="0" borderId="4" xfId="0" applyFont="1" applyBorder="1" applyAlignment="1">
      <alignment horizontal="left" vertical="center" wrapText="1" readingOrder="1"/>
    </xf>
    <xf numFmtId="167" fontId="2" fillId="0" borderId="4" xfId="0" applyNumberFormat="1" applyFont="1" applyBorder="1" applyAlignment="1">
      <alignment horizontal="right" vertical="center" wrapText="1" readingOrder="1"/>
    </xf>
    <xf numFmtId="165" fontId="2" fillId="0" borderId="4" xfId="0" applyNumberFormat="1" applyFont="1" applyBorder="1" applyAlignment="1">
      <alignment horizontal="right" vertical="center" wrapText="1" readingOrder="1"/>
    </xf>
    <xf numFmtId="164" fontId="2" fillId="0" borderId="4" xfId="0" applyNumberFormat="1" applyFont="1" applyBorder="1" applyAlignment="1">
      <alignment horizontal="right" vertical="center" wrapText="1" readingOrder="1"/>
    </xf>
    <xf numFmtId="0" fontId="2" fillId="0" borderId="4" xfId="0" applyFont="1" applyBorder="1" applyAlignment="1">
      <alignment horizontal="right" vertical="center" wrapText="1" readingOrder="1"/>
    </xf>
    <xf numFmtId="169" fontId="3" fillId="0" borderId="4" xfId="0" applyNumberFormat="1" applyFont="1" applyBorder="1" applyAlignment="1">
      <alignment horizontal="right" vertical="center" wrapText="1" readingOrder="1"/>
    </xf>
    <xf numFmtId="0" fontId="4" fillId="0" borderId="5" xfId="0" applyFont="1" applyBorder="1" applyAlignment="1">
      <alignment horizontal="left" vertical="center" wrapText="1" readingOrder="1"/>
    </xf>
    <xf numFmtId="0" fontId="4" fillId="0" borderId="5" xfId="0" applyFont="1" applyBorder="1" applyAlignment="1">
      <alignment horizontal="right" vertical="center" wrapText="1" readingOrder="1"/>
    </xf>
    <xf numFmtId="0" fontId="12" fillId="0" borderId="0" xfId="0" applyFont="1" applyAlignment="1">
      <alignment horizontal="left" vertical="center" wrapText="1" readingOrder="1"/>
    </xf>
    <xf numFmtId="0" fontId="10" fillId="0" borderId="0" xfId="0" applyFont="1" applyAlignment="1">
      <alignment horizontal="left" vertical="center" wrapText="1" readingOrder="1"/>
    </xf>
    <xf numFmtId="0" fontId="12" fillId="0" borderId="0" xfId="0" applyFont="1" applyAlignment="1">
      <alignment horizontal="right" vertical="center" wrapText="1" readingOrder="1"/>
    </xf>
    <xf numFmtId="0" fontId="12" fillId="0" borderId="6" xfId="0" applyFont="1" applyBorder="1" applyAlignment="1">
      <alignment horizontal="right" vertical="center" wrapText="1" readingOrder="1"/>
    </xf>
    <xf numFmtId="0" fontId="12" fillId="0" borderId="4" xfId="0" applyFont="1" applyBorder="1" applyAlignment="1">
      <alignment horizontal="right" vertical="center" wrapText="1" readingOrder="1"/>
    </xf>
    <xf numFmtId="0" fontId="10" fillId="0" borderId="0" xfId="0" applyFont="1" applyAlignment="1">
      <alignment horizontal="right" vertical="top" wrapText="1" readingOrder="1"/>
    </xf>
    <xf numFmtId="0" fontId="11" fillId="0" borderId="9" xfId="0" applyFont="1" applyBorder="1" applyAlignment="1">
      <alignment horizontal="right" vertical="top" wrapText="1" readingOrder="1"/>
    </xf>
    <xf numFmtId="0" fontId="2" fillId="0" borderId="0" xfId="0" applyFont="1" applyAlignment="1">
      <alignment horizontal="right" vertical="top" wrapText="1" readingOrder="1"/>
    </xf>
    <xf numFmtId="0" fontId="11" fillId="0" borderId="4" xfId="0" applyFont="1" applyBorder="1" applyAlignment="1">
      <alignment horizontal="left" vertical="top" wrapText="1" readingOrder="1"/>
    </xf>
    <xf numFmtId="172" fontId="11" fillId="0" borderId="4" xfId="0" applyNumberFormat="1" applyFont="1" applyBorder="1" applyAlignment="1">
      <alignment horizontal="right" vertical="top" wrapText="1" readingOrder="1"/>
    </xf>
    <xf numFmtId="170" fontId="2" fillId="0" borderId="4" xfId="0" applyNumberFormat="1" applyFont="1" applyBorder="1" applyAlignment="1">
      <alignment horizontal="right" vertical="center" wrapText="1" readingOrder="1"/>
    </xf>
    <xf numFmtId="0" fontId="2" fillId="0" borderId="0" xfId="0" applyFont="1" applyAlignment="1">
      <alignment horizontal="left" vertical="center" wrapText="1" readingOrder="1"/>
    </xf>
    <xf numFmtId="0" fontId="2" fillId="0" borderId="0" xfId="0" applyFont="1" applyAlignment="1">
      <alignment horizontal="right" vertical="center" wrapText="1" readingOrder="1"/>
    </xf>
    <xf numFmtId="0" fontId="35" fillId="0" borderId="4" xfId="0" applyFont="1" applyBorder="1" applyAlignment="1">
      <alignment horizontal="left" vertical="center" wrapText="1" readingOrder="1"/>
    </xf>
    <xf numFmtId="0" fontId="35" fillId="0" borderId="4" xfId="0" applyFont="1" applyBorder="1" applyAlignment="1">
      <alignment horizontal="right" vertical="center" wrapText="1" readingOrder="1"/>
    </xf>
    <xf numFmtId="176" fontId="2" fillId="0" borderId="4" xfId="0" applyNumberFormat="1" applyFont="1" applyBorder="1" applyAlignment="1">
      <alignment horizontal="right" vertical="center" wrapText="1" readingOrder="1"/>
    </xf>
    <xf numFmtId="0" fontId="0" fillId="0" borderId="0" xfId="0" applyAlignment="1">
      <alignment horizontal="center" vertical="top" readingOrder="1"/>
    </xf>
    <xf numFmtId="0" fontId="11" fillId="0" borderId="13" xfId="0" applyFont="1" applyBorder="1" applyAlignment="1">
      <alignment horizontal="left" vertical="center" wrapText="1" readingOrder="1"/>
    </xf>
    <xf numFmtId="0" fontId="11" fillId="0" borderId="21" xfId="0" applyFont="1" applyBorder="1" applyAlignment="1">
      <alignment horizontal="left" vertical="center" wrapText="1" readingOrder="1"/>
    </xf>
    <xf numFmtId="0" fontId="10" fillId="0" borderId="6" xfId="0" applyFont="1" applyBorder="1" applyAlignment="1">
      <alignment horizontal="right" vertical="top" wrapText="1" readingOrder="1"/>
    </xf>
    <xf numFmtId="0" fontId="9" fillId="0" borderId="0" xfId="5">
      <alignment wrapText="1"/>
    </xf>
    <xf numFmtId="0" fontId="13" fillId="0" borderId="0" xfId="0" applyFont="1" applyAlignment="1">
      <alignment vertical="center" wrapText="1"/>
    </xf>
    <xf numFmtId="0" fontId="0" fillId="0" borderId="0" xfId="0" applyAlignment="1">
      <alignment vertical="center" wrapText="1"/>
    </xf>
    <xf numFmtId="0" fontId="14" fillId="0" borderId="13" xfId="0" applyFont="1" applyBorder="1" applyAlignment="1">
      <alignment horizontal="center" vertical="center" wrapText="1"/>
    </xf>
    <xf numFmtId="0" fontId="13" fillId="0" borderId="13" xfId="0" applyFont="1" applyBorder="1" applyAlignment="1">
      <alignment vertical="center" wrapText="1"/>
    </xf>
    <xf numFmtId="0" fontId="13" fillId="0" borderId="13" xfId="0" applyFont="1" applyBorder="1" applyAlignment="1">
      <alignment horizontal="justify" vertical="center" wrapText="1"/>
    </xf>
    <xf numFmtId="171" fontId="11" fillId="0" borderId="4" xfId="0" applyNumberFormat="1" applyFont="1" applyBorder="1" applyAlignment="1">
      <alignment horizontal="left" vertical="center" wrapText="1" readingOrder="1"/>
    </xf>
    <xf numFmtId="173" fontId="11" fillId="0" borderId="4" xfId="0" applyNumberFormat="1" applyFont="1" applyBorder="1" applyAlignment="1">
      <alignment horizontal="left" vertical="center" wrapText="1" readingOrder="1"/>
    </xf>
    <xf numFmtId="173" fontId="11" fillId="0" borderId="4" xfId="0" quotePrefix="1" applyNumberFormat="1" applyFont="1" applyBorder="1" applyAlignment="1">
      <alignment horizontal="left" vertical="center" wrapText="1" readingOrder="1"/>
    </xf>
    <xf numFmtId="43" fontId="0" fillId="0" borderId="0" xfId="7" applyFont="1" applyFill="1" applyAlignment="1">
      <alignment wrapText="1"/>
    </xf>
    <xf numFmtId="0" fontId="15" fillId="0" borderId="0" xfId="0" applyFont="1" applyAlignment="1"/>
    <xf numFmtId="0" fontId="0" fillId="0" borderId="0" xfId="0" applyAlignment="1"/>
    <xf numFmtId="0" fontId="12" fillId="0" borderId="4" xfId="0" applyFont="1" applyBorder="1" applyAlignment="1">
      <alignment horizontal="left" vertical="center" wrapText="1" readingOrder="1"/>
    </xf>
    <xf numFmtId="0" fontId="13" fillId="0" borderId="0" xfId="0" applyFont="1">
      <alignment wrapText="1"/>
    </xf>
    <xf numFmtId="166" fontId="10" fillId="0" borderId="4" xfId="0" applyNumberFormat="1" applyFont="1" applyBorder="1" applyAlignment="1">
      <alignment horizontal="right" vertical="center" wrapText="1" readingOrder="1"/>
    </xf>
    <xf numFmtId="0" fontId="10" fillId="0" borderId="4" xfId="0" applyFont="1" applyBorder="1" applyAlignment="1">
      <alignment horizontal="left" vertical="center" wrapText="1" readingOrder="1"/>
    </xf>
    <xf numFmtId="168" fontId="10" fillId="0" borderId="4" xfId="0" applyNumberFormat="1" applyFont="1" applyBorder="1" applyAlignment="1">
      <alignment horizontal="right" vertical="center" wrapText="1" readingOrder="1"/>
    </xf>
    <xf numFmtId="165" fontId="10" fillId="0" borderId="4" xfId="0" applyNumberFormat="1" applyFont="1" applyBorder="1" applyAlignment="1">
      <alignment horizontal="right" vertical="center" wrapText="1" readingOrder="1"/>
    </xf>
    <xf numFmtId="164" fontId="10" fillId="0" borderId="4" xfId="0" applyNumberFormat="1" applyFont="1" applyBorder="1" applyAlignment="1">
      <alignment horizontal="right" vertical="center" wrapText="1" readingOrder="1"/>
    </xf>
    <xf numFmtId="165" fontId="11" fillId="0" borderId="4" xfId="0" applyNumberFormat="1" applyFont="1" applyBorder="1" applyAlignment="1">
      <alignment horizontal="right" vertical="center" wrapText="1" readingOrder="1"/>
    </xf>
    <xf numFmtId="164" fontId="11" fillId="0" borderId="4" xfId="0" applyNumberFormat="1" applyFont="1" applyBorder="1" applyAlignment="1">
      <alignment horizontal="right" vertical="center" wrapText="1" readingOrder="1"/>
    </xf>
    <xf numFmtId="0" fontId="16" fillId="0" borderId="13" xfId="6" applyFont="1" applyBorder="1" applyAlignment="1">
      <alignment horizontal="center" vertical="center"/>
    </xf>
    <xf numFmtId="0" fontId="16" fillId="0" borderId="13" xfId="6" applyFont="1" applyBorder="1" applyAlignment="1">
      <alignment horizontal="center" vertical="center" wrapText="1"/>
    </xf>
    <xf numFmtId="0" fontId="9" fillId="0" borderId="0" xfId="5" applyAlignment="1">
      <alignment vertical="center" wrapText="1"/>
    </xf>
    <xf numFmtId="0" fontId="17" fillId="0" borderId="13" xfId="6" applyFont="1" applyBorder="1" applyAlignment="1">
      <alignment vertical="center"/>
    </xf>
    <xf numFmtId="0" fontId="17" fillId="0" borderId="13" xfId="6" applyFont="1" applyBorder="1" applyAlignment="1">
      <alignment wrapText="1"/>
    </xf>
    <xf numFmtId="0" fontId="17" fillId="0" borderId="13" xfId="6" applyFont="1" applyBorder="1"/>
    <xf numFmtId="0" fontId="16" fillId="0" borderId="13" xfId="6" applyFont="1" applyBorder="1" applyAlignment="1">
      <alignment horizontal="center"/>
    </xf>
    <xf numFmtId="4" fontId="17" fillId="0" borderId="13" xfId="6" applyNumberFormat="1" applyFont="1" applyBorder="1"/>
    <xf numFmtId="2" fontId="17" fillId="0" borderId="13" xfId="6" applyNumberFormat="1" applyFont="1" applyBorder="1"/>
    <xf numFmtId="4" fontId="9" fillId="0" borderId="13" xfId="5" applyNumberFormat="1" applyBorder="1">
      <alignment wrapText="1"/>
    </xf>
    <xf numFmtId="0" fontId="19" fillId="0" borderId="0" xfId="0" applyFont="1" applyAlignment="1"/>
    <xf numFmtId="0" fontId="7" fillId="0" borderId="0" xfId="3" applyFill="1" applyAlignment="1"/>
    <xf numFmtId="0" fontId="15" fillId="0" borderId="0" xfId="0" applyFont="1">
      <alignment wrapText="1"/>
    </xf>
    <xf numFmtId="177" fontId="2" fillId="0" borderId="4" xfId="0" applyNumberFormat="1" applyFont="1" applyBorder="1" applyAlignment="1">
      <alignment horizontal="right" vertical="center" wrapText="1" readingOrder="1"/>
    </xf>
    <xf numFmtId="0" fontId="1" fillId="0" borderId="0" xfId="11" applyAlignment="1">
      <alignment wrapText="1"/>
    </xf>
    <xf numFmtId="0" fontId="26" fillId="0" borderId="13" xfId="11" applyFont="1" applyBorder="1" applyAlignment="1">
      <alignment horizontal="center" vertical="center"/>
    </xf>
    <xf numFmtId="0" fontId="26" fillId="0" borderId="0" xfId="11" applyFont="1" applyAlignment="1">
      <alignment horizontal="center" vertical="center"/>
    </xf>
    <xf numFmtId="0" fontId="27" fillId="0" borderId="13" xfId="11" applyFont="1" applyBorder="1" applyAlignment="1">
      <alignment vertical="center"/>
    </xf>
    <xf numFmtId="0" fontId="27" fillId="0" borderId="13" xfId="11" applyFont="1" applyBorder="1" applyAlignment="1">
      <alignment vertical="center" wrapText="1"/>
    </xf>
    <xf numFmtId="0" fontId="27" fillId="0" borderId="0" xfId="11" applyFont="1" applyAlignment="1">
      <alignment horizontal="center" vertical="center"/>
    </xf>
    <xf numFmtId="0" fontId="28" fillId="0" borderId="0" xfId="11" applyFont="1" applyAlignment="1">
      <alignment wrapText="1"/>
    </xf>
    <xf numFmtId="0" fontId="26" fillId="0" borderId="13" xfId="11" applyFont="1" applyBorder="1" applyAlignment="1">
      <alignment horizontal="center" vertical="center" wrapText="1"/>
    </xf>
    <xf numFmtId="0" fontId="29" fillId="0" borderId="0" xfId="11" applyFont="1" applyAlignment="1">
      <alignment horizontal="center" vertical="center"/>
    </xf>
    <xf numFmtId="0" fontId="27" fillId="0" borderId="13" xfId="11" applyFont="1" applyBorder="1" applyAlignment="1">
      <alignment horizontal="left" vertical="center"/>
    </xf>
    <xf numFmtId="4" fontId="27" fillId="0" borderId="13" xfId="11" applyNumberFormat="1" applyFont="1" applyBorder="1" applyAlignment="1">
      <alignment horizontal="right" vertical="center"/>
    </xf>
    <xf numFmtId="10" fontId="27" fillId="0" borderId="13" xfId="8" applyNumberFormat="1" applyFont="1" applyFill="1" applyBorder="1" applyAlignment="1">
      <alignment vertical="center"/>
    </xf>
    <xf numFmtId="43" fontId="28" fillId="0" borderId="0" xfId="7" applyFont="1" applyFill="1" applyAlignment="1">
      <alignment vertical="center"/>
    </xf>
    <xf numFmtId="43" fontId="27" fillId="0" borderId="0" xfId="7" applyFont="1" applyFill="1" applyAlignment="1">
      <alignment horizontal="center" vertical="center"/>
    </xf>
    <xf numFmtId="165" fontId="10" fillId="0" borderId="13" xfId="0" applyNumberFormat="1" applyFont="1" applyBorder="1" applyAlignment="1">
      <alignment horizontal="right" vertical="center" wrapText="1" readingOrder="1"/>
    </xf>
    <xf numFmtId="0" fontId="12" fillId="0" borderId="13" xfId="0" applyFont="1" applyBorder="1" applyAlignment="1">
      <alignment horizontal="left" vertical="center" wrapText="1" readingOrder="1"/>
    </xf>
    <xf numFmtId="0" fontId="20" fillId="0" borderId="13" xfId="0" applyFont="1" applyBorder="1">
      <alignment wrapText="1"/>
    </xf>
    <xf numFmtId="0" fontId="12" fillId="0" borderId="13" xfId="0" applyFont="1" applyBorder="1" applyAlignment="1">
      <alignment horizontal="right" vertical="center" wrapText="1" readingOrder="1"/>
    </xf>
    <xf numFmtId="0" fontId="0" fillId="0" borderId="13" xfId="0" applyBorder="1">
      <alignment wrapText="1"/>
    </xf>
    <xf numFmtId="167" fontId="10" fillId="0" borderId="4" xfId="0" applyNumberFormat="1" applyFont="1" applyBorder="1" applyAlignment="1">
      <alignment horizontal="right" vertical="center" wrapText="1" readingOrder="1"/>
    </xf>
    <xf numFmtId="0" fontId="10" fillId="0" borderId="4" xfId="0" applyFont="1" applyBorder="1" applyAlignment="1">
      <alignment horizontal="right" vertical="center" wrapText="1" readingOrder="1"/>
    </xf>
    <xf numFmtId="10" fontId="0" fillId="0" borderId="0" xfId="2" applyNumberFormat="1" applyFont="1" applyFill="1" applyAlignment="1">
      <alignment wrapText="1"/>
    </xf>
    <xf numFmtId="0" fontId="11" fillId="0" borderId="4" xfId="0" applyFont="1" applyBorder="1" applyAlignment="1">
      <alignment horizontal="center" vertical="center" wrapText="1" readingOrder="1"/>
    </xf>
    <xf numFmtId="0" fontId="19" fillId="0" borderId="0" xfId="10" applyFont="1"/>
    <xf numFmtId="0" fontId="0" fillId="0" borderId="0" xfId="0" applyAlignment="1">
      <alignment horizontal="center" vertical="center"/>
    </xf>
    <xf numFmtId="0" fontId="21" fillId="0" borderId="7" xfId="0" applyFont="1" applyBorder="1" applyAlignment="1">
      <alignment horizontal="center" vertical="center" wrapText="1"/>
    </xf>
    <xf numFmtId="0" fontId="22" fillId="0" borderId="7" xfId="0" applyFont="1" applyBorder="1" applyAlignment="1">
      <alignment horizontal="center" vertical="center" wrapText="1"/>
    </xf>
    <xf numFmtId="10" fontId="0" fillId="0" borderId="0" xfId="2" applyNumberFormat="1" applyFont="1" applyFill="1" applyAlignment="1">
      <alignment horizontal="center" vertical="center" wrapText="1"/>
    </xf>
    <xf numFmtId="0" fontId="0" fillId="0" borderId="0" xfId="0" applyAlignment="1">
      <alignment vertical="center"/>
    </xf>
    <xf numFmtId="0" fontId="23" fillId="0" borderId="7" xfId="0" applyFont="1" applyBorder="1" applyAlignment="1">
      <alignment vertical="center"/>
    </xf>
    <xf numFmtId="0" fontId="24" fillId="0" borderId="7" xfId="0" applyFont="1" applyBorder="1" applyAlignment="1">
      <alignment vertical="center" wrapText="1"/>
    </xf>
    <xf numFmtId="0" fontId="24" fillId="0" borderId="7" xfId="0" applyFont="1" applyBorder="1" applyAlignment="1">
      <alignment vertical="center"/>
    </xf>
    <xf numFmtId="43" fontId="23" fillId="0" borderId="7" xfId="7" applyFont="1" applyFill="1" applyBorder="1" applyAlignment="1">
      <alignment vertical="center"/>
    </xf>
    <xf numFmtId="175" fontId="23" fillId="0" borderId="7" xfId="0" applyNumberFormat="1" applyFont="1" applyBorder="1" applyAlignment="1">
      <alignment vertical="center"/>
    </xf>
    <xf numFmtId="164" fontId="13" fillId="0" borderId="4" xfId="0" applyNumberFormat="1" applyFont="1" applyBorder="1" applyAlignment="1">
      <alignment horizontal="right" vertical="center" wrapText="1" readingOrder="1"/>
    </xf>
    <xf numFmtId="10" fontId="0" fillId="0" borderId="0" xfId="2" applyNumberFormat="1" applyFont="1" applyFill="1" applyAlignment="1">
      <alignment vertical="center" wrapText="1"/>
    </xf>
    <xf numFmtId="10" fontId="25" fillId="0" borderId="0" xfId="2" applyNumberFormat="1" applyFont="1" applyFill="1" applyAlignment="1"/>
    <xf numFmtId="0" fontId="25" fillId="0" borderId="0" xfId="0" applyFont="1" applyAlignment="1"/>
    <xf numFmtId="0" fontId="14" fillId="0" borderId="0" xfId="0" applyFont="1" applyAlignment="1">
      <alignment vertical="center" readingOrder="1"/>
    </xf>
    <xf numFmtId="4" fontId="13" fillId="0" borderId="13" xfId="0" applyNumberFormat="1" applyFont="1" applyBorder="1" applyAlignment="1">
      <alignment vertical="center"/>
    </xf>
    <xf numFmtId="174" fontId="17" fillId="0" borderId="13" xfId="6" applyNumberFormat="1" applyFont="1" applyBorder="1"/>
    <xf numFmtId="0" fontId="17" fillId="0" borderId="0" xfId="6" applyFont="1"/>
    <xf numFmtId="0" fontId="17" fillId="0" borderId="0" xfId="6" applyFont="1" applyAlignment="1">
      <alignment wrapText="1"/>
    </xf>
    <xf numFmtId="4" fontId="13" fillId="0" borderId="0" xfId="0" applyNumberFormat="1" applyFont="1" applyAlignment="1">
      <alignment vertical="center"/>
    </xf>
    <xf numFmtId="174" fontId="17" fillId="0" borderId="0" xfId="6" applyNumberFormat="1" applyFont="1"/>
    <xf numFmtId="0" fontId="17" fillId="0" borderId="0" xfId="6" applyFont="1" applyAlignment="1">
      <alignment vertical="center" wrapText="1"/>
    </xf>
    <xf numFmtId="0" fontId="19" fillId="0" borderId="0" xfId="0" applyFont="1" applyAlignment="1">
      <alignment horizontal="left" vertical="top" readingOrder="1"/>
    </xf>
    <xf numFmtId="43" fontId="17" fillId="0" borderId="13" xfId="7" applyFont="1" applyFill="1" applyBorder="1"/>
    <xf numFmtId="4" fontId="17" fillId="0" borderId="0" xfId="6" applyNumberFormat="1" applyFont="1"/>
    <xf numFmtId="43" fontId="0" fillId="0" borderId="0" xfId="1" applyFont="1" applyFill="1" applyAlignment="1">
      <alignment wrapText="1"/>
    </xf>
    <xf numFmtId="0" fontId="11" fillId="0" borderId="0" xfId="0" applyFont="1" applyAlignment="1">
      <alignment horizontal="left" vertical="center" wrapText="1" readingOrder="1"/>
    </xf>
    <xf numFmtId="170" fontId="10" fillId="0" borderId="4" xfId="0" applyNumberFormat="1" applyFont="1" applyBorder="1" applyAlignment="1">
      <alignment horizontal="right" vertical="center" wrapText="1" readingOrder="1"/>
    </xf>
    <xf numFmtId="0" fontId="10" fillId="0" borderId="0" xfId="0" applyFont="1" applyAlignment="1">
      <alignment horizontal="left" vertical="center" wrapText="1" readingOrder="1"/>
    </xf>
    <xf numFmtId="0" fontId="11" fillId="0" borderId="1" xfId="0" applyFont="1" applyBorder="1" applyAlignment="1">
      <alignment horizontal="left" vertical="center" wrapText="1" readingOrder="1"/>
    </xf>
    <xf numFmtId="0" fontId="11" fillId="0" borderId="2" xfId="0" applyFont="1" applyBorder="1" applyAlignment="1">
      <alignment horizontal="left" vertical="center" wrapText="1" readingOrder="1"/>
    </xf>
    <xf numFmtId="0" fontId="11" fillId="0" borderId="3" xfId="0" applyFont="1" applyBorder="1" applyAlignment="1">
      <alignment horizontal="left" vertical="center" wrapText="1" readingOrder="1"/>
    </xf>
    <xf numFmtId="0" fontId="10" fillId="0" borderId="1" xfId="0" applyFont="1" applyBorder="1" applyAlignment="1">
      <alignment horizontal="left" vertical="center" wrapText="1" readingOrder="1"/>
    </xf>
    <xf numFmtId="0" fontId="10" fillId="0" borderId="3" xfId="0" applyFont="1" applyBorder="1" applyAlignment="1">
      <alignment horizontal="left" vertical="center" wrapText="1" readingOrder="1"/>
    </xf>
    <xf numFmtId="0" fontId="6" fillId="0" borderId="7" xfId="0" applyFont="1" applyBorder="1" applyAlignment="1">
      <alignment horizontal="center" vertical="center" wrapText="1" readingOrder="1"/>
    </xf>
    <xf numFmtId="0" fontId="2" fillId="0" borderId="1" xfId="0" applyFont="1" applyBorder="1" applyAlignment="1">
      <alignment horizontal="left" vertical="center" wrapText="1" readingOrder="1"/>
    </xf>
    <xf numFmtId="0" fontId="2" fillId="0" borderId="3" xfId="0" applyFont="1" applyBorder="1" applyAlignment="1">
      <alignment horizontal="left" vertical="center" wrapText="1" readingOrder="1"/>
    </xf>
    <xf numFmtId="0" fontId="10" fillId="0" borderId="10" xfId="0" applyFont="1" applyBorder="1" applyAlignment="1">
      <alignment horizontal="left" vertical="center" wrapText="1" readingOrder="1"/>
    </xf>
    <xf numFmtId="0" fontId="10" fillId="0" borderId="12" xfId="0" applyFont="1" applyBorder="1" applyAlignment="1">
      <alignment horizontal="left" vertical="center" wrapText="1" readingOrder="1"/>
    </xf>
    <xf numFmtId="0" fontId="10" fillId="0" borderId="13" xfId="0" applyFont="1" applyBorder="1" applyAlignment="1">
      <alignment horizontal="left" vertical="center" wrapText="1" readingOrder="1"/>
    </xf>
    <xf numFmtId="0" fontId="10" fillId="0" borderId="11" xfId="0" applyFont="1" applyBorder="1" applyAlignment="1">
      <alignment horizontal="left" vertical="center" wrapText="1" readingOrder="1"/>
    </xf>
    <xf numFmtId="0" fontId="11" fillId="0" borderId="13" xfId="0" applyFont="1" applyBorder="1" applyAlignment="1">
      <alignment horizontal="center" vertical="center" wrapText="1" readingOrder="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0" fillId="0" borderId="0" xfId="0" quotePrefix="1" applyFont="1" applyAlignment="1">
      <alignment horizontal="left" vertical="center" wrapText="1" readingOrder="1"/>
    </xf>
    <xf numFmtId="0" fontId="10" fillId="0" borderId="14" xfId="0" applyFont="1" applyBorder="1" applyAlignment="1">
      <alignment horizontal="left" vertical="center" wrapText="1" readingOrder="1"/>
    </xf>
    <xf numFmtId="0" fontId="11" fillId="0" borderId="10" xfId="0" applyFont="1" applyBorder="1" applyAlignment="1">
      <alignment horizontal="center" vertical="center" wrapText="1" readingOrder="1"/>
    </xf>
    <xf numFmtId="0" fontId="11" fillId="0" borderId="12" xfId="0" applyFont="1" applyBorder="1" applyAlignment="1">
      <alignment horizontal="center" vertical="center" wrapText="1" readingOrder="1"/>
    </xf>
    <xf numFmtId="0" fontId="16" fillId="0" borderId="13" xfId="6" applyFont="1" applyBorder="1" applyAlignment="1">
      <alignment horizontal="center" wrapText="1"/>
    </xf>
    <xf numFmtId="0" fontId="16" fillId="0" borderId="13" xfId="6" applyFont="1" applyBorder="1" applyAlignment="1">
      <alignment horizontal="center"/>
    </xf>
    <xf numFmtId="0" fontId="16" fillId="0" borderId="13" xfId="6" applyFont="1" applyBorder="1" applyAlignment="1">
      <alignment horizontal="center" vertical="center"/>
    </xf>
    <xf numFmtId="0" fontId="16" fillId="0" borderId="13" xfId="6" applyFont="1" applyBorder="1" applyAlignment="1">
      <alignment horizontal="center" vertical="center" wrapText="1"/>
    </xf>
    <xf numFmtId="43" fontId="17" fillId="0" borderId="13" xfId="7" applyFont="1" applyFill="1" applyBorder="1" applyAlignment="1">
      <alignment horizontal="center"/>
    </xf>
    <xf numFmtId="0" fontId="17" fillId="0" borderId="0" xfId="6" applyFont="1" applyAlignment="1">
      <alignment horizontal="justify" vertical="center" wrapText="1"/>
    </xf>
    <xf numFmtId="0" fontId="16" fillId="0" borderId="15" xfId="6" applyFont="1" applyBorder="1" applyAlignment="1">
      <alignment horizontal="center" vertical="center" wrapText="1"/>
    </xf>
    <xf numFmtId="0" fontId="16" fillId="0" borderId="8" xfId="6" applyFont="1" applyBorder="1" applyAlignment="1">
      <alignment horizontal="center" vertical="center" wrapText="1"/>
    </xf>
    <xf numFmtId="0" fontId="16" fillId="0" borderId="15" xfId="6" applyFont="1" applyBorder="1" applyAlignment="1">
      <alignment horizontal="center" vertical="center"/>
    </xf>
    <xf numFmtId="0" fontId="16" fillId="0" borderId="16" xfId="6" applyFont="1" applyBorder="1" applyAlignment="1">
      <alignment horizontal="center" vertical="center"/>
    </xf>
    <xf numFmtId="0" fontId="16" fillId="0" borderId="8" xfId="6" applyFont="1" applyBorder="1" applyAlignment="1">
      <alignment horizontal="center" vertical="center"/>
    </xf>
    <xf numFmtId="0" fontId="16" fillId="0" borderId="10" xfId="6" applyFont="1" applyBorder="1" applyAlignment="1">
      <alignment horizontal="center" vertical="center"/>
    </xf>
    <xf numFmtId="0" fontId="16" fillId="0" borderId="11" xfId="6" applyFont="1" applyBorder="1" applyAlignment="1">
      <alignment horizontal="center" vertical="center"/>
    </xf>
    <xf numFmtId="0" fontId="16" fillId="0" borderId="12" xfId="6" applyFont="1" applyBorder="1" applyAlignment="1">
      <alignment horizontal="center" vertical="center"/>
    </xf>
    <xf numFmtId="0" fontId="16" fillId="0" borderId="10" xfId="6" applyFont="1" applyBorder="1" applyAlignment="1">
      <alignment horizontal="center" vertical="center" wrapText="1"/>
    </xf>
    <xf numFmtId="0" fontId="16" fillId="0" borderId="11" xfId="6" applyFont="1" applyBorder="1" applyAlignment="1">
      <alignment horizontal="center" vertical="center" wrapText="1"/>
    </xf>
    <xf numFmtId="0" fontId="16" fillId="0" borderId="12" xfId="6" applyFont="1" applyBorder="1" applyAlignment="1">
      <alignment horizontal="center" vertical="center" wrapText="1"/>
    </xf>
    <xf numFmtId="0" fontId="16" fillId="0" borderId="17" xfId="6" applyFont="1" applyBorder="1" applyAlignment="1">
      <alignment horizontal="center" vertical="center" wrapText="1"/>
    </xf>
    <xf numFmtId="0" fontId="16" fillId="0" borderId="18" xfId="6" applyFont="1" applyBorder="1" applyAlignment="1">
      <alignment horizontal="center" vertical="center" wrapText="1"/>
    </xf>
    <xf numFmtId="0" fontId="17" fillId="0" borderId="13" xfId="6" applyFont="1" applyBorder="1" applyAlignment="1">
      <alignment horizontal="center"/>
    </xf>
    <xf numFmtId="43" fontId="17" fillId="0" borderId="10" xfId="7" applyFont="1" applyFill="1" applyBorder="1" applyAlignment="1">
      <alignment horizontal="center"/>
    </xf>
    <xf numFmtId="43" fontId="17" fillId="0" borderId="12" xfId="7" applyFont="1" applyFill="1" applyBorder="1" applyAlignment="1">
      <alignment horizontal="center"/>
    </xf>
    <xf numFmtId="43" fontId="17" fillId="0" borderId="11" xfId="7" applyFont="1" applyFill="1" applyBorder="1" applyAlignment="1">
      <alignment horizontal="center"/>
    </xf>
    <xf numFmtId="0" fontId="19" fillId="0" borderId="0" xfId="0" applyFont="1" applyAlignment="1">
      <alignment horizontal="left" vertical="top" readingOrder="1"/>
    </xf>
    <xf numFmtId="0" fontId="16" fillId="0" borderId="10" xfId="6" applyFont="1" applyBorder="1" applyAlignment="1">
      <alignment horizontal="center" wrapText="1"/>
    </xf>
    <xf numFmtId="0" fontId="16" fillId="0" borderId="11" xfId="6" applyFont="1" applyBorder="1" applyAlignment="1">
      <alignment horizontal="center" wrapText="1"/>
    </xf>
    <xf numFmtId="0" fontId="16" fillId="0" borderId="12" xfId="6" applyFont="1" applyBorder="1" applyAlignment="1">
      <alignment horizontal="center" wrapText="1"/>
    </xf>
    <xf numFmtId="0" fontId="16" fillId="0" borderId="10" xfId="6" applyFont="1" applyBorder="1" applyAlignment="1">
      <alignment horizontal="center"/>
    </xf>
    <xf numFmtId="0" fontId="16" fillId="0" borderId="12" xfId="6" applyFont="1" applyBorder="1" applyAlignment="1">
      <alignment horizontal="center"/>
    </xf>
    <xf numFmtId="0" fontId="17" fillId="0" borderId="0" xfId="6" applyFont="1" applyAlignment="1">
      <alignment horizontal="left" vertical="center" wrapText="1"/>
    </xf>
    <xf numFmtId="0" fontId="17" fillId="0" borderId="0" xfId="6" applyFont="1" applyAlignment="1">
      <alignment horizontal="center"/>
    </xf>
    <xf numFmtId="0" fontId="16" fillId="0" borderId="0" xfId="6" applyFont="1" applyAlignment="1">
      <alignment horizontal="center"/>
    </xf>
    <xf numFmtId="0" fontId="10" fillId="0" borderId="0" xfId="0" applyFont="1" applyAlignment="1">
      <alignment horizontal="justify" vertical="top" wrapText="1" readingOrder="1"/>
    </xf>
    <xf numFmtId="0" fontId="27" fillId="0" borderId="10" xfId="11" applyFont="1" applyBorder="1" applyAlignment="1">
      <alignment horizontal="left" vertical="center" wrapText="1"/>
    </xf>
    <xf numFmtId="0" fontId="27" fillId="0" borderId="11" xfId="11" applyFont="1" applyBorder="1" applyAlignment="1">
      <alignment horizontal="left" vertical="center" wrapText="1"/>
    </xf>
    <xf numFmtId="0" fontId="27" fillId="0" borderId="12" xfId="11" applyFont="1" applyBorder="1" applyAlignment="1">
      <alignment horizontal="left" vertical="center" wrapText="1"/>
    </xf>
    <xf numFmtId="0" fontId="26" fillId="0" borderId="10" xfId="11" applyFont="1" applyBorder="1" applyAlignment="1">
      <alignment horizontal="center" vertical="center"/>
    </xf>
    <xf numFmtId="0" fontId="26" fillId="0" borderId="11" xfId="11" applyFont="1" applyBorder="1" applyAlignment="1">
      <alignment horizontal="center" vertical="center"/>
    </xf>
    <xf numFmtId="0" fontId="26" fillId="0" borderId="12" xfId="11" applyFont="1" applyBorder="1" applyAlignment="1">
      <alignment horizontal="center" vertical="center"/>
    </xf>
    <xf numFmtId="0" fontId="26" fillId="0" borderId="13" xfId="11" applyFont="1" applyBorder="1" applyAlignment="1">
      <alignment horizontal="center" vertical="center"/>
    </xf>
    <xf numFmtId="0" fontId="14" fillId="0" borderId="10" xfId="0" applyFont="1" applyBorder="1" applyAlignment="1">
      <alignment horizontal="left" vertical="center" readingOrder="1"/>
    </xf>
    <xf numFmtId="0" fontId="14" fillId="0" borderId="11" xfId="0" applyFont="1" applyBorder="1" applyAlignment="1">
      <alignment horizontal="left" vertical="center" readingOrder="1"/>
    </xf>
    <xf numFmtId="0" fontId="14" fillId="0" borderId="12" xfId="0" applyFont="1" applyBorder="1" applyAlignment="1">
      <alignment horizontal="left" vertical="center" readingOrder="1"/>
    </xf>
    <xf numFmtId="0" fontId="26" fillId="0" borderId="10" xfId="11" applyFont="1" applyBorder="1" applyAlignment="1">
      <alignment horizontal="center" vertical="center" wrapText="1"/>
    </xf>
    <xf numFmtId="0" fontId="26" fillId="0" borderId="12" xfId="11" applyFont="1" applyBorder="1" applyAlignment="1">
      <alignment horizontal="center" vertical="center" wrapText="1"/>
    </xf>
    <xf numFmtId="43" fontId="27" fillId="0" borderId="10" xfId="7" applyFont="1" applyFill="1" applyBorder="1" applyAlignment="1">
      <alignment horizontal="center" vertical="center"/>
    </xf>
    <xf numFmtId="43" fontId="27" fillId="0" borderId="12" xfId="7" applyFont="1" applyFill="1" applyBorder="1" applyAlignment="1">
      <alignment horizontal="center" vertical="center"/>
    </xf>
    <xf numFmtId="0" fontId="19" fillId="0" borderId="13" xfId="0" applyFont="1" applyBorder="1" applyAlignment="1">
      <alignment horizontal="left" vertical="top" readingOrder="1"/>
    </xf>
    <xf numFmtId="0" fontId="10" fillId="0" borderId="19" xfId="0" applyFont="1" applyBorder="1" applyAlignment="1">
      <alignment horizontal="left" vertical="center" wrapText="1" readingOrder="1"/>
    </xf>
    <xf numFmtId="0" fontId="10" fillId="0" borderId="20" xfId="0" applyFont="1" applyBorder="1" applyAlignment="1">
      <alignment horizontal="left" vertical="center" wrapText="1" readingOrder="1"/>
    </xf>
  </cellXfs>
  <cellStyles count="13">
    <cellStyle name="Comma" xfId="1" builtinId="3"/>
    <cellStyle name="Comma 2" xfId="7" xr:uid="{BD5E31EE-C860-4DFE-A96E-C8879E828EFF}"/>
    <cellStyle name="Comma 2 2" xfId="9" xr:uid="{95652951-50E6-466F-AF7E-75EAB956912D}"/>
    <cellStyle name="Comma 3" xfId="4" xr:uid="{79E6F473-41E4-4E60-AA66-366D7B2A2268}"/>
    <cellStyle name="Hyperlink 2" xfId="3" xr:uid="{10C0D571-043F-4C35-9761-4EA9E9AFE567}"/>
    <cellStyle name="Normal" xfId="0" builtinId="0"/>
    <cellStyle name="Normal 2 2 2" xfId="6" xr:uid="{7AEC0C08-BFC8-40E0-AC5D-8C76D5E5006F}"/>
    <cellStyle name="Normal 2 2 3" xfId="11" xr:uid="{87C52903-73CF-472A-A1EC-2351AEFB2011}"/>
    <cellStyle name="Normal 2 3" xfId="12" xr:uid="{FF1ECDEB-9218-43CF-9A61-4C35EEFAC15E}"/>
    <cellStyle name="Normal 3" xfId="5" xr:uid="{80D5817A-C40C-41CC-9FBB-02ED541758D6}"/>
    <cellStyle name="Normal 4" xfId="10" xr:uid="{09E866AB-774B-402A-B3A9-F95FAB215C99}"/>
    <cellStyle name="Percent" xfId="2" builtinId="5"/>
    <cellStyle name="Percent 2" xfId="8" xr:uid="{9389ED10-225B-43AE-B9F3-7548A62116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151</xdr:row>
      <xdr:rowOff>0</xdr:rowOff>
    </xdr:from>
    <xdr:to>
      <xdr:col>2</xdr:col>
      <xdr:colOff>2095500</xdr:colOff>
      <xdr:row>152</xdr:row>
      <xdr:rowOff>27375</xdr:rowOff>
    </xdr:to>
    <xdr:pic>
      <xdr:nvPicPr>
        <xdr:cNvPr id="2" name="Picture 1">
          <a:extLst>
            <a:ext uri="{FF2B5EF4-FFF2-40B4-BE49-F238E27FC236}">
              <a16:creationId xmlns:a16="http://schemas.microsoft.com/office/drawing/2014/main" id="{AEDFA20C-D3C2-4C25-8EB2-531E3AA1A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6069925"/>
          <a:ext cx="344805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371475</xdr:colOff>
      <xdr:row>156</xdr:row>
      <xdr:rowOff>66675</xdr:rowOff>
    </xdr:from>
    <xdr:to>
      <xdr:col>2</xdr:col>
      <xdr:colOff>2028823</xdr:colOff>
      <xdr:row>156</xdr:row>
      <xdr:rowOff>2046675</xdr:rowOff>
    </xdr:to>
    <xdr:pic>
      <xdr:nvPicPr>
        <xdr:cNvPr id="3" name="Picture 2">
          <a:extLst>
            <a:ext uri="{FF2B5EF4-FFF2-40B4-BE49-F238E27FC236}">
              <a16:creationId xmlns:a16="http://schemas.microsoft.com/office/drawing/2014/main" id="{9AEE4F0C-E830-40CA-B641-45FE4C91643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28736925"/>
          <a:ext cx="3400423"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115</xdr:row>
      <xdr:rowOff>161924</xdr:rowOff>
    </xdr:from>
    <xdr:to>
      <xdr:col>2</xdr:col>
      <xdr:colOff>2179348</xdr:colOff>
      <xdr:row>128</xdr:row>
      <xdr:rowOff>36899</xdr:rowOff>
    </xdr:to>
    <xdr:pic>
      <xdr:nvPicPr>
        <xdr:cNvPr id="2" name="Picture 1">
          <a:extLst>
            <a:ext uri="{FF2B5EF4-FFF2-40B4-BE49-F238E27FC236}">
              <a16:creationId xmlns:a16="http://schemas.microsoft.com/office/drawing/2014/main" id="{B78152D9-C5A5-4246-B677-9828E6024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1869399"/>
          <a:ext cx="3465223"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111</xdr:row>
      <xdr:rowOff>0</xdr:rowOff>
    </xdr:from>
    <xdr:to>
      <xdr:col>2</xdr:col>
      <xdr:colOff>2101725</xdr:colOff>
      <xdr:row>112</xdr:row>
      <xdr:rowOff>25899</xdr:rowOff>
    </xdr:to>
    <xdr:pic>
      <xdr:nvPicPr>
        <xdr:cNvPr id="3" name="Picture 2">
          <a:extLst>
            <a:ext uri="{FF2B5EF4-FFF2-40B4-BE49-F238E27FC236}">
              <a16:creationId xmlns:a16="http://schemas.microsoft.com/office/drawing/2014/main" id="{17B1761D-7600-404E-932C-E14B63E5883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90525" y="19269075"/>
          <a:ext cx="3387600" cy="1978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152</xdr:row>
      <xdr:rowOff>0</xdr:rowOff>
    </xdr:from>
    <xdr:to>
      <xdr:col>2</xdr:col>
      <xdr:colOff>2162926</xdr:colOff>
      <xdr:row>164</xdr:row>
      <xdr:rowOff>159293</xdr:rowOff>
    </xdr:to>
    <xdr:pic>
      <xdr:nvPicPr>
        <xdr:cNvPr id="2" name="Picture 1">
          <a:extLst>
            <a:ext uri="{FF2B5EF4-FFF2-40B4-BE49-F238E27FC236}">
              <a16:creationId xmlns:a16="http://schemas.microsoft.com/office/drawing/2014/main" id="{A8C184A6-D908-414E-A518-E0E96F4F48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6" y="28441650"/>
          <a:ext cx="3448800" cy="2102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147</xdr:row>
      <xdr:rowOff>0</xdr:rowOff>
    </xdr:from>
    <xdr:to>
      <xdr:col>2</xdr:col>
      <xdr:colOff>2162925</xdr:colOff>
      <xdr:row>147</xdr:row>
      <xdr:rowOff>1991433</xdr:rowOff>
    </xdr:to>
    <xdr:pic>
      <xdr:nvPicPr>
        <xdr:cNvPr id="3" name="Picture 2">
          <a:extLst>
            <a:ext uri="{FF2B5EF4-FFF2-40B4-BE49-F238E27FC236}">
              <a16:creationId xmlns:a16="http://schemas.microsoft.com/office/drawing/2014/main" id="{959CCA3E-54DC-48F4-87D8-B8D869E887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25660350"/>
          <a:ext cx="3448800" cy="1991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390524</xdr:colOff>
      <xdr:row>174</xdr:row>
      <xdr:rowOff>0</xdr:rowOff>
    </xdr:from>
    <xdr:to>
      <xdr:col>2</xdr:col>
      <xdr:colOff>2162924</xdr:colOff>
      <xdr:row>174</xdr:row>
      <xdr:rowOff>1980000</xdr:rowOff>
    </xdr:to>
    <xdr:pic>
      <xdr:nvPicPr>
        <xdr:cNvPr id="2" name="Picture 1">
          <a:extLst>
            <a:ext uri="{FF2B5EF4-FFF2-40B4-BE49-F238E27FC236}">
              <a16:creationId xmlns:a16="http://schemas.microsoft.com/office/drawing/2014/main" id="{9A5C5A62-E080-4AE6-9844-20D43954D1A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2251650"/>
          <a:ext cx="34488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168</xdr:row>
      <xdr:rowOff>0</xdr:rowOff>
    </xdr:from>
    <xdr:to>
      <xdr:col>2</xdr:col>
      <xdr:colOff>2162924</xdr:colOff>
      <xdr:row>169</xdr:row>
      <xdr:rowOff>27375</xdr:rowOff>
    </xdr:to>
    <xdr:pic>
      <xdr:nvPicPr>
        <xdr:cNvPr id="4" name="Picture 3">
          <a:extLst>
            <a:ext uri="{FF2B5EF4-FFF2-40B4-BE49-F238E27FC236}">
              <a16:creationId xmlns:a16="http://schemas.microsoft.com/office/drawing/2014/main" id="{AF0B899D-FCF4-409A-B6E8-BE3F99B5351D}"/>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9165550"/>
          <a:ext cx="34488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186</xdr:row>
      <xdr:rowOff>200025</xdr:rowOff>
    </xdr:from>
    <xdr:to>
      <xdr:col>2</xdr:col>
      <xdr:colOff>2162925</xdr:colOff>
      <xdr:row>186</xdr:row>
      <xdr:rowOff>2180025</xdr:rowOff>
    </xdr:to>
    <xdr:pic>
      <xdr:nvPicPr>
        <xdr:cNvPr id="2" name="Picture 1">
          <a:extLst>
            <a:ext uri="{FF2B5EF4-FFF2-40B4-BE49-F238E27FC236}">
              <a16:creationId xmlns:a16="http://schemas.microsoft.com/office/drawing/2014/main" id="{7CDFA931-5308-4A4E-AA9C-707A9241B40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6499800"/>
          <a:ext cx="34488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181</xdr:row>
      <xdr:rowOff>76200</xdr:rowOff>
    </xdr:from>
    <xdr:to>
      <xdr:col>2</xdr:col>
      <xdr:colOff>2162924</xdr:colOff>
      <xdr:row>182</xdr:row>
      <xdr:rowOff>103575</xdr:rowOff>
    </xdr:to>
    <xdr:pic>
      <xdr:nvPicPr>
        <xdr:cNvPr id="4" name="Picture 3">
          <a:extLst>
            <a:ext uri="{FF2B5EF4-FFF2-40B4-BE49-F238E27FC236}">
              <a16:creationId xmlns:a16="http://schemas.microsoft.com/office/drawing/2014/main" id="{CAF9E436-8058-4CA6-B36C-6E99022C68D9}"/>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3632775"/>
          <a:ext cx="34488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223</xdr:row>
      <xdr:rowOff>0</xdr:rowOff>
    </xdr:from>
    <xdr:to>
      <xdr:col>2</xdr:col>
      <xdr:colOff>2162925</xdr:colOff>
      <xdr:row>223</xdr:row>
      <xdr:rowOff>1980000</xdr:rowOff>
    </xdr:to>
    <xdr:pic>
      <xdr:nvPicPr>
        <xdr:cNvPr id="2" name="Picture 1">
          <a:extLst>
            <a:ext uri="{FF2B5EF4-FFF2-40B4-BE49-F238E27FC236}">
              <a16:creationId xmlns:a16="http://schemas.microsoft.com/office/drawing/2014/main" id="{B7879732-12CA-47A0-97E1-474BF3A0480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9214425"/>
          <a:ext cx="34488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218</xdr:row>
      <xdr:rowOff>0</xdr:rowOff>
    </xdr:from>
    <xdr:to>
      <xdr:col>2</xdr:col>
      <xdr:colOff>2162925</xdr:colOff>
      <xdr:row>219</xdr:row>
      <xdr:rowOff>27375</xdr:rowOff>
    </xdr:to>
    <xdr:pic>
      <xdr:nvPicPr>
        <xdr:cNvPr id="3" name="Picture 2">
          <a:extLst>
            <a:ext uri="{FF2B5EF4-FFF2-40B4-BE49-F238E27FC236}">
              <a16:creationId xmlns:a16="http://schemas.microsoft.com/office/drawing/2014/main" id="{1795A025-5368-44E6-B830-7123BDD422A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6614100"/>
          <a:ext cx="34488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390524</xdr:colOff>
      <xdr:row>165</xdr:row>
      <xdr:rowOff>0</xdr:rowOff>
    </xdr:from>
    <xdr:to>
      <xdr:col>2</xdr:col>
      <xdr:colOff>2162924</xdr:colOff>
      <xdr:row>166</xdr:row>
      <xdr:rowOff>27375</xdr:rowOff>
    </xdr:to>
    <xdr:pic>
      <xdr:nvPicPr>
        <xdr:cNvPr id="2" name="Picture 1">
          <a:extLst>
            <a:ext uri="{FF2B5EF4-FFF2-40B4-BE49-F238E27FC236}">
              <a16:creationId xmlns:a16="http://schemas.microsoft.com/office/drawing/2014/main" id="{6E1BE8A5-88FE-4A94-BFDF-9AF550951073}"/>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0365700"/>
          <a:ext cx="34488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170</xdr:row>
      <xdr:rowOff>0</xdr:rowOff>
    </xdr:from>
    <xdr:to>
      <xdr:col>2</xdr:col>
      <xdr:colOff>2162925</xdr:colOff>
      <xdr:row>170</xdr:row>
      <xdr:rowOff>1980000</xdr:rowOff>
    </xdr:to>
    <xdr:pic>
      <xdr:nvPicPr>
        <xdr:cNvPr id="3" name="Picture 2">
          <a:extLst>
            <a:ext uri="{FF2B5EF4-FFF2-40B4-BE49-F238E27FC236}">
              <a16:creationId xmlns:a16="http://schemas.microsoft.com/office/drawing/2014/main" id="{77174FC2-7B59-4F1E-8AD3-884C0BC0463C}"/>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2966025"/>
          <a:ext cx="34488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390524</xdr:colOff>
      <xdr:row>214</xdr:row>
      <xdr:rowOff>0</xdr:rowOff>
    </xdr:from>
    <xdr:to>
      <xdr:col>2</xdr:col>
      <xdr:colOff>2162924</xdr:colOff>
      <xdr:row>214</xdr:row>
      <xdr:rowOff>1980000</xdr:rowOff>
    </xdr:to>
    <xdr:pic>
      <xdr:nvPicPr>
        <xdr:cNvPr id="2" name="Picture 1">
          <a:extLst>
            <a:ext uri="{FF2B5EF4-FFF2-40B4-BE49-F238E27FC236}">
              <a16:creationId xmlns:a16="http://schemas.microsoft.com/office/drawing/2014/main" id="{E2DC6972-4974-467E-ABDB-2A22724BC14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42729150"/>
          <a:ext cx="34488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208</xdr:row>
      <xdr:rowOff>0</xdr:rowOff>
    </xdr:from>
    <xdr:to>
      <xdr:col>2</xdr:col>
      <xdr:colOff>2162924</xdr:colOff>
      <xdr:row>209</xdr:row>
      <xdr:rowOff>27375</xdr:rowOff>
    </xdr:to>
    <xdr:pic>
      <xdr:nvPicPr>
        <xdr:cNvPr id="3" name="Picture 2">
          <a:extLst>
            <a:ext uri="{FF2B5EF4-FFF2-40B4-BE49-F238E27FC236}">
              <a16:creationId xmlns:a16="http://schemas.microsoft.com/office/drawing/2014/main" id="{117BA55F-A0CA-4AF2-AEDF-D16C54373ED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9804975"/>
          <a:ext cx="34488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134</xdr:row>
      <xdr:rowOff>0</xdr:rowOff>
    </xdr:from>
    <xdr:to>
      <xdr:col>2</xdr:col>
      <xdr:colOff>2134350</xdr:colOff>
      <xdr:row>135</xdr:row>
      <xdr:rowOff>27375</xdr:rowOff>
    </xdr:to>
    <xdr:pic>
      <xdr:nvPicPr>
        <xdr:cNvPr id="2" name="Picture 1">
          <a:extLst>
            <a:ext uri="{FF2B5EF4-FFF2-40B4-BE49-F238E27FC236}">
              <a16:creationId xmlns:a16="http://schemas.microsoft.com/office/drawing/2014/main" id="{6F26D9D3-08C6-49E5-8F5C-A5C11602CB83}"/>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4774525"/>
          <a:ext cx="34488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9526</xdr:colOff>
      <xdr:row>139</xdr:row>
      <xdr:rowOff>38101</xdr:rowOff>
    </xdr:from>
    <xdr:to>
      <xdr:col>2</xdr:col>
      <xdr:colOff>2143876</xdr:colOff>
      <xdr:row>139</xdr:row>
      <xdr:rowOff>2018101</xdr:rowOff>
    </xdr:to>
    <xdr:pic>
      <xdr:nvPicPr>
        <xdr:cNvPr id="3" name="Picture 2">
          <a:extLst>
            <a:ext uri="{FF2B5EF4-FFF2-40B4-BE49-F238E27FC236}">
              <a16:creationId xmlns:a16="http://schemas.microsoft.com/office/drawing/2014/main" id="{15EF9ADB-20E0-4A77-AD2C-245DAE83F26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1" y="27412951"/>
          <a:ext cx="34488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390524</xdr:colOff>
      <xdr:row>160</xdr:row>
      <xdr:rowOff>123825</xdr:rowOff>
    </xdr:from>
    <xdr:to>
      <xdr:col>2</xdr:col>
      <xdr:colOff>2096249</xdr:colOff>
      <xdr:row>161</xdr:row>
      <xdr:rowOff>8325</xdr:rowOff>
    </xdr:to>
    <xdr:pic>
      <xdr:nvPicPr>
        <xdr:cNvPr id="2" name="Picture 1">
          <a:extLst>
            <a:ext uri="{FF2B5EF4-FFF2-40B4-BE49-F238E27FC236}">
              <a16:creationId xmlns:a16="http://schemas.microsoft.com/office/drawing/2014/main" id="{213294F2-ACA6-431C-83F9-C199D6BC495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2356425"/>
          <a:ext cx="34488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85724</xdr:colOff>
      <xdr:row>155</xdr:row>
      <xdr:rowOff>38100</xdr:rowOff>
    </xdr:from>
    <xdr:to>
      <xdr:col>2</xdr:col>
      <xdr:colOff>2181224</xdr:colOff>
      <xdr:row>156</xdr:row>
      <xdr:rowOff>65475</xdr:rowOff>
    </xdr:to>
    <xdr:pic>
      <xdr:nvPicPr>
        <xdr:cNvPr id="4" name="Picture 3">
          <a:extLst>
            <a:ext uri="{FF2B5EF4-FFF2-40B4-BE49-F238E27FC236}">
              <a16:creationId xmlns:a16="http://schemas.microsoft.com/office/drawing/2014/main" id="{336EC241-85D8-4948-A0F1-10BB9D14942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49" y="28717875"/>
          <a:ext cx="344805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08595-16EB-4D4D-91B0-1A145E78A803}">
  <dimension ref="A1:C11"/>
  <sheetViews>
    <sheetView tabSelected="1" workbookViewId="0">
      <selection activeCell="C18" sqref="C18"/>
    </sheetView>
  </sheetViews>
  <sheetFormatPr defaultColWidth="8.85546875" defaultRowHeight="15" x14ac:dyDescent="0.25"/>
  <cols>
    <col min="1" max="1" width="6.140625" style="8" bestFit="1" customWidth="1"/>
    <col min="2" max="2" width="10.85546875" style="8" bestFit="1" customWidth="1"/>
    <col min="3" max="3" width="35" style="8" bestFit="1" customWidth="1"/>
    <col min="4" max="16384" width="8.85546875" style="8"/>
  </cols>
  <sheetData>
    <row r="1" spans="1:3" x14ac:dyDescent="0.25">
      <c r="A1" s="6" t="s">
        <v>745</v>
      </c>
      <c r="B1" s="7" t="s">
        <v>746</v>
      </c>
      <c r="C1" s="7" t="s">
        <v>747</v>
      </c>
    </row>
    <row r="2" spans="1:3" x14ac:dyDescent="0.25">
      <c r="A2" s="9">
        <v>1</v>
      </c>
      <c r="B2" s="10" t="s">
        <v>748</v>
      </c>
      <c r="C2" s="11" t="s">
        <v>1</v>
      </c>
    </row>
    <row r="3" spans="1:3" x14ac:dyDescent="0.25">
      <c r="A3" s="9">
        <v>2</v>
      </c>
      <c r="B3" s="10" t="s">
        <v>749</v>
      </c>
      <c r="C3" s="11" t="s">
        <v>132</v>
      </c>
    </row>
    <row r="4" spans="1:3" x14ac:dyDescent="0.25">
      <c r="A4" s="9">
        <v>3</v>
      </c>
      <c r="B4" s="10" t="s">
        <v>750</v>
      </c>
      <c r="C4" s="11" t="s">
        <v>162</v>
      </c>
    </row>
    <row r="5" spans="1:3" x14ac:dyDescent="0.25">
      <c r="A5" s="9">
        <v>4</v>
      </c>
      <c r="B5" s="10" t="s">
        <v>751</v>
      </c>
      <c r="C5" s="11" t="s">
        <v>267</v>
      </c>
    </row>
    <row r="6" spans="1:3" x14ac:dyDescent="0.25">
      <c r="A6" s="9">
        <v>5</v>
      </c>
      <c r="B6" s="10" t="s">
        <v>752</v>
      </c>
      <c r="C6" s="11" t="s">
        <v>321</v>
      </c>
    </row>
    <row r="7" spans="1:3" x14ac:dyDescent="0.25">
      <c r="A7" s="9">
        <v>6</v>
      </c>
      <c r="B7" s="10" t="s">
        <v>753</v>
      </c>
      <c r="C7" s="11" t="s">
        <v>491</v>
      </c>
    </row>
    <row r="8" spans="1:3" x14ac:dyDescent="0.25">
      <c r="A8" s="9">
        <v>7</v>
      </c>
      <c r="B8" s="10" t="s">
        <v>754</v>
      </c>
      <c r="C8" s="11" t="s">
        <v>508</v>
      </c>
    </row>
    <row r="9" spans="1:3" x14ac:dyDescent="0.25">
      <c r="A9" s="9">
        <v>8</v>
      </c>
      <c r="B9" s="10" t="s">
        <v>755</v>
      </c>
      <c r="C9" s="11" t="s">
        <v>560</v>
      </c>
    </row>
    <row r="10" spans="1:3" x14ac:dyDescent="0.25">
      <c r="A10" s="9">
        <v>9</v>
      </c>
      <c r="B10" s="10" t="s">
        <v>756</v>
      </c>
      <c r="C10" s="11" t="s">
        <v>561</v>
      </c>
    </row>
    <row r="11" spans="1:3" x14ac:dyDescent="0.25">
      <c r="A11" s="9">
        <v>10</v>
      </c>
      <c r="B11" s="10" t="s">
        <v>757</v>
      </c>
      <c r="C11" s="11" t="s">
        <v>614</v>
      </c>
    </row>
  </sheetData>
  <hyperlinks>
    <hyperlink ref="B3" location="SFRSTP!A1" display="SFRSTP" xr:uid="{07B2E016-AB6A-4528-97C1-DC0611950587}"/>
    <hyperlink ref="B4" location="SMMF!A1" display="SMMF" xr:uid="{D1E8B170-4CBC-4E01-A576-AD7D8C845989}"/>
    <hyperlink ref="B5" location="SPLDF!A1" display="SPLDF" xr:uid="{91DB8AAF-0D96-408E-B49A-0755D6D18E0F}"/>
    <hyperlink ref="B6" location="SPMON!A1" display="SPMON" xr:uid="{A3626683-7DDF-41BE-95FF-062A4071BB17}"/>
    <hyperlink ref="B7" location="SPSDF!A1" display="SPSDF" xr:uid="{566954C1-F525-4374-AFC4-7AD4DE917619}"/>
    <hyperlink ref="B8" location="SPUSDF!A1" display="SPUSDF" xr:uid="{2D3AC91A-3D63-4C9D-9226-3D49DC4D70E3}"/>
    <hyperlink ref="B9" location="SUNBDS!A1" display="SUNBDS" xr:uid="{AFD63765-1026-43F8-A344-56637BFC7E00}"/>
    <hyperlink ref="B10" location="SUNMIA!A1" display="SUNMIA" xr:uid="{4D8213C5-3ACC-4D35-8C2E-48B8CBC6C1F8}"/>
    <hyperlink ref="B11" location="SUNONF!A1" display="SUNONF" xr:uid="{04D3CC7F-431E-4FD7-B358-167F4D467993}"/>
    <hyperlink ref="B2" location="SFRLTP!A1" display="SFRLTP" xr:uid="{62425D39-1125-4918-9F23-DED70CA091A4}"/>
  </hyperlinks>
  <pageMargins left="0.7" right="0.7" top="0.75" bottom="0.75" header="0.3" footer="0.3"/>
  <headerFooter>
    <oddHeader>&amp;L&amp;"Calibri"&amp;10&amp;KFF0000 "Sensitivity: Public"&amp;1#_x000D_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E3DAF-D6E8-4B04-A1A1-FBF0D4EFCB86}">
  <sheetPr>
    <outlinePr summaryBelow="0" summaryRight="0"/>
  </sheetPr>
  <dimension ref="A1:R165"/>
  <sheetViews>
    <sheetView showGridLines="0" workbookViewId="0">
      <selection sqref="A1:H1"/>
    </sheetView>
  </sheetViews>
  <sheetFormatPr defaultRowHeight="12.75" x14ac:dyDescent="0.2"/>
  <cols>
    <col min="1" max="1" width="5.85546875" bestFit="1" customWidth="1"/>
    <col min="2" max="2" width="20.28515625" bestFit="1" customWidth="1"/>
    <col min="3" max="3" width="50.85546875" customWidth="1"/>
    <col min="4" max="4" width="17.7109375" bestFit="1" customWidth="1"/>
    <col min="5" max="5" width="8.7109375" bestFit="1" customWidth="1"/>
    <col min="6" max="6" width="10.140625" bestFit="1" customWidth="1"/>
    <col min="7" max="7" width="14" bestFit="1" customWidth="1"/>
    <col min="9" max="9" width="11.5703125" bestFit="1" customWidth="1"/>
  </cols>
  <sheetData>
    <row r="1" spans="1:9" ht="15" x14ac:dyDescent="0.2">
      <c r="A1" s="147" t="s">
        <v>0</v>
      </c>
      <c r="B1" s="147"/>
      <c r="C1" s="147"/>
      <c r="D1" s="147"/>
      <c r="E1" s="147"/>
      <c r="F1" s="147"/>
      <c r="G1" s="147"/>
      <c r="H1" s="147"/>
      <c r="I1" s="1" t="s">
        <v>616</v>
      </c>
    </row>
    <row r="2" spans="1:9" ht="15" x14ac:dyDescent="0.2">
      <c r="A2" s="147" t="s">
        <v>561</v>
      </c>
      <c r="B2" s="147"/>
      <c r="C2" s="147"/>
      <c r="D2" s="147"/>
      <c r="E2" s="147"/>
      <c r="F2" s="147"/>
      <c r="G2" s="147"/>
      <c r="H2" s="147"/>
    </row>
    <row r="3" spans="1:9" ht="15" x14ac:dyDescent="0.2">
      <c r="A3" s="147" t="s">
        <v>778</v>
      </c>
      <c r="B3" s="147"/>
      <c r="C3" s="147"/>
      <c r="D3" s="147"/>
      <c r="E3" s="147"/>
      <c r="F3" s="147"/>
      <c r="G3" s="147"/>
      <c r="H3" s="147"/>
    </row>
    <row r="4" spans="1:9" s="14" customFormat="1" ht="30" x14ac:dyDescent="0.2">
      <c r="A4" s="12" t="s">
        <v>2</v>
      </c>
      <c r="B4" s="12" t="s">
        <v>3</v>
      </c>
      <c r="C4" s="12" t="s">
        <v>4</v>
      </c>
      <c r="D4" s="12" t="s">
        <v>5</v>
      </c>
      <c r="E4" s="12" t="s">
        <v>6</v>
      </c>
      <c r="F4" s="12" t="s">
        <v>7</v>
      </c>
      <c r="G4" s="12" t="s">
        <v>8</v>
      </c>
      <c r="H4" s="13" t="s">
        <v>615</v>
      </c>
    </row>
    <row r="5" spans="1:9" x14ac:dyDescent="0.2">
      <c r="A5" s="15"/>
      <c r="B5" s="15"/>
      <c r="C5" s="16" t="s">
        <v>9</v>
      </c>
      <c r="D5" s="15"/>
      <c r="E5" s="15"/>
      <c r="F5" s="15"/>
      <c r="G5" s="15"/>
      <c r="H5" s="17" t="s">
        <v>12</v>
      </c>
    </row>
    <row r="6" spans="1:9" x14ac:dyDescent="0.2">
      <c r="A6" s="15"/>
      <c r="B6" s="15"/>
      <c r="C6" s="16" t="s">
        <v>10</v>
      </c>
      <c r="D6" s="15"/>
      <c r="E6" s="15"/>
      <c r="F6" s="15"/>
      <c r="G6" s="15"/>
      <c r="H6" s="17" t="s">
        <v>12</v>
      </c>
    </row>
    <row r="7" spans="1:9" x14ac:dyDescent="0.2">
      <c r="A7" s="25">
        <v>1</v>
      </c>
      <c r="B7" s="26" t="s">
        <v>562</v>
      </c>
      <c r="C7" s="26" t="s">
        <v>563</v>
      </c>
      <c r="D7" s="26" t="s">
        <v>564</v>
      </c>
      <c r="E7" s="27">
        <v>6650</v>
      </c>
      <c r="F7" s="28">
        <v>65.655450000000002</v>
      </c>
      <c r="G7" s="29">
        <f>F7/$F$95</f>
        <v>3.19238663200885E-2</v>
      </c>
      <c r="H7" s="17" t="s">
        <v>12</v>
      </c>
    </row>
    <row r="8" spans="1:9" x14ac:dyDescent="0.2">
      <c r="A8" s="25">
        <v>2</v>
      </c>
      <c r="B8" s="26" t="s">
        <v>565</v>
      </c>
      <c r="C8" s="26" t="s">
        <v>566</v>
      </c>
      <c r="D8" s="26" t="s">
        <v>567</v>
      </c>
      <c r="E8" s="27">
        <v>2400</v>
      </c>
      <c r="F8" s="28">
        <v>49.308</v>
      </c>
      <c r="G8" s="29">
        <f>F8/$F$95</f>
        <v>2.3975191709308577E-2</v>
      </c>
      <c r="H8" s="17" t="s">
        <v>12</v>
      </c>
    </row>
    <row r="9" spans="1:9" x14ac:dyDescent="0.2">
      <c r="A9" s="25">
        <v>3</v>
      </c>
      <c r="B9" s="26" t="s">
        <v>568</v>
      </c>
      <c r="C9" s="26" t="s">
        <v>569</v>
      </c>
      <c r="D9" s="26" t="s">
        <v>570</v>
      </c>
      <c r="E9" s="27">
        <v>3300</v>
      </c>
      <c r="F9" s="28">
        <v>49.051200000000001</v>
      </c>
      <c r="G9" s="29">
        <f>F9/$F$95</f>
        <v>2.3850326997072218E-2</v>
      </c>
      <c r="H9" s="17" t="s">
        <v>12</v>
      </c>
    </row>
    <row r="10" spans="1:9" x14ac:dyDescent="0.2">
      <c r="A10" s="25">
        <v>4</v>
      </c>
      <c r="B10" s="26" t="s">
        <v>571</v>
      </c>
      <c r="C10" s="26" t="s">
        <v>572</v>
      </c>
      <c r="D10" s="26" t="s">
        <v>564</v>
      </c>
      <c r="E10" s="27">
        <v>3400</v>
      </c>
      <c r="F10" s="28">
        <v>45.740200000000002</v>
      </c>
      <c r="G10" s="29">
        <f>F10/$F$95</f>
        <v>2.2240408530504505E-2</v>
      </c>
      <c r="H10" s="17" t="s">
        <v>12</v>
      </c>
    </row>
    <row r="11" spans="1:9" x14ac:dyDescent="0.2">
      <c r="A11" s="25">
        <v>6</v>
      </c>
      <c r="B11" s="26" t="s">
        <v>573</v>
      </c>
      <c r="C11" s="26" t="s">
        <v>574</v>
      </c>
      <c r="D11" s="26" t="s">
        <v>575</v>
      </c>
      <c r="E11" s="27">
        <v>1750</v>
      </c>
      <c r="F11" s="28">
        <v>25.940249999999999</v>
      </c>
      <c r="G11" s="29">
        <f t="shared" ref="G11:G26" si="0">F11/$F$95</f>
        <v>1.2613013440768065E-2</v>
      </c>
      <c r="H11" s="17" t="s">
        <v>12</v>
      </c>
    </row>
    <row r="12" spans="1:9" x14ac:dyDescent="0.2">
      <c r="A12" s="25">
        <v>7</v>
      </c>
      <c r="B12" s="26" t="s">
        <v>576</v>
      </c>
      <c r="C12" s="26" t="s">
        <v>577</v>
      </c>
      <c r="D12" s="26" t="s">
        <v>564</v>
      </c>
      <c r="E12" s="27">
        <v>2600</v>
      </c>
      <c r="F12" s="28">
        <v>24.361999999999998</v>
      </c>
      <c r="G12" s="29">
        <f t="shared" si="0"/>
        <v>1.1845615730148768E-2</v>
      </c>
      <c r="H12" s="17" t="s">
        <v>12</v>
      </c>
    </row>
    <row r="13" spans="1:9" x14ac:dyDescent="0.2">
      <c r="A13" s="25">
        <v>8</v>
      </c>
      <c r="B13" s="26" t="s">
        <v>578</v>
      </c>
      <c r="C13" s="26" t="s">
        <v>579</v>
      </c>
      <c r="D13" s="26" t="s">
        <v>575</v>
      </c>
      <c r="E13" s="27">
        <v>1400</v>
      </c>
      <c r="F13" s="28">
        <v>21.581</v>
      </c>
      <c r="G13" s="29">
        <f t="shared" si="0"/>
        <v>1.0493400914224637E-2</v>
      </c>
      <c r="H13" s="17" t="s">
        <v>12</v>
      </c>
    </row>
    <row r="14" spans="1:9" ht="25.5" x14ac:dyDescent="0.2">
      <c r="A14" s="25">
        <v>9</v>
      </c>
      <c r="B14" s="26" t="s">
        <v>580</v>
      </c>
      <c r="C14" s="26" t="s">
        <v>581</v>
      </c>
      <c r="D14" s="26" t="s">
        <v>582</v>
      </c>
      <c r="E14" s="27">
        <v>125</v>
      </c>
      <c r="F14" s="28">
        <v>14.93375</v>
      </c>
      <c r="G14" s="29">
        <f t="shared" si="0"/>
        <v>7.2612865901859119E-3</v>
      </c>
      <c r="H14" s="17" t="s">
        <v>12</v>
      </c>
    </row>
    <row r="15" spans="1:9" x14ac:dyDescent="0.2">
      <c r="A15" s="25">
        <v>10</v>
      </c>
      <c r="B15" s="26" t="s">
        <v>583</v>
      </c>
      <c r="C15" s="26" t="s">
        <v>584</v>
      </c>
      <c r="D15" s="26" t="s">
        <v>570</v>
      </c>
      <c r="E15" s="27">
        <v>4000</v>
      </c>
      <c r="F15" s="28">
        <v>14.272</v>
      </c>
      <c r="G15" s="29">
        <f t="shared" si="0"/>
        <v>6.9395217018587653E-3</v>
      </c>
      <c r="H15" s="17" t="s">
        <v>12</v>
      </c>
    </row>
    <row r="16" spans="1:9" x14ac:dyDescent="0.2">
      <c r="A16" s="25">
        <v>11</v>
      </c>
      <c r="B16" s="26" t="s">
        <v>585</v>
      </c>
      <c r="C16" s="26" t="s">
        <v>586</v>
      </c>
      <c r="D16" s="26" t="s">
        <v>587</v>
      </c>
      <c r="E16" s="27">
        <v>160</v>
      </c>
      <c r="F16" s="28">
        <v>14.228</v>
      </c>
      <c r="G16" s="29">
        <f t="shared" si="0"/>
        <v>6.918127436522317E-3</v>
      </c>
      <c r="H16" s="17" t="s">
        <v>12</v>
      </c>
    </row>
    <row r="17" spans="1:8" x14ac:dyDescent="0.2">
      <c r="A17" s="25">
        <v>12</v>
      </c>
      <c r="B17" s="26" t="s">
        <v>588</v>
      </c>
      <c r="C17" s="26" t="s">
        <v>589</v>
      </c>
      <c r="D17" s="26" t="s">
        <v>564</v>
      </c>
      <c r="E17" s="27">
        <v>675</v>
      </c>
      <c r="F17" s="28">
        <v>14.18985</v>
      </c>
      <c r="G17" s="29">
        <f t="shared" si="0"/>
        <v>6.8995776360090107E-3</v>
      </c>
      <c r="H17" s="17" t="s">
        <v>12</v>
      </c>
    </row>
    <row r="18" spans="1:8" ht="25.5" x14ac:dyDescent="0.2">
      <c r="A18" s="25">
        <v>13</v>
      </c>
      <c r="B18" s="26" t="s">
        <v>590</v>
      </c>
      <c r="C18" s="26" t="s">
        <v>591</v>
      </c>
      <c r="D18" s="26" t="s">
        <v>592</v>
      </c>
      <c r="E18" s="27">
        <v>250</v>
      </c>
      <c r="F18" s="28">
        <v>13.766249999999999</v>
      </c>
      <c r="G18" s="29">
        <f t="shared" si="0"/>
        <v>6.6936092088153883E-3</v>
      </c>
      <c r="H18" s="17" t="s">
        <v>12</v>
      </c>
    </row>
    <row r="19" spans="1:8" ht="25.5" x14ac:dyDescent="0.2">
      <c r="A19" s="25">
        <v>14</v>
      </c>
      <c r="B19" s="26" t="s">
        <v>593</v>
      </c>
      <c r="C19" s="26" t="s">
        <v>594</v>
      </c>
      <c r="D19" s="26" t="s">
        <v>582</v>
      </c>
      <c r="E19" s="27">
        <v>450</v>
      </c>
      <c r="F19" s="28">
        <v>13.012650000000001</v>
      </c>
      <c r="G19" s="29">
        <f t="shared" si="0"/>
        <v>6.3271837915984067E-3</v>
      </c>
      <c r="H19" s="17" t="s">
        <v>12</v>
      </c>
    </row>
    <row r="20" spans="1:8" x14ac:dyDescent="0.2">
      <c r="A20" s="25">
        <v>15</v>
      </c>
      <c r="B20" s="26" t="s">
        <v>595</v>
      </c>
      <c r="C20" s="26" t="s">
        <v>596</v>
      </c>
      <c r="D20" s="26" t="s">
        <v>597</v>
      </c>
      <c r="E20" s="27">
        <v>2000</v>
      </c>
      <c r="F20" s="28">
        <v>11.957000000000001</v>
      </c>
      <c r="G20" s="29">
        <f t="shared" si="0"/>
        <v>5.8138916051797412E-3</v>
      </c>
      <c r="H20" s="17" t="s">
        <v>12</v>
      </c>
    </row>
    <row r="21" spans="1:8" x14ac:dyDescent="0.2">
      <c r="A21" s="25">
        <v>16</v>
      </c>
      <c r="B21" s="26" t="s">
        <v>598</v>
      </c>
      <c r="C21" s="26" t="s">
        <v>599</v>
      </c>
      <c r="D21" s="26" t="s">
        <v>600</v>
      </c>
      <c r="E21" s="27">
        <v>250</v>
      </c>
      <c r="F21" s="28">
        <v>11.6995</v>
      </c>
      <c r="G21" s="29">
        <f t="shared" si="0"/>
        <v>5.6886865296312096E-3</v>
      </c>
      <c r="H21" s="17" t="s">
        <v>12</v>
      </c>
    </row>
    <row r="22" spans="1:8" ht="25.5" x14ac:dyDescent="0.2">
      <c r="A22" s="25">
        <v>17</v>
      </c>
      <c r="B22" s="26" t="s">
        <v>601</v>
      </c>
      <c r="C22" s="26" t="s">
        <v>602</v>
      </c>
      <c r="D22" s="26" t="s">
        <v>603</v>
      </c>
      <c r="E22" s="27">
        <v>320</v>
      </c>
      <c r="F22" s="28">
        <v>11.44768</v>
      </c>
      <c r="G22" s="29">
        <f t="shared" si="0"/>
        <v>5.5662432592442929E-3</v>
      </c>
      <c r="H22" s="17" t="s">
        <v>12</v>
      </c>
    </row>
    <row r="23" spans="1:8" x14ac:dyDescent="0.2">
      <c r="A23" s="25">
        <v>18</v>
      </c>
      <c r="B23" s="26" t="s">
        <v>604</v>
      </c>
      <c r="C23" s="26" t="s">
        <v>605</v>
      </c>
      <c r="D23" s="26" t="s">
        <v>587</v>
      </c>
      <c r="E23" s="27">
        <v>325</v>
      </c>
      <c r="F23" s="28">
        <v>11.333399999999999</v>
      </c>
      <c r="G23" s="29">
        <f t="shared" si="0"/>
        <v>5.5106765173659001E-3</v>
      </c>
      <c r="H23" s="17" t="s">
        <v>12</v>
      </c>
    </row>
    <row r="24" spans="1:8" ht="25.5" x14ac:dyDescent="0.2">
      <c r="A24" s="25">
        <v>19</v>
      </c>
      <c r="B24" s="26" t="s">
        <v>606</v>
      </c>
      <c r="C24" s="26" t="s">
        <v>607</v>
      </c>
      <c r="D24" s="26" t="s">
        <v>608</v>
      </c>
      <c r="E24" s="27">
        <v>1500</v>
      </c>
      <c r="F24" s="28">
        <v>10.799250000000001</v>
      </c>
      <c r="G24" s="29">
        <f t="shared" si="0"/>
        <v>5.2509549985144529E-3</v>
      </c>
      <c r="H24" s="17" t="s">
        <v>12</v>
      </c>
    </row>
    <row r="25" spans="1:8" x14ac:dyDescent="0.2">
      <c r="A25" s="25">
        <v>20</v>
      </c>
      <c r="B25" s="26" t="s">
        <v>609</v>
      </c>
      <c r="C25" s="26" t="s">
        <v>610</v>
      </c>
      <c r="D25" s="26" t="s">
        <v>611</v>
      </c>
      <c r="E25" s="27">
        <v>250</v>
      </c>
      <c r="F25" s="28">
        <v>10.077249999999999</v>
      </c>
      <c r="G25" s="29">
        <f t="shared" si="0"/>
        <v>4.899894553675465E-3</v>
      </c>
      <c r="H25" s="17" t="s">
        <v>12</v>
      </c>
    </row>
    <row r="26" spans="1:8" x14ac:dyDescent="0.2">
      <c r="A26" s="25">
        <v>21</v>
      </c>
      <c r="B26" s="26" t="s">
        <v>612</v>
      </c>
      <c r="C26" s="26" t="s">
        <v>613</v>
      </c>
      <c r="D26" s="26" t="s">
        <v>564</v>
      </c>
      <c r="E26" s="27">
        <v>600</v>
      </c>
      <c r="F26" s="28">
        <v>7.3967999999999998</v>
      </c>
      <c r="G26" s="29">
        <f t="shared" si="0"/>
        <v>3.5965704963781468E-3</v>
      </c>
      <c r="H26" s="17" t="s">
        <v>12</v>
      </c>
    </row>
    <row r="27" spans="1:8" x14ac:dyDescent="0.2">
      <c r="A27" s="18"/>
      <c r="B27" s="18"/>
      <c r="C27" s="19" t="s">
        <v>11</v>
      </c>
      <c r="D27" s="18"/>
      <c r="E27" s="18" t="s">
        <v>12</v>
      </c>
      <c r="F27" s="24">
        <f>SUM(F7:F26)</f>
        <v>440.75147999999996</v>
      </c>
      <c r="G27" s="21">
        <f>SUM(G7:G26)</f>
        <v>0.21430804796709427</v>
      </c>
      <c r="H27" s="17" t="s">
        <v>12</v>
      </c>
    </row>
    <row r="28" spans="1:8" x14ac:dyDescent="0.2">
      <c r="A28" s="18"/>
      <c r="B28" s="18"/>
      <c r="C28" s="22"/>
      <c r="D28" s="18"/>
      <c r="E28" s="18"/>
      <c r="F28" s="23"/>
      <c r="G28" s="23"/>
      <c r="H28" s="17" t="s">
        <v>12</v>
      </c>
    </row>
    <row r="29" spans="1:8" x14ac:dyDescent="0.2">
      <c r="A29" s="18"/>
      <c r="B29" s="18"/>
      <c r="C29" s="19" t="s">
        <v>14</v>
      </c>
      <c r="D29" s="18"/>
      <c r="E29" s="18"/>
      <c r="F29" s="18"/>
      <c r="G29" s="18"/>
      <c r="H29" s="17" t="s">
        <v>12</v>
      </c>
    </row>
    <row r="30" spans="1:8" x14ac:dyDescent="0.2">
      <c r="A30" s="18"/>
      <c r="B30" s="18"/>
      <c r="C30" s="19" t="s">
        <v>11</v>
      </c>
      <c r="D30" s="18"/>
      <c r="E30" s="18" t="s">
        <v>12</v>
      </c>
      <c r="F30" s="20" t="s">
        <v>13</v>
      </c>
      <c r="G30" s="21">
        <v>0</v>
      </c>
      <c r="H30" s="17" t="s">
        <v>12</v>
      </c>
    </row>
    <row r="31" spans="1:8" x14ac:dyDescent="0.2">
      <c r="A31" s="18"/>
      <c r="B31" s="18"/>
      <c r="C31" s="22"/>
      <c r="D31" s="18"/>
      <c r="E31" s="18"/>
      <c r="F31" s="23"/>
      <c r="G31" s="23"/>
      <c r="H31" s="17" t="s">
        <v>12</v>
      </c>
    </row>
    <row r="32" spans="1:8" x14ac:dyDescent="0.2">
      <c r="A32" s="18"/>
      <c r="B32" s="18"/>
      <c r="C32" s="19" t="s">
        <v>15</v>
      </c>
      <c r="D32" s="18"/>
      <c r="E32" s="18"/>
      <c r="F32" s="18"/>
      <c r="G32" s="18"/>
      <c r="H32" s="17" t="s">
        <v>12</v>
      </c>
    </row>
    <row r="33" spans="1:8" x14ac:dyDescent="0.2">
      <c r="A33" s="18"/>
      <c r="B33" s="18"/>
      <c r="C33" s="19" t="s">
        <v>11</v>
      </c>
      <c r="D33" s="18"/>
      <c r="E33" s="18" t="s">
        <v>12</v>
      </c>
      <c r="F33" s="20" t="s">
        <v>13</v>
      </c>
      <c r="G33" s="21">
        <v>0</v>
      </c>
      <c r="H33" s="17" t="s">
        <v>12</v>
      </c>
    </row>
    <row r="34" spans="1:8" x14ac:dyDescent="0.2">
      <c r="A34" s="18"/>
      <c r="B34" s="18"/>
      <c r="C34" s="22"/>
      <c r="D34" s="18"/>
      <c r="E34" s="18"/>
      <c r="F34" s="23"/>
      <c r="G34" s="23"/>
      <c r="H34" s="17" t="s">
        <v>12</v>
      </c>
    </row>
    <row r="35" spans="1:8" x14ac:dyDescent="0.2">
      <c r="A35" s="18"/>
      <c r="B35" s="18"/>
      <c r="C35" s="19" t="s">
        <v>16</v>
      </c>
      <c r="D35" s="18"/>
      <c r="E35" s="18"/>
      <c r="F35" s="18"/>
      <c r="G35" s="18"/>
      <c r="H35" s="17" t="s">
        <v>12</v>
      </c>
    </row>
    <row r="36" spans="1:8" x14ac:dyDescent="0.2">
      <c r="A36" s="18"/>
      <c r="B36" s="18"/>
      <c r="C36" s="19" t="s">
        <v>11</v>
      </c>
      <c r="D36" s="18"/>
      <c r="E36" s="18" t="s">
        <v>12</v>
      </c>
      <c r="F36" s="20" t="s">
        <v>13</v>
      </c>
      <c r="G36" s="21">
        <v>0</v>
      </c>
      <c r="H36" s="17" t="s">
        <v>12</v>
      </c>
    </row>
    <row r="37" spans="1:8" x14ac:dyDescent="0.2">
      <c r="A37" s="18"/>
      <c r="B37" s="18"/>
      <c r="C37" s="22"/>
      <c r="D37" s="18"/>
      <c r="E37" s="18"/>
      <c r="F37" s="23"/>
      <c r="G37" s="23"/>
      <c r="H37" s="17" t="s">
        <v>12</v>
      </c>
    </row>
    <row r="38" spans="1:8" x14ac:dyDescent="0.2">
      <c r="A38" s="18"/>
      <c r="B38" s="18"/>
      <c r="C38" s="19" t="s">
        <v>17</v>
      </c>
      <c r="D38" s="18"/>
      <c r="E38" s="18"/>
      <c r="F38" s="23"/>
      <c r="G38" s="23"/>
      <c r="H38" s="17" t="s">
        <v>12</v>
      </c>
    </row>
    <row r="39" spans="1:8" x14ac:dyDescent="0.2">
      <c r="A39" s="18"/>
      <c r="B39" s="18"/>
      <c r="C39" s="19" t="s">
        <v>11</v>
      </c>
      <c r="D39" s="18"/>
      <c r="E39" s="18" t="s">
        <v>12</v>
      </c>
      <c r="F39" s="20" t="s">
        <v>13</v>
      </c>
      <c r="G39" s="21">
        <v>0</v>
      </c>
      <c r="H39" s="17" t="s">
        <v>12</v>
      </c>
    </row>
    <row r="40" spans="1:8" x14ac:dyDescent="0.2">
      <c r="A40" s="18"/>
      <c r="B40" s="18"/>
      <c r="C40" s="22"/>
      <c r="D40" s="18"/>
      <c r="E40" s="18"/>
      <c r="F40" s="23"/>
      <c r="G40" s="23"/>
      <c r="H40" s="17" t="s">
        <v>12</v>
      </c>
    </row>
    <row r="41" spans="1:8" x14ac:dyDescent="0.2">
      <c r="A41" s="18"/>
      <c r="B41" s="18"/>
      <c r="C41" s="19" t="s">
        <v>18</v>
      </c>
      <c r="D41" s="18"/>
      <c r="E41" s="18"/>
      <c r="F41" s="23"/>
      <c r="G41" s="23"/>
      <c r="H41" s="17" t="s">
        <v>12</v>
      </c>
    </row>
    <row r="42" spans="1:8" x14ac:dyDescent="0.2">
      <c r="A42" s="18"/>
      <c r="B42" s="18"/>
      <c r="C42" s="19" t="s">
        <v>11</v>
      </c>
      <c r="D42" s="18"/>
      <c r="E42" s="18" t="s">
        <v>12</v>
      </c>
      <c r="F42" s="20" t="s">
        <v>13</v>
      </c>
      <c r="G42" s="21">
        <v>0</v>
      </c>
      <c r="H42" s="17" t="s">
        <v>12</v>
      </c>
    </row>
    <row r="43" spans="1:8" x14ac:dyDescent="0.2">
      <c r="A43" s="18"/>
      <c r="B43" s="18"/>
      <c r="C43" s="22"/>
      <c r="D43" s="18"/>
      <c r="E43" s="18"/>
      <c r="F43" s="23"/>
      <c r="G43" s="23"/>
      <c r="H43" s="17" t="s">
        <v>12</v>
      </c>
    </row>
    <row r="44" spans="1:8" x14ac:dyDescent="0.2">
      <c r="A44" s="18"/>
      <c r="B44" s="18"/>
      <c r="C44" s="19" t="s">
        <v>19</v>
      </c>
      <c r="D44" s="18"/>
      <c r="E44" s="18"/>
      <c r="F44" s="24">
        <f>F27</f>
        <v>440.75147999999996</v>
      </c>
      <c r="G44" s="21">
        <f>G27</f>
        <v>0.21430804796709427</v>
      </c>
      <c r="H44" s="17" t="s">
        <v>12</v>
      </c>
    </row>
    <row r="45" spans="1:8" x14ac:dyDescent="0.2">
      <c r="A45" s="18"/>
      <c r="B45" s="18"/>
      <c r="C45" s="22"/>
      <c r="D45" s="18"/>
      <c r="E45" s="18"/>
      <c r="F45" s="23"/>
      <c r="G45" s="23"/>
      <c r="H45" s="17" t="s">
        <v>12</v>
      </c>
    </row>
    <row r="46" spans="1:8" x14ac:dyDescent="0.2">
      <c r="A46" s="18"/>
      <c r="B46" s="18"/>
      <c r="C46" s="19" t="s">
        <v>20</v>
      </c>
      <c r="D46" s="18"/>
      <c r="E46" s="18"/>
      <c r="F46" s="23"/>
      <c r="G46" s="23"/>
      <c r="H46" s="17" t="s">
        <v>12</v>
      </c>
    </row>
    <row r="47" spans="1:8" x14ac:dyDescent="0.2">
      <c r="A47" s="18"/>
      <c r="B47" s="18"/>
      <c r="C47" s="19" t="s">
        <v>10</v>
      </c>
      <c r="D47" s="18"/>
      <c r="E47" s="18"/>
      <c r="F47" s="23"/>
      <c r="G47" s="23"/>
      <c r="H47" s="17" t="s">
        <v>12</v>
      </c>
    </row>
    <row r="48" spans="1:8" x14ac:dyDescent="0.2">
      <c r="A48" s="18"/>
      <c r="B48" s="18"/>
      <c r="C48" s="19" t="s">
        <v>11</v>
      </c>
      <c r="D48" s="18"/>
      <c r="E48" s="18" t="s">
        <v>12</v>
      </c>
      <c r="F48" s="20" t="s">
        <v>13</v>
      </c>
      <c r="G48" s="21">
        <v>0</v>
      </c>
      <c r="H48" s="17" t="s">
        <v>12</v>
      </c>
    </row>
    <row r="49" spans="1:8" x14ac:dyDescent="0.2">
      <c r="A49" s="18"/>
      <c r="B49" s="18"/>
      <c r="C49" s="22"/>
      <c r="D49" s="18"/>
      <c r="E49" s="18"/>
      <c r="F49" s="23"/>
      <c r="G49" s="23"/>
      <c r="H49" s="17" t="s">
        <v>12</v>
      </c>
    </row>
    <row r="50" spans="1:8" x14ac:dyDescent="0.2">
      <c r="A50" s="18"/>
      <c r="B50" s="18"/>
      <c r="C50" s="19" t="s">
        <v>80</v>
      </c>
      <c r="D50" s="18"/>
      <c r="E50" s="18"/>
      <c r="F50" s="18"/>
      <c r="G50" s="18"/>
      <c r="H50" s="17" t="s">
        <v>12</v>
      </c>
    </row>
    <row r="51" spans="1:8" x14ac:dyDescent="0.2">
      <c r="A51" s="18"/>
      <c r="B51" s="18"/>
      <c r="C51" s="19" t="s">
        <v>11</v>
      </c>
      <c r="D51" s="18"/>
      <c r="E51" s="18" t="s">
        <v>12</v>
      </c>
      <c r="F51" s="20" t="s">
        <v>13</v>
      </c>
      <c r="G51" s="21">
        <v>0</v>
      </c>
      <c r="H51" s="17" t="s">
        <v>12</v>
      </c>
    </row>
    <row r="52" spans="1:8" x14ac:dyDescent="0.2">
      <c r="A52" s="18"/>
      <c r="B52" s="18"/>
      <c r="C52" s="22"/>
      <c r="D52" s="18"/>
      <c r="E52" s="18"/>
      <c r="F52" s="23"/>
      <c r="G52" s="23"/>
      <c r="H52" s="17" t="s">
        <v>12</v>
      </c>
    </row>
    <row r="53" spans="1:8" x14ac:dyDescent="0.2">
      <c r="A53" s="18"/>
      <c r="B53" s="18"/>
      <c r="C53" s="19" t="s">
        <v>81</v>
      </c>
      <c r="D53" s="18"/>
      <c r="E53" s="18"/>
      <c r="F53" s="18"/>
      <c r="G53" s="18"/>
      <c r="H53" s="17" t="s">
        <v>12</v>
      </c>
    </row>
    <row r="54" spans="1:8" x14ac:dyDescent="0.2">
      <c r="A54" s="25">
        <v>1</v>
      </c>
      <c r="B54" s="26" t="s">
        <v>85</v>
      </c>
      <c r="C54" s="26" t="s">
        <v>86</v>
      </c>
      <c r="D54" s="26" t="s">
        <v>84</v>
      </c>
      <c r="E54" s="27">
        <v>400000</v>
      </c>
      <c r="F54" s="28">
        <v>392.16800000000001</v>
      </c>
      <c r="G54" s="29">
        <f>F54/$F$95</f>
        <v>0.19068514201054851</v>
      </c>
      <c r="H54" s="17">
        <v>7.0114999999999998</v>
      </c>
    </row>
    <row r="55" spans="1:8" x14ac:dyDescent="0.2">
      <c r="A55" s="25">
        <v>2</v>
      </c>
      <c r="B55" s="26" t="s">
        <v>101</v>
      </c>
      <c r="C55" s="26" t="s">
        <v>102</v>
      </c>
      <c r="D55" s="26" t="s">
        <v>84</v>
      </c>
      <c r="E55" s="27">
        <v>207700</v>
      </c>
      <c r="F55" s="28">
        <v>208.13056209999999</v>
      </c>
      <c r="G55" s="29">
        <f>F55/$F$95</f>
        <v>0.10120001068616966</v>
      </c>
      <c r="H55" s="17">
        <v>7.3521000000000001</v>
      </c>
    </row>
    <row r="56" spans="1:8" x14ac:dyDescent="0.2">
      <c r="A56" s="18"/>
      <c r="B56" s="18"/>
      <c r="C56" s="19" t="s">
        <v>11</v>
      </c>
      <c r="D56" s="18"/>
      <c r="E56" s="18" t="s">
        <v>12</v>
      </c>
      <c r="F56" s="24">
        <v>600.29856210000003</v>
      </c>
      <c r="G56" s="21">
        <f>G54+G55</f>
        <v>0.29188515269671816</v>
      </c>
      <c r="H56" s="17" t="s">
        <v>12</v>
      </c>
    </row>
    <row r="57" spans="1:8" x14ac:dyDescent="0.2">
      <c r="A57" s="18"/>
      <c r="B57" s="18"/>
      <c r="C57" s="22"/>
      <c r="D57" s="18"/>
      <c r="E57" s="18"/>
      <c r="F57" s="23"/>
      <c r="G57" s="23"/>
      <c r="H57" s="17" t="s">
        <v>12</v>
      </c>
    </row>
    <row r="58" spans="1:8" x14ac:dyDescent="0.2">
      <c r="A58" s="18"/>
      <c r="B58" s="18"/>
      <c r="C58" s="19" t="s">
        <v>103</v>
      </c>
      <c r="D58" s="18"/>
      <c r="E58" s="18"/>
      <c r="F58" s="23"/>
      <c r="G58" s="23"/>
      <c r="H58" s="17" t="s">
        <v>12</v>
      </c>
    </row>
    <row r="59" spans="1:8" x14ac:dyDescent="0.2">
      <c r="A59" s="18"/>
      <c r="B59" s="18"/>
      <c r="C59" s="19" t="s">
        <v>11</v>
      </c>
      <c r="D59" s="18"/>
      <c r="E59" s="18" t="s">
        <v>12</v>
      </c>
      <c r="F59" s="20" t="s">
        <v>13</v>
      </c>
      <c r="G59" s="21">
        <v>0</v>
      </c>
      <c r="H59" s="17" t="s">
        <v>12</v>
      </c>
    </row>
    <row r="60" spans="1:8" x14ac:dyDescent="0.2">
      <c r="A60" s="18"/>
      <c r="B60" s="18"/>
      <c r="C60" s="22"/>
      <c r="D60" s="18"/>
      <c r="E60" s="18"/>
      <c r="F60" s="23"/>
      <c r="G60" s="23"/>
      <c r="H60" s="17" t="s">
        <v>12</v>
      </c>
    </row>
    <row r="61" spans="1:8" x14ac:dyDescent="0.2">
      <c r="A61" s="18"/>
      <c r="B61" s="18"/>
      <c r="C61" s="19" t="s">
        <v>104</v>
      </c>
      <c r="D61" s="18"/>
      <c r="E61" s="18"/>
      <c r="F61" s="24">
        <v>600.29856210000003</v>
      </c>
      <c r="G61" s="21">
        <f>G56</f>
        <v>0.29188515269671816</v>
      </c>
      <c r="H61" s="17" t="s">
        <v>12</v>
      </c>
    </row>
    <row r="62" spans="1:8" x14ac:dyDescent="0.2">
      <c r="A62" s="18"/>
      <c r="B62" s="18"/>
      <c r="C62" s="22"/>
      <c r="D62" s="18"/>
      <c r="E62" s="18"/>
      <c r="F62" s="23"/>
      <c r="G62" s="23"/>
      <c r="H62" s="17" t="s">
        <v>12</v>
      </c>
    </row>
    <row r="63" spans="1:8" x14ac:dyDescent="0.2">
      <c r="A63" s="18"/>
      <c r="B63" s="18"/>
      <c r="C63" s="19" t="s">
        <v>105</v>
      </c>
      <c r="D63" s="18"/>
      <c r="E63" s="18"/>
      <c r="F63" s="23"/>
      <c r="G63" s="23"/>
      <c r="H63" s="17" t="s">
        <v>12</v>
      </c>
    </row>
    <row r="64" spans="1:8" x14ac:dyDescent="0.2">
      <c r="A64" s="18"/>
      <c r="B64" s="18"/>
      <c r="C64" s="19" t="s">
        <v>106</v>
      </c>
      <c r="D64" s="18"/>
      <c r="E64" s="18"/>
      <c r="F64" s="23"/>
      <c r="G64" s="23"/>
      <c r="H64" s="17" t="s">
        <v>12</v>
      </c>
    </row>
    <row r="65" spans="1:8" x14ac:dyDescent="0.2">
      <c r="A65" s="18"/>
      <c r="B65" s="18"/>
      <c r="C65" s="19" t="s">
        <v>11</v>
      </c>
      <c r="D65" s="18"/>
      <c r="E65" s="18" t="s">
        <v>12</v>
      </c>
      <c r="F65" s="20" t="s">
        <v>13</v>
      </c>
      <c r="G65" s="21">
        <v>0</v>
      </c>
      <c r="H65" s="17" t="s">
        <v>12</v>
      </c>
    </row>
    <row r="66" spans="1:8" x14ac:dyDescent="0.2">
      <c r="A66" s="18"/>
      <c r="B66" s="18"/>
      <c r="C66" s="22"/>
      <c r="D66" s="18"/>
      <c r="E66" s="18"/>
      <c r="F66" s="23"/>
      <c r="G66" s="23"/>
      <c r="H66" s="17" t="s">
        <v>12</v>
      </c>
    </row>
    <row r="67" spans="1:8" x14ac:dyDescent="0.2">
      <c r="A67" s="18"/>
      <c r="B67" s="18"/>
      <c r="C67" s="19" t="s">
        <v>107</v>
      </c>
      <c r="D67" s="18"/>
      <c r="E67" s="18"/>
      <c r="F67" s="23"/>
      <c r="G67" s="23"/>
      <c r="H67" s="17" t="s">
        <v>12</v>
      </c>
    </row>
    <row r="68" spans="1:8" x14ac:dyDescent="0.2">
      <c r="A68" s="18"/>
      <c r="B68" s="18"/>
      <c r="C68" s="19" t="s">
        <v>11</v>
      </c>
      <c r="D68" s="18"/>
      <c r="E68" s="18" t="s">
        <v>12</v>
      </c>
      <c r="F68" s="20" t="s">
        <v>13</v>
      </c>
      <c r="G68" s="21">
        <v>0</v>
      </c>
      <c r="H68" s="17" t="s">
        <v>12</v>
      </c>
    </row>
    <row r="69" spans="1:8" x14ac:dyDescent="0.2">
      <c r="A69" s="18"/>
      <c r="B69" s="18"/>
      <c r="C69" s="22"/>
      <c r="D69" s="18"/>
      <c r="E69" s="18"/>
      <c r="F69" s="23"/>
      <c r="G69" s="23"/>
      <c r="H69" s="17" t="s">
        <v>12</v>
      </c>
    </row>
    <row r="70" spans="1:8" x14ac:dyDescent="0.2">
      <c r="A70" s="18"/>
      <c r="B70" s="18"/>
      <c r="C70" s="19" t="s">
        <v>108</v>
      </c>
      <c r="D70" s="18"/>
      <c r="E70" s="18"/>
      <c r="F70" s="23"/>
      <c r="G70" s="23"/>
      <c r="H70" s="17" t="s">
        <v>12</v>
      </c>
    </row>
    <row r="71" spans="1:8" x14ac:dyDescent="0.2">
      <c r="A71" s="18"/>
      <c r="B71" s="18"/>
      <c r="C71" s="19" t="s">
        <v>11</v>
      </c>
      <c r="D71" s="18"/>
      <c r="E71" s="18" t="s">
        <v>12</v>
      </c>
      <c r="F71" s="20" t="s">
        <v>13</v>
      </c>
      <c r="G71" s="21">
        <v>0</v>
      </c>
      <c r="H71" s="17" t="s">
        <v>12</v>
      </c>
    </row>
    <row r="72" spans="1:8" x14ac:dyDescent="0.2">
      <c r="A72" s="18"/>
      <c r="B72" s="18"/>
      <c r="C72" s="22"/>
      <c r="D72" s="18"/>
      <c r="E72" s="18"/>
      <c r="F72" s="23"/>
      <c r="G72" s="23"/>
      <c r="H72" s="17" t="s">
        <v>12</v>
      </c>
    </row>
    <row r="73" spans="1:8" x14ac:dyDescent="0.2">
      <c r="A73" s="18"/>
      <c r="B73" s="18"/>
      <c r="C73" s="19" t="s">
        <v>109</v>
      </c>
      <c r="D73" s="18"/>
      <c r="E73" s="18"/>
      <c r="F73" s="23"/>
      <c r="G73" s="23"/>
      <c r="H73" s="17" t="s">
        <v>12</v>
      </c>
    </row>
    <row r="74" spans="1:8" x14ac:dyDescent="0.2">
      <c r="A74" s="25">
        <v>1</v>
      </c>
      <c r="B74" s="26"/>
      <c r="C74" s="26" t="s">
        <v>110</v>
      </c>
      <c r="D74" s="26"/>
      <c r="E74" s="30"/>
      <c r="F74" s="28">
        <v>473.74204270000001</v>
      </c>
      <c r="G74" s="29">
        <f>F74/F95</f>
        <v>0.23034915823987892</v>
      </c>
      <c r="H74" s="17">
        <v>5.57</v>
      </c>
    </row>
    <row r="75" spans="1:8" x14ac:dyDescent="0.2">
      <c r="A75" s="18"/>
      <c r="B75" s="18"/>
      <c r="C75" s="19" t="s">
        <v>11</v>
      </c>
      <c r="D75" s="18"/>
      <c r="E75" s="18" t="s">
        <v>12</v>
      </c>
      <c r="F75" s="24">
        <f>F74</f>
        <v>473.74204270000001</v>
      </c>
      <c r="G75" s="21">
        <f>G74</f>
        <v>0.23034915823987892</v>
      </c>
      <c r="H75" s="17" t="s">
        <v>12</v>
      </c>
    </row>
    <row r="76" spans="1:8" x14ac:dyDescent="0.2">
      <c r="A76" s="18"/>
      <c r="B76" s="18"/>
      <c r="C76" s="22"/>
      <c r="D76" s="18"/>
      <c r="E76" s="18"/>
      <c r="F76" s="23"/>
      <c r="G76" s="23"/>
      <c r="H76" s="17" t="s">
        <v>12</v>
      </c>
    </row>
    <row r="77" spans="1:8" x14ac:dyDescent="0.2">
      <c r="A77" s="18"/>
      <c r="B77" s="18"/>
      <c r="C77" s="19" t="s">
        <v>111</v>
      </c>
      <c r="D77" s="18"/>
      <c r="E77" s="18"/>
      <c r="F77" s="24">
        <f>F75</f>
        <v>473.74204270000001</v>
      </c>
      <c r="G77" s="21">
        <f>G75</f>
        <v>0.23034915823987892</v>
      </c>
      <c r="H77" s="17" t="s">
        <v>12</v>
      </c>
    </row>
    <row r="78" spans="1:8" x14ac:dyDescent="0.2">
      <c r="A78" s="18"/>
      <c r="B78" s="18"/>
      <c r="C78" s="23"/>
      <c r="D78" s="18"/>
      <c r="E78" s="18"/>
      <c r="F78" s="18"/>
      <c r="G78" s="18"/>
      <c r="H78" s="17" t="s">
        <v>12</v>
      </c>
    </row>
    <row r="79" spans="1:8" x14ac:dyDescent="0.2">
      <c r="A79" s="18"/>
      <c r="B79" s="18"/>
      <c r="C79" s="19" t="s">
        <v>112</v>
      </c>
      <c r="D79" s="18"/>
      <c r="E79" s="18"/>
      <c r="F79" s="18"/>
      <c r="G79" s="18"/>
      <c r="H79" s="17" t="s">
        <v>12</v>
      </c>
    </row>
    <row r="80" spans="1:8" x14ac:dyDescent="0.2">
      <c r="A80" s="18"/>
      <c r="B80" s="18"/>
      <c r="C80" s="19" t="s">
        <v>113</v>
      </c>
      <c r="D80" s="18"/>
      <c r="E80" s="18"/>
      <c r="F80" s="18"/>
      <c r="G80" s="18"/>
      <c r="H80" s="17" t="s">
        <v>12</v>
      </c>
    </row>
    <row r="81" spans="1:16" x14ac:dyDescent="0.2">
      <c r="A81" s="18"/>
      <c r="B81" s="18"/>
      <c r="C81" s="19" t="s">
        <v>11</v>
      </c>
      <c r="D81" s="18"/>
      <c r="E81" s="18" t="s">
        <v>12</v>
      </c>
      <c r="F81" s="20" t="s">
        <v>13</v>
      </c>
      <c r="G81" s="21">
        <v>0</v>
      </c>
      <c r="H81" s="17" t="s">
        <v>12</v>
      </c>
    </row>
    <row r="82" spans="1:16" x14ac:dyDescent="0.2">
      <c r="A82" s="15"/>
      <c r="B82" s="15"/>
      <c r="C82" s="66"/>
      <c r="D82" s="15"/>
      <c r="E82" s="15"/>
      <c r="F82" s="38"/>
      <c r="G82" s="38"/>
      <c r="H82" s="17" t="s">
        <v>12</v>
      </c>
    </row>
    <row r="83" spans="1:16" x14ac:dyDescent="0.2">
      <c r="A83" s="15"/>
      <c r="B83" s="15"/>
      <c r="C83" s="16" t="s">
        <v>617</v>
      </c>
      <c r="D83" s="15"/>
      <c r="E83" s="15"/>
      <c r="F83" s="38"/>
      <c r="G83" s="38"/>
      <c r="H83" s="17" t="s">
        <v>12</v>
      </c>
      <c r="J83" s="54"/>
      <c r="K83" s="54"/>
      <c r="L83" s="54"/>
      <c r="M83" s="54"/>
      <c r="N83" s="67"/>
      <c r="O83" s="67"/>
      <c r="P83" s="67"/>
    </row>
    <row r="84" spans="1:16" x14ac:dyDescent="0.2">
      <c r="A84" s="68">
        <v>1</v>
      </c>
      <c r="B84" s="69" t="s">
        <v>114</v>
      </c>
      <c r="C84" s="69" t="s">
        <v>115</v>
      </c>
      <c r="D84" s="69"/>
      <c r="E84" s="70">
        <v>76.796000000000006</v>
      </c>
      <c r="F84" s="71">
        <v>8.7861206190000001</v>
      </c>
      <c r="G84" s="72">
        <f>F84/F95</f>
        <v>4.2721044500209689E-3</v>
      </c>
      <c r="H84" s="17"/>
    </row>
    <row r="85" spans="1:16" x14ac:dyDescent="0.2">
      <c r="A85" s="15"/>
      <c r="B85" s="15"/>
      <c r="C85" s="16" t="s">
        <v>11</v>
      </c>
      <c r="D85" s="15"/>
      <c r="E85" s="15" t="s">
        <v>12</v>
      </c>
      <c r="F85" s="73">
        <f>SUM(F84)</f>
        <v>8.7861206190000001</v>
      </c>
      <c r="G85" s="74">
        <f>SUM(G84)</f>
        <v>4.2721044500209689E-3</v>
      </c>
      <c r="H85" s="17" t="s">
        <v>12</v>
      </c>
    </row>
    <row r="86" spans="1:16" x14ac:dyDescent="0.2">
      <c r="A86" s="18"/>
      <c r="B86" s="18"/>
      <c r="C86" s="22"/>
      <c r="D86" s="18"/>
      <c r="E86" s="18"/>
      <c r="F86" s="23"/>
      <c r="G86" s="23"/>
      <c r="H86" s="17" t="s">
        <v>12</v>
      </c>
    </row>
    <row r="87" spans="1:16" x14ac:dyDescent="0.2">
      <c r="A87" s="18"/>
      <c r="B87" s="18"/>
      <c r="C87" s="19" t="s">
        <v>116</v>
      </c>
      <c r="D87" s="18"/>
      <c r="E87" s="18"/>
      <c r="F87" s="18"/>
      <c r="G87" s="18"/>
      <c r="H87" s="17" t="s">
        <v>12</v>
      </c>
    </row>
    <row r="88" spans="1:16" x14ac:dyDescent="0.2">
      <c r="A88" s="18"/>
      <c r="B88" s="18"/>
      <c r="C88" s="19" t="s">
        <v>117</v>
      </c>
      <c r="D88" s="18"/>
      <c r="E88" s="18"/>
      <c r="F88" s="18"/>
      <c r="G88" s="18"/>
      <c r="H88" s="17" t="s">
        <v>12</v>
      </c>
    </row>
    <row r="89" spans="1:16" x14ac:dyDescent="0.2">
      <c r="A89" s="18"/>
      <c r="B89" s="18"/>
      <c r="C89" s="19" t="s">
        <v>11</v>
      </c>
      <c r="D89" s="18"/>
      <c r="E89" s="18" t="s">
        <v>12</v>
      </c>
      <c r="F89" s="20" t="s">
        <v>13</v>
      </c>
      <c r="G89" s="21">
        <v>0</v>
      </c>
      <c r="H89" s="17" t="s">
        <v>12</v>
      </c>
    </row>
    <row r="90" spans="1:16" x14ac:dyDescent="0.2">
      <c r="A90" s="18"/>
      <c r="B90" s="18"/>
      <c r="C90" s="22"/>
      <c r="D90" s="18"/>
      <c r="E90" s="18"/>
      <c r="F90" s="23"/>
      <c r="G90" s="23"/>
      <c r="H90" s="17" t="s">
        <v>12</v>
      </c>
    </row>
    <row r="91" spans="1:16" x14ac:dyDescent="0.2">
      <c r="A91" s="18"/>
      <c r="B91" s="18"/>
      <c r="C91" s="19" t="s">
        <v>118</v>
      </c>
      <c r="D91" s="18"/>
      <c r="E91" s="18"/>
      <c r="F91" s="23"/>
      <c r="G91" s="23"/>
      <c r="H91" s="17" t="s">
        <v>12</v>
      </c>
    </row>
    <row r="92" spans="1:16" x14ac:dyDescent="0.2">
      <c r="A92" s="18"/>
      <c r="B92" s="18"/>
      <c r="C92" s="19" t="s">
        <v>11</v>
      </c>
      <c r="D92" s="18"/>
      <c r="E92" s="18" t="s">
        <v>12</v>
      </c>
      <c r="F92" s="20" t="s">
        <v>13</v>
      </c>
      <c r="G92" s="21">
        <v>0</v>
      </c>
      <c r="H92" s="17" t="s">
        <v>12</v>
      </c>
    </row>
    <row r="93" spans="1:16" x14ac:dyDescent="0.2">
      <c r="A93" s="18"/>
      <c r="B93" s="18"/>
      <c r="C93" s="22"/>
      <c r="D93" s="18"/>
      <c r="E93" s="18"/>
      <c r="F93" s="23"/>
      <c r="G93" s="23"/>
      <c r="H93" s="17" t="s">
        <v>12</v>
      </c>
    </row>
    <row r="94" spans="1:16" x14ac:dyDescent="0.2">
      <c r="A94" s="30"/>
      <c r="B94" s="26"/>
      <c r="C94" s="26" t="s">
        <v>119</v>
      </c>
      <c r="D94" s="26"/>
      <c r="E94" s="30"/>
      <c r="F94" s="28">
        <v>533.04768511999998</v>
      </c>
      <c r="G94" s="29">
        <f>F94/F95</f>
        <v>0.25918553664628768</v>
      </c>
      <c r="H94" s="17" t="s">
        <v>12</v>
      </c>
    </row>
    <row r="95" spans="1:16" x14ac:dyDescent="0.2">
      <c r="A95" s="22"/>
      <c r="B95" s="22"/>
      <c r="C95" s="19" t="s">
        <v>120</v>
      </c>
      <c r="D95" s="23"/>
      <c r="E95" s="23"/>
      <c r="F95" s="24">
        <f>F94+F85+F77+F61+F44</f>
        <v>2056.625890539</v>
      </c>
      <c r="G95" s="31">
        <f>G94+G85+G77+G61+G44</f>
        <v>1</v>
      </c>
      <c r="H95" s="17" t="s">
        <v>12</v>
      </c>
    </row>
    <row r="96" spans="1:16" x14ac:dyDescent="0.2">
      <c r="A96" s="32"/>
      <c r="B96" s="32"/>
      <c r="C96" s="32"/>
      <c r="D96" s="33"/>
      <c r="E96" s="33"/>
      <c r="F96" s="33"/>
      <c r="G96" s="33"/>
    </row>
    <row r="97" spans="1:8" x14ac:dyDescent="0.2">
      <c r="A97" s="34"/>
      <c r="B97" s="141" t="s">
        <v>618</v>
      </c>
      <c r="C97" s="141"/>
      <c r="D97" s="141"/>
      <c r="E97" s="141"/>
      <c r="F97" s="141"/>
      <c r="G97" s="141"/>
      <c r="H97" s="141"/>
    </row>
    <row r="98" spans="1:8" x14ac:dyDescent="0.2">
      <c r="A98" s="34"/>
      <c r="B98" s="141" t="s">
        <v>619</v>
      </c>
      <c r="C98" s="141"/>
      <c r="D98" s="141"/>
      <c r="E98" s="141"/>
      <c r="F98" s="141"/>
      <c r="G98" s="141"/>
      <c r="H98" s="141"/>
    </row>
    <row r="99" spans="1:8" x14ac:dyDescent="0.2">
      <c r="A99" s="34"/>
      <c r="B99" s="141" t="s">
        <v>620</v>
      </c>
      <c r="C99" s="141"/>
      <c r="D99" s="141"/>
      <c r="E99" s="141"/>
      <c r="F99" s="141"/>
      <c r="G99" s="141"/>
      <c r="H99" s="141"/>
    </row>
    <row r="100" spans="1:8" x14ac:dyDescent="0.2">
      <c r="A100" s="34"/>
      <c r="B100" s="34"/>
      <c r="C100" s="34"/>
      <c r="D100" s="36"/>
      <c r="E100" s="36"/>
      <c r="F100" s="36"/>
      <c r="G100" s="36"/>
    </row>
    <row r="101" spans="1:8" x14ac:dyDescent="0.2">
      <c r="A101" s="34"/>
      <c r="B101" s="142" t="s">
        <v>121</v>
      </c>
      <c r="C101" s="143"/>
      <c r="D101" s="144"/>
      <c r="E101" s="37"/>
      <c r="F101" s="36"/>
      <c r="G101" s="36"/>
    </row>
    <row r="102" spans="1:8" ht="27" customHeight="1" x14ac:dyDescent="0.2">
      <c r="A102" s="34"/>
      <c r="B102" s="145" t="s">
        <v>122</v>
      </c>
      <c r="C102" s="146"/>
      <c r="D102" s="16" t="s">
        <v>637</v>
      </c>
      <c r="E102" s="37"/>
      <c r="F102" s="36"/>
      <c r="G102" s="36"/>
    </row>
    <row r="103" spans="1:8" x14ac:dyDescent="0.2">
      <c r="A103" s="34"/>
      <c r="B103" s="145" t="s">
        <v>124</v>
      </c>
      <c r="C103" s="146"/>
      <c r="D103" s="16" t="s">
        <v>123</v>
      </c>
      <c r="E103" s="37"/>
      <c r="F103" s="36"/>
      <c r="G103" s="36"/>
    </row>
    <row r="104" spans="1:8" x14ac:dyDescent="0.2">
      <c r="A104" s="34"/>
      <c r="B104" s="145" t="s">
        <v>125</v>
      </c>
      <c r="C104" s="146"/>
      <c r="D104" s="38" t="s">
        <v>12</v>
      </c>
      <c r="E104" s="37"/>
      <c r="F104" s="36"/>
      <c r="G104" s="36"/>
    </row>
    <row r="105" spans="1:8" x14ac:dyDescent="0.2">
      <c r="A105" s="39"/>
      <c r="B105" s="40" t="s">
        <v>12</v>
      </c>
      <c r="C105" s="40" t="s">
        <v>621</v>
      </c>
      <c r="D105" s="40" t="s">
        <v>126</v>
      </c>
      <c r="E105" s="39"/>
      <c r="F105" s="39"/>
      <c r="G105" s="39"/>
    </row>
    <row r="106" spans="1:8" x14ac:dyDescent="0.2">
      <c r="A106" s="41"/>
      <c r="B106" s="42" t="s">
        <v>127</v>
      </c>
      <c r="C106" s="43">
        <v>45930</v>
      </c>
      <c r="D106" s="43">
        <v>45961</v>
      </c>
      <c r="E106" s="41"/>
      <c r="F106" s="41"/>
      <c r="G106" s="41"/>
    </row>
    <row r="107" spans="1:8" x14ac:dyDescent="0.2">
      <c r="A107" s="41"/>
      <c r="B107" s="26" t="s">
        <v>128</v>
      </c>
      <c r="C107" s="44">
        <v>32.396299999999997</v>
      </c>
      <c r="D107" s="44">
        <v>32.816200000000002</v>
      </c>
      <c r="E107" s="41"/>
      <c r="F107" s="45"/>
      <c r="G107" s="46"/>
    </row>
    <row r="108" spans="1:8" ht="25.5" x14ac:dyDescent="0.2">
      <c r="A108" s="41"/>
      <c r="B108" s="26" t="s">
        <v>736</v>
      </c>
      <c r="C108" s="44">
        <v>20.966799999999999</v>
      </c>
      <c r="D108" s="44">
        <v>20.618099999999998</v>
      </c>
      <c r="E108" s="41"/>
      <c r="F108" s="45"/>
      <c r="G108" s="46"/>
    </row>
    <row r="109" spans="1:8" x14ac:dyDescent="0.2">
      <c r="A109" s="41"/>
      <c r="B109" s="26" t="s">
        <v>129</v>
      </c>
      <c r="C109" s="44">
        <v>29.32</v>
      </c>
      <c r="D109" s="44">
        <v>29.6751</v>
      </c>
      <c r="E109" s="41"/>
      <c r="F109" s="45"/>
      <c r="G109" s="46"/>
    </row>
    <row r="110" spans="1:8" ht="25.5" x14ac:dyDescent="0.2">
      <c r="A110" s="41"/>
      <c r="B110" s="26" t="s">
        <v>717</v>
      </c>
      <c r="C110" s="44">
        <v>18.864599999999999</v>
      </c>
      <c r="D110" s="44">
        <v>18.531500000000001</v>
      </c>
      <c r="E110" s="41"/>
      <c r="F110" s="45"/>
      <c r="G110" s="46"/>
    </row>
    <row r="111" spans="1:8" x14ac:dyDescent="0.2">
      <c r="A111" s="41"/>
      <c r="B111" s="41"/>
      <c r="C111" s="41"/>
      <c r="D111" s="41"/>
      <c r="E111" s="41"/>
      <c r="F111" s="41"/>
      <c r="G111" s="41"/>
    </row>
    <row r="112" spans="1:8" x14ac:dyDescent="0.2">
      <c r="A112" s="41"/>
      <c r="B112" s="148" t="s">
        <v>737</v>
      </c>
      <c r="C112" s="149"/>
      <c r="D112" s="19" t="s">
        <v>12</v>
      </c>
      <c r="E112" s="41"/>
      <c r="F112" s="41"/>
      <c r="G112" s="41"/>
    </row>
    <row r="113" spans="1:18" x14ac:dyDescent="0.2">
      <c r="A113" s="41"/>
      <c r="B113" s="47" t="s">
        <v>127</v>
      </c>
      <c r="C113" s="48" t="s">
        <v>779</v>
      </c>
      <c r="D113" s="48" t="s">
        <v>780</v>
      </c>
      <c r="E113" s="41"/>
      <c r="F113" s="41"/>
      <c r="G113" s="41"/>
    </row>
    <row r="114" spans="1:18" ht="25.5" x14ac:dyDescent="0.2">
      <c r="A114" s="41"/>
      <c r="B114" s="26" t="s">
        <v>736</v>
      </c>
      <c r="C114" s="49">
        <v>0.61599999999999999</v>
      </c>
      <c r="D114" s="49" t="s">
        <v>781</v>
      </c>
      <c r="E114" s="41"/>
      <c r="F114" s="45"/>
      <c r="G114" s="46"/>
    </row>
    <row r="115" spans="1:18" ht="25.5" x14ac:dyDescent="0.2">
      <c r="A115" s="41"/>
      <c r="B115" s="26" t="s">
        <v>717</v>
      </c>
      <c r="C115" s="49">
        <v>0.55800000000000005</v>
      </c>
      <c r="D115" s="49">
        <v>0.55800000000000005</v>
      </c>
      <c r="E115" s="41"/>
      <c r="F115" s="45"/>
      <c r="G115" s="46"/>
    </row>
    <row r="116" spans="1:18" x14ac:dyDescent="0.2">
      <c r="A116" s="41"/>
      <c r="B116" s="50"/>
      <c r="C116" s="50"/>
      <c r="D116" s="50"/>
      <c r="E116" s="41"/>
      <c r="F116" s="41"/>
      <c r="G116" s="41"/>
    </row>
    <row r="117" spans="1:18" x14ac:dyDescent="0.2">
      <c r="A117" s="39"/>
      <c r="B117" s="145" t="s">
        <v>130</v>
      </c>
      <c r="C117" s="146"/>
      <c r="D117" s="16" t="s">
        <v>123</v>
      </c>
      <c r="E117" s="53"/>
      <c r="F117" s="39"/>
      <c r="G117" s="39"/>
      <c r="J117" s="14"/>
    </row>
    <row r="118" spans="1:18" x14ac:dyDescent="0.2">
      <c r="A118" s="39"/>
      <c r="B118" s="145" t="s">
        <v>131</v>
      </c>
      <c r="C118" s="146"/>
      <c r="D118" s="16" t="s">
        <v>123</v>
      </c>
      <c r="E118" s="53"/>
      <c r="F118" s="39"/>
      <c r="G118" s="39"/>
      <c r="J118" s="14"/>
    </row>
    <row r="119" spans="1:18" x14ac:dyDescent="0.2">
      <c r="A119" s="39"/>
      <c r="B119" s="145" t="s">
        <v>622</v>
      </c>
      <c r="C119" s="146"/>
      <c r="D119" s="16" t="s">
        <v>123</v>
      </c>
      <c r="E119" s="53"/>
      <c r="F119" s="39"/>
      <c r="G119" s="39"/>
      <c r="J119" s="14"/>
    </row>
    <row r="120" spans="1:18" x14ac:dyDescent="0.2">
      <c r="A120" s="50"/>
      <c r="B120" s="50"/>
      <c r="C120" s="50"/>
      <c r="D120" s="50"/>
      <c r="E120" s="50"/>
      <c r="F120" s="50"/>
      <c r="G120" s="50"/>
      <c r="J120" s="14"/>
    </row>
    <row r="121" spans="1:18" s="55" customFormat="1" x14ac:dyDescent="0.2">
      <c r="B121" s="155" t="s">
        <v>623</v>
      </c>
      <c r="C121" s="156"/>
      <c r="D121" s="157"/>
      <c r="I121"/>
      <c r="J121" s="14"/>
      <c r="K121" s="54"/>
      <c r="L121" s="54"/>
      <c r="M121" s="54"/>
      <c r="N121" s="54"/>
      <c r="O121"/>
      <c r="R121"/>
    </row>
    <row r="122" spans="1:18" s="55" customFormat="1" ht="38.25" x14ac:dyDescent="0.2">
      <c r="B122" s="154" t="s">
        <v>624</v>
      </c>
      <c r="C122" s="154"/>
      <c r="D122" s="57" t="s">
        <v>561</v>
      </c>
      <c r="I122"/>
      <c r="J122" s="14"/>
      <c r="K122" s="54"/>
      <c r="L122" s="54"/>
      <c r="M122" s="54"/>
      <c r="N122" s="54"/>
      <c r="O122"/>
      <c r="R122"/>
    </row>
    <row r="123" spans="1:18" s="55" customFormat="1" x14ac:dyDescent="0.2">
      <c r="B123" s="152" t="s">
        <v>625</v>
      </c>
      <c r="C123" s="152"/>
      <c r="D123" s="58"/>
      <c r="I123"/>
      <c r="J123" s="14"/>
      <c r="K123" s="54"/>
      <c r="L123" s="54"/>
      <c r="M123" s="54"/>
      <c r="N123" s="54"/>
      <c r="O123"/>
      <c r="R123"/>
    </row>
    <row r="124" spans="1:18" s="55" customFormat="1" x14ac:dyDescent="0.2">
      <c r="B124" s="152"/>
      <c r="C124" s="152"/>
      <c r="D124" s="59"/>
      <c r="I124"/>
      <c r="J124" s="14"/>
      <c r="K124" s="54"/>
      <c r="L124" s="54"/>
      <c r="M124" s="54"/>
      <c r="N124" s="54"/>
      <c r="O124"/>
    </row>
    <row r="125" spans="1:18" s="55" customFormat="1" x14ac:dyDescent="0.2">
      <c r="B125" s="152" t="s">
        <v>626</v>
      </c>
      <c r="C125" s="152"/>
      <c r="D125" s="60">
        <v>6.5182166591421185</v>
      </c>
      <c r="I125"/>
      <c r="J125" s="14"/>
      <c r="K125" s="54"/>
      <c r="L125" s="54"/>
      <c r="M125" s="54"/>
      <c r="N125" s="54"/>
      <c r="O125"/>
    </row>
    <row r="126" spans="1:18" s="55" customFormat="1" x14ac:dyDescent="0.2">
      <c r="B126" s="152"/>
      <c r="C126" s="152"/>
      <c r="D126" s="59"/>
      <c r="I126"/>
      <c r="J126" s="14"/>
      <c r="K126" s="54"/>
      <c r="L126" s="54"/>
      <c r="M126" s="54"/>
      <c r="N126" s="54"/>
      <c r="O126"/>
    </row>
    <row r="127" spans="1:18" s="55" customFormat="1" x14ac:dyDescent="0.2">
      <c r="B127" s="152" t="s">
        <v>725</v>
      </c>
      <c r="C127" s="152"/>
      <c r="D127" s="60">
        <v>6.1872226921006446</v>
      </c>
      <c r="I127"/>
      <c r="J127" s="14"/>
      <c r="K127" s="54"/>
      <c r="L127" s="54"/>
      <c r="M127" s="54"/>
      <c r="N127" s="54"/>
      <c r="O127"/>
    </row>
    <row r="128" spans="1:18" s="55" customFormat="1" x14ac:dyDescent="0.2">
      <c r="B128" s="152" t="s">
        <v>726</v>
      </c>
      <c r="C128" s="152"/>
      <c r="D128" s="60">
        <v>10.59293250717065</v>
      </c>
      <c r="I128"/>
      <c r="J128" s="14"/>
      <c r="K128" s="54"/>
      <c r="L128" s="54"/>
      <c r="M128" s="54"/>
      <c r="N128" s="54"/>
      <c r="O128"/>
    </row>
    <row r="129" spans="2:16" s="55" customFormat="1" x14ac:dyDescent="0.2">
      <c r="B129" s="152"/>
      <c r="C129" s="152"/>
      <c r="D129" s="59"/>
      <c r="I129"/>
      <c r="J129" s="14"/>
      <c r="K129" s="54"/>
      <c r="L129" s="54"/>
      <c r="M129" s="54"/>
      <c r="N129" s="54"/>
      <c r="O129"/>
    </row>
    <row r="130" spans="2:16" s="55" customFormat="1" x14ac:dyDescent="0.2">
      <c r="B130" s="152" t="s">
        <v>629</v>
      </c>
      <c r="C130" s="152"/>
      <c r="D130" s="62" t="s">
        <v>740</v>
      </c>
      <c r="I130"/>
      <c r="J130" s="14"/>
      <c r="K130" s="54"/>
      <c r="L130" s="54"/>
      <c r="M130" s="54"/>
      <c r="N130" s="54"/>
      <c r="O130"/>
    </row>
    <row r="131" spans="2:16" s="55" customFormat="1" x14ac:dyDescent="0.2">
      <c r="B131" s="150" t="s">
        <v>630</v>
      </c>
      <c r="C131" s="153"/>
      <c r="D131" s="151"/>
      <c r="I131"/>
      <c r="J131" s="14"/>
      <c r="K131" s="54"/>
      <c r="L131" s="54"/>
      <c r="M131" s="54"/>
      <c r="N131" s="54"/>
      <c r="O131"/>
    </row>
    <row r="132" spans="2:16" x14ac:dyDescent="0.2">
      <c r="J132" s="14"/>
    </row>
    <row r="133" spans="2:16" ht="13.5" x14ac:dyDescent="0.2">
      <c r="B133" s="209" t="s">
        <v>741</v>
      </c>
      <c r="C133" s="209"/>
      <c r="D133" s="209"/>
      <c r="E133" s="209"/>
      <c r="F133" s="209"/>
      <c r="G133" s="209"/>
      <c r="H133" s="209"/>
      <c r="I133" s="54"/>
      <c r="J133" s="14"/>
      <c r="K133" s="54"/>
      <c r="L133" s="54"/>
      <c r="M133" s="54"/>
      <c r="N133" s="54"/>
      <c r="O133" s="54"/>
      <c r="P133" s="54"/>
    </row>
    <row r="134" spans="2:16" s="56" customFormat="1" ht="26.25" customHeight="1" x14ac:dyDescent="0.2">
      <c r="B134" s="75" t="s">
        <v>639</v>
      </c>
      <c r="C134" s="75" t="s">
        <v>640</v>
      </c>
      <c r="D134" s="165" t="s">
        <v>727</v>
      </c>
      <c r="E134" s="165"/>
      <c r="F134" s="165"/>
      <c r="G134" s="164" t="s">
        <v>642</v>
      </c>
      <c r="H134" s="164"/>
      <c r="J134" s="14"/>
      <c r="K134" s="77"/>
      <c r="L134" s="77"/>
      <c r="M134" s="77"/>
      <c r="N134" s="77"/>
      <c r="O134" s="77"/>
      <c r="P134" s="77"/>
    </row>
    <row r="135" spans="2:16" ht="27" x14ac:dyDescent="0.25">
      <c r="B135" s="78" t="s">
        <v>682</v>
      </c>
      <c r="C135" s="79" t="s">
        <v>728</v>
      </c>
      <c r="D135" s="166">
        <v>0</v>
      </c>
      <c r="E135" s="166"/>
      <c r="F135" s="166"/>
      <c r="G135" s="166">
        <v>0</v>
      </c>
      <c r="H135" s="166"/>
      <c r="J135" s="14"/>
      <c r="K135" s="54"/>
      <c r="L135" s="54"/>
      <c r="M135" s="54"/>
      <c r="N135" s="54"/>
      <c r="O135" s="54"/>
      <c r="P135" s="54"/>
    </row>
    <row r="136" spans="2:16" ht="13.5" x14ac:dyDescent="0.25">
      <c r="B136" s="80"/>
      <c r="C136" s="80"/>
      <c r="D136" s="181"/>
      <c r="E136" s="181"/>
      <c r="F136" s="181"/>
      <c r="G136" s="181"/>
      <c r="H136" s="181"/>
      <c r="J136" s="14"/>
      <c r="K136" s="54"/>
      <c r="L136" s="54"/>
      <c r="M136" s="54"/>
      <c r="N136" s="54"/>
      <c r="O136" s="54"/>
      <c r="P136" s="54"/>
    </row>
    <row r="137" spans="2:16" ht="13.5" x14ac:dyDescent="0.25">
      <c r="B137" s="163" t="s">
        <v>649</v>
      </c>
      <c r="C137" s="163"/>
      <c r="D137" s="163"/>
      <c r="E137" s="163"/>
      <c r="F137" s="163"/>
      <c r="G137" s="163"/>
      <c r="H137" s="163"/>
      <c r="J137" s="14"/>
      <c r="K137" s="54"/>
      <c r="L137" s="54"/>
      <c r="M137" s="54"/>
      <c r="N137" s="54"/>
      <c r="O137" s="54"/>
      <c r="P137" s="54"/>
    </row>
    <row r="138" spans="2:16" ht="13.5" customHeight="1" x14ac:dyDescent="0.2">
      <c r="B138" s="164" t="s">
        <v>639</v>
      </c>
      <c r="C138" s="164" t="s">
        <v>640</v>
      </c>
      <c r="D138" s="164" t="s">
        <v>685</v>
      </c>
      <c r="E138" s="164"/>
      <c r="F138" s="164"/>
      <c r="G138" s="164"/>
      <c r="H138" s="165" t="s">
        <v>729</v>
      </c>
      <c r="I138" s="165" t="s">
        <v>730</v>
      </c>
      <c r="J138" s="165" t="s">
        <v>688</v>
      </c>
      <c r="K138" s="54"/>
      <c r="L138" s="54"/>
      <c r="M138" s="54"/>
      <c r="N138" s="54"/>
      <c r="O138" s="54"/>
      <c r="P138" s="54"/>
    </row>
    <row r="139" spans="2:16" ht="121.5" x14ac:dyDescent="0.2">
      <c r="B139" s="164"/>
      <c r="C139" s="164"/>
      <c r="D139" s="76" t="s">
        <v>689</v>
      </c>
      <c r="E139" s="76" t="s">
        <v>690</v>
      </c>
      <c r="F139" s="76" t="s">
        <v>691</v>
      </c>
      <c r="G139" s="76" t="s">
        <v>722</v>
      </c>
      <c r="H139" s="165"/>
      <c r="I139" s="165"/>
      <c r="J139" s="165"/>
      <c r="K139" s="54"/>
      <c r="L139" s="54"/>
      <c r="M139" s="54"/>
      <c r="N139" s="54"/>
      <c r="O139" s="54"/>
    </row>
    <row r="140" spans="2:16" ht="27" x14ac:dyDescent="0.25">
      <c r="B140" s="80" t="s">
        <v>682</v>
      </c>
      <c r="C140" s="79" t="s">
        <v>731</v>
      </c>
      <c r="D140" s="82">
        <v>500</v>
      </c>
      <c r="E140" s="82">
        <v>9.9405737999999992</v>
      </c>
      <c r="F140" s="83">
        <v>16.00737140547945</v>
      </c>
      <c r="G140" s="82">
        <v>525.94794520547941</v>
      </c>
      <c r="H140" s="2">
        <v>233.40679</v>
      </c>
      <c r="I140" s="2">
        <v>4.01</v>
      </c>
      <c r="J140" s="84">
        <f>H140+I140</f>
        <v>237.41678999999999</v>
      </c>
      <c r="K140" s="54"/>
      <c r="L140" s="54"/>
      <c r="M140" s="54"/>
      <c r="N140" s="54"/>
      <c r="O140" s="54"/>
      <c r="P140" s="54"/>
    </row>
    <row r="141" spans="2:16" x14ac:dyDescent="0.2">
      <c r="J141" s="14"/>
      <c r="P141" s="54"/>
    </row>
    <row r="142" spans="2:16" x14ac:dyDescent="0.2">
      <c r="J142" s="14"/>
      <c r="K142" s="54"/>
      <c r="L142" s="54"/>
      <c r="M142" s="54"/>
      <c r="N142" s="54"/>
      <c r="O142" s="54"/>
      <c r="P142" s="54"/>
    </row>
    <row r="143" spans="2:16" ht="13.5" x14ac:dyDescent="0.25">
      <c r="B143" s="85" t="s">
        <v>669</v>
      </c>
      <c r="J143" s="14"/>
      <c r="K143" s="54"/>
      <c r="L143" s="54"/>
      <c r="M143" s="54"/>
      <c r="N143" s="54"/>
      <c r="O143" s="54"/>
      <c r="P143" s="54"/>
    </row>
    <row r="144" spans="2:16" x14ac:dyDescent="0.2">
      <c r="B144" s="54"/>
      <c r="C144" s="54"/>
      <c r="D144" s="54"/>
      <c r="E144" s="54"/>
      <c r="F144" s="54"/>
      <c r="G144" s="54"/>
      <c r="H144" s="54"/>
      <c r="J144" s="14"/>
      <c r="K144" s="54"/>
      <c r="L144" s="54"/>
      <c r="M144" s="54"/>
      <c r="N144" s="54"/>
      <c r="O144" s="54"/>
      <c r="P144" s="54"/>
    </row>
    <row r="145" spans="2:16" x14ac:dyDescent="0.2">
      <c r="B145" s="86" t="s">
        <v>670</v>
      </c>
      <c r="C145" s="54"/>
      <c r="D145" s="54"/>
      <c r="E145" s="54"/>
      <c r="F145" s="54"/>
      <c r="G145" s="54"/>
      <c r="H145" s="54"/>
      <c r="J145" s="14"/>
      <c r="K145" s="54"/>
      <c r="L145" s="54"/>
      <c r="M145" s="54"/>
      <c r="N145" s="54"/>
      <c r="O145" s="54"/>
      <c r="P145" s="54"/>
    </row>
    <row r="146" spans="2:16" x14ac:dyDescent="0.2">
      <c r="B146" s="54"/>
      <c r="C146" s="54"/>
      <c r="D146" s="54"/>
      <c r="E146" s="54"/>
      <c r="F146" s="54"/>
      <c r="G146" s="54"/>
      <c r="H146" s="54"/>
      <c r="J146" s="14"/>
      <c r="K146" s="54"/>
      <c r="L146" s="54"/>
      <c r="M146" s="54"/>
      <c r="N146" s="54"/>
      <c r="O146" s="54"/>
      <c r="P146" s="54"/>
    </row>
    <row r="147" spans="2:16" x14ac:dyDescent="0.2">
      <c r="B147" s="86" t="s">
        <v>671</v>
      </c>
      <c r="C147" s="54"/>
      <c r="D147" s="54"/>
      <c r="E147" s="54"/>
      <c r="F147" s="54"/>
      <c r="G147" s="54"/>
      <c r="H147" s="54"/>
      <c r="J147" s="14"/>
      <c r="K147" s="54"/>
      <c r="L147" s="54"/>
      <c r="M147" s="54"/>
      <c r="N147" s="54"/>
      <c r="O147" s="54"/>
      <c r="P147" s="54"/>
    </row>
    <row r="148" spans="2:16" x14ac:dyDescent="0.2">
      <c r="J148" s="14"/>
      <c r="K148" s="54"/>
      <c r="L148" s="54"/>
      <c r="M148" s="54"/>
      <c r="N148" s="54"/>
      <c r="O148" s="54"/>
    </row>
    <row r="149" spans="2:16" x14ac:dyDescent="0.2">
      <c r="B149" s="86" t="s">
        <v>672</v>
      </c>
      <c r="J149" s="14"/>
      <c r="K149" s="54"/>
      <c r="L149" s="54"/>
      <c r="M149" s="54"/>
      <c r="N149" s="54"/>
      <c r="O149" s="54"/>
    </row>
    <row r="150" spans="2:16" x14ac:dyDescent="0.2">
      <c r="B150" s="86"/>
      <c r="J150" s="14"/>
      <c r="K150" s="54"/>
      <c r="L150" s="54"/>
      <c r="M150" s="54"/>
      <c r="N150" s="54"/>
      <c r="O150" s="54"/>
    </row>
    <row r="151" spans="2:16" x14ac:dyDescent="0.2">
      <c r="B151" s="86" t="s">
        <v>674</v>
      </c>
      <c r="J151" s="14"/>
      <c r="K151" s="54"/>
      <c r="L151" s="54"/>
      <c r="M151" s="54"/>
      <c r="N151" s="54"/>
      <c r="O151" s="54"/>
    </row>
    <row r="152" spans="2:16" x14ac:dyDescent="0.2">
      <c r="B152" s="86"/>
      <c r="J152" s="14"/>
      <c r="K152" s="54"/>
      <c r="L152" s="54"/>
      <c r="M152" s="54"/>
      <c r="N152" s="54"/>
      <c r="O152" s="54"/>
    </row>
    <row r="153" spans="2:16" x14ac:dyDescent="0.2">
      <c r="B153" s="86" t="s">
        <v>675</v>
      </c>
      <c r="J153" s="14"/>
    </row>
    <row r="154" spans="2:16" ht="25.5" x14ac:dyDescent="0.2">
      <c r="B154" s="87" t="s">
        <v>631</v>
      </c>
    </row>
    <row r="156" spans="2:16" ht="153.75" customHeight="1" x14ac:dyDescent="0.2"/>
    <row r="159" spans="2:16" x14ac:dyDescent="0.2">
      <c r="B159" s="64" t="s">
        <v>632</v>
      </c>
      <c r="C159" s="65"/>
      <c r="D159" s="64"/>
    </row>
    <row r="160" spans="2:16" x14ac:dyDescent="0.2">
      <c r="B160" s="64" t="s">
        <v>732</v>
      </c>
      <c r="D160" s="64"/>
    </row>
    <row r="161" spans="10:10" ht="165" customHeight="1" x14ac:dyDescent="0.2"/>
    <row r="163" spans="10:10" x14ac:dyDescent="0.2">
      <c r="J163" s="14"/>
    </row>
    <row r="164" spans="10:10" x14ac:dyDescent="0.2">
      <c r="J164" s="14"/>
    </row>
    <row r="165" spans="10:10" x14ac:dyDescent="0.2">
      <c r="J165" s="14"/>
    </row>
  </sheetData>
  <mergeCells count="39">
    <mergeCell ref="B112:C112"/>
    <mergeCell ref="J138:J139"/>
    <mergeCell ref="B138:B139"/>
    <mergeCell ref="C138:C139"/>
    <mergeCell ref="D138:G138"/>
    <mergeCell ref="H138:H139"/>
    <mergeCell ref="I138:I139"/>
    <mergeCell ref="D135:F135"/>
    <mergeCell ref="G135:H135"/>
    <mergeCell ref="D136:F136"/>
    <mergeCell ref="G136:H136"/>
    <mergeCell ref="B137:H137"/>
    <mergeCell ref="B129:C129"/>
    <mergeCell ref="B130:C130"/>
    <mergeCell ref="B131:D131"/>
    <mergeCell ref="B133:H133"/>
    <mergeCell ref="D134:F134"/>
    <mergeCell ref="G134:H134"/>
    <mergeCell ref="B124:C124"/>
    <mergeCell ref="B125:C125"/>
    <mergeCell ref="B126:C126"/>
    <mergeCell ref="B127:C127"/>
    <mergeCell ref="B128:C128"/>
    <mergeCell ref="A1:H1"/>
    <mergeCell ref="A2:H2"/>
    <mergeCell ref="A3:H3"/>
    <mergeCell ref="B97:H97"/>
    <mergeCell ref="B98:H98"/>
    <mergeCell ref="B99:H99"/>
    <mergeCell ref="B101:D101"/>
    <mergeCell ref="B102:C102"/>
    <mergeCell ref="B103:C103"/>
    <mergeCell ref="B104:C104"/>
    <mergeCell ref="B122:C122"/>
    <mergeCell ref="B123:C123"/>
    <mergeCell ref="B117:C117"/>
    <mergeCell ref="B118:C118"/>
    <mergeCell ref="B119:C119"/>
    <mergeCell ref="B121:D121"/>
  </mergeCells>
  <hyperlinks>
    <hyperlink ref="I1" location="Index!B2" display="Index" xr:uid="{5960208B-4DD7-4A5A-9E43-66D34A653E90}"/>
    <hyperlink ref="B145" r:id="rId1" xr:uid="{C5A57489-D5D4-417A-B7EA-DAFC35501508}"/>
    <hyperlink ref="B147" r:id="rId2" xr:uid="{E1C18AED-78EC-4BFA-8E37-E0BA85B0F88D}"/>
    <hyperlink ref="B149" r:id="rId3" xr:uid="{88795974-C131-4216-87BC-A7B64899D3F2}"/>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D6FE8-9F34-40AC-B7EF-78CB590BC214}">
  <sheetPr>
    <outlinePr summaryBelow="0" summaryRight="0"/>
  </sheetPr>
  <dimension ref="A1:U136"/>
  <sheetViews>
    <sheetView showGridLines="0" workbookViewId="0">
      <selection sqref="A1:H1"/>
    </sheetView>
  </sheetViews>
  <sheetFormatPr defaultRowHeight="12.75" x14ac:dyDescent="0.2"/>
  <cols>
    <col min="1" max="1" width="5.85546875" bestFit="1" customWidth="1"/>
    <col min="2" max="2" width="19.28515625" bestFit="1" customWidth="1"/>
    <col min="3" max="3" width="50.85546875" customWidth="1"/>
    <col min="4" max="4" width="12.28515625" customWidth="1"/>
    <col min="5" max="5" width="8.7109375" bestFit="1" customWidth="1"/>
    <col min="6" max="6" width="10.140625" bestFit="1" customWidth="1"/>
    <col min="7" max="7" width="14" bestFit="1" customWidth="1"/>
  </cols>
  <sheetData>
    <row r="1" spans="1:9" ht="15" x14ac:dyDescent="0.2">
      <c r="A1" s="147" t="s">
        <v>0</v>
      </c>
      <c r="B1" s="147"/>
      <c r="C1" s="147"/>
      <c r="D1" s="147"/>
      <c r="E1" s="147"/>
      <c r="F1" s="147"/>
      <c r="G1" s="147"/>
      <c r="H1" s="147"/>
      <c r="I1" s="1" t="s">
        <v>616</v>
      </c>
    </row>
    <row r="2" spans="1:9" ht="15" x14ac:dyDescent="0.2">
      <c r="A2" s="147" t="s">
        <v>614</v>
      </c>
      <c r="B2" s="147"/>
      <c r="C2" s="147"/>
      <c r="D2" s="147"/>
      <c r="E2" s="147"/>
      <c r="F2" s="147"/>
      <c r="G2" s="147"/>
      <c r="H2" s="147"/>
    </row>
    <row r="3" spans="1:9" ht="15" x14ac:dyDescent="0.2">
      <c r="A3" s="147" t="s">
        <v>778</v>
      </c>
      <c r="B3" s="147"/>
      <c r="C3" s="147"/>
      <c r="D3" s="147"/>
      <c r="E3" s="147"/>
      <c r="F3" s="147"/>
      <c r="G3" s="147"/>
      <c r="H3" s="147"/>
    </row>
    <row r="4" spans="1:9" s="14" customFormat="1" ht="30" x14ac:dyDescent="0.2">
      <c r="A4" s="12" t="s">
        <v>2</v>
      </c>
      <c r="B4" s="12" t="s">
        <v>3</v>
      </c>
      <c r="C4" s="12" t="s">
        <v>4</v>
      </c>
      <c r="D4" s="12" t="s">
        <v>5</v>
      </c>
      <c r="E4" s="12" t="s">
        <v>6</v>
      </c>
      <c r="F4" s="12" t="s">
        <v>7</v>
      </c>
      <c r="G4" s="12" t="s">
        <v>8</v>
      </c>
      <c r="H4" s="13" t="s">
        <v>615</v>
      </c>
    </row>
    <row r="5" spans="1:9" x14ac:dyDescent="0.2">
      <c r="A5" s="15"/>
      <c r="B5" s="15"/>
      <c r="C5" s="16" t="s">
        <v>9</v>
      </c>
      <c r="D5" s="15"/>
      <c r="E5" s="15"/>
      <c r="F5" s="15"/>
      <c r="G5" s="15"/>
      <c r="H5" s="17" t="s">
        <v>12</v>
      </c>
    </row>
    <row r="6" spans="1:9" x14ac:dyDescent="0.2">
      <c r="A6" s="15"/>
      <c r="B6" s="15"/>
      <c r="C6" s="16" t="s">
        <v>10</v>
      </c>
      <c r="D6" s="15"/>
      <c r="E6" s="15"/>
      <c r="F6" s="15"/>
      <c r="G6" s="15"/>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x14ac:dyDescent="0.2">
      <c r="A28" s="18"/>
      <c r="B28" s="18"/>
      <c r="C28" s="19" t="s">
        <v>11</v>
      </c>
      <c r="D28" s="18"/>
      <c r="E28" s="18" t="s">
        <v>12</v>
      </c>
      <c r="F28" s="20" t="s">
        <v>13</v>
      </c>
      <c r="G28" s="21">
        <v>0</v>
      </c>
      <c r="H28" s="17" t="s">
        <v>12</v>
      </c>
    </row>
    <row r="29" spans="1:8" x14ac:dyDescent="0.2">
      <c r="A29" s="18"/>
      <c r="B29" s="18"/>
      <c r="C29" s="22"/>
      <c r="D29" s="18"/>
      <c r="E29" s="18"/>
      <c r="F29" s="23"/>
      <c r="G29" s="23"/>
      <c r="H29" s="17" t="s">
        <v>12</v>
      </c>
    </row>
    <row r="30" spans="1:8" x14ac:dyDescent="0.2">
      <c r="A30" s="18"/>
      <c r="B30" s="18"/>
      <c r="C30" s="19" t="s">
        <v>80</v>
      </c>
      <c r="D30" s="18"/>
      <c r="E30" s="18"/>
      <c r="F30" s="18"/>
      <c r="G30" s="18"/>
      <c r="H30" s="17" t="s">
        <v>12</v>
      </c>
    </row>
    <row r="31" spans="1:8" x14ac:dyDescent="0.2">
      <c r="A31" s="18"/>
      <c r="B31" s="18"/>
      <c r="C31" s="19" t="s">
        <v>11</v>
      </c>
      <c r="D31" s="18"/>
      <c r="E31" s="18" t="s">
        <v>12</v>
      </c>
      <c r="F31" s="20" t="s">
        <v>13</v>
      </c>
      <c r="G31" s="21">
        <v>0</v>
      </c>
      <c r="H31" s="17" t="s">
        <v>12</v>
      </c>
    </row>
    <row r="32" spans="1:8" x14ac:dyDescent="0.2">
      <c r="A32" s="18"/>
      <c r="B32" s="18"/>
      <c r="C32" s="22"/>
      <c r="D32" s="18"/>
      <c r="E32" s="18"/>
      <c r="F32" s="23"/>
      <c r="G32" s="23"/>
      <c r="H32" s="17" t="s">
        <v>12</v>
      </c>
    </row>
    <row r="33" spans="1:8" x14ac:dyDescent="0.2">
      <c r="A33" s="18"/>
      <c r="B33" s="18"/>
      <c r="C33" s="19" t="s">
        <v>81</v>
      </c>
      <c r="D33" s="18"/>
      <c r="E33" s="18"/>
      <c r="F33" s="18"/>
      <c r="G33" s="18"/>
      <c r="H33" s="17" t="s">
        <v>12</v>
      </c>
    </row>
    <row r="34" spans="1:8" x14ac:dyDescent="0.2">
      <c r="A34" s="18"/>
      <c r="B34" s="18"/>
      <c r="C34" s="19" t="s">
        <v>11</v>
      </c>
      <c r="D34" s="18"/>
      <c r="E34" s="18" t="s">
        <v>12</v>
      </c>
      <c r="F34" s="20" t="s">
        <v>13</v>
      </c>
      <c r="G34" s="21">
        <v>0</v>
      </c>
      <c r="H34" s="17" t="s">
        <v>12</v>
      </c>
    </row>
    <row r="35" spans="1:8" x14ac:dyDescent="0.2">
      <c r="A35" s="18"/>
      <c r="B35" s="18"/>
      <c r="C35" s="22"/>
      <c r="D35" s="18"/>
      <c r="E35" s="18"/>
      <c r="F35" s="23"/>
      <c r="G35" s="23"/>
      <c r="H35" s="17" t="s">
        <v>12</v>
      </c>
    </row>
    <row r="36" spans="1:8" x14ac:dyDescent="0.2">
      <c r="A36" s="18"/>
      <c r="B36" s="18"/>
      <c r="C36" s="19" t="s">
        <v>103</v>
      </c>
      <c r="D36" s="18"/>
      <c r="E36" s="18"/>
      <c r="F36" s="23"/>
      <c r="G36" s="23"/>
      <c r="H36" s="17" t="s">
        <v>12</v>
      </c>
    </row>
    <row r="37" spans="1:8" x14ac:dyDescent="0.2">
      <c r="A37" s="18"/>
      <c r="B37" s="18"/>
      <c r="C37" s="19" t="s">
        <v>11</v>
      </c>
      <c r="D37" s="18"/>
      <c r="E37" s="18" t="s">
        <v>12</v>
      </c>
      <c r="F37" s="20" t="s">
        <v>13</v>
      </c>
      <c r="G37" s="21">
        <v>0</v>
      </c>
      <c r="H37" s="17" t="s">
        <v>12</v>
      </c>
    </row>
    <row r="38" spans="1:8" x14ac:dyDescent="0.2">
      <c r="A38" s="18"/>
      <c r="B38" s="18"/>
      <c r="C38" s="22"/>
      <c r="D38" s="18"/>
      <c r="E38" s="18"/>
      <c r="F38" s="23"/>
      <c r="G38" s="23"/>
      <c r="H38" s="17" t="s">
        <v>12</v>
      </c>
    </row>
    <row r="39" spans="1:8" x14ac:dyDescent="0.2">
      <c r="A39" s="18"/>
      <c r="B39" s="18"/>
      <c r="C39" s="19" t="s">
        <v>104</v>
      </c>
      <c r="D39" s="18"/>
      <c r="E39" s="18"/>
      <c r="F39" s="24">
        <v>0</v>
      </c>
      <c r="G39" s="21">
        <v>0</v>
      </c>
      <c r="H39" s="17" t="s">
        <v>12</v>
      </c>
    </row>
    <row r="40" spans="1:8" x14ac:dyDescent="0.2">
      <c r="A40" s="18"/>
      <c r="B40" s="18"/>
      <c r="C40" s="22"/>
      <c r="D40" s="18"/>
      <c r="E40" s="18"/>
      <c r="F40" s="23"/>
      <c r="G40" s="23"/>
      <c r="H40" s="17" t="s">
        <v>12</v>
      </c>
    </row>
    <row r="41" spans="1:8" x14ac:dyDescent="0.2">
      <c r="A41" s="18"/>
      <c r="B41" s="18"/>
      <c r="C41" s="19" t="s">
        <v>105</v>
      </c>
      <c r="D41" s="18"/>
      <c r="E41" s="18"/>
      <c r="F41" s="23"/>
      <c r="G41" s="23"/>
      <c r="H41" s="17" t="s">
        <v>12</v>
      </c>
    </row>
    <row r="42" spans="1:8" x14ac:dyDescent="0.2">
      <c r="A42" s="18"/>
      <c r="B42" s="18"/>
      <c r="C42" s="19" t="s">
        <v>106</v>
      </c>
      <c r="D42" s="18"/>
      <c r="E42" s="18"/>
      <c r="F42" s="23"/>
      <c r="G42" s="23"/>
      <c r="H42" s="17" t="s">
        <v>12</v>
      </c>
    </row>
    <row r="43" spans="1:8" x14ac:dyDescent="0.2">
      <c r="A43" s="18"/>
      <c r="B43" s="18"/>
      <c r="C43" s="19" t="s">
        <v>11</v>
      </c>
      <c r="D43" s="18"/>
      <c r="E43" s="18" t="s">
        <v>12</v>
      </c>
      <c r="F43" s="20" t="s">
        <v>13</v>
      </c>
      <c r="G43" s="21">
        <v>0</v>
      </c>
      <c r="H43" s="17" t="s">
        <v>12</v>
      </c>
    </row>
    <row r="44" spans="1:8" x14ac:dyDescent="0.2">
      <c r="A44" s="18"/>
      <c r="B44" s="18"/>
      <c r="C44" s="22"/>
      <c r="D44" s="18"/>
      <c r="E44" s="18"/>
      <c r="F44" s="23"/>
      <c r="G44" s="23"/>
      <c r="H44" s="17" t="s">
        <v>12</v>
      </c>
    </row>
    <row r="45" spans="1:8" x14ac:dyDescent="0.2">
      <c r="A45" s="18"/>
      <c r="B45" s="18"/>
      <c r="C45" s="19" t="s">
        <v>107</v>
      </c>
      <c r="D45" s="18"/>
      <c r="E45" s="18"/>
      <c r="F45" s="23"/>
      <c r="G45" s="23"/>
      <c r="H45" s="17" t="s">
        <v>12</v>
      </c>
    </row>
    <row r="46" spans="1:8" x14ac:dyDescent="0.2">
      <c r="A46" s="18"/>
      <c r="B46" s="18"/>
      <c r="C46" s="19" t="s">
        <v>11</v>
      </c>
      <c r="D46" s="18"/>
      <c r="E46" s="18" t="s">
        <v>12</v>
      </c>
      <c r="F46" s="20" t="s">
        <v>13</v>
      </c>
      <c r="G46" s="21">
        <v>0</v>
      </c>
      <c r="H46" s="17" t="s">
        <v>12</v>
      </c>
    </row>
    <row r="47" spans="1:8" x14ac:dyDescent="0.2">
      <c r="A47" s="18"/>
      <c r="B47" s="18"/>
      <c r="C47" s="22"/>
      <c r="D47" s="18"/>
      <c r="E47" s="18"/>
      <c r="F47" s="23"/>
      <c r="G47" s="23"/>
      <c r="H47" s="17" t="s">
        <v>12</v>
      </c>
    </row>
    <row r="48" spans="1:8" x14ac:dyDescent="0.2">
      <c r="A48" s="18"/>
      <c r="B48" s="18"/>
      <c r="C48" s="19" t="s">
        <v>108</v>
      </c>
      <c r="D48" s="18"/>
      <c r="E48" s="18"/>
      <c r="F48" s="23"/>
      <c r="G48" s="23"/>
      <c r="H48" s="17" t="s">
        <v>12</v>
      </c>
    </row>
    <row r="49" spans="1:8" x14ac:dyDescent="0.2">
      <c r="A49" s="25">
        <v>1</v>
      </c>
      <c r="B49" s="26" t="s">
        <v>468</v>
      </c>
      <c r="C49" s="26" t="s">
        <v>469</v>
      </c>
      <c r="D49" s="26" t="s">
        <v>84</v>
      </c>
      <c r="E49" s="27">
        <v>1000000</v>
      </c>
      <c r="F49" s="28">
        <v>998.21699999999998</v>
      </c>
      <c r="G49" s="29">
        <v>1.759262E-2</v>
      </c>
      <c r="H49" s="17">
        <v>5.4333</v>
      </c>
    </row>
    <row r="50" spans="1:8" x14ac:dyDescent="0.2">
      <c r="A50" s="25">
        <v>2</v>
      </c>
      <c r="B50" s="26" t="s">
        <v>488</v>
      </c>
      <c r="C50" s="26" t="s">
        <v>489</v>
      </c>
      <c r="D50" s="26" t="s">
        <v>84</v>
      </c>
      <c r="E50" s="27">
        <v>1000000</v>
      </c>
      <c r="F50" s="28">
        <v>997.21699999999998</v>
      </c>
      <c r="G50" s="29">
        <v>1.7575E-2</v>
      </c>
      <c r="H50" s="17">
        <v>5.3615000000000004</v>
      </c>
    </row>
    <row r="51" spans="1:8" x14ac:dyDescent="0.2">
      <c r="A51" s="18"/>
      <c r="B51" s="18"/>
      <c r="C51" s="19" t="s">
        <v>11</v>
      </c>
      <c r="D51" s="18"/>
      <c r="E51" s="18" t="s">
        <v>12</v>
      </c>
      <c r="F51" s="24">
        <v>1995.434</v>
      </c>
      <c r="G51" s="21">
        <v>3.5167619999999997E-2</v>
      </c>
      <c r="H51" s="17" t="s">
        <v>12</v>
      </c>
    </row>
    <row r="52" spans="1:8" x14ac:dyDescent="0.2">
      <c r="A52" s="18"/>
      <c r="B52" s="18"/>
      <c r="C52" s="22"/>
      <c r="D52" s="18"/>
      <c r="E52" s="18"/>
      <c r="F52" s="23"/>
      <c r="G52" s="23"/>
      <c r="H52" s="17" t="s">
        <v>12</v>
      </c>
    </row>
    <row r="53" spans="1:8" x14ac:dyDescent="0.2">
      <c r="A53" s="18"/>
      <c r="B53" s="18"/>
      <c r="C53" s="19" t="s">
        <v>109</v>
      </c>
      <c r="D53" s="18"/>
      <c r="E53" s="18"/>
      <c r="F53" s="23"/>
      <c r="G53" s="23"/>
      <c r="H53" s="17" t="s">
        <v>12</v>
      </c>
    </row>
    <row r="54" spans="1:8" x14ac:dyDescent="0.2">
      <c r="A54" s="25">
        <v>1</v>
      </c>
      <c r="B54" s="26"/>
      <c r="C54" s="26" t="s">
        <v>490</v>
      </c>
      <c r="D54" s="26"/>
      <c r="E54" s="30"/>
      <c r="F54" s="28">
        <v>37186.504166600003</v>
      </c>
      <c r="G54" s="29">
        <v>0.65537663000000002</v>
      </c>
      <c r="H54" s="17">
        <v>5.61</v>
      </c>
    </row>
    <row r="55" spans="1:8" x14ac:dyDescent="0.2">
      <c r="A55" s="25">
        <v>2</v>
      </c>
      <c r="B55" s="26"/>
      <c r="C55" s="26" t="s">
        <v>110</v>
      </c>
      <c r="D55" s="26"/>
      <c r="E55" s="30"/>
      <c r="F55" s="28">
        <v>17495.10940125</v>
      </c>
      <c r="G55" s="29">
        <v>0.30833460000000001</v>
      </c>
      <c r="H55" s="17">
        <v>5.57</v>
      </c>
    </row>
    <row r="56" spans="1:8" x14ac:dyDescent="0.2">
      <c r="A56" s="18"/>
      <c r="B56" s="18"/>
      <c r="C56" s="19" t="s">
        <v>11</v>
      </c>
      <c r="D56" s="18"/>
      <c r="E56" s="18" t="s">
        <v>12</v>
      </c>
      <c r="F56" s="24">
        <v>54681.61356785</v>
      </c>
      <c r="G56" s="21">
        <v>0.96371123000000003</v>
      </c>
      <c r="H56" s="17" t="s">
        <v>12</v>
      </c>
    </row>
    <row r="57" spans="1:8" x14ac:dyDescent="0.2">
      <c r="A57" s="18"/>
      <c r="B57" s="18"/>
      <c r="C57" s="22"/>
      <c r="D57" s="18"/>
      <c r="E57" s="18"/>
      <c r="F57" s="23"/>
      <c r="G57" s="23"/>
      <c r="H57" s="17" t="s">
        <v>12</v>
      </c>
    </row>
    <row r="58" spans="1:8" x14ac:dyDescent="0.2">
      <c r="A58" s="18"/>
      <c r="B58" s="18"/>
      <c r="C58" s="19" t="s">
        <v>111</v>
      </c>
      <c r="D58" s="18"/>
      <c r="E58" s="18"/>
      <c r="F58" s="24">
        <v>56677.047567850001</v>
      </c>
      <c r="G58" s="21">
        <v>0.99887884999999998</v>
      </c>
      <c r="H58" s="17" t="s">
        <v>12</v>
      </c>
    </row>
    <row r="59" spans="1:8" x14ac:dyDescent="0.2">
      <c r="A59" s="18"/>
      <c r="B59" s="18"/>
      <c r="C59" s="23"/>
      <c r="D59" s="18"/>
      <c r="E59" s="18"/>
      <c r="F59" s="18"/>
      <c r="G59" s="18"/>
      <c r="H59" s="17" t="s">
        <v>12</v>
      </c>
    </row>
    <row r="60" spans="1:8" x14ac:dyDescent="0.2">
      <c r="A60" s="18"/>
      <c r="B60" s="18"/>
      <c r="C60" s="19" t="s">
        <v>112</v>
      </c>
      <c r="D60" s="18"/>
      <c r="E60" s="18"/>
      <c r="F60" s="18"/>
      <c r="G60" s="18"/>
      <c r="H60" s="17" t="s">
        <v>12</v>
      </c>
    </row>
    <row r="61" spans="1:8" x14ac:dyDescent="0.2">
      <c r="A61" s="18"/>
      <c r="B61" s="18"/>
      <c r="C61" s="19" t="s">
        <v>113</v>
      </c>
      <c r="D61" s="18"/>
      <c r="E61" s="18"/>
      <c r="F61" s="18"/>
      <c r="G61" s="18"/>
      <c r="H61" s="17" t="s">
        <v>12</v>
      </c>
    </row>
    <row r="62" spans="1:8" x14ac:dyDescent="0.2">
      <c r="A62" s="18"/>
      <c r="B62" s="18"/>
      <c r="C62" s="19" t="s">
        <v>11</v>
      </c>
      <c r="D62" s="18"/>
      <c r="E62" s="18" t="s">
        <v>12</v>
      </c>
      <c r="F62" s="20" t="s">
        <v>13</v>
      </c>
      <c r="G62" s="21">
        <v>0</v>
      </c>
      <c r="H62" s="17" t="s">
        <v>12</v>
      </c>
    </row>
    <row r="63" spans="1:8" x14ac:dyDescent="0.2">
      <c r="A63" s="18"/>
      <c r="B63" s="18"/>
      <c r="C63" s="22"/>
      <c r="D63" s="18"/>
      <c r="E63" s="18"/>
      <c r="F63" s="23"/>
      <c r="G63" s="23"/>
      <c r="H63" s="17" t="s">
        <v>12</v>
      </c>
    </row>
    <row r="64" spans="1:8" x14ac:dyDescent="0.2">
      <c r="A64" s="18"/>
      <c r="B64" s="18"/>
      <c r="C64" s="19" t="s">
        <v>116</v>
      </c>
      <c r="D64" s="18"/>
      <c r="E64" s="18"/>
      <c r="F64" s="18"/>
      <c r="G64" s="18"/>
      <c r="H64" s="17" t="s">
        <v>12</v>
      </c>
    </row>
    <row r="65" spans="1:8" x14ac:dyDescent="0.2">
      <c r="A65" s="18"/>
      <c r="B65" s="18"/>
      <c r="C65" s="19" t="s">
        <v>117</v>
      </c>
      <c r="D65" s="18"/>
      <c r="E65" s="18"/>
      <c r="F65" s="18"/>
      <c r="G65" s="18"/>
      <c r="H65" s="17" t="s">
        <v>12</v>
      </c>
    </row>
    <row r="66" spans="1:8" x14ac:dyDescent="0.2">
      <c r="A66" s="18"/>
      <c r="B66" s="18"/>
      <c r="C66" s="19" t="s">
        <v>11</v>
      </c>
      <c r="D66" s="18"/>
      <c r="E66" s="18" t="s">
        <v>12</v>
      </c>
      <c r="F66" s="20" t="s">
        <v>13</v>
      </c>
      <c r="G66" s="21">
        <v>0</v>
      </c>
      <c r="H66" s="17" t="s">
        <v>12</v>
      </c>
    </row>
    <row r="67" spans="1:8" x14ac:dyDescent="0.2">
      <c r="A67" s="18"/>
      <c r="B67" s="18"/>
      <c r="C67" s="22"/>
      <c r="D67" s="18"/>
      <c r="E67" s="18"/>
      <c r="F67" s="23"/>
      <c r="G67" s="23"/>
      <c r="H67" s="17" t="s">
        <v>12</v>
      </c>
    </row>
    <row r="68" spans="1:8" x14ac:dyDescent="0.2">
      <c r="A68" s="18"/>
      <c r="B68" s="18"/>
      <c r="C68" s="19" t="s">
        <v>118</v>
      </c>
      <c r="D68" s="18"/>
      <c r="E68" s="18"/>
      <c r="F68" s="23"/>
      <c r="G68" s="23"/>
      <c r="H68" s="17" t="s">
        <v>12</v>
      </c>
    </row>
    <row r="69" spans="1:8" x14ac:dyDescent="0.2">
      <c r="A69" s="18"/>
      <c r="B69" s="18"/>
      <c r="C69" s="19" t="s">
        <v>11</v>
      </c>
      <c r="D69" s="18"/>
      <c r="E69" s="18" t="s">
        <v>12</v>
      </c>
      <c r="F69" s="20" t="s">
        <v>13</v>
      </c>
      <c r="G69" s="21">
        <v>0</v>
      </c>
      <c r="H69" s="17" t="s">
        <v>12</v>
      </c>
    </row>
    <row r="70" spans="1:8" x14ac:dyDescent="0.2">
      <c r="A70" s="18"/>
      <c r="B70" s="18"/>
      <c r="C70" s="22"/>
      <c r="D70" s="18"/>
      <c r="E70" s="18"/>
      <c r="F70" s="23"/>
      <c r="G70" s="23"/>
      <c r="H70" s="17" t="s">
        <v>12</v>
      </c>
    </row>
    <row r="71" spans="1:8" x14ac:dyDescent="0.2">
      <c r="A71" s="30"/>
      <c r="B71" s="26"/>
      <c r="C71" s="26" t="s">
        <v>119</v>
      </c>
      <c r="D71" s="26"/>
      <c r="E71" s="30"/>
      <c r="F71" s="28">
        <v>63.615348580000003</v>
      </c>
      <c r="G71" s="29">
        <v>1.12116E-3</v>
      </c>
      <c r="H71" s="17" t="s">
        <v>12</v>
      </c>
    </row>
    <row r="72" spans="1:8" x14ac:dyDescent="0.2">
      <c r="A72" s="22"/>
      <c r="B72" s="22"/>
      <c r="C72" s="19" t="s">
        <v>120</v>
      </c>
      <c r="D72" s="23"/>
      <c r="E72" s="23"/>
      <c r="F72" s="24">
        <v>56740.662916430003</v>
      </c>
      <c r="G72" s="31">
        <v>1.0000000099999999</v>
      </c>
      <c r="H72" s="17" t="s">
        <v>12</v>
      </c>
    </row>
    <row r="73" spans="1:8" x14ac:dyDescent="0.2">
      <c r="A73" s="32"/>
      <c r="B73" s="32"/>
      <c r="C73" s="32"/>
      <c r="D73" s="33"/>
      <c r="E73" s="33"/>
      <c r="F73" s="33"/>
      <c r="G73" s="33"/>
    </row>
    <row r="74" spans="1:8" x14ac:dyDescent="0.2">
      <c r="A74" s="34"/>
      <c r="B74" s="141" t="s">
        <v>618</v>
      </c>
      <c r="C74" s="141"/>
      <c r="D74" s="141"/>
      <c r="E74" s="141"/>
      <c r="F74" s="141"/>
      <c r="G74" s="141"/>
      <c r="H74" s="141"/>
    </row>
    <row r="75" spans="1:8" x14ac:dyDescent="0.2">
      <c r="A75" s="34"/>
      <c r="B75" s="141" t="s">
        <v>619</v>
      </c>
      <c r="C75" s="141"/>
      <c r="D75" s="141"/>
      <c r="E75" s="141"/>
      <c r="F75" s="141"/>
      <c r="G75" s="141"/>
      <c r="H75" s="141"/>
    </row>
    <row r="76" spans="1:8" x14ac:dyDescent="0.2">
      <c r="A76" s="34"/>
      <c r="B76" s="141" t="s">
        <v>620</v>
      </c>
      <c r="C76" s="141"/>
      <c r="D76" s="141"/>
      <c r="E76" s="141"/>
      <c r="F76" s="141"/>
      <c r="G76" s="141"/>
      <c r="H76" s="141"/>
    </row>
    <row r="77" spans="1:8" x14ac:dyDescent="0.2">
      <c r="A77" s="34"/>
      <c r="B77" s="34"/>
      <c r="C77" s="34"/>
      <c r="D77" s="36"/>
      <c r="E77" s="36"/>
      <c r="F77" s="36"/>
      <c r="G77" s="36"/>
    </row>
    <row r="78" spans="1:8" x14ac:dyDescent="0.2">
      <c r="A78" s="34"/>
      <c r="B78" s="142" t="s">
        <v>121</v>
      </c>
      <c r="C78" s="143"/>
      <c r="D78" s="144"/>
      <c r="E78" s="37"/>
      <c r="F78" s="36"/>
      <c r="G78" s="36"/>
    </row>
    <row r="79" spans="1:8" ht="27" customHeight="1" x14ac:dyDescent="0.2">
      <c r="A79" s="34"/>
      <c r="B79" s="145" t="s">
        <v>122</v>
      </c>
      <c r="C79" s="146"/>
      <c r="D79" s="16" t="s">
        <v>123</v>
      </c>
      <c r="E79" s="37"/>
      <c r="F79" s="36"/>
      <c r="G79" s="36"/>
    </row>
    <row r="80" spans="1:8" x14ac:dyDescent="0.2">
      <c r="A80" s="34"/>
      <c r="B80" s="145" t="s">
        <v>124</v>
      </c>
      <c r="C80" s="146"/>
      <c r="D80" s="16" t="s">
        <v>123</v>
      </c>
      <c r="E80" s="37"/>
      <c r="F80" s="36"/>
      <c r="G80" s="36"/>
    </row>
    <row r="81" spans="1:9" x14ac:dyDescent="0.2">
      <c r="A81" s="34"/>
      <c r="B81" s="145" t="s">
        <v>125</v>
      </c>
      <c r="C81" s="146"/>
      <c r="D81" s="38" t="s">
        <v>12</v>
      </c>
      <c r="E81" s="37"/>
      <c r="F81" s="36"/>
      <c r="G81" s="36"/>
    </row>
    <row r="82" spans="1:9" x14ac:dyDescent="0.2">
      <c r="A82" s="39"/>
      <c r="B82" s="40" t="s">
        <v>12</v>
      </c>
      <c r="C82" s="40" t="s">
        <v>621</v>
      </c>
      <c r="D82" s="40" t="s">
        <v>126</v>
      </c>
      <c r="E82" s="39"/>
      <c r="F82" s="39"/>
      <c r="G82" s="39"/>
    </row>
    <row r="83" spans="1:9" x14ac:dyDescent="0.2">
      <c r="A83" s="41"/>
      <c r="B83" s="42" t="s">
        <v>127</v>
      </c>
      <c r="C83" s="43">
        <v>45930</v>
      </c>
      <c r="D83" s="43">
        <v>45961</v>
      </c>
      <c r="E83" s="41"/>
      <c r="F83" s="41"/>
      <c r="G83" s="41"/>
    </row>
    <row r="84" spans="1:9" x14ac:dyDescent="0.2">
      <c r="A84" s="41"/>
      <c r="B84" s="26" t="s">
        <v>128</v>
      </c>
      <c r="C84" s="44">
        <v>1394.3689999999999</v>
      </c>
      <c r="D84" s="44">
        <v>1400.7064</v>
      </c>
      <c r="E84" s="41"/>
      <c r="F84" s="45"/>
      <c r="G84" s="46"/>
    </row>
    <row r="85" spans="1:9" ht="25.5" x14ac:dyDescent="0.2">
      <c r="A85" s="41"/>
      <c r="B85" s="26" t="s">
        <v>738</v>
      </c>
      <c r="C85" s="44">
        <v>1057.7419</v>
      </c>
      <c r="D85" s="44">
        <v>1012.3502999999999</v>
      </c>
      <c r="E85" s="41"/>
      <c r="F85" s="45"/>
      <c r="G85" s="46"/>
    </row>
    <row r="86" spans="1:9" x14ac:dyDescent="0.2">
      <c r="A86" s="41"/>
      <c r="B86" s="26" t="s">
        <v>129</v>
      </c>
      <c r="C86" s="44">
        <v>1385.4563000000001</v>
      </c>
      <c r="D86" s="44">
        <v>1391.6344999999999</v>
      </c>
      <c r="E86" s="41"/>
      <c r="F86" s="45"/>
      <c r="G86" s="46"/>
    </row>
    <row r="87" spans="1:9" ht="25.5" x14ac:dyDescent="0.2">
      <c r="A87" s="41"/>
      <c r="B87" s="26" t="s">
        <v>739</v>
      </c>
      <c r="C87" s="44">
        <v>1053.4902</v>
      </c>
      <c r="D87" s="44">
        <v>1007.9997</v>
      </c>
      <c r="E87" s="41"/>
      <c r="F87" s="45"/>
      <c r="G87" s="46"/>
    </row>
    <row r="88" spans="1:9" x14ac:dyDescent="0.2">
      <c r="A88" s="41"/>
      <c r="B88" s="41"/>
      <c r="C88" s="41"/>
      <c r="D88" s="41"/>
      <c r="E88" s="41"/>
      <c r="F88" s="41"/>
      <c r="G88" s="41"/>
    </row>
    <row r="89" spans="1:9" x14ac:dyDescent="0.2">
      <c r="A89" s="41"/>
      <c r="B89" s="148" t="s">
        <v>737</v>
      </c>
      <c r="C89" s="149"/>
      <c r="D89" s="19" t="s">
        <v>12</v>
      </c>
      <c r="E89" s="41"/>
      <c r="F89" s="41"/>
      <c r="G89" s="41"/>
    </row>
    <row r="90" spans="1:9" x14ac:dyDescent="0.2">
      <c r="A90" s="41"/>
      <c r="B90" s="47" t="s">
        <v>127</v>
      </c>
      <c r="C90" s="48" t="s">
        <v>779</v>
      </c>
      <c r="D90" s="48" t="s">
        <v>780</v>
      </c>
      <c r="E90" s="41"/>
      <c r="F90" s="41"/>
      <c r="G90" s="41"/>
    </row>
    <row r="91" spans="1:9" ht="25.5" x14ac:dyDescent="0.2">
      <c r="A91" s="41"/>
      <c r="B91" s="26" t="s">
        <v>738</v>
      </c>
      <c r="C91" s="49">
        <v>50</v>
      </c>
      <c r="D91" s="49" t="s">
        <v>781</v>
      </c>
      <c r="E91" s="41"/>
      <c r="F91" s="45"/>
      <c r="G91" s="46"/>
    </row>
    <row r="92" spans="1:9" ht="25.5" x14ac:dyDescent="0.2">
      <c r="A92" s="41"/>
      <c r="B92" s="26" t="s">
        <v>739</v>
      </c>
      <c r="C92" s="49">
        <v>50</v>
      </c>
      <c r="D92" s="49" t="s">
        <v>781</v>
      </c>
      <c r="E92" s="41"/>
      <c r="F92" s="45"/>
      <c r="G92" s="46"/>
    </row>
    <row r="93" spans="1:9" x14ac:dyDescent="0.2">
      <c r="A93" s="41"/>
      <c r="B93" s="50"/>
      <c r="C93" s="50"/>
      <c r="D93" s="50"/>
      <c r="E93" s="41"/>
      <c r="F93" s="41"/>
      <c r="G93" s="41"/>
    </row>
    <row r="94" spans="1:9" x14ac:dyDescent="0.2">
      <c r="A94" s="39"/>
      <c r="B94" s="152" t="s">
        <v>130</v>
      </c>
      <c r="C94" s="152"/>
      <c r="D94" s="51" t="s">
        <v>123</v>
      </c>
      <c r="E94" s="39"/>
      <c r="F94" s="39"/>
      <c r="G94" s="39"/>
    </row>
    <row r="95" spans="1:9" x14ac:dyDescent="0.2">
      <c r="A95" s="39"/>
      <c r="B95" s="210" t="s">
        <v>131</v>
      </c>
      <c r="C95" s="211"/>
      <c r="D95" s="52" t="s">
        <v>123</v>
      </c>
      <c r="E95" s="53"/>
      <c r="F95" s="39"/>
      <c r="G95" s="39"/>
    </row>
    <row r="96" spans="1:9" x14ac:dyDescent="0.2">
      <c r="A96" s="39"/>
      <c r="B96" s="145" t="s">
        <v>622</v>
      </c>
      <c r="C96" s="146"/>
      <c r="D96" s="16" t="s">
        <v>123</v>
      </c>
      <c r="E96" s="53"/>
      <c r="F96" s="39"/>
      <c r="G96" s="39"/>
      <c r="I96" s="54"/>
    </row>
    <row r="97" spans="1:21" x14ac:dyDescent="0.2">
      <c r="A97" s="50"/>
      <c r="B97" s="50"/>
      <c r="C97" s="50"/>
      <c r="D97" s="50"/>
      <c r="E97" s="50"/>
      <c r="F97" s="50"/>
      <c r="G97" s="50"/>
      <c r="I97" s="54"/>
    </row>
    <row r="98" spans="1:21" s="55" customFormat="1" x14ac:dyDescent="0.2">
      <c r="B98" s="155" t="s">
        <v>623</v>
      </c>
      <c r="C98" s="156"/>
      <c r="D98" s="157"/>
      <c r="I98" s="54"/>
      <c r="J98"/>
      <c r="K98" s="54"/>
      <c r="L98" s="54"/>
      <c r="M98" s="54"/>
      <c r="N98" s="56"/>
      <c r="Q98"/>
      <c r="R98"/>
      <c r="S98"/>
      <c r="T98"/>
      <c r="U98"/>
    </row>
    <row r="99" spans="1:21" s="55" customFormat="1" ht="38.25" x14ac:dyDescent="0.2">
      <c r="B99" s="154" t="s">
        <v>624</v>
      </c>
      <c r="C99" s="154"/>
      <c r="D99" s="57" t="s">
        <v>614</v>
      </c>
      <c r="I99" s="54"/>
      <c r="J99"/>
      <c r="K99" s="54"/>
      <c r="L99" s="54"/>
      <c r="M99" s="54"/>
      <c r="N99" s="56"/>
      <c r="Q99"/>
      <c r="R99"/>
      <c r="S99"/>
      <c r="T99"/>
      <c r="U99"/>
    </row>
    <row r="100" spans="1:21" s="55" customFormat="1" x14ac:dyDescent="0.2">
      <c r="B100" s="152" t="s">
        <v>625</v>
      </c>
      <c r="C100" s="152"/>
      <c r="D100" s="58"/>
      <c r="I100" s="54"/>
      <c r="J100"/>
      <c r="K100" s="54"/>
      <c r="L100" s="54"/>
      <c r="M100" s="54"/>
      <c r="N100" s="56"/>
    </row>
    <row r="101" spans="1:21" s="55" customFormat="1" x14ac:dyDescent="0.2">
      <c r="B101" s="152"/>
      <c r="C101" s="152"/>
      <c r="D101" s="59"/>
      <c r="I101"/>
      <c r="J101"/>
      <c r="K101" s="54"/>
      <c r="L101" s="54"/>
      <c r="M101" s="54"/>
      <c r="N101" s="56"/>
    </row>
    <row r="102" spans="1:21" s="55" customFormat="1" x14ac:dyDescent="0.2">
      <c r="B102" s="152" t="s">
        <v>626</v>
      </c>
      <c r="C102" s="152"/>
      <c r="D102" s="60">
        <v>5.5735825352351656</v>
      </c>
      <c r="I102"/>
      <c r="J102"/>
      <c r="K102" s="54"/>
      <c r="L102" s="54"/>
      <c r="M102" s="54"/>
      <c r="N102" s="56"/>
    </row>
    <row r="103" spans="1:21" s="55" customFormat="1" x14ac:dyDescent="0.2">
      <c r="B103" s="152"/>
      <c r="C103" s="152"/>
      <c r="D103" s="59"/>
      <c r="I103"/>
      <c r="J103"/>
      <c r="K103" s="54"/>
      <c r="L103" s="54"/>
      <c r="M103" s="54"/>
      <c r="N103" s="56"/>
    </row>
    <row r="104" spans="1:21" s="55" customFormat="1" x14ac:dyDescent="0.2">
      <c r="B104" s="152" t="s">
        <v>733</v>
      </c>
      <c r="C104" s="152"/>
      <c r="D104" s="61">
        <v>3</v>
      </c>
      <c r="I104"/>
      <c r="J104"/>
      <c r="K104" s="54"/>
      <c r="L104" s="54"/>
      <c r="M104" s="54"/>
      <c r="N104" s="56"/>
    </row>
    <row r="105" spans="1:21" s="55" customFormat="1" x14ac:dyDescent="0.2">
      <c r="B105" s="152" t="s">
        <v>734</v>
      </c>
      <c r="C105" s="152"/>
      <c r="D105" s="61">
        <v>3</v>
      </c>
      <c r="I105"/>
      <c r="J105"/>
      <c r="K105" s="54"/>
      <c r="L105" s="54"/>
      <c r="M105" s="54"/>
      <c r="N105" s="56"/>
    </row>
    <row r="106" spans="1:21" s="55" customFormat="1" x14ac:dyDescent="0.2">
      <c r="B106" s="152"/>
      <c r="C106" s="152"/>
      <c r="D106" s="59"/>
      <c r="I106"/>
      <c r="J106"/>
      <c r="K106" s="54"/>
      <c r="L106" s="54"/>
      <c r="M106" s="54"/>
      <c r="N106" s="56"/>
    </row>
    <row r="107" spans="1:21" s="55" customFormat="1" x14ac:dyDescent="0.2">
      <c r="B107" s="152" t="s">
        <v>629</v>
      </c>
      <c r="C107" s="152"/>
      <c r="D107" s="62" t="s">
        <v>740</v>
      </c>
      <c r="I107"/>
      <c r="J107"/>
      <c r="K107" s="54"/>
      <c r="L107" s="54"/>
      <c r="M107" s="54"/>
      <c r="N107" s="56"/>
    </row>
    <row r="108" spans="1:21" s="55" customFormat="1" x14ac:dyDescent="0.2">
      <c r="B108" s="150" t="s">
        <v>630</v>
      </c>
      <c r="C108" s="153"/>
      <c r="D108" s="151"/>
      <c r="I108"/>
      <c r="J108"/>
      <c r="K108" s="54"/>
      <c r="L108" s="54"/>
      <c r="M108" s="54"/>
      <c r="N108" s="56"/>
    </row>
    <row r="109" spans="1:21" x14ac:dyDescent="0.2">
      <c r="H109" s="63"/>
    </row>
    <row r="110" spans="1:21" x14ac:dyDescent="0.2">
      <c r="B110" s="64" t="s">
        <v>631</v>
      </c>
    </row>
    <row r="112" spans="1:21" ht="153.75" customHeight="1" x14ac:dyDescent="0.2"/>
    <row r="115" spans="2:10" x14ac:dyDescent="0.2">
      <c r="B115" s="64" t="s">
        <v>632</v>
      </c>
      <c r="C115" s="65"/>
      <c r="D115" s="64"/>
    </row>
    <row r="116" spans="2:10" x14ac:dyDescent="0.2">
      <c r="B116" s="64" t="s">
        <v>735</v>
      </c>
      <c r="D116" s="64"/>
    </row>
    <row r="119" spans="2:10" x14ac:dyDescent="0.2">
      <c r="J119" s="14"/>
    </row>
    <row r="133" customFormat="1" ht="13.9" customHeight="1" x14ac:dyDescent="0.2"/>
    <row r="134" customFormat="1" ht="13.9" customHeight="1" x14ac:dyDescent="0.2"/>
    <row r="135" customFormat="1" ht="13.9" customHeight="1" x14ac:dyDescent="0.2"/>
    <row r="136" customFormat="1" ht="13.9" customHeight="1" x14ac:dyDescent="0.2"/>
  </sheetData>
  <mergeCells count="25">
    <mergeCell ref="B89:C89"/>
    <mergeCell ref="B106:C106"/>
    <mergeCell ref="B107:C107"/>
    <mergeCell ref="B108:D108"/>
    <mergeCell ref="B101:C101"/>
    <mergeCell ref="B102:C102"/>
    <mergeCell ref="B103:C103"/>
    <mergeCell ref="B104:C104"/>
    <mergeCell ref="B105:C105"/>
    <mergeCell ref="B99:C99"/>
    <mergeCell ref="B100:C100"/>
    <mergeCell ref="B94:C94"/>
    <mergeCell ref="B95:C95"/>
    <mergeCell ref="B96:C96"/>
    <mergeCell ref="B98:D98"/>
    <mergeCell ref="A1:H1"/>
    <mergeCell ref="A2:H2"/>
    <mergeCell ref="A3:H3"/>
    <mergeCell ref="B74:H74"/>
    <mergeCell ref="B75:H75"/>
    <mergeCell ref="B76:H76"/>
    <mergeCell ref="B78:D78"/>
    <mergeCell ref="B79:C79"/>
    <mergeCell ref="B80:C80"/>
    <mergeCell ref="B81:C81"/>
  </mergeCells>
  <hyperlinks>
    <hyperlink ref="I1" location="Index!B2" display="Index" xr:uid="{EB36B814-6CAB-46DC-AFD8-299FB8820F00}"/>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B8434-D6DA-4358-A8EB-3EA99F199043}">
  <sheetPr>
    <outlinePr summaryBelow="0" summaryRight="0"/>
  </sheetPr>
  <dimension ref="A1:P157"/>
  <sheetViews>
    <sheetView showGridLines="0" workbookViewId="0">
      <selection sqref="A1:H1"/>
    </sheetView>
  </sheetViews>
  <sheetFormatPr defaultRowHeight="12.75" x14ac:dyDescent="0.2"/>
  <cols>
    <col min="1" max="1" width="5.85546875" bestFit="1" customWidth="1"/>
    <col min="2" max="2" width="20.28515625" bestFit="1" customWidth="1"/>
    <col min="3" max="3" width="50.85546875" customWidth="1"/>
    <col min="4" max="4" width="12.7109375" customWidth="1"/>
    <col min="5" max="5" width="9.42578125" bestFit="1" customWidth="1"/>
    <col min="6" max="6" width="10.140625" bestFit="1" customWidth="1"/>
    <col min="7" max="7" width="14" bestFit="1" customWidth="1"/>
  </cols>
  <sheetData>
    <row r="1" spans="1:9" ht="15" x14ac:dyDescent="0.2">
      <c r="A1" s="147" t="s">
        <v>0</v>
      </c>
      <c r="B1" s="147"/>
      <c r="C1" s="147"/>
      <c r="D1" s="147"/>
      <c r="E1" s="147"/>
      <c r="F1" s="147"/>
      <c r="G1" s="147"/>
      <c r="H1" s="147"/>
      <c r="I1" s="1" t="s">
        <v>616</v>
      </c>
    </row>
    <row r="2" spans="1:9" ht="15" x14ac:dyDescent="0.2">
      <c r="A2" s="147" t="s">
        <v>1</v>
      </c>
      <c r="B2" s="147"/>
      <c r="C2" s="147"/>
      <c r="D2" s="147"/>
      <c r="E2" s="147"/>
      <c r="F2" s="147"/>
      <c r="G2" s="147"/>
      <c r="H2" s="147"/>
    </row>
    <row r="3" spans="1:9" ht="15" x14ac:dyDescent="0.2">
      <c r="A3" s="147" t="s">
        <v>778</v>
      </c>
      <c r="B3" s="147"/>
      <c r="C3" s="147"/>
      <c r="D3" s="147"/>
      <c r="E3" s="147"/>
      <c r="F3" s="147"/>
      <c r="G3" s="147"/>
      <c r="H3" s="147"/>
    </row>
    <row r="4" spans="1:9" s="14" customFormat="1" ht="30" x14ac:dyDescent="0.2">
      <c r="A4" s="12" t="s">
        <v>2</v>
      </c>
      <c r="B4" s="12" t="s">
        <v>3</v>
      </c>
      <c r="C4" s="12" t="s">
        <v>4</v>
      </c>
      <c r="D4" s="12" t="s">
        <v>5</v>
      </c>
      <c r="E4" s="12" t="s">
        <v>6</v>
      </c>
      <c r="F4" s="12" t="s">
        <v>7</v>
      </c>
      <c r="G4" s="12" t="s">
        <v>8</v>
      </c>
      <c r="H4" s="13" t="s">
        <v>615</v>
      </c>
    </row>
    <row r="5" spans="1:9" x14ac:dyDescent="0.2">
      <c r="A5" s="15"/>
      <c r="B5" s="15"/>
      <c r="C5" s="16" t="s">
        <v>9</v>
      </c>
      <c r="D5" s="15"/>
      <c r="E5" s="15"/>
      <c r="F5" s="15"/>
      <c r="G5" s="15"/>
      <c r="H5" s="17" t="s">
        <v>12</v>
      </c>
    </row>
    <row r="6" spans="1:9" x14ac:dyDescent="0.2">
      <c r="A6" s="15"/>
      <c r="B6" s="15"/>
      <c r="C6" s="16" t="s">
        <v>10</v>
      </c>
      <c r="D6" s="15"/>
      <c r="E6" s="15"/>
      <c r="F6" s="15"/>
      <c r="G6" s="15"/>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ht="25.5" x14ac:dyDescent="0.2">
      <c r="A28" s="25">
        <v>1</v>
      </c>
      <c r="B28" s="26" t="s">
        <v>21</v>
      </c>
      <c r="C28" s="26" t="s">
        <v>22</v>
      </c>
      <c r="D28" s="26" t="s">
        <v>23</v>
      </c>
      <c r="E28" s="27">
        <v>5000</v>
      </c>
      <c r="F28" s="28">
        <v>5150.9350000000004</v>
      </c>
      <c r="G28" s="29">
        <v>6.6811339999999997E-2</v>
      </c>
      <c r="H28" s="17">
        <v>6.7016999999999998</v>
      </c>
    </row>
    <row r="29" spans="1:8" ht="25.5" x14ac:dyDescent="0.2">
      <c r="A29" s="25">
        <v>2</v>
      </c>
      <c r="B29" s="26" t="s">
        <v>24</v>
      </c>
      <c r="C29" s="26" t="s">
        <v>25</v>
      </c>
      <c r="D29" s="26" t="s">
        <v>23</v>
      </c>
      <c r="E29" s="27">
        <v>4500</v>
      </c>
      <c r="F29" s="28">
        <v>4582.7910000000002</v>
      </c>
      <c r="G29" s="29">
        <v>5.9442099999999998E-2</v>
      </c>
      <c r="H29" s="17">
        <v>6.7431999999999999</v>
      </c>
    </row>
    <row r="30" spans="1:8" ht="25.5" x14ac:dyDescent="0.2">
      <c r="A30" s="25">
        <v>3</v>
      </c>
      <c r="B30" s="26" t="s">
        <v>26</v>
      </c>
      <c r="C30" s="26" t="s">
        <v>27</v>
      </c>
      <c r="D30" s="26" t="s">
        <v>28</v>
      </c>
      <c r="E30" s="27">
        <v>4000</v>
      </c>
      <c r="F30" s="28">
        <v>4080.5320000000002</v>
      </c>
      <c r="G30" s="29">
        <v>5.2927439999999999E-2</v>
      </c>
      <c r="H30" s="17">
        <v>6.7374999999999998</v>
      </c>
    </row>
    <row r="31" spans="1:8" x14ac:dyDescent="0.2">
      <c r="A31" s="25">
        <v>4</v>
      </c>
      <c r="B31" s="26" t="s">
        <v>29</v>
      </c>
      <c r="C31" s="26" t="s">
        <v>30</v>
      </c>
      <c r="D31" s="26" t="s">
        <v>23</v>
      </c>
      <c r="E31" s="27">
        <v>300</v>
      </c>
      <c r="F31" s="28">
        <v>3058.8029999999999</v>
      </c>
      <c r="G31" s="29">
        <v>3.9674880000000003E-2</v>
      </c>
      <c r="H31" s="17">
        <v>6.8049999999999997</v>
      </c>
    </row>
    <row r="32" spans="1:8" x14ac:dyDescent="0.2">
      <c r="A32" s="25">
        <v>5</v>
      </c>
      <c r="B32" s="26" t="s">
        <v>31</v>
      </c>
      <c r="C32" s="26" t="s">
        <v>32</v>
      </c>
      <c r="D32" s="26" t="s">
        <v>28</v>
      </c>
      <c r="E32" s="27">
        <v>2500</v>
      </c>
      <c r="F32" s="28">
        <v>2565.145</v>
      </c>
      <c r="G32" s="29">
        <v>3.3271780000000001E-2</v>
      </c>
      <c r="H32" s="17">
        <v>7.18</v>
      </c>
    </row>
    <row r="33" spans="1:8" ht="25.5" x14ac:dyDescent="0.2">
      <c r="A33" s="25">
        <v>6</v>
      </c>
      <c r="B33" s="26" t="s">
        <v>33</v>
      </c>
      <c r="C33" s="26" t="s">
        <v>34</v>
      </c>
      <c r="D33" s="26" t="s">
        <v>23</v>
      </c>
      <c r="E33" s="27">
        <v>2500</v>
      </c>
      <c r="F33" s="28">
        <v>2562.11</v>
      </c>
      <c r="G33" s="29">
        <v>3.3232409999999997E-2</v>
      </c>
      <c r="H33" s="17">
        <v>6.7827000000000002</v>
      </c>
    </row>
    <row r="34" spans="1:8" x14ac:dyDescent="0.2">
      <c r="A34" s="25">
        <v>7</v>
      </c>
      <c r="B34" s="26" t="s">
        <v>35</v>
      </c>
      <c r="C34" s="26" t="s">
        <v>36</v>
      </c>
      <c r="D34" s="26" t="s">
        <v>23</v>
      </c>
      <c r="E34" s="27">
        <v>2500</v>
      </c>
      <c r="F34" s="28">
        <v>2548.0574999999999</v>
      </c>
      <c r="G34" s="29">
        <v>3.3050139999999999E-2</v>
      </c>
      <c r="H34" s="17">
        <v>6.9950000000000001</v>
      </c>
    </row>
    <row r="35" spans="1:8" x14ac:dyDescent="0.2">
      <c r="A35" s="25">
        <v>8</v>
      </c>
      <c r="B35" s="26" t="s">
        <v>37</v>
      </c>
      <c r="C35" s="26" t="s">
        <v>38</v>
      </c>
      <c r="D35" s="26" t="s">
        <v>28</v>
      </c>
      <c r="E35" s="27">
        <v>2500</v>
      </c>
      <c r="F35" s="28">
        <v>2545.39</v>
      </c>
      <c r="G35" s="29">
        <v>3.3015540000000003E-2</v>
      </c>
      <c r="H35" s="17">
        <v>6.67</v>
      </c>
    </row>
    <row r="36" spans="1:8" x14ac:dyDescent="0.2">
      <c r="A36" s="25">
        <v>9</v>
      </c>
      <c r="B36" s="26" t="s">
        <v>39</v>
      </c>
      <c r="C36" s="26" t="s">
        <v>40</v>
      </c>
      <c r="D36" s="26" t="s">
        <v>23</v>
      </c>
      <c r="E36" s="27">
        <v>2500</v>
      </c>
      <c r="F36" s="28">
        <v>2510.835</v>
      </c>
      <c r="G36" s="29">
        <v>3.256734E-2</v>
      </c>
      <c r="H36" s="17">
        <v>7.1150000000000002</v>
      </c>
    </row>
    <row r="37" spans="1:8" x14ac:dyDescent="0.2">
      <c r="A37" s="25">
        <v>10</v>
      </c>
      <c r="B37" s="26" t="s">
        <v>41</v>
      </c>
      <c r="C37" s="26" t="s">
        <v>42</v>
      </c>
      <c r="D37" s="26" t="s">
        <v>23</v>
      </c>
      <c r="E37" s="27">
        <v>2500</v>
      </c>
      <c r="F37" s="28">
        <v>2509.0075000000002</v>
      </c>
      <c r="G37" s="29">
        <v>3.2543639999999999E-2</v>
      </c>
      <c r="H37" s="17">
        <v>7.2249999999999996</v>
      </c>
    </row>
    <row r="38" spans="1:8" x14ac:dyDescent="0.2">
      <c r="A38" s="25">
        <v>11</v>
      </c>
      <c r="B38" s="26" t="s">
        <v>43</v>
      </c>
      <c r="C38" s="26" t="s">
        <v>44</v>
      </c>
      <c r="D38" s="26" t="s">
        <v>28</v>
      </c>
      <c r="E38" s="27">
        <v>2500</v>
      </c>
      <c r="F38" s="28">
        <v>2493.0700000000002</v>
      </c>
      <c r="G38" s="29">
        <v>3.2336919999999998E-2</v>
      </c>
      <c r="H38" s="17">
        <v>6.57</v>
      </c>
    </row>
    <row r="39" spans="1:8" x14ac:dyDescent="0.2">
      <c r="A39" s="25">
        <v>12</v>
      </c>
      <c r="B39" s="26" t="s">
        <v>45</v>
      </c>
      <c r="C39" s="26" t="s">
        <v>46</v>
      </c>
      <c r="D39" s="26" t="s">
        <v>28</v>
      </c>
      <c r="E39" s="27">
        <v>2000</v>
      </c>
      <c r="F39" s="28">
        <v>2050.3119999999999</v>
      </c>
      <c r="G39" s="29">
        <v>2.6594030000000001E-2</v>
      </c>
      <c r="H39" s="17">
        <v>6.7477</v>
      </c>
    </row>
    <row r="40" spans="1:8" x14ac:dyDescent="0.2">
      <c r="A40" s="25">
        <v>13</v>
      </c>
      <c r="B40" s="26" t="s">
        <v>47</v>
      </c>
      <c r="C40" s="26" t="s">
        <v>48</v>
      </c>
      <c r="D40" s="26" t="s">
        <v>23</v>
      </c>
      <c r="E40" s="27">
        <v>2000</v>
      </c>
      <c r="F40" s="28">
        <v>2046.1179999999999</v>
      </c>
      <c r="G40" s="29">
        <v>2.6539630000000002E-2</v>
      </c>
      <c r="H40" s="17">
        <v>7.4275000000000002</v>
      </c>
    </row>
    <row r="41" spans="1:8" x14ac:dyDescent="0.2">
      <c r="A41" s="25">
        <v>14</v>
      </c>
      <c r="B41" s="26" t="s">
        <v>49</v>
      </c>
      <c r="C41" s="26" t="s">
        <v>50</v>
      </c>
      <c r="D41" s="26" t="s">
        <v>28</v>
      </c>
      <c r="E41" s="27">
        <v>200</v>
      </c>
      <c r="F41" s="28">
        <v>2037.85</v>
      </c>
      <c r="G41" s="29">
        <v>2.6432379999999998E-2</v>
      </c>
      <c r="H41" s="17">
        <v>6.4249999999999998</v>
      </c>
    </row>
    <row r="42" spans="1:8" x14ac:dyDescent="0.2">
      <c r="A42" s="25">
        <v>15</v>
      </c>
      <c r="B42" s="26" t="s">
        <v>51</v>
      </c>
      <c r="C42" s="26" t="s">
        <v>52</v>
      </c>
      <c r="D42" s="26" t="s">
        <v>23</v>
      </c>
      <c r="E42" s="27">
        <v>2000</v>
      </c>
      <c r="F42" s="28">
        <v>2028.498</v>
      </c>
      <c r="G42" s="29">
        <v>2.6311080000000001E-2</v>
      </c>
      <c r="H42" s="17">
        <v>7.21</v>
      </c>
    </row>
    <row r="43" spans="1:8" x14ac:dyDescent="0.2">
      <c r="A43" s="25">
        <v>16</v>
      </c>
      <c r="B43" s="26" t="s">
        <v>53</v>
      </c>
      <c r="C43" s="26" t="s">
        <v>54</v>
      </c>
      <c r="D43" s="26" t="s">
        <v>23</v>
      </c>
      <c r="E43" s="27">
        <v>2000</v>
      </c>
      <c r="F43" s="28">
        <v>2010.538</v>
      </c>
      <c r="G43" s="29">
        <v>2.6078130000000001E-2</v>
      </c>
      <c r="H43" s="17">
        <v>6.5475000000000003</v>
      </c>
    </row>
    <row r="44" spans="1:8" x14ac:dyDescent="0.2">
      <c r="A44" s="25">
        <v>17</v>
      </c>
      <c r="B44" s="26" t="s">
        <v>55</v>
      </c>
      <c r="C44" s="26" t="s">
        <v>56</v>
      </c>
      <c r="D44" s="26" t="s">
        <v>23</v>
      </c>
      <c r="E44" s="27">
        <v>2000</v>
      </c>
      <c r="F44" s="28">
        <v>2009.8440000000001</v>
      </c>
      <c r="G44" s="29">
        <v>2.6069129999999999E-2</v>
      </c>
      <c r="H44" s="17">
        <v>7.1150000000000002</v>
      </c>
    </row>
    <row r="45" spans="1:8" x14ac:dyDescent="0.2">
      <c r="A45" s="25">
        <v>18</v>
      </c>
      <c r="B45" s="26" t="s">
        <v>57</v>
      </c>
      <c r="C45" s="26" t="s">
        <v>758</v>
      </c>
      <c r="D45" s="26" t="s">
        <v>28</v>
      </c>
      <c r="E45" s="27">
        <v>15</v>
      </c>
      <c r="F45" s="28">
        <v>1502.748</v>
      </c>
      <c r="G45" s="29">
        <v>1.9491729999999999E-2</v>
      </c>
      <c r="H45" s="17">
        <v>6.9031000000000002</v>
      </c>
    </row>
    <row r="46" spans="1:8" x14ac:dyDescent="0.2">
      <c r="A46" s="25">
        <v>19</v>
      </c>
      <c r="B46" s="26" t="s">
        <v>58</v>
      </c>
      <c r="C46" s="26" t="s">
        <v>59</v>
      </c>
      <c r="D46" s="26" t="s">
        <v>28</v>
      </c>
      <c r="E46" s="27">
        <v>1500</v>
      </c>
      <c r="F46" s="28">
        <v>1493.3655000000001</v>
      </c>
      <c r="G46" s="29">
        <v>1.937003E-2</v>
      </c>
      <c r="H46" s="17">
        <v>7</v>
      </c>
    </row>
    <row r="47" spans="1:8" x14ac:dyDescent="0.2">
      <c r="A47" s="25">
        <v>20</v>
      </c>
      <c r="B47" s="26" t="s">
        <v>60</v>
      </c>
      <c r="C47" s="26" t="s">
        <v>61</v>
      </c>
      <c r="D47" s="26" t="s">
        <v>23</v>
      </c>
      <c r="E47" s="27">
        <v>1400</v>
      </c>
      <c r="F47" s="28">
        <v>1405.2360000000001</v>
      </c>
      <c r="G47" s="29">
        <v>1.8226920000000001E-2</v>
      </c>
      <c r="H47" s="17">
        <v>7.2149999999999999</v>
      </c>
    </row>
    <row r="48" spans="1:8" x14ac:dyDescent="0.2">
      <c r="A48" s="25">
        <v>21</v>
      </c>
      <c r="B48" s="26" t="s">
        <v>62</v>
      </c>
      <c r="C48" s="26" t="s">
        <v>63</v>
      </c>
      <c r="D48" s="26" t="s">
        <v>28</v>
      </c>
      <c r="E48" s="27">
        <v>1300</v>
      </c>
      <c r="F48" s="28">
        <v>1296.6706999999999</v>
      </c>
      <c r="G48" s="29">
        <v>1.681875E-2</v>
      </c>
      <c r="H48" s="17">
        <v>6.7041000000000004</v>
      </c>
    </row>
    <row r="49" spans="1:8" x14ac:dyDescent="0.2">
      <c r="A49" s="25">
        <v>22</v>
      </c>
      <c r="B49" s="26" t="s">
        <v>64</v>
      </c>
      <c r="C49" s="26" t="s">
        <v>65</v>
      </c>
      <c r="D49" s="26" t="s">
        <v>23</v>
      </c>
      <c r="E49" s="27">
        <v>100</v>
      </c>
      <c r="F49" s="28">
        <v>1022.622</v>
      </c>
      <c r="G49" s="29">
        <v>1.3264140000000001E-2</v>
      </c>
      <c r="H49" s="17">
        <v>6.8049999999999997</v>
      </c>
    </row>
    <row r="50" spans="1:8" ht="25.5" x14ac:dyDescent="0.2">
      <c r="A50" s="25">
        <v>23</v>
      </c>
      <c r="B50" s="26" t="s">
        <v>66</v>
      </c>
      <c r="C50" s="26" t="s">
        <v>67</v>
      </c>
      <c r="D50" s="26" t="s">
        <v>23</v>
      </c>
      <c r="E50" s="27">
        <v>1000</v>
      </c>
      <c r="F50" s="28">
        <v>1021.694</v>
      </c>
      <c r="G50" s="29">
        <v>1.3252109999999999E-2</v>
      </c>
      <c r="H50" s="17">
        <v>6.8</v>
      </c>
    </row>
    <row r="51" spans="1:8" x14ac:dyDescent="0.2">
      <c r="A51" s="25">
        <v>24</v>
      </c>
      <c r="B51" s="26" t="s">
        <v>68</v>
      </c>
      <c r="C51" s="26" t="s">
        <v>69</v>
      </c>
      <c r="D51" s="26" t="s">
        <v>23</v>
      </c>
      <c r="E51" s="27">
        <v>1000</v>
      </c>
      <c r="F51" s="28">
        <v>1013.451</v>
      </c>
      <c r="G51" s="29">
        <v>1.3145189999999999E-2</v>
      </c>
      <c r="H51" s="17">
        <v>7.16</v>
      </c>
    </row>
    <row r="52" spans="1:8" x14ac:dyDescent="0.2">
      <c r="A52" s="25">
        <v>25</v>
      </c>
      <c r="B52" s="26" t="s">
        <v>70</v>
      </c>
      <c r="C52" s="26" t="s">
        <v>71</v>
      </c>
      <c r="D52" s="26" t="s">
        <v>23</v>
      </c>
      <c r="E52" s="27">
        <v>1000</v>
      </c>
      <c r="F52" s="28">
        <v>990.39400000000001</v>
      </c>
      <c r="G52" s="29">
        <v>1.2846120000000001E-2</v>
      </c>
      <c r="H52" s="17">
        <v>6.8212000000000002</v>
      </c>
    </row>
    <row r="53" spans="1:8" x14ac:dyDescent="0.2">
      <c r="A53" s="25">
        <v>26</v>
      </c>
      <c r="B53" s="26" t="s">
        <v>72</v>
      </c>
      <c r="C53" s="26" t="s">
        <v>73</v>
      </c>
      <c r="D53" s="26" t="s">
        <v>23</v>
      </c>
      <c r="E53" s="27">
        <v>500</v>
      </c>
      <c r="F53" s="28">
        <v>513.0385</v>
      </c>
      <c r="G53" s="29">
        <v>6.6544799999999999E-3</v>
      </c>
      <c r="H53" s="17">
        <v>7.4275000000000002</v>
      </c>
    </row>
    <row r="54" spans="1:8" ht="25.5" x14ac:dyDescent="0.2">
      <c r="A54" s="25">
        <v>27</v>
      </c>
      <c r="B54" s="26" t="s">
        <v>74</v>
      </c>
      <c r="C54" s="26" t="s">
        <v>75</v>
      </c>
      <c r="D54" s="26" t="s">
        <v>23</v>
      </c>
      <c r="E54" s="27">
        <v>500</v>
      </c>
      <c r="F54" s="28">
        <v>508.35500000000002</v>
      </c>
      <c r="G54" s="29">
        <v>6.5937299999999999E-3</v>
      </c>
      <c r="H54" s="17">
        <v>6.6449999999999996</v>
      </c>
    </row>
    <row r="55" spans="1:8" x14ac:dyDescent="0.2">
      <c r="A55" s="25">
        <v>28</v>
      </c>
      <c r="B55" s="26" t="s">
        <v>76</v>
      </c>
      <c r="C55" s="26" t="s">
        <v>77</v>
      </c>
      <c r="D55" s="26" t="s">
        <v>28</v>
      </c>
      <c r="E55" s="27">
        <v>500</v>
      </c>
      <c r="F55" s="28">
        <v>498.54300000000001</v>
      </c>
      <c r="G55" s="29">
        <v>6.4664600000000003E-3</v>
      </c>
      <c r="H55" s="17">
        <v>6.66</v>
      </c>
    </row>
    <row r="56" spans="1:8" ht="25.5" x14ac:dyDescent="0.2">
      <c r="A56" s="25">
        <v>29</v>
      </c>
      <c r="B56" s="26" t="s">
        <v>78</v>
      </c>
      <c r="C56" s="26" t="s">
        <v>79</v>
      </c>
      <c r="D56" s="26" t="s">
        <v>23</v>
      </c>
      <c r="E56" s="27">
        <v>400</v>
      </c>
      <c r="F56" s="28">
        <v>406.33679999999998</v>
      </c>
      <c r="G56" s="29">
        <v>5.2704800000000001E-3</v>
      </c>
      <c r="H56" s="17">
        <v>6.8</v>
      </c>
    </row>
    <row r="57" spans="1:8" x14ac:dyDescent="0.2">
      <c r="A57" s="18"/>
      <c r="B57" s="18"/>
      <c r="C57" s="19" t="s">
        <v>11</v>
      </c>
      <c r="D57" s="18"/>
      <c r="E57" s="18" t="s">
        <v>12</v>
      </c>
      <c r="F57" s="24">
        <v>58462.290500000003</v>
      </c>
      <c r="G57" s="21">
        <v>0.75829804999999995</v>
      </c>
      <c r="H57" s="17" t="s">
        <v>12</v>
      </c>
    </row>
    <row r="58" spans="1:8" x14ac:dyDescent="0.2">
      <c r="A58" s="18"/>
      <c r="B58" s="18"/>
      <c r="C58" s="22"/>
      <c r="D58" s="18"/>
      <c r="E58" s="18"/>
      <c r="F58" s="23"/>
      <c r="G58" s="23"/>
      <c r="H58" s="17" t="s">
        <v>12</v>
      </c>
    </row>
    <row r="59" spans="1:8" x14ac:dyDescent="0.2">
      <c r="A59" s="18"/>
      <c r="B59" s="18"/>
      <c r="C59" s="19" t="s">
        <v>80</v>
      </c>
      <c r="D59" s="18"/>
      <c r="E59" s="18"/>
      <c r="F59" s="18"/>
      <c r="G59" s="18"/>
      <c r="H59" s="17" t="s">
        <v>12</v>
      </c>
    </row>
    <row r="60" spans="1:8" x14ac:dyDescent="0.2">
      <c r="A60" s="18"/>
      <c r="B60" s="18"/>
      <c r="C60" s="19" t="s">
        <v>11</v>
      </c>
      <c r="D60" s="18"/>
      <c r="E60" s="18" t="s">
        <v>12</v>
      </c>
      <c r="F60" s="20" t="s">
        <v>13</v>
      </c>
      <c r="G60" s="21">
        <v>0</v>
      </c>
      <c r="H60" s="17" t="s">
        <v>12</v>
      </c>
    </row>
    <row r="61" spans="1:8" x14ac:dyDescent="0.2">
      <c r="A61" s="18"/>
      <c r="B61" s="18"/>
      <c r="C61" s="22"/>
      <c r="D61" s="18"/>
      <c r="E61" s="18"/>
      <c r="F61" s="23"/>
      <c r="G61" s="23"/>
      <c r="H61" s="17" t="s">
        <v>12</v>
      </c>
    </row>
    <row r="62" spans="1:8" x14ac:dyDescent="0.2">
      <c r="A62" s="18"/>
      <c r="B62" s="18"/>
      <c r="C62" s="19" t="s">
        <v>81</v>
      </c>
      <c r="D62" s="18"/>
      <c r="E62" s="18"/>
      <c r="F62" s="18"/>
      <c r="G62" s="18"/>
      <c r="H62" s="17" t="s">
        <v>12</v>
      </c>
    </row>
    <row r="63" spans="1:8" x14ac:dyDescent="0.2">
      <c r="A63" s="25">
        <v>1</v>
      </c>
      <c r="B63" s="26" t="s">
        <v>82</v>
      </c>
      <c r="C63" s="26" t="s">
        <v>83</v>
      </c>
      <c r="D63" s="26" t="s">
        <v>84</v>
      </c>
      <c r="E63" s="27">
        <v>6200000</v>
      </c>
      <c r="F63" s="28">
        <v>6111.8608000000004</v>
      </c>
      <c r="G63" s="29">
        <v>7.9275239999999997E-2</v>
      </c>
      <c r="H63" s="17">
        <v>6.6395999999999997</v>
      </c>
    </row>
    <row r="64" spans="1:8" x14ac:dyDescent="0.2">
      <c r="A64" s="25">
        <v>2</v>
      </c>
      <c r="B64" s="26" t="s">
        <v>85</v>
      </c>
      <c r="C64" s="26" t="s">
        <v>86</v>
      </c>
      <c r="D64" s="26" t="s">
        <v>84</v>
      </c>
      <c r="E64" s="27">
        <v>2500000</v>
      </c>
      <c r="F64" s="28">
        <v>2451.0500000000002</v>
      </c>
      <c r="G64" s="29">
        <v>3.1791890000000003E-2</v>
      </c>
      <c r="H64" s="17">
        <v>7.0114999999999998</v>
      </c>
    </row>
    <row r="65" spans="1:8" x14ac:dyDescent="0.2">
      <c r="A65" s="25">
        <v>3</v>
      </c>
      <c r="B65" s="26" t="s">
        <v>87</v>
      </c>
      <c r="C65" s="26" t="s">
        <v>88</v>
      </c>
      <c r="D65" s="26" t="s">
        <v>84</v>
      </c>
      <c r="E65" s="27">
        <v>1500000</v>
      </c>
      <c r="F65" s="28">
        <v>1520.3625</v>
      </c>
      <c r="G65" s="29">
        <v>1.97202E-2</v>
      </c>
      <c r="H65" s="17">
        <v>6.694</v>
      </c>
    </row>
    <row r="66" spans="1:8" x14ac:dyDescent="0.2">
      <c r="A66" s="25">
        <v>4</v>
      </c>
      <c r="B66" s="26" t="s">
        <v>89</v>
      </c>
      <c r="C66" s="26" t="s">
        <v>90</v>
      </c>
      <c r="D66" s="26" t="s">
        <v>84</v>
      </c>
      <c r="E66" s="27">
        <v>1000000</v>
      </c>
      <c r="F66" s="28">
        <v>1047.1389999999999</v>
      </c>
      <c r="G66" s="29">
        <v>1.3582149999999999E-2</v>
      </c>
      <c r="H66" s="17">
        <v>6.3106999999999998</v>
      </c>
    </row>
    <row r="67" spans="1:8" x14ac:dyDescent="0.2">
      <c r="A67" s="25">
        <v>5</v>
      </c>
      <c r="B67" s="26" t="s">
        <v>91</v>
      </c>
      <c r="C67" s="26" t="s">
        <v>92</v>
      </c>
      <c r="D67" s="26" t="s">
        <v>84</v>
      </c>
      <c r="E67" s="27">
        <v>1000000</v>
      </c>
      <c r="F67" s="28">
        <v>1040.3689999999999</v>
      </c>
      <c r="G67" s="29">
        <v>1.3494340000000001E-2</v>
      </c>
      <c r="H67" s="17">
        <v>7.2782</v>
      </c>
    </row>
    <row r="68" spans="1:8" x14ac:dyDescent="0.2">
      <c r="A68" s="25">
        <v>6</v>
      </c>
      <c r="B68" s="26" t="s">
        <v>93</v>
      </c>
      <c r="C68" s="26" t="s">
        <v>94</v>
      </c>
      <c r="D68" s="26" t="s">
        <v>84</v>
      </c>
      <c r="E68" s="27">
        <v>1000000</v>
      </c>
      <c r="F68" s="28">
        <v>1000.788</v>
      </c>
      <c r="G68" s="29">
        <v>1.298094E-2</v>
      </c>
      <c r="H68" s="17">
        <v>6.5728999999999997</v>
      </c>
    </row>
    <row r="69" spans="1:8" x14ac:dyDescent="0.2">
      <c r="A69" s="25">
        <v>7</v>
      </c>
      <c r="B69" s="26" t="s">
        <v>95</v>
      </c>
      <c r="C69" s="26" t="s">
        <v>96</v>
      </c>
      <c r="D69" s="26" t="s">
        <v>84</v>
      </c>
      <c r="E69" s="27">
        <v>900000</v>
      </c>
      <c r="F69" s="28">
        <v>892.79280000000006</v>
      </c>
      <c r="G69" s="29">
        <v>1.1580170000000001E-2</v>
      </c>
      <c r="H69" s="17">
        <v>6.53</v>
      </c>
    </row>
    <row r="70" spans="1:8" x14ac:dyDescent="0.2">
      <c r="A70" s="25">
        <v>8</v>
      </c>
      <c r="B70" s="26" t="s">
        <v>97</v>
      </c>
      <c r="C70" s="26" t="s">
        <v>98</v>
      </c>
      <c r="D70" s="26" t="s">
        <v>84</v>
      </c>
      <c r="E70" s="27">
        <v>500000</v>
      </c>
      <c r="F70" s="28">
        <v>513.18650000000002</v>
      </c>
      <c r="G70" s="29">
        <v>6.6563999999999998E-3</v>
      </c>
      <c r="H70" s="17">
        <v>6.9645999999999999</v>
      </c>
    </row>
    <row r="71" spans="1:8" x14ac:dyDescent="0.2">
      <c r="A71" s="25">
        <v>9</v>
      </c>
      <c r="B71" s="26" t="s">
        <v>99</v>
      </c>
      <c r="C71" s="26" t="s">
        <v>100</v>
      </c>
      <c r="D71" s="26" t="s">
        <v>84</v>
      </c>
      <c r="E71" s="27">
        <v>500000</v>
      </c>
      <c r="F71" s="28">
        <v>504.99599999999998</v>
      </c>
      <c r="G71" s="29">
        <v>6.5501600000000002E-3</v>
      </c>
      <c r="H71" s="17">
        <v>7.3451000000000004</v>
      </c>
    </row>
    <row r="72" spans="1:8" x14ac:dyDescent="0.2">
      <c r="A72" s="25">
        <v>10</v>
      </c>
      <c r="B72" s="26" t="s">
        <v>101</v>
      </c>
      <c r="C72" s="26" t="s">
        <v>102</v>
      </c>
      <c r="D72" s="26" t="s">
        <v>84</v>
      </c>
      <c r="E72" s="27">
        <v>500000</v>
      </c>
      <c r="F72" s="28">
        <v>501.03649999999999</v>
      </c>
      <c r="G72" s="29">
        <v>6.4988099999999998E-3</v>
      </c>
      <c r="H72" s="17">
        <v>7.3521000000000001</v>
      </c>
    </row>
    <row r="73" spans="1:8" x14ac:dyDescent="0.2">
      <c r="A73" s="18"/>
      <c r="B73" s="18"/>
      <c r="C73" s="19" t="s">
        <v>11</v>
      </c>
      <c r="D73" s="18"/>
      <c r="E73" s="18" t="s">
        <v>12</v>
      </c>
      <c r="F73" s="24">
        <v>15583.581099999999</v>
      </c>
      <c r="G73" s="21">
        <v>0.20213030000000001</v>
      </c>
      <c r="H73" s="17" t="s">
        <v>12</v>
      </c>
    </row>
    <row r="74" spans="1:8" x14ac:dyDescent="0.2">
      <c r="A74" s="18"/>
      <c r="B74" s="18"/>
      <c r="C74" s="22"/>
      <c r="D74" s="18"/>
      <c r="E74" s="18"/>
      <c r="F74" s="23"/>
      <c r="G74" s="23"/>
      <c r="H74" s="17" t="s">
        <v>12</v>
      </c>
    </row>
    <row r="75" spans="1:8" x14ac:dyDescent="0.2">
      <c r="A75" s="18"/>
      <c r="B75" s="18"/>
      <c r="C75" s="19" t="s">
        <v>103</v>
      </c>
      <c r="D75" s="18"/>
      <c r="E75" s="18"/>
      <c r="F75" s="23"/>
      <c r="G75" s="23"/>
      <c r="H75" s="17" t="s">
        <v>12</v>
      </c>
    </row>
    <row r="76" spans="1:8" x14ac:dyDescent="0.2">
      <c r="A76" s="18"/>
      <c r="B76" s="18"/>
      <c r="C76" s="19" t="s">
        <v>11</v>
      </c>
      <c r="D76" s="18"/>
      <c r="E76" s="18" t="s">
        <v>12</v>
      </c>
      <c r="F76" s="20" t="s">
        <v>13</v>
      </c>
      <c r="G76" s="21">
        <v>0</v>
      </c>
      <c r="H76" s="17" t="s">
        <v>12</v>
      </c>
    </row>
    <row r="77" spans="1:8" x14ac:dyDescent="0.2">
      <c r="A77" s="18"/>
      <c r="B77" s="18"/>
      <c r="C77" s="22"/>
      <c r="D77" s="18"/>
      <c r="E77" s="18"/>
      <c r="F77" s="23"/>
      <c r="G77" s="23"/>
      <c r="H77" s="17" t="s">
        <v>12</v>
      </c>
    </row>
    <row r="78" spans="1:8" x14ac:dyDescent="0.2">
      <c r="A78" s="18"/>
      <c r="B78" s="18"/>
      <c r="C78" s="19" t="s">
        <v>104</v>
      </c>
      <c r="D78" s="18"/>
      <c r="E78" s="18"/>
      <c r="F78" s="24">
        <v>74045.871599999999</v>
      </c>
      <c r="G78" s="21">
        <v>0.96042835000000004</v>
      </c>
      <c r="H78" s="17" t="s">
        <v>12</v>
      </c>
    </row>
    <row r="79" spans="1:8" x14ac:dyDescent="0.2">
      <c r="A79" s="18"/>
      <c r="B79" s="18"/>
      <c r="C79" s="22"/>
      <c r="D79" s="18"/>
      <c r="E79" s="18"/>
      <c r="F79" s="23"/>
      <c r="G79" s="23"/>
      <c r="H79" s="17" t="s">
        <v>12</v>
      </c>
    </row>
    <row r="80" spans="1:8" x14ac:dyDescent="0.2">
      <c r="A80" s="18"/>
      <c r="B80" s="18"/>
      <c r="C80" s="19" t="s">
        <v>105</v>
      </c>
      <c r="D80" s="18"/>
      <c r="E80" s="18"/>
      <c r="F80" s="23"/>
      <c r="G80" s="23"/>
      <c r="H80" s="17" t="s">
        <v>12</v>
      </c>
    </row>
    <row r="81" spans="1:8" x14ac:dyDescent="0.2">
      <c r="A81" s="18"/>
      <c r="B81" s="18"/>
      <c r="C81" s="19" t="s">
        <v>106</v>
      </c>
      <c r="D81" s="18"/>
      <c r="E81" s="18"/>
      <c r="F81" s="23"/>
      <c r="G81" s="23"/>
      <c r="H81" s="17" t="s">
        <v>12</v>
      </c>
    </row>
    <row r="82" spans="1:8" x14ac:dyDescent="0.2">
      <c r="A82" s="18"/>
      <c r="B82" s="18"/>
      <c r="C82" s="19" t="s">
        <v>11</v>
      </c>
      <c r="D82" s="18"/>
      <c r="E82" s="18" t="s">
        <v>12</v>
      </c>
      <c r="F82" s="20" t="s">
        <v>13</v>
      </c>
      <c r="G82" s="21">
        <v>0</v>
      </c>
      <c r="H82" s="17" t="s">
        <v>12</v>
      </c>
    </row>
    <row r="83" spans="1:8" x14ac:dyDescent="0.2">
      <c r="A83" s="18"/>
      <c r="B83" s="18"/>
      <c r="C83" s="22"/>
      <c r="D83" s="18"/>
      <c r="E83" s="18"/>
      <c r="F83" s="23"/>
      <c r="G83" s="23"/>
      <c r="H83" s="17" t="s">
        <v>12</v>
      </c>
    </row>
    <row r="84" spans="1:8" x14ac:dyDescent="0.2">
      <c r="A84" s="18"/>
      <c r="B84" s="18"/>
      <c r="C84" s="19" t="s">
        <v>107</v>
      </c>
      <c r="D84" s="18"/>
      <c r="E84" s="18"/>
      <c r="F84" s="23"/>
      <c r="G84" s="23"/>
      <c r="H84" s="17" t="s">
        <v>12</v>
      </c>
    </row>
    <row r="85" spans="1:8" x14ac:dyDescent="0.2">
      <c r="A85" s="18"/>
      <c r="B85" s="18"/>
      <c r="C85" s="19" t="s">
        <v>11</v>
      </c>
      <c r="D85" s="18"/>
      <c r="E85" s="18" t="s">
        <v>12</v>
      </c>
      <c r="F85" s="20" t="s">
        <v>13</v>
      </c>
      <c r="G85" s="21">
        <v>0</v>
      </c>
      <c r="H85" s="17" t="s">
        <v>12</v>
      </c>
    </row>
    <row r="86" spans="1:8" x14ac:dyDescent="0.2">
      <c r="A86" s="18"/>
      <c r="B86" s="18"/>
      <c r="C86" s="22"/>
      <c r="D86" s="18"/>
      <c r="E86" s="18"/>
      <c r="F86" s="23"/>
      <c r="G86" s="23"/>
      <c r="H86" s="17" t="s">
        <v>12</v>
      </c>
    </row>
    <row r="87" spans="1:8" x14ac:dyDescent="0.2">
      <c r="A87" s="18"/>
      <c r="B87" s="18"/>
      <c r="C87" s="19" t="s">
        <v>108</v>
      </c>
      <c r="D87" s="18"/>
      <c r="E87" s="18"/>
      <c r="F87" s="23"/>
      <c r="G87" s="23"/>
      <c r="H87" s="17" t="s">
        <v>12</v>
      </c>
    </row>
    <row r="88" spans="1:8" x14ac:dyDescent="0.2">
      <c r="A88" s="18"/>
      <c r="B88" s="18"/>
      <c r="C88" s="19" t="s">
        <v>11</v>
      </c>
      <c r="D88" s="18"/>
      <c r="E88" s="18" t="s">
        <v>12</v>
      </c>
      <c r="F88" s="20" t="s">
        <v>13</v>
      </c>
      <c r="G88" s="21">
        <v>0</v>
      </c>
      <c r="H88" s="17" t="s">
        <v>12</v>
      </c>
    </row>
    <row r="89" spans="1:8" x14ac:dyDescent="0.2">
      <c r="A89" s="18"/>
      <c r="B89" s="18"/>
      <c r="C89" s="22"/>
      <c r="D89" s="18"/>
      <c r="E89" s="18"/>
      <c r="F89" s="23"/>
      <c r="G89" s="23"/>
      <c r="H89" s="17" t="s">
        <v>12</v>
      </c>
    </row>
    <row r="90" spans="1:8" x14ac:dyDescent="0.2">
      <c r="A90" s="18"/>
      <c r="B90" s="18"/>
      <c r="C90" s="19" t="s">
        <v>109</v>
      </c>
      <c r="D90" s="18"/>
      <c r="E90" s="18"/>
      <c r="F90" s="23"/>
      <c r="G90" s="23"/>
      <c r="H90" s="17" t="s">
        <v>12</v>
      </c>
    </row>
    <row r="91" spans="1:8" x14ac:dyDescent="0.2">
      <c r="A91" s="25">
        <v>1</v>
      </c>
      <c r="B91" s="26"/>
      <c r="C91" s="26" t="s">
        <v>110</v>
      </c>
      <c r="D91" s="26"/>
      <c r="E91" s="30"/>
      <c r="F91" s="28">
        <v>323.64236059900003</v>
      </c>
      <c r="G91" s="29">
        <v>4.1978800000000002E-3</v>
      </c>
      <c r="H91" s="17">
        <v>5.57</v>
      </c>
    </row>
    <row r="92" spans="1:8" x14ac:dyDescent="0.2">
      <c r="A92" s="18"/>
      <c r="B92" s="18"/>
      <c r="C92" s="19" t="s">
        <v>11</v>
      </c>
      <c r="D92" s="18"/>
      <c r="E92" s="18" t="s">
        <v>12</v>
      </c>
      <c r="F92" s="24">
        <v>323.64236059900003</v>
      </c>
      <c r="G92" s="21">
        <v>4.1978800000000002E-3</v>
      </c>
      <c r="H92" s="17" t="s">
        <v>12</v>
      </c>
    </row>
    <row r="93" spans="1:8" x14ac:dyDescent="0.2">
      <c r="A93" s="18"/>
      <c r="B93" s="18"/>
      <c r="C93" s="22"/>
      <c r="D93" s="18"/>
      <c r="E93" s="18"/>
      <c r="F93" s="23"/>
      <c r="G93" s="23"/>
      <c r="H93" s="17" t="s">
        <v>12</v>
      </c>
    </row>
    <row r="94" spans="1:8" x14ac:dyDescent="0.2">
      <c r="A94" s="18"/>
      <c r="B94" s="18"/>
      <c r="C94" s="19" t="s">
        <v>111</v>
      </c>
      <c r="D94" s="18"/>
      <c r="E94" s="18"/>
      <c r="F94" s="24">
        <v>323.64236059900003</v>
      </c>
      <c r="G94" s="21">
        <v>4.1978800000000002E-3</v>
      </c>
      <c r="H94" s="17" t="s">
        <v>12</v>
      </c>
    </row>
    <row r="95" spans="1:8" x14ac:dyDescent="0.2">
      <c r="A95" s="18"/>
      <c r="B95" s="18"/>
      <c r="C95" s="23"/>
      <c r="D95" s="18"/>
      <c r="E95" s="18"/>
      <c r="F95" s="18"/>
      <c r="G95" s="18"/>
      <c r="H95" s="17" t="s">
        <v>12</v>
      </c>
    </row>
    <row r="96" spans="1:8" x14ac:dyDescent="0.2">
      <c r="A96" s="18"/>
      <c r="B96" s="18"/>
      <c r="C96" s="19" t="s">
        <v>112</v>
      </c>
      <c r="D96" s="18"/>
      <c r="E96" s="18"/>
      <c r="F96" s="18"/>
      <c r="G96" s="18"/>
      <c r="H96" s="17" t="s">
        <v>12</v>
      </c>
    </row>
    <row r="97" spans="1:16" x14ac:dyDescent="0.2">
      <c r="A97" s="18"/>
      <c r="B97" s="18"/>
      <c r="C97" s="19" t="s">
        <v>113</v>
      </c>
      <c r="D97" s="18"/>
      <c r="E97" s="18"/>
      <c r="F97" s="18"/>
      <c r="G97" s="18"/>
      <c r="H97" s="17" t="s">
        <v>12</v>
      </c>
    </row>
    <row r="98" spans="1:16" x14ac:dyDescent="0.2">
      <c r="A98" s="18"/>
      <c r="B98" s="18"/>
      <c r="C98" s="19" t="s">
        <v>11</v>
      </c>
      <c r="D98" s="18"/>
      <c r="E98" s="18" t="s">
        <v>12</v>
      </c>
      <c r="F98" s="20" t="s">
        <v>13</v>
      </c>
      <c r="G98" s="21">
        <v>0</v>
      </c>
      <c r="H98" s="17" t="s">
        <v>12</v>
      </c>
    </row>
    <row r="99" spans="1:16" x14ac:dyDescent="0.2">
      <c r="A99" s="15"/>
      <c r="B99" s="15"/>
      <c r="C99" s="66"/>
      <c r="D99" s="15"/>
      <c r="E99" s="15"/>
      <c r="F99" s="38"/>
      <c r="G99" s="38"/>
      <c r="H99" s="17" t="s">
        <v>12</v>
      </c>
    </row>
    <row r="100" spans="1:16" x14ac:dyDescent="0.2">
      <c r="A100" s="15"/>
      <c r="B100" s="15"/>
      <c r="C100" s="16" t="s">
        <v>617</v>
      </c>
      <c r="D100" s="15"/>
      <c r="E100" s="15"/>
      <c r="F100" s="38"/>
      <c r="G100" s="38"/>
      <c r="H100" s="17" t="s">
        <v>12</v>
      </c>
      <c r="J100" s="54"/>
      <c r="K100" s="54"/>
      <c r="L100" s="54"/>
      <c r="M100" s="54"/>
      <c r="N100" s="67"/>
      <c r="O100" s="67"/>
      <c r="P100" s="67"/>
    </row>
    <row r="101" spans="1:16" x14ac:dyDescent="0.2">
      <c r="A101" s="68">
        <v>1</v>
      </c>
      <c r="B101" s="69" t="s">
        <v>114</v>
      </c>
      <c r="C101" s="69" t="s">
        <v>115</v>
      </c>
      <c r="D101" s="69"/>
      <c r="E101" s="70">
        <v>2586.3710000000001</v>
      </c>
      <c r="F101" s="71">
        <v>295.90301018600002</v>
      </c>
      <c r="G101" s="72">
        <v>3.8380799999999998E-3</v>
      </c>
      <c r="H101" s="17">
        <v>9.9999999999999995E-7</v>
      </c>
    </row>
    <row r="102" spans="1:16" x14ac:dyDescent="0.2">
      <c r="A102" s="15"/>
      <c r="B102" s="15"/>
      <c r="C102" s="16" t="s">
        <v>11</v>
      </c>
      <c r="D102" s="15"/>
      <c r="E102" s="15" t="s">
        <v>12</v>
      </c>
      <c r="F102" s="73">
        <f>SUM(F101)</f>
        <v>295.90301018600002</v>
      </c>
      <c r="G102" s="74">
        <f>SUM(G101)</f>
        <v>3.8380799999999998E-3</v>
      </c>
      <c r="H102" s="17" t="s">
        <v>12</v>
      </c>
    </row>
    <row r="103" spans="1:16" x14ac:dyDescent="0.2">
      <c r="A103" s="18"/>
      <c r="B103" s="18"/>
      <c r="C103" s="22"/>
      <c r="D103" s="18"/>
      <c r="E103" s="18"/>
      <c r="F103" s="23"/>
      <c r="G103" s="23"/>
      <c r="H103" s="17" t="s">
        <v>12</v>
      </c>
    </row>
    <row r="104" spans="1:16" x14ac:dyDescent="0.2">
      <c r="A104" s="18"/>
      <c r="B104" s="18"/>
      <c r="C104" s="19" t="s">
        <v>116</v>
      </c>
      <c r="D104" s="18"/>
      <c r="E104" s="18"/>
      <c r="F104" s="18"/>
      <c r="G104" s="18"/>
      <c r="H104" s="17" t="s">
        <v>12</v>
      </c>
    </row>
    <row r="105" spans="1:16" x14ac:dyDescent="0.2">
      <c r="A105" s="18"/>
      <c r="B105" s="18"/>
      <c r="C105" s="19" t="s">
        <v>117</v>
      </c>
      <c r="D105" s="18"/>
      <c r="E105" s="18"/>
      <c r="F105" s="18"/>
      <c r="G105" s="18"/>
      <c r="H105" s="17" t="s">
        <v>12</v>
      </c>
    </row>
    <row r="106" spans="1:16" x14ac:dyDescent="0.2">
      <c r="A106" s="18"/>
      <c r="B106" s="18"/>
      <c r="C106" s="19" t="s">
        <v>11</v>
      </c>
      <c r="D106" s="18"/>
      <c r="E106" s="18" t="s">
        <v>12</v>
      </c>
      <c r="F106" s="20" t="s">
        <v>13</v>
      </c>
      <c r="G106" s="21">
        <v>0</v>
      </c>
      <c r="H106" s="17" t="s">
        <v>12</v>
      </c>
    </row>
    <row r="107" spans="1:16" x14ac:dyDescent="0.2">
      <c r="A107" s="18"/>
      <c r="B107" s="18"/>
      <c r="C107" s="22"/>
      <c r="D107" s="18"/>
      <c r="E107" s="18"/>
      <c r="F107" s="23"/>
      <c r="G107" s="23"/>
      <c r="H107" s="17" t="s">
        <v>12</v>
      </c>
    </row>
    <row r="108" spans="1:16" x14ac:dyDescent="0.2">
      <c r="A108" s="18"/>
      <c r="B108" s="18"/>
      <c r="C108" s="19" t="s">
        <v>118</v>
      </c>
      <c r="D108" s="18"/>
      <c r="E108" s="18"/>
      <c r="F108" s="23"/>
      <c r="G108" s="23"/>
      <c r="H108" s="17" t="s">
        <v>12</v>
      </c>
    </row>
    <row r="109" spans="1:16" x14ac:dyDescent="0.2">
      <c r="A109" s="18"/>
      <c r="B109" s="18"/>
      <c r="C109" s="19" t="s">
        <v>11</v>
      </c>
      <c r="D109" s="18"/>
      <c r="E109" s="18" t="s">
        <v>12</v>
      </c>
      <c r="F109" s="20" t="s">
        <v>13</v>
      </c>
      <c r="G109" s="21">
        <v>0</v>
      </c>
      <c r="H109" s="17" t="s">
        <v>12</v>
      </c>
    </row>
    <row r="110" spans="1:16" x14ac:dyDescent="0.2">
      <c r="A110" s="18"/>
      <c r="B110" s="18"/>
      <c r="C110" s="22"/>
      <c r="D110" s="18"/>
      <c r="E110" s="18"/>
      <c r="F110" s="23"/>
      <c r="G110" s="23"/>
      <c r="H110" s="17" t="s">
        <v>12</v>
      </c>
    </row>
    <row r="111" spans="1:16" x14ac:dyDescent="0.2">
      <c r="A111" s="30"/>
      <c r="B111" s="26"/>
      <c r="C111" s="26" t="s">
        <v>119</v>
      </c>
      <c r="D111" s="26"/>
      <c r="E111" s="30"/>
      <c r="F111" s="28">
        <v>2431.3006123499999</v>
      </c>
      <c r="G111" s="29">
        <v>3.1535720000000003E-2</v>
      </c>
      <c r="H111" s="17" t="s">
        <v>12</v>
      </c>
    </row>
    <row r="112" spans="1:16" x14ac:dyDescent="0.2">
      <c r="A112" s="22"/>
      <c r="B112" s="22"/>
      <c r="C112" s="19" t="s">
        <v>120</v>
      </c>
      <c r="D112" s="23"/>
      <c r="E112" s="23"/>
      <c r="F112" s="24">
        <v>77096.717583135003</v>
      </c>
      <c r="G112" s="31">
        <v>1.00000003</v>
      </c>
      <c r="H112" s="17" t="s">
        <v>12</v>
      </c>
    </row>
    <row r="113" spans="1:8" x14ac:dyDescent="0.2">
      <c r="A113" s="32"/>
      <c r="B113" s="32"/>
      <c r="C113" s="32"/>
      <c r="D113" s="33"/>
      <c r="E113" s="33"/>
      <c r="F113" s="33"/>
      <c r="G113" s="33"/>
    </row>
    <row r="114" spans="1:8" x14ac:dyDescent="0.2">
      <c r="A114" s="34"/>
      <c r="B114" s="141" t="s">
        <v>618</v>
      </c>
      <c r="C114" s="141"/>
      <c r="D114" s="141"/>
      <c r="E114" s="141"/>
      <c r="F114" s="141"/>
      <c r="G114" s="141"/>
      <c r="H114" s="141"/>
    </row>
    <row r="115" spans="1:8" x14ac:dyDescent="0.2">
      <c r="A115" s="34"/>
      <c r="B115" s="141" t="s">
        <v>619</v>
      </c>
      <c r="C115" s="141"/>
      <c r="D115" s="141"/>
      <c r="E115" s="141"/>
      <c r="F115" s="141"/>
      <c r="G115" s="141"/>
      <c r="H115" s="141"/>
    </row>
    <row r="116" spans="1:8" x14ac:dyDescent="0.2">
      <c r="A116" s="34"/>
      <c r="B116" s="141" t="s">
        <v>620</v>
      </c>
      <c r="C116" s="141"/>
      <c r="D116" s="141"/>
      <c r="E116" s="141"/>
      <c r="F116" s="141"/>
      <c r="G116" s="141"/>
      <c r="H116" s="141"/>
    </row>
    <row r="117" spans="1:8" x14ac:dyDescent="0.2">
      <c r="A117" s="34"/>
      <c r="B117" s="34"/>
      <c r="C117" s="34"/>
      <c r="D117" s="36"/>
      <c r="E117" s="36"/>
      <c r="F117" s="36"/>
      <c r="G117" s="36"/>
    </row>
    <row r="118" spans="1:8" x14ac:dyDescent="0.2">
      <c r="A118" s="34"/>
      <c r="B118" s="142" t="s">
        <v>121</v>
      </c>
      <c r="C118" s="143"/>
      <c r="D118" s="144"/>
      <c r="E118" s="37"/>
      <c r="F118" s="36"/>
      <c r="G118" s="36"/>
    </row>
    <row r="119" spans="1:8" ht="27" customHeight="1" x14ac:dyDescent="0.2">
      <c r="A119" s="34"/>
      <c r="B119" s="145" t="s">
        <v>122</v>
      </c>
      <c r="C119" s="146"/>
      <c r="D119" s="16" t="s">
        <v>123</v>
      </c>
      <c r="E119" s="37"/>
      <c r="F119" s="36"/>
      <c r="G119" s="36"/>
    </row>
    <row r="120" spans="1:8" x14ac:dyDescent="0.2">
      <c r="A120" s="34"/>
      <c r="B120" s="145" t="s">
        <v>124</v>
      </c>
      <c r="C120" s="146"/>
      <c r="D120" s="16" t="s">
        <v>123</v>
      </c>
      <c r="E120" s="37"/>
      <c r="F120" s="36"/>
      <c r="G120" s="36"/>
    </row>
    <row r="121" spans="1:8" x14ac:dyDescent="0.2">
      <c r="A121" s="34"/>
      <c r="B121" s="145" t="s">
        <v>125</v>
      </c>
      <c r="C121" s="146"/>
      <c r="D121" s="38" t="s">
        <v>12</v>
      </c>
      <c r="E121" s="37"/>
      <c r="F121" s="36"/>
      <c r="G121" s="36"/>
    </row>
    <row r="122" spans="1:8" x14ac:dyDescent="0.2">
      <c r="A122" s="39"/>
      <c r="B122" s="40" t="s">
        <v>12</v>
      </c>
      <c r="C122" s="40" t="s">
        <v>621</v>
      </c>
      <c r="D122" s="40" t="s">
        <v>126</v>
      </c>
      <c r="E122" s="39"/>
      <c r="F122" s="39"/>
      <c r="G122" s="39"/>
    </row>
    <row r="123" spans="1:8" x14ac:dyDescent="0.2">
      <c r="A123" s="41"/>
      <c r="B123" s="42" t="s">
        <v>127</v>
      </c>
      <c r="C123" s="43">
        <v>45930</v>
      </c>
      <c r="D123" s="43">
        <v>45961</v>
      </c>
      <c r="E123" s="41"/>
      <c r="F123" s="41"/>
      <c r="G123" s="41"/>
    </row>
    <row r="124" spans="1:8" x14ac:dyDescent="0.2">
      <c r="A124" s="41"/>
      <c r="B124" s="26" t="s">
        <v>128</v>
      </c>
      <c r="C124" s="44">
        <v>42.177500000000002</v>
      </c>
      <c r="D124" s="44">
        <v>42.505899999999997</v>
      </c>
      <c r="E124" s="41"/>
      <c r="F124" s="45"/>
      <c r="G124" s="46"/>
    </row>
    <row r="125" spans="1:8" ht="25.5" x14ac:dyDescent="0.2">
      <c r="A125" s="41"/>
      <c r="B125" s="26" t="s">
        <v>736</v>
      </c>
      <c r="C125" s="44">
        <v>20.195499999999999</v>
      </c>
      <c r="D125" s="44">
        <v>18.974499999999999</v>
      </c>
      <c r="E125" s="41"/>
      <c r="F125" s="45"/>
      <c r="G125" s="46"/>
    </row>
    <row r="126" spans="1:8" x14ac:dyDescent="0.2">
      <c r="A126" s="41"/>
      <c r="B126" s="26" t="s">
        <v>129</v>
      </c>
      <c r="C126" s="44">
        <v>40.763300000000001</v>
      </c>
      <c r="D126" s="44">
        <v>41.073099999999997</v>
      </c>
      <c r="E126" s="41"/>
      <c r="F126" s="45"/>
      <c r="G126" s="46"/>
    </row>
    <row r="127" spans="1:8" ht="25.5" x14ac:dyDescent="0.2">
      <c r="A127" s="41"/>
      <c r="B127" s="69" t="s">
        <v>717</v>
      </c>
      <c r="C127" s="44">
        <v>19.5548</v>
      </c>
      <c r="D127" s="44">
        <v>18.366599999999998</v>
      </c>
      <c r="E127" s="41"/>
      <c r="F127" s="45"/>
      <c r="G127" s="46"/>
    </row>
    <row r="128" spans="1:8" x14ac:dyDescent="0.2">
      <c r="A128" s="41"/>
      <c r="B128" s="41"/>
      <c r="C128" s="41"/>
      <c r="D128" s="41"/>
      <c r="E128" s="41"/>
      <c r="F128" s="41"/>
      <c r="G128" s="41"/>
    </row>
    <row r="129" spans="1:13" x14ac:dyDescent="0.2">
      <c r="A129" s="41"/>
      <c r="B129" s="148" t="s">
        <v>737</v>
      </c>
      <c r="C129" s="149"/>
      <c r="D129" s="19" t="s">
        <v>12</v>
      </c>
      <c r="E129" s="41"/>
      <c r="F129" s="41"/>
      <c r="G129" s="41"/>
    </row>
    <row r="130" spans="1:13" x14ac:dyDescent="0.2">
      <c r="A130" s="41"/>
      <c r="B130" s="47" t="s">
        <v>127</v>
      </c>
      <c r="C130" s="48" t="s">
        <v>779</v>
      </c>
      <c r="D130" s="48" t="s">
        <v>780</v>
      </c>
      <c r="E130" s="41"/>
      <c r="F130" s="41"/>
      <c r="G130" s="41"/>
    </row>
    <row r="131" spans="1:13" ht="25.5" x14ac:dyDescent="0.2">
      <c r="A131" s="41"/>
      <c r="B131" s="26" t="s">
        <v>736</v>
      </c>
      <c r="C131" s="49">
        <v>1.371</v>
      </c>
      <c r="D131" s="49" t="s">
        <v>781</v>
      </c>
      <c r="E131" s="41"/>
      <c r="F131" s="45"/>
      <c r="G131" s="46"/>
    </row>
    <row r="132" spans="1:13" ht="25.5" x14ac:dyDescent="0.2">
      <c r="A132" s="41"/>
      <c r="B132" s="26" t="s">
        <v>717</v>
      </c>
      <c r="C132" s="49">
        <v>1.33</v>
      </c>
      <c r="D132" s="49">
        <v>1.33</v>
      </c>
      <c r="E132" s="41"/>
      <c r="F132" s="45"/>
      <c r="G132" s="46"/>
    </row>
    <row r="133" spans="1:13" x14ac:dyDescent="0.2">
      <c r="A133" s="41"/>
      <c r="B133" s="50"/>
      <c r="C133" s="50"/>
      <c r="D133" s="50"/>
      <c r="E133" s="41"/>
      <c r="F133" s="41"/>
      <c r="G133" s="41"/>
    </row>
    <row r="134" spans="1:13" x14ac:dyDescent="0.2">
      <c r="A134" s="39"/>
      <c r="B134" s="145" t="s">
        <v>130</v>
      </c>
      <c r="C134" s="146"/>
      <c r="D134" s="16" t="s">
        <v>123</v>
      </c>
      <c r="E134" s="53"/>
      <c r="F134" s="39"/>
      <c r="G134" s="39"/>
    </row>
    <row r="135" spans="1:13" x14ac:dyDescent="0.2">
      <c r="A135" s="39"/>
      <c r="B135" s="145" t="s">
        <v>131</v>
      </c>
      <c r="C135" s="146"/>
      <c r="D135" s="16" t="s">
        <v>123</v>
      </c>
      <c r="E135" s="53"/>
      <c r="F135" s="39"/>
      <c r="G135" s="39"/>
    </row>
    <row r="136" spans="1:13" x14ac:dyDescent="0.2">
      <c r="A136" s="39"/>
      <c r="B136" s="145" t="s">
        <v>622</v>
      </c>
      <c r="C136" s="146"/>
      <c r="D136" s="16" t="s">
        <v>123</v>
      </c>
      <c r="E136" s="53"/>
      <c r="F136" s="39"/>
      <c r="G136" s="39"/>
    </row>
    <row r="137" spans="1:13" x14ac:dyDescent="0.2">
      <c r="A137" s="50"/>
      <c r="B137" s="50"/>
      <c r="C137" s="50"/>
      <c r="D137" s="50"/>
      <c r="E137" s="50"/>
      <c r="F137" s="50"/>
      <c r="G137" s="50"/>
    </row>
    <row r="138" spans="1:13" s="55" customFormat="1" x14ac:dyDescent="0.2">
      <c r="B138" s="155" t="s">
        <v>623</v>
      </c>
      <c r="C138" s="156"/>
      <c r="D138" s="157"/>
      <c r="H138"/>
      <c r="I138" s="54"/>
      <c r="J138" s="54"/>
      <c r="K138" s="54"/>
      <c r="L138" s="54"/>
      <c r="M138" s="54"/>
    </row>
    <row r="139" spans="1:13" s="55" customFormat="1" ht="38.25" x14ac:dyDescent="0.2">
      <c r="B139" s="154" t="s">
        <v>624</v>
      </c>
      <c r="C139" s="154"/>
      <c r="D139" s="57" t="s">
        <v>1</v>
      </c>
      <c r="H139"/>
      <c r="I139" s="54"/>
      <c r="J139" s="54"/>
      <c r="K139" s="54"/>
      <c r="L139" s="54"/>
      <c r="M139" s="54"/>
    </row>
    <row r="140" spans="1:13" s="55" customFormat="1" x14ac:dyDescent="0.2">
      <c r="B140" s="152" t="s">
        <v>625</v>
      </c>
      <c r="C140" s="152"/>
      <c r="D140" s="58"/>
      <c r="H140"/>
      <c r="I140" s="54"/>
      <c r="J140" s="54"/>
      <c r="K140" s="54"/>
      <c r="L140" s="54"/>
      <c r="M140" s="54"/>
    </row>
    <row r="141" spans="1:13" s="55" customFormat="1" x14ac:dyDescent="0.2">
      <c r="B141" s="150"/>
      <c r="C141" s="151"/>
      <c r="D141" s="59"/>
      <c r="H141"/>
      <c r="I141" s="54"/>
      <c r="J141" s="54"/>
      <c r="K141" s="54"/>
      <c r="L141" s="54"/>
      <c r="M141" s="54"/>
    </row>
    <row r="142" spans="1:13" s="55" customFormat="1" x14ac:dyDescent="0.2">
      <c r="B142" s="152" t="s">
        <v>626</v>
      </c>
      <c r="C142" s="152"/>
      <c r="D142" s="60">
        <v>6.8376645884527711</v>
      </c>
      <c r="H142"/>
      <c r="I142" s="54"/>
      <c r="J142" s="54"/>
      <c r="K142" s="54"/>
      <c r="L142" s="54"/>
      <c r="M142" s="54"/>
    </row>
    <row r="143" spans="1:13" s="55" customFormat="1" x14ac:dyDescent="0.2">
      <c r="B143" s="150"/>
      <c r="C143" s="151"/>
      <c r="D143" s="59"/>
      <c r="H143"/>
      <c r="I143" s="54"/>
      <c r="J143" s="54"/>
      <c r="K143" s="54"/>
      <c r="L143" s="54"/>
      <c r="M143" s="54"/>
    </row>
    <row r="144" spans="1:13" s="55" customFormat="1" x14ac:dyDescent="0.2">
      <c r="B144" s="152" t="s">
        <v>627</v>
      </c>
      <c r="C144" s="152"/>
      <c r="D144" s="60">
        <v>3.848144232601117</v>
      </c>
      <c r="H144"/>
      <c r="I144" s="54"/>
      <c r="J144" s="54"/>
      <c r="K144" s="54"/>
      <c r="L144" s="54"/>
      <c r="M144" s="54"/>
    </row>
    <row r="145" spans="2:13" s="55" customFormat="1" x14ac:dyDescent="0.2">
      <c r="B145" s="152" t="s">
        <v>628</v>
      </c>
      <c r="C145" s="152"/>
      <c r="D145" s="60">
        <v>4.9145521729278743</v>
      </c>
      <c r="H145"/>
      <c r="I145" s="54"/>
      <c r="J145" s="54"/>
      <c r="K145" s="54"/>
      <c r="L145" s="54"/>
      <c r="M145" s="54"/>
    </row>
    <row r="146" spans="2:13" s="55" customFormat="1" x14ac:dyDescent="0.2">
      <c r="B146" s="150"/>
      <c r="C146" s="151"/>
      <c r="D146" s="59"/>
      <c r="I146" s="54"/>
      <c r="J146" s="54"/>
      <c r="K146" s="54"/>
      <c r="L146" s="54"/>
      <c r="M146" s="54"/>
    </row>
    <row r="147" spans="2:13" s="55" customFormat="1" x14ac:dyDescent="0.2">
      <c r="B147" s="152" t="s">
        <v>629</v>
      </c>
      <c r="C147" s="152"/>
      <c r="D147" s="62" t="s">
        <v>740</v>
      </c>
      <c r="I147" s="54"/>
      <c r="J147" s="54"/>
      <c r="K147" s="54"/>
      <c r="L147" s="54"/>
      <c r="M147" s="56"/>
    </row>
    <row r="148" spans="2:13" s="55" customFormat="1" x14ac:dyDescent="0.2">
      <c r="B148" s="150" t="s">
        <v>630</v>
      </c>
      <c r="C148" s="153"/>
      <c r="D148" s="151"/>
      <c r="I148" s="54"/>
      <c r="J148" s="54"/>
      <c r="K148" s="54"/>
      <c r="L148" s="54"/>
      <c r="M148" s="54"/>
    </row>
    <row r="150" spans="2:13" ht="25.5" x14ac:dyDescent="0.2">
      <c r="B150" s="87" t="s">
        <v>631</v>
      </c>
    </row>
    <row r="152" spans="2:13" ht="153.75" customHeight="1" x14ac:dyDescent="0.2"/>
    <row r="155" spans="2:13" x14ac:dyDescent="0.2">
      <c r="B155" s="64" t="s">
        <v>632</v>
      </c>
      <c r="C155" s="65"/>
      <c r="D155" s="64"/>
    </row>
    <row r="156" spans="2:13" x14ac:dyDescent="0.2">
      <c r="B156" s="64" t="s">
        <v>633</v>
      </c>
      <c r="D156" s="64"/>
    </row>
    <row r="157" spans="2:13" ht="165" customHeight="1" x14ac:dyDescent="0.2"/>
  </sheetData>
  <mergeCells count="25">
    <mergeCell ref="B129:C129"/>
    <mergeCell ref="B146:C146"/>
    <mergeCell ref="B147:C147"/>
    <mergeCell ref="B148:D148"/>
    <mergeCell ref="B141:C141"/>
    <mergeCell ref="B142:C142"/>
    <mergeCell ref="B143:C143"/>
    <mergeCell ref="B144:C144"/>
    <mergeCell ref="B145:C145"/>
    <mergeCell ref="B139:C139"/>
    <mergeCell ref="B140:C140"/>
    <mergeCell ref="B134:C134"/>
    <mergeCell ref="B135:C135"/>
    <mergeCell ref="B136:C136"/>
    <mergeCell ref="B138:D138"/>
    <mergeCell ref="A1:H1"/>
    <mergeCell ref="A2:H2"/>
    <mergeCell ref="A3:H3"/>
    <mergeCell ref="B114:H114"/>
    <mergeCell ref="B115:H115"/>
    <mergeCell ref="B116:H116"/>
    <mergeCell ref="B118:D118"/>
    <mergeCell ref="B119:C119"/>
    <mergeCell ref="B120:C120"/>
    <mergeCell ref="B121:C121"/>
  </mergeCells>
  <hyperlinks>
    <hyperlink ref="I1" location="Index!B2" display="Index" xr:uid="{CC28FBC4-E765-49D3-898C-0DBD4A62B597}"/>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3DF38-F1C3-42B8-894C-87688C0FBD45}">
  <sheetPr>
    <outlinePr summaryBelow="0" summaryRight="0"/>
  </sheetPr>
  <dimension ref="A1:Q156"/>
  <sheetViews>
    <sheetView showGridLines="0" workbookViewId="0">
      <selection sqref="A1:H1"/>
    </sheetView>
  </sheetViews>
  <sheetFormatPr defaultRowHeight="12.75" x14ac:dyDescent="0.2"/>
  <cols>
    <col min="1" max="1" width="5.85546875" bestFit="1" customWidth="1"/>
    <col min="2" max="2" width="19.28515625" bestFit="1" customWidth="1"/>
    <col min="3" max="3" width="50.85546875" customWidth="1"/>
    <col min="4" max="4" width="10.7109375" bestFit="1" customWidth="1"/>
    <col min="5" max="5" width="9.42578125" bestFit="1" customWidth="1"/>
    <col min="6" max="6" width="10.140625" bestFit="1" customWidth="1"/>
    <col min="7" max="7" width="14" bestFit="1" customWidth="1"/>
  </cols>
  <sheetData>
    <row r="1" spans="1:9" ht="15" x14ac:dyDescent="0.2">
      <c r="A1" s="147" t="s">
        <v>0</v>
      </c>
      <c r="B1" s="147"/>
      <c r="C1" s="147"/>
      <c r="D1" s="147"/>
      <c r="E1" s="147"/>
      <c r="F1" s="147"/>
      <c r="G1" s="147"/>
      <c r="H1" s="147"/>
      <c r="I1" s="1" t="s">
        <v>616</v>
      </c>
    </row>
    <row r="2" spans="1:9" ht="15" x14ac:dyDescent="0.2">
      <c r="A2" s="147" t="s">
        <v>132</v>
      </c>
      <c r="B2" s="147"/>
      <c r="C2" s="147"/>
      <c r="D2" s="147"/>
      <c r="E2" s="147"/>
      <c r="F2" s="147"/>
      <c r="G2" s="147"/>
      <c r="H2" s="147"/>
    </row>
    <row r="3" spans="1:9" ht="15" x14ac:dyDescent="0.2">
      <c r="A3" s="147" t="s">
        <v>778</v>
      </c>
      <c r="B3" s="147"/>
      <c r="C3" s="147"/>
      <c r="D3" s="147"/>
      <c r="E3" s="147"/>
      <c r="F3" s="147"/>
      <c r="G3" s="147"/>
      <c r="H3" s="147"/>
    </row>
    <row r="4" spans="1:9" s="14" customFormat="1" ht="30" x14ac:dyDescent="0.2">
      <c r="A4" s="12" t="s">
        <v>2</v>
      </c>
      <c r="B4" s="12" t="s">
        <v>3</v>
      </c>
      <c r="C4" s="12" t="s">
        <v>4</v>
      </c>
      <c r="D4" s="12" t="s">
        <v>5</v>
      </c>
      <c r="E4" s="12" t="s">
        <v>6</v>
      </c>
      <c r="F4" s="12" t="s">
        <v>7</v>
      </c>
      <c r="G4" s="12" t="s">
        <v>8</v>
      </c>
      <c r="H4" s="13" t="s">
        <v>615</v>
      </c>
    </row>
    <row r="5" spans="1:9" x14ac:dyDescent="0.2">
      <c r="A5" s="15"/>
      <c r="B5" s="15"/>
      <c r="C5" s="16" t="s">
        <v>9</v>
      </c>
      <c r="D5" s="15"/>
      <c r="E5" s="15"/>
      <c r="F5" s="15"/>
      <c r="G5" s="15"/>
      <c r="H5" s="17" t="s">
        <v>12</v>
      </c>
    </row>
    <row r="6" spans="1:9" x14ac:dyDescent="0.2">
      <c r="A6" s="15"/>
      <c r="B6" s="15"/>
      <c r="C6" s="16" t="s">
        <v>10</v>
      </c>
      <c r="D6" s="15"/>
      <c r="E6" s="15"/>
      <c r="F6" s="15"/>
      <c r="G6" s="15"/>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x14ac:dyDescent="0.2">
      <c r="A28" s="25">
        <v>1</v>
      </c>
      <c r="B28" s="26" t="s">
        <v>49</v>
      </c>
      <c r="C28" s="26" t="s">
        <v>50</v>
      </c>
      <c r="D28" s="26" t="s">
        <v>28</v>
      </c>
      <c r="E28" s="27">
        <v>300</v>
      </c>
      <c r="F28" s="28">
        <v>3056.7750000000001</v>
      </c>
      <c r="G28" s="29">
        <v>7.5718750000000001E-2</v>
      </c>
      <c r="H28" s="17">
        <v>6.4249999999999998</v>
      </c>
    </row>
    <row r="29" spans="1:8" x14ac:dyDescent="0.2">
      <c r="A29" s="25">
        <v>2</v>
      </c>
      <c r="B29" s="26" t="s">
        <v>133</v>
      </c>
      <c r="C29" s="26" t="s">
        <v>134</v>
      </c>
      <c r="D29" s="26" t="s">
        <v>28</v>
      </c>
      <c r="E29" s="27">
        <v>2500</v>
      </c>
      <c r="F29" s="28">
        <v>2546.89</v>
      </c>
      <c r="G29" s="29">
        <v>6.3088489999999997E-2</v>
      </c>
      <c r="H29" s="17">
        <v>6.8418000000000001</v>
      </c>
    </row>
    <row r="30" spans="1:8" x14ac:dyDescent="0.2">
      <c r="A30" s="25">
        <v>3</v>
      </c>
      <c r="B30" s="26" t="s">
        <v>135</v>
      </c>
      <c r="C30" s="26" t="s">
        <v>136</v>
      </c>
      <c r="D30" s="26" t="s">
        <v>28</v>
      </c>
      <c r="E30" s="27">
        <v>250</v>
      </c>
      <c r="F30" s="28">
        <v>2546.6224999999999</v>
      </c>
      <c r="G30" s="29">
        <v>6.3081869999999998E-2</v>
      </c>
      <c r="H30" s="17">
        <v>6.66</v>
      </c>
    </row>
    <row r="31" spans="1:8" ht="25.5" x14ac:dyDescent="0.2">
      <c r="A31" s="25">
        <v>4</v>
      </c>
      <c r="B31" s="26" t="s">
        <v>78</v>
      </c>
      <c r="C31" s="26" t="s">
        <v>79</v>
      </c>
      <c r="D31" s="26" t="s">
        <v>23</v>
      </c>
      <c r="E31" s="27">
        <v>2500</v>
      </c>
      <c r="F31" s="28">
        <v>2539.605</v>
      </c>
      <c r="G31" s="29">
        <v>6.2908039999999998E-2</v>
      </c>
      <c r="H31" s="17">
        <v>6.8</v>
      </c>
    </row>
    <row r="32" spans="1:8" ht="25.5" x14ac:dyDescent="0.2">
      <c r="A32" s="25">
        <v>5</v>
      </c>
      <c r="B32" s="26" t="s">
        <v>137</v>
      </c>
      <c r="C32" s="26" t="s">
        <v>138</v>
      </c>
      <c r="D32" s="26" t="s">
        <v>28</v>
      </c>
      <c r="E32" s="27">
        <v>2500</v>
      </c>
      <c r="F32" s="28">
        <v>2489.6750000000002</v>
      </c>
      <c r="G32" s="29">
        <v>6.167123E-2</v>
      </c>
      <c r="H32" s="17">
        <v>6.97</v>
      </c>
    </row>
    <row r="33" spans="1:8" x14ac:dyDescent="0.2">
      <c r="A33" s="25">
        <v>6</v>
      </c>
      <c r="B33" s="26" t="s">
        <v>139</v>
      </c>
      <c r="C33" s="26" t="s">
        <v>140</v>
      </c>
      <c r="D33" s="26" t="s">
        <v>23</v>
      </c>
      <c r="E33" s="27">
        <v>2000</v>
      </c>
      <c r="F33" s="28">
        <v>2030.86</v>
      </c>
      <c r="G33" s="29">
        <v>5.030602E-2</v>
      </c>
      <c r="H33" s="17">
        <v>6.5774999999999997</v>
      </c>
    </row>
    <row r="34" spans="1:8" ht="25.5" x14ac:dyDescent="0.2">
      <c r="A34" s="25">
        <v>7</v>
      </c>
      <c r="B34" s="26" t="s">
        <v>33</v>
      </c>
      <c r="C34" s="26" t="s">
        <v>34</v>
      </c>
      <c r="D34" s="26" t="s">
        <v>23</v>
      </c>
      <c r="E34" s="27">
        <v>1500</v>
      </c>
      <c r="F34" s="28">
        <v>1537.2660000000001</v>
      </c>
      <c r="G34" s="29">
        <v>3.8079300000000003E-2</v>
      </c>
      <c r="H34" s="17">
        <v>6.7827000000000002</v>
      </c>
    </row>
    <row r="35" spans="1:8" x14ac:dyDescent="0.2">
      <c r="A35" s="25">
        <v>8</v>
      </c>
      <c r="B35" s="26" t="s">
        <v>141</v>
      </c>
      <c r="C35" s="26" t="s">
        <v>142</v>
      </c>
      <c r="D35" s="26" t="s">
        <v>28</v>
      </c>
      <c r="E35" s="27">
        <v>1500</v>
      </c>
      <c r="F35" s="28">
        <v>1531.5119999999999</v>
      </c>
      <c r="G35" s="29">
        <v>3.7936770000000002E-2</v>
      </c>
      <c r="H35" s="17">
        <v>6.49</v>
      </c>
    </row>
    <row r="36" spans="1:8" x14ac:dyDescent="0.2">
      <c r="A36" s="25">
        <v>9</v>
      </c>
      <c r="B36" s="26" t="s">
        <v>143</v>
      </c>
      <c r="C36" s="26" t="s">
        <v>144</v>
      </c>
      <c r="D36" s="26" t="s">
        <v>28</v>
      </c>
      <c r="E36" s="27">
        <v>1000</v>
      </c>
      <c r="F36" s="28">
        <v>1021.877</v>
      </c>
      <c r="G36" s="29">
        <v>2.5312709999999999E-2</v>
      </c>
      <c r="H36" s="17">
        <v>6.99</v>
      </c>
    </row>
    <row r="37" spans="1:8" ht="25.5" x14ac:dyDescent="0.2">
      <c r="A37" s="25">
        <v>10</v>
      </c>
      <c r="B37" s="26" t="s">
        <v>26</v>
      </c>
      <c r="C37" s="26" t="s">
        <v>27</v>
      </c>
      <c r="D37" s="26" t="s">
        <v>28</v>
      </c>
      <c r="E37" s="27">
        <v>1000</v>
      </c>
      <c r="F37" s="28">
        <v>1020.133</v>
      </c>
      <c r="G37" s="29">
        <v>2.5269509999999999E-2</v>
      </c>
      <c r="H37" s="17">
        <v>6.7374999999999998</v>
      </c>
    </row>
    <row r="38" spans="1:8" ht="25.5" x14ac:dyDescent="0.2">
      <c r="A38" s="25">
        <v>11</v>
      </c>
      <c r="B38" s="26" t="s">
        <v>145</v>
      </c>
      <c r="C38" s="26" t="s">
        <v>146</v>
      </c>
      <c r="D38" s="26" t="s">
        <v>28</v>
      </c>
      <c r="E38" s="27">
        <v>1000</v>
      </c>
      <c r="F38" s="28">
        <v>1018.526</v>
      </c>
      <c r="G38" s="29">
        <v>2.5229700000000001E-2</v>
      </c>
      <c r="H38" s="17">
        <v>6.64</v>
      </c>
    </row>
    <row r="39" spans="1:8" x14ac:dyDescent="0.2">
      <c r="A39" s="25">
        <v>12</v>
      </c>
      <c r="B39" s="26" t="s">
        <v>147</v>
      </c>
      <c r="C39" s="26" t="s">
        <v>148</v>
      </c>
      <c r="D39" s="26" t="s">
        <v>23</v>
      </c>
      <c r="E39" s="27">
        <v>1000</v>
      </c>
      <c r="F39" s="28">
        <v>1002.572</v>
      </c>
      <c r="G39" s="29">
        <v>2.4834510000000001E-2</v>
      </c>
      <c r="H39" s="17">
        <v>6.58</v>
      </c>
    </row>
    <row r="40" spans="1:8" x14ac:dyDescent="0.2">
      <c r="A40" s="25">
        <v>13</v>
      </c>
      <c r="B40" s="26" t="s">
        <v>57</v>
      </c>
      <c r="C40" s="26" t="s">
        <v>758</v>
      </c>
      <c r="D40" s="26" t="s">
        <v>28</v>
      </c>
      <c r="E40" s="27">
        <v>10</v>
      </c>
      <c r="F40" s="28">
        <v>1001.832</v>
      </c>
      <c r="G40" s="29">
        <v>2.481618E-2</v>
      </c>
      <c r="H40" s="17">
        <v>6.9031000000000002</v>
      </c>
    </row>
    <row r="41" spans="1:8" x14ac:dyDescent="0.2">
      <c r="A41" s="25">
        <v>14</v>
      </c>
      <c r="B41" s="26" t="s">
        <v>149</v>
      </c>
      <c r="C41" s="26" t="s">
        <v>150</v>
      </c>
      <c r="D41" s="26" t="s">
        <v>23</v>
      </c>
      <c r="E41" s="27">
        <v>1000</v>
      </c>
      <c r="F41" s="28">
        <v>999.22199999999998</v>
      </c>
      <c r="G41" s="29">
        <v>2.4751519999999999E-2</v>
      </c>
      <c r="H41" s="17">
        <v>7.12</v>
      </c>
    </row>
    <row r="42" spans="1:8" x14ac:dyDescent="0.2">
      <c r="A42" s="25">
        <v>15</v>
      </c>
      <c r="B42" s="26" t="s">
        <v>62</v>
      </c>
      <c r="C42" s="26" t="s">
        <v>63</v>
      </c>
      <c r="D42" s="26" t="s">
        <v>28</v>
      </c>
      <c r="E42" s="27">
        <v>1000</v>
      </c>
      <c r="F42" s="28">
        <v>997.43899999999996</v>
      </c>
      <c r="G42" s="29">
        <v>2.4707360000000001E-2</v>
      </c>
      <c r="H42" s="17">
        <v>6.7041000000000004</v>
      </c>
    </row>
    <row r="43" spans="1:8" x14ac:dyDescent="0.2">
      <c r="A43" s="25">
        <v>16</v>
      </c>
      <c r="B43" s="26" t="s">
        <v>58</v>
      </c>
      <c r="C43" s="26" t="s">
        <v>59</v>
      </c>
      <c r="D43" s="26" t="s">
        <v>28</v>
      </c>
      <c r="E43" s="27">
        <v>1000</v>
      </c>
      <c r="F43" s="28">
        <v>995.577</v>
      </c>
      <c r="G43" s="29">
        <v>2.4661229999999999E-2</v>
      </c>
      <c r="H43" s="17">
        <v>7</v>
      </c>
    </row>
    <row r="44" spans="1:8" x14ac:dyDescent="0.2">
      <c r="A44" s="25">
        <v>17</v>
      </c>
      <c r="B44" s="26" t="s">
        <v>45</v>
      </c>
      <c r="C44" s="26" t="s">
        <v>46</v>
      </c>
      <c r="D44" s="26" t="s">
        <v>28</v>
      </c>
      <c r="E44" s="27">
        <v>500</v>
      </c>
      <c r="F44" s="28">
        <v>512.57799999999997</v>
      </c>
      <c r="G44" s="29">
        <v>1.269697E-2</v>
      </c>
      <c r="H44" s="17">
        <v>6.7477</v>
      </c>
    </row>
    <row r="45" spans="1:8" x14ac:dyDescent="0.2">
      <c r="A45" s="25">
        <v>18</v>
      </c>
      <c r="B45" s="26" t="s">
        <v>151</v>
      </c>
      <c r="C45" s="26" t="s">
        <v>152</v>
      </c>
      <c r="D45" s="26" t="s">
        <v>23</v>
      </c>
      <c r="E45" s="27">
        <v>500</v>
      </c>
      <c r="F45" s="28">
        <v>510.3605</v>
      </c>
      <c r="G45" s="29">
        <v>1.264204E-2</v>
      </c>
      <c r="H45" s="17">
        <v>6.7737999999999996</v>
      </c>
    </row>
    <row r="46" spans="1:8" x14ac:dyDescent="0.2">
      <c r="A46" s="25">
        <v>19</v>
      </c>
      <c r="B46" s="26" t="s">
        <v>51</v>
      </c>
      <c r="C46" s="26" t="s">
        <v>52</v>
      </c>
      <c r="D46" s="26" t="s">
        <v>23</v>
      </c>
      <c r="E46" s="27">
        <v>500</v>
      </c>
      <c r="F46" s="28">
        <v>507.12450000000001</v>
      </c>
      <c r="G46" s="29">
        <v>1.2561879999999999E-2</v>
      </c>
      <c r="H46" s="17">
        <v>7.21</v>
      </c>
    </row>
    <row r="47" spans="1:8" ht="25.5" x14ac:dyDescent="0.2">
      <c r="A47" s="25">
        <v>20</v>
      </c>
      <c r="B47" s="26" t="s">
        <v>153</v>
      </c>
      <c r="C47" s="26" t="s">
        <v>154</v>
      </c>
      <c r="D47" s="26" t="s">
        <v>28</v>
      </c>
      <c r="E47" s="27">
        <v>500</v>
      </c>
      <c r="F47" s="28">
        <v>507.0575</v>
      </c>
      <c r="G47" s="29">
        <v>1.256022E-2</v>
      </c>
      <c r="H47" s="17">
        <v>6.64</v>
      </c>
    </row>
    <row r="48" spans="1:8" x14ac:dyDescent="0.2">
      <c r="A48" s="25">
        <v>21</v>
      </c>
      <c r="B48" s="26" t="s">
        <v>68</v>
      </c>
      <c r="C48" s="26" t="s">
        <v>69</v>
      </c>
      <c r="D48" s="26" t="s">
        <v>23</v>
      </c>
      <c r="E48" s="27">
        <v>500</v>
      </c>
      <c r="F48" s="28">
        <v>506.72550000000001</v>
      </c>
      <c r="G48" s="29">
        <v>1.2551990000000001E-2</v>
      </c>
      <c r="H48" s="17">
        <v>7.16</v>
      </c>
    </row>
    <row r="49" spans="1:8" ht="25.5" x14ac:dyDescent="0.2">
      <c r="A49" s="25">
        <v>22</v>
      </c>
      <c r="B49" s="26" t="s">
        <v>155</v>
      </c>
      <c r="C49" s="26" t="s">
        <v>156</v>
      </c>
      <c r="D49" s="26" t="s">
        <v>28</v>
      </c>
      <c r="E49" s="27">
        <v>500</v>
      </c>
      <c r="F49" s="28">
        <v>505.65750000000003</v>
      </c>
      <c r="G49" s="29">
        <v>1.252554E-2</v>
      </c>
      <c r="H49" s="17">
        <v>6.5549999999999997</v>
      </c>
    </row>
    <row r="50" spans="1:8" x14ac:dyDescent="0.2">
      <c r="A50" s="25">
        <v>23</v>
      </c>
      <c r="B50" s="26" t="s">
        <v>53</v>
      </c>
      <c r="C50" s="26" t="s">
        <v>54</v>
      </c>
      <c r="D50" s="26" t="s">
        <v>23</v>
      </c>
      <c r="E50" s="27">
        <v>500</v>
      </c>
      <c r="F50" s="28">
        <v>502.6345</v>
      </c>
      <c r="G50" s="29">
        <v>1.2450660000000001E-2</v>
      </c>
      <c r="H50" s="17">
        <v>6.5475000000000003</v>
      </c>
    </row>
    <row r="51" spans="1:8" x14ac:dyDescent="0.2">
      <c r="A51" s="25">
        <v>24</v>
      </c>
      <c r="B51" s="26" t="s">
        <v>55</v>
      </c>
      <c r="C51" s="26" t="s">
        <v>56</v>
      </c>
      <c r="D51" s="26" t="s">
        <v>23</v>
      </c>
      <c r="E51" s="27">
        <v>500</v>
      </c>
      <c r="F51" s="28">
        <v>502.46100000000001</v>
      </c>
      <c r="G51" s="29">
        <v>1.244636E-2</v>
      </c>
      <c r="H51" s="17">
        <v>7.1150000000000002</v>
      </c>
    </row>
    <row r="52" spans="1:8" x14ac:dyDescent="0.2">
      <c r="A52" s="25">
        <v>25</v>
      </c>
      <c r="B52" s="26" t="s">
        <v>70</v>
      </c>
      <c r="C52" s="26" t="s">
        <v>71</v>
      </c>
      <c r="D52" s="26" t="s">
        <v>23</v>
      </c>
      <c r="E52" s="27">
        <v>500</v>
      </c>
      <c r="F52" s="28">
        <v>495.197</v>
      </c>
      <c r="G52" s="29">
        <v>1.226642E-2</v>
      </c>
      <c r="H52" s="17">
        <v>6.8212000000000002</v>
      </c>
    </row>
    <row r="53" spans="1:8" x14ac:dyDescent="0.2">
      <c r="A53" s="25">
        <v>26</v>
      </c>
      <c r="B53" s="26" t="s">
        <v>76</v>
      </c>
      <c r="C53" s="26" t="s">
        <v>77</v>
      </c>
      <c r="D53" s="26" t="s">
        <v>28</v>
      </c>
      <c r="E53" s="27">
        <v>400</v>
      </c>
      <c r="F53" s="28">
        <v>398.83440000000002</v>
      </c>
      <c r="G53" s="29">
        <v>9.8794499999999997E-3</v>
      </c>
      <c r="H53" s="17">
        <v>6.66</v>
      </c>
    </row>
    <row r="54" spans="1:8" x14ac:dyDescent="0.2">
      <c r="A54" s="18"/>
      <c r="B54" s="18"/>
      <c r="C54" s="19" t="s">
        <v>11</v>
      </c>
      <c r="D54" s="18"/>
      <c r="E54" s="18" t="s">
        <v>12</v>
      </c>
      <c r="F54" s="24">
        <v>31285.013900000002</v>
      </c>
      <c r="G54" s="21">
        <v>0.77495471999999999</v>
      </c>
      <c r="H54" s="17" t="s">
        <v>12</v>
      </c>
    </row>
    <row r="55" spans="1:8" x14ac:dyDescent="0.2">
      <c r="A55" s="18"/>
      <c r="B55" s="18"/>
      <c r="C55" s="22"/>
      <c r="D55" s="18"/>
      <c r="E55" s="18"/>
      <c r="F55" s="23"/>
      <c r="G55" s="23"/>
      <c r="H55" s="17" t="s">
        <v>12</v>
      </c>
    </row>
    <row r="56" spans="1:8" x14ac:dyDescent="0.2">
      <c r="A56" s="18"/>
      <c r="B56" s="18"/>
      <c r="C56" s="19" t="s">
        <v>80</v>
      </c>
      <c r="D56" s="18"/>
      <c r="E56" s="18"/>
      <c r="F56" s="18"/>
      <c r="G56" s="18"/>
      <c r="H56" s="17" t="s">
        <v>12</v>
      </c>
    </row>
    <row r="57" spans="1:8" x14ac:dyDescent="0.2">
      <c r="A57" s="18"/>
      <c r="B57" s="18"/>
      <c r="C57" s="19" t="s">
        <v>11</v>
      </c>
      <c r="D57" s="18"/>
      <c r="E57" s="18" t="s">
        <v>12</v>
      </c>
      <c r="F57" s="20" t="s">
        <v>13</v>
      </c>
      <c r="G57" s="21">
        <v>0</v>
      </c>
      <c r="H57" s="17" t="s">
        <v>12</v>
      </c>
    </row>
    <row r="58" spans="1:8" x14ac:dyDescent="0.2">
      <c r="A58" s="18"/>
      <c r="B58" s="18"/>
      <c r="C58" s="22"/>
      <c r="D58" s="18"/>
      <c r="E58" s="18"/>
      <c r="F58" s="23"/>
      <c r="G58" s="23"/>
      <c r="H58" s="17" t="s">
        <v>12</v>
      </c>
    </row>
    <row r="59" spans="1:8" x14ac:dyDescent="0.2">
      <c r="A59" s="18"/>
      <c r="B59" s="18"/>
      <c r="C59" s="19" t="s">
        <v>81</v>
      </c>
      <c r="D59" s="18"/>
      <c r="E59" s="18"/>
      <c r="F59" s="18"/>
      <c r="G59" s="18"/>
      <c r="H59" s="17" t="s">
        <v>12</v>
      </c>
    </row>
    <row r="60" spans="1:8" x14ac:dyDescent="0.2">
      <c r="A60" s="25">
        <v>1</v>
      </c>
      <c r="B60" s="26" t="s">
        <v>87</v>
      </c>
      <c r="C60" s="26" t="s">
        <v>88</v>
      </c>
      <c r="D60" s="26" t="s">
        <v>84</v>
      </c>
      <c r="E60" s="27">
        <v>2000000</v>
      </c>
      <c r="F60" s="28">
        <v>2027.15</v>
      </c>
      <c r="G60" s="29">
        <v>5.0214120000000001E-2</v>
      </c>
      <c r="H60" s="17">
        <v>6.694</v>
      </c>
    </row>
    <row r="61" spans="1:8" x14ac:dyDescent="0.2">
      <c r="A61" s="25">
        <v>2</v>
      </c>
      <c r="B61" s="26" t="s">
        <v>82</v>
      </c>
      <c r="C61" s="26" t="s">
        <v>83</v>
      </c>
      <c r="D61" s="26" t="s">
        <v>84</v>
      </c>
      <c r="E61" s="27">
        <v>1100000</v>
      </c>
      <c r="F61" s="28">
        <v>1084.3624</v>
      </c>
      <c r="G61" s="29">
        <v>2.6860519999999999E-2</v>
      </c>
      <c r="H61" s="17">
        <v>6.6395999999999997</v>
      </c>
    </row>
    <row r="62" spans="1:8" x14ac:dyDescent="0.2">
      <c r="A62" s="25">
        <v>3</v>
      </c>
      <c r="B62" s="26" t="s">
        <v>85</v>
      </c>
      <c r="C62" s="26" t="s">
        <v>86</v>
      </c>
      <c r="D62" s="26" t="s">
        <v>84</v>
      </c>
      <c r="E62" s="27">
        <v>1100000</v>
      </c>
      <c r="F62" s="28">
        <v>1078.462</v>
      </c>
      <c r="G62" s="29">
        <v>2.6714359999999999E-2</v>
      </c>
      <c r="H62" s="17">
        <v>7.0114999999999998</v>
      </c>
    </row>
    <row r="63" spans="1:8" x14ac:dyDescent="0.2">
      <c r="A63" s="25">
        <v>4</v>
      </c>
      <c r="B63" s="26" t="s">
        <v>89</v>
      </c>
      <c r="C63" s="26" t="s">
        <v>90</v>
      </c>
      <c r="D63" s="26" t="s">
        <v>84</v>
      </c>
      <c r="E63" s="27">
        <v>1000000</v>
      </c>
      <c r="F63" s="28">
        <v>1047.1389999999999</v>
      </c>
      <c r="G63" s="29">
        <v>2.5938470000000002E-2</v>
      </c>
      <c r="H63" s="17">
        <v>6.3106999999999998</v>
      </c>
    </row>
    <row r="64" spans="1:8" x14ac:dyDescent="0.2">
      <c r="A64" s="25">
        <v>5</v>
      </c>
      <c r="B64" s="26" t="s">
        <v>91</v>
      </c>
      <c r="C64" s="26" t="s">
        <v>92</v>
      </c>
      <c r="D64" s="26" t="s">
        <v>84</v>
      </c>
      <c r="E64" s="27">
        <v>500000</v>
      </c>
      <c r="F64" s="28">
        <v>520.18449999999996</v>
      </c>
      <c r="G64" s="29">
        <v>1.288538E-2</v>
      </c>
      <c r="H64" s="17">
        <v>7.2782</v>
      </c>
    </row>
    <row r="65" spans="1:8" x14ac:dyDescent="0.2">
      <c r="A65" s="25">
        <v>6</v>
      </c>
      <c r="B65" s="26" t="s">
        <v>157</v>
      </c>
      <c r="C65" s="26" t="s">
        <v>158</v>
      </c>
      <c r="D65" s="26" t="s">
        <v>84</v>
      </c>
      <c r="E65" s="27">
        <v>500000</v>
      </c>
      <c r="F65" s="28">
        <v>514.75850000000003</v>
      </c>
      <c r="G65" s="29">
        <v>1.275098E-2</v>
      </c>
      <c r="H65" s="17">
        <v>7.0080999999999998</v>
      </c>
    </row>
    <row r="66" spans="1:8" x14ac:dyDescent="0.2">
      <c r="A66" s="25">
        <v>7</v>
      </c>
      <c r="B66" s="26" t="s">
        <v>101</v>
      </c>
      <c r="C66" s="26" t="s">
        <v>102</v>
      </c>
      <c r="D66" s="26" t="s">
        <v>84</v>
      </c>
      <c r="E66" s="27">
        <v>500000</v>
      </c>
      <c r="F66" s="28">
        <v>501.03649999999999</v>
      </c>
      <c r="G66" s="29">
        <v>1.241107E-2</v>
      </c>
      <c r="H66" s="17">
        <v>7.3521000000000001</v>
      </c>
    </row>
    <row r="67" spans="1:8" x14ac:dyDescent="0.2">
      <c r="A67" s="25">
        <v>8</v>
      </c>
      <c r="B67" s="26" t="s">
        <v>95</v>
      </c>
      <c r="C67" s="26" t="s">
        <v>96</v>
      </c>
      <c r="D67" s="26" t="s">
        <v>84</v>
      </c>
      <c r="E67" s="27">
        <v>100000</v>
      </c>
      <c r="F67" s="28">
        <v>99.199200000000005</v>
      </c>
      <c r="G67" s="29">
        <v>2.4572399999999999E-3</v>
      </c>
      <c r="H67" s="17">
        <v>6.53</v>
      </c>
    </row>
    <row r="68" spans="1:8" x14ac:dyDescent="0.2">
      <c r="A68" s="18"/>
      <c r="B68" s="18"/>
      <c r="C68" s="19" t="s">
        <v>11</v>
      </c>
      <c r="D68" s="18"/>
      <c r="E68" s="18" t="s">
        <v>12</v>
      </c>
      <c r="F68" s="24">
        <v>6872.2920999999997</v>
      </c>
      <c r="G68" s="21">
        <v>0.17023214</v>
      </c>
      <c r="H68" s="17" t="s">
        <v>12</v>
      </c>
    </row>
    <row r="69" spans="1:8" x14ac:dyDescent="0.2">
      <c r="A69" s="18"/>
      <c r="B69" s="18"/>
      <c r="C69" s="22"/>
      <c r="D69" s="18"/>
      <c r="E69" s="18"/>
      <c r="F69" s="23"/>
      <c r="G69" s="23"/>
      <c r="H69" s="17" t="s">
        <v>12</v>
      </c>
    </row>
    <row r="70" spans="1:8" x14ac:dyDescent="0.2">
      <c r="A70" s="18"/>
      <c r="B70" s="18"/>
      <c r="C70" s="19" t="s">
        <v>103</v>
      </c>
      <c r="D70" s="18"/>
      <c r="E70" s="18"/>
      <c r="F70" s="23"/>
      <c r="G70" s="23"/>
      <c r="H70" s="17" t="s">
        <v>12</v>
      </c>
    </row>
    <row r="71" spans="1:8" x14ac:dyDescent="0.2">
      <c r="A71" s="18"/>
      <c r="B71" s="18"/>
      <c r="C71" s="19" t="s">
        <v>11</v>
      </c>
      <c r="D71" s="18"/>
      <c r="E71" s="18" t="s">
        <v>12</v>
      </c>
      <c r="F71" s="20" t="s">
        <v>13</v>
      </c>
      <c r="G71" s="21">
        <v>0</v>
      </c>
      <c r="H71" s="17" t="s">
        <v>12</v>
      </c>
    </row>
    <row r="72" spans="1:8" x14ac:dyDescent="0.2">
      <c r="A72" s="18"/>
      <c r="B72" s="18"/>
      <c r="C72" s="22"/>
      <c r="D72" s="18"/>
      <c r="E72" s="18"/>
      <c r="F72" s="23"/>
      <c r="G72" s="23"/>
      <c r="H72" s="17" t="s">
        <v>12</v>
      </c>
    </row>
    <row r="73" spans="1:8" x14ac:dyDescent="0.2">
      <c r="A73" s="18"/>
      <c r="B73" s="18"/>
      <c r="C73" s="19" t="s">
        <v>104</v>
      </c>
      <c r="D73" s="18"/>
      <c r="E73" s="18"/>
      <c r="F73" s="24">
        <v>38157.305999999997</v>
      </c>
      <c r="G73" s="21">
        <v>0.94518685999999996</v>
      </c>
      <c r="H73" s="17" t="s">
        <v>12</v>
      </c>
    </row>
    <row r="74" spans="1:8" x14ac:dyDescent="0.2">
      <c r="A74" s="18"/>
      <c r="B74" s="18"/>
      <c r="C74" s="22"/>
      <c r="D74" s="18"/>
      <c r="E74" s="18"/>
      <c r="F74" s="23"/>
      <c r="G74" s="23"/>
      <c r="H74" s="17" t="s">
        <v>12</v>
      </c>
    </row>
    <row r="75" spans="1:8" x14ac:dyDescent="0.2">
      <c r="A75" s="18"/>
      <c r="B75" s="18"/>
      <c r="C75" s="19" t="s">
        <v>105</v>
      </c>
      <c r="D75" s="18"/>
      <c r="E75" s="18"/>
      <c r="F75" s="23"/>
      <c r="G75" s="23"/>
      <c r="H75" s="17" t="s">
        <v>12</v>
      </c>
    </row>
    <row r="76" spans="1:8" x14ac:dyDescent="0.2">
      <c r="A76" s="18"/>
      <c r="B76" s="18"/>
      <c r="C76" s="19" t="s">
        <v>106</v>
      </c>
      <c r="D76" s="18"/>
      <c r="E76" s="18"/>
      <c r="F76" s="23"/>
      <c r="G76" s="23"/>
      <c r="H76" s="17" t="s">
        <v>12</v>
      </c>
    </row>
    <row r="77" spans="1:8" x14ac:dyDescent="0.2">
      <c r="A77" s="25">
        <v>1</v>
      </c>
      <c r="B77" s="26" t="s">
        <v>159</v>
      </c>
      <c r="C77" s="26" t="s">
        <v>160</v>
      </c>
      <c r="D77" s="26" t="s">
        <v>161</v>
      </c>
      <c r="E77" s="27">
        <v>100</v>
      </c>
      <c r="F77" s="28">
        <v>488.72149999999999</v>
      </c>
      <c r="G77" s="29">
        <v>1.210602E-2</v>
      </c>
      <c r="H77" s="17">
        <v>6.06</v>
      </c>
    </row>
    <row r="78" spans="1:8" x14ac:dyDescent="0.2">
      <c r="A78" s="18"/>
      <c r="B78" s="18"/>
      <c r="C78" s="19" t="s">
        <v>11</v>
      </c>
      <c r="D78" s="18"/>
      <c r="E78" s="18" t="s">
        <v>12</v>
      </c>
      <c r="F78" s="24">
        <v>488.72149999999999</v>
      </c>
      <c r="G78" s="21">
        <v>1.210602E-2</v>
      </c>
      <c r="H78" s="17" t="s">
        <v>12</v>
      </c>
    </row>
    <row r="79" spans="1:8" x14ac:dyDescent="0.2">
      <c r="A79" s="18"/>
      <c r="B79" s="18"/>
      <c r="C79" s="22"/>
      <c r="D79" s="18"/>
      <c r="E79" s="18"/>
      <c r="F79" s="23"/>
      <c r="G79" s="23"/>
      <c r="H79" s="17" t="s">
        <v>12</v>
      </c>
    </row>
    <row r="80" spans="1:8" x14ac:dyDescent="0.2">
      <c r="A80" s="18"/>
      <c r="B80" s="18"/>
      <c r="C80" s="19" t="s">
        <v>107</v>
      </c>
      <c r="D80" s="18"/>
      <c r="E80" s="18"/>
      <c r="F80" s="23"/>
      <c r="G80" s="23"/>
      <c r="H80" s="17" t="s">
        <v>12</v>
      </c>
    </row>
    <row r="81" spans="1:16" x14ac:dyDescent="0.2">
      <c r="A81" s="18"/>
      <c r="B81" s="18"/>
      <c r="C81" s="19" t="s">
        <v>11</v>
      </c>
      <c r="D81" s="18"/>
      <c r="E81" s="18" t="s">
        <v>12</v>
      </c>
      <c r="F81" s="20" t="s">
        <v>13</v>
      </c>
      <c r="G81" s="21">
        <v>0</v>
      </c>
      <c r="H81" s="17" t="s">
        <v>12</v>
      </c>
    </row>
    <row r="82" spans="1:16" x14ac:dyDescent="0.2">
      <c r="A82" s="18"/>
      <c r="B82" s="18"/>
      <c r="C82" s="22"/>
      <c r="D82" s="18"/>
      <c r="E82" s="18"/>
      <c r="F82" s="23"/>
      <c r="G82" s="23"/>
      <c r="H82" s="17" t="s">
        <v>12</v>
      </c>
    </row>
    <row r="83" spans="1:16" x14ac:dyDescent="0.2">
      <c r="A83" s="18"/>
      <c r="B83" s="18"/>
      <c r="C83" s="19" t="s">
        <v>108</v>
      </c>
      <c r="D83" s="18"/>
      <c r="E83" s="18"/>
      <c r="F83" s="23"/>
      <c r="G83" s="23"/>
      <c r="H83" s="17" t="s">
        <v>12</v>
      </c>
    </row>
    <row r="84" spans="1:16" x14ac:dyDescent="0.2">
      <c r="A84" s="18"/>
      <c r="B84" s="18"/>
      <c r="C84" s="19" t="s">
        <v>11</v>
      </c>
      <c r="D84" s="18"/>
      <c r="E84" s="18" t="s">
        <v>12</v>
      </c>
      <c r="F84" s="20" t="s">
        <v>13</v>
      </c>
      <c r="G84" s="21">
        <v>0</v>
      </c>
      <c r="H84" s="17" t="s">
        <v>12</v>
      </c>
    </row>
    <row r="85" spans="1:16" x14ac:dyDescent="0.2">
      <c r="A85" s="18"/>
      <c r="B85" s="18"/>
      <c r="C85" s="22"/>
      <c r="D85" s="18"/>
      <c r="E85" s="18"/>
      <c r="F85" s="23"/>
      <c r="G85" s="23"/>
      <c r="H85" s="17" t="s">
        <v>12</v>
      </c>
    </row>
    <row r="86" spans="1:16" x14ac:dyDescent="0.2">
      <c r="A86" s="18"/>
      <c r="B86" s="18"/>
      <c r="C86" s="19" t="s">
        <v>109</v>
      </c>
      <c r="D86" s="18"/>
      <c r="E86" s="18"/>
      <c r="F86" s="23"/>
      <c r="G86" s="23"/>
      <c r="H86" s="17" t="s">
        <v>12</v>
      </c>
    </row>
    <row r="87" spans="1:16" x14ac:dyDescent="0.2">
      <c r="A87" s="25">
        <v>1</v>
      </c>
      <c r="B87" s="26"/>
      <c r="C87" s="26" t="s">
        <v>110</v>
      </c>
      <c r="D87" s="26"/>
      <c r="E87" s="30"/>
      <c r="F87" s="28">
        <v>308.39121029900002</v>
      </c>
      <c r="G87" s="29">
        <v>7.6391000000000002E-3</v>
      </c>
      <c r="H87" s="17">
        <v>5.57</v>
      </c>
    </row>
    <row r="88" spans="1:16" x14ac:dyDescent="0.2">
      <c r="A88" s="18"/>
      <c r="B88" s="18"/>
      <c r="C88" s="19" t="s">
        <v>11</v>
      </c>
      <c r="D88" s="18"/>
      <c r="E88" s="18" t="s">
        <v>12</v>
      </c>
      <c r="F88" s="24">
        <v>308.39121029900002</v>
      </c>
      <c r="G88" s="21">
        <v>7.6391000000000002E-3</v>
      </c>
      <c r="H88" s="17" t="s">
        <v>12</v>
      </c>
    </row>
    <row r="89" spans="1:16" x14ac:dyDescent="0.2">
      <c r="A89" s="18"/>
      <c r="B89" s="18"/>
      <c r="C89" s="22"/>
      <c r="D89" s="18"/>
      <c r="E89" s="18"/>
      <c r="F89" s="23"/>
      <c r="G89" s="23"/>
      <c r="H89" s="17" t="s">
        <v>12</v>
      </c>
    </row>
    <row r="90" spans="1:16" x14ac:dyDescent="0.2">
      <c r="A90" s="18"/>
      <c r="B90" s="18"/>
      <c r="C90" s="19" t="s">
        <v>111</v>
      </c>
      <c r="D90" s="18"/>
      <c r="E90" s="18"/>
      <c r="F90" s="24">
        <v>797.11271029900001</v>
      </c>
      <c r="G90" s="21">
        <v>1.9745120000000001E-2</v>
      </c>
      <c r="H90" s="17" t="s">
        <v>12</v>
      </c>
    </row>
    <row r="91" spans="1:16" x14ac:dyDescent="0.2">
      <c r="A91" s="18"/>
      <c r="B91" s="18"/>
      <c r="C91" s="23"/>
      <c r="D91" s="18"/>
      <c r="E91" s="18"/>
      <c r="F91" s="18"/>
      <c r="G91" s="18"/>
      <c r="H91" s="17" t="s">
        <v>12</v>
      </c>
    </row>
    <row r="92" spans="1:16" x14ac:dyDescent="0.2">
      <c r="A92" s="18"/>
      <c r="B92" s="18"/>
      <c r="C92" s="19" t="s">
        <v>112</v>
      </c>
      <c r="D92" s="18"/>
      <c r="E92" s="18"/>
      <c r="F92" s="18"/>
      <c r="G92" s="18"/>
      <c r="H92" s="17" t="s">
        <v>12</v>
      </c>
    </row>
    <row r="93" spans="1:16" x14ac:dyDescent="0.2">
      <c r="A93" s="18"/>
      <c r="B93" s="18"/>
      <c r="C93" s="19" t="s">
        <v>113</v>
      </c>
      <c r="D93" s="18"/>
      <c r="E93" s="18"/>
      <c r="F93" s="18"/>
      <c r="G93" s="18"/>
      <c r="H93" s="17" t="s">
        <v>12</v>
      </c>
    </row>
    <row r="94" spans="1:16" x14ac:dyDescent="0.2">
      <c r="A94" s="18"/>
      <c r="B94" s="18"/>
      <c r="C94" s="19" t="s">
        <v>11</v>
      </c>
      <c r="D94" s="18"/>
      <c r="E94" s="18" t="s">
        <v>12</v>
      </c>
      <c r="F94" s="20" t="s">
        <v>13</v>
      </c>
      <c r="G94" s="21">
        <v>0</v>
      </c>
      <c r="H94" s="17" t="s">
        <v>12</v>
      </c>
    </row>
    <row r="95" spans="1:16" x14ac:dyDescent="0.2">
      <c r="A95" s="15"/>
      <c r="B95" s="15"/>
      <c r="C95" s="66"/>
      <c r="D95" s="15"/>
      <c r="E95" s="15"/>
      <c r="F95" s="38"/>
      <c r="G95" s="38"/>
      <c r="H95" s="17" t="s">
        <v>12</v>
      </c>
    </row>
    <row r="96" spans="1:16" x14ac:dyDescent="0.2">
      <c r="A96" s="15"/>
      <c r="B96" s="15"/>
      <c r="C96" s="16" t="s">
        <v>617</v>
      </c>
      <c r="D96" s="15"/>
      <c r="E96" s="15"/>
      <c r="F96" s="38"/>
      <c r="G96" s="38"/>
      <c r="H96" s="17" t="s">
        <v>12</v>
      </c>
      <c r="J96" s="54"/>
      <c r="K96" s="54"/>
      <c r="L96" s="54"/>
      <c r="M96" s="54"/>
      <c r="N96" s="67"/>
      <c r="O96" s="67"/>
      <c r="P96" s="67"/>
    </row>
    <row r="97" spans="1:8" x14ac:dyDescent="0.2">
      <c r="A97" s="68">
        <v>1</v>
      </c>
      <c r="B97" s="69" t="s">
        <v>114</v>
      </c>
      <c r="C97" s="69" t="s">
        <v>115</v>
      </c>
      <c r="D97" s="69"/>
      <c r="E97" s="70">
        <v>1167.5340000000001</v>
      </c>
      <c r="F97" s="71">
        <v>133.57589653400001</v>
      </c>
      <c r="G97" s="72">
        <v>3.3087799999999999E-3</v>
      </c>
      <c r="H97" s="17"/>
    </row>
    <row r="98" spans="1:8" x14ac:dyDescent="0.2">
      <c r="A98" s="15"/>
      <c r="B98" s="15"/>
      <c r="C98" s="16" t="s">
        <v>11</v>
      </c>
      <c r="D98" s="15"/>
      <c r="E98" s="15" t="s">
        <v>12</v>
      </c>
      <c r="F98" s="73">
        <f>SUM(F97)</f>
        <v>133.57589653400001</v>
      </c>
      <c r="G98" s="74">
        <f>SUM(G97)</f>
        <v>3.3087799999999999E-3</v>
      </c>
      <c r="H98" s="17" t="s">
        <v>12</v>
      </c>
    </row>
    <row r="99" spans="1:8" x14ac:dyDescent="0.2">
      <c r="A99" s="18"/>
      <c r="B99" s="18"/>
      <c r="C99" s="22"/>
      <c r="D99" s="18"/>
      <c r="E99" s="18"/>
      <c r="F99" s="23"/>
      <c r="G99" s="23"/>
      <c r="H99" s="17" t="s">
        <v>12</v>
      </c>
    </row>
    <row r="100" spans="1:8" x14ac:dyDescent="0.2">
      <c r="A100" s="18"/>
      <c r="B100" s="18"/>
      <c r="C100" s="19" t="s">
        <v>116</v>
      </c>
      <c r="D100" s="18"/>
      <c r="E100" s="18"/>
      <c r="F100" s="18"/>
      <c r="G100" s="18"/>
      <c r="H100" s="17" t="s">
        <v>12</v>
      </c>
    </row>
    <row r="101" spans="1:8" x14ac:dyDescent="0.2">
      <c r="A101" s="18"/>
      <c r="B101" s="18"/>
      <c r="C101" s="19" t="s">
        <v>117</v>
      </c>
      <c r="D101" s="18"/>
      <c r="E101" s="18"/>
      <c r="F101" s="18"/>
      <c r="G101" s="18"/>
      <c r="H101" s="17" t="s">
        <v>12</v>
      </c>
    </row>
    <row r="102" spans="1:8" x14ac:dyDescent="0.2">
      <c r="A102" s="18"/>
      <c r="B102" s="18"/>
      <c r="C102" s="19" t="s">
        <v>11</v>
      </c>
      <c r="D102" s="18"/>
      <c r="E102" s="18" t="s">
        <v>12</v>
      </c>
      <c r="F102" s="20" t="s">
        <v>13</v>
      </c>
      <c r="G102" s="21">
        <v>0</v>
      </c>
      <c r="H102" s="17" t="s">
        <v>12</v>
      </c>
    </row>
    <row r="103" spans="1:8" x14ac:dyDescent="0.2">
      <c r="A103" s="18"/>
      <c r="B103" s="18"/>
      <c r="C103" s="22"/>
      <c r="D103" s="18"/>
      <c r="E103" s="18"/>
      <c r="F103" s="23"/>
      <c r="G103" s="23"/>
      <c r="H103" s="17" t="s">
        <v>12</v>
      </c>
    </row>
    <row r="104" spans="1:8" x14ac:dyDescent="0.2">
      <c r="A104" s="18"/>
      <c r="B104" s="18"/>
      <c r="C104" s="19" t="s">
        <v>118</v>
      </c>
      <c r="D104" s="18"/>
      <c r="E104" s="18"/>
      <c r="F104" s="23"/>
      <c r="G104" s="23"/>
      <c r="H104" s="17" t="s">
        <v>12</v>
      </c>
    </row>
    <row r="105" spans="1:8" x14ac:dyDescent="0.2">
      <c r="A105" s="18"/>
      <c r="B105" s="18"/>
      <c r="C105" s="19" t="s">
        <v>11</v>
      </c>
      <c r="D105" s="18"/>
      <c r="E105" s="18" t="s">
        <v>12</v>
      </c>
      <c r="F105" s="20" t="s">
        <v>13</v>
      </c>
      <c r="G105" s="21">
        <v>0</v>
      </c>
      <c r="H105" s="17" t="s">
        <v>12</v>
      </c>
    </row>
    <row r="106" spans="1:8" x14ac:dyDescent="0.2">
      <c r="A106" s="18"/>
      <c r="B106" s="18"/>
      <c r="C106" s="22"/>
      <c r="D106" s="18"/>
      <c r="E106" s="18"/>
      <c r="F106" s="23"/>
      <c r="G106" s="23"/>
      <c r="H106" s="17" t="s">
        <v>12</v>
      </c>
    </row>
    <row r="107" spans="1:8" x14ac:dyDescent="0.2">
      <c r="A107" s="30"/>
      <c r="B107" s="26"/>
      <c r="C107" s="26" t="s">
        <v>119</v>
      </c>
      <c r="D107" s="26"/>
      <c r="E107" s="30"/>
      <c r="F107" s="28">
        <v>1282.12608699</v>
      </c>
      <c r="G107" s="29">
        <v>3.1759280000000001E-2</v>
      </c>
      <c r="H107" s="17" t="s">
        <v>12</v>
      </c>
    </row>
    <row r="108" spans="1:8" x14ac:dyDescent="0.2">
      <c r="A108" s="22"/>
      <c r="B108" s="22"/>
      <c r="C108" s="19" t="s">
        <v>120</v>
      </c>
      <c r="D108" s="23"/>
      <c r="E108" s="23"/>
      <c r="F108" s="24">
        <v>40370.120693823003</v>
      </c>
      <c r="G108" s="31">
        <v>1.00000004</v>
      </c>
      <c r="H108" s="17" t="s">
        <v>12</v>
      </c>
    </row>
    <row r="109" spans="1:8" x14ac:dyDescent="0.2">
      <c r="A109" s="32"/>
      <c r="B109" s="32"/>
      <c r="C109" s="32"/>
      <c r="D109" s="33"/>
      <c r="E109" s="33"/>
      <c r="F109" s="33"/>
      <c r="G109" s="33"/>
    </row>
    <row r="110" spans="1:8" x14ac:dyDescent="0.2">
      <c r="A110" s="34"/>
      <c r="B110" s="141" t="s">
        <v>618</v>
      </c>
      <c r="C110" s="141"/>
      <c r="D110" s="141"/>
      <c r="E110" s="141"/>
      <c r="F110" s="141"/>
      <c r="G110" s="141"/>
      <c r="H110" s="141"/>
    </row>
    <row r="111" spans="1:8" x14ac:dyDescent="0.2">
      <c r="A111" s="34"/>
      <c r="B111" s="141" t="s">
        <v>619</v>
      </c>
      <c r="C111" s="141"/>
      <c r="D111" s="141"/>
      <c r="E111" s="141"/>
      <c r="F111" s="141"/>
      <c r="G111" s="141"/>
      <c r="H111" s="141"/>
    </row>
    <row r="112" spans="1:8" x14ac:dyDescent="0.2">
      <c r="A112" s="34"/>
      <c r="B112" s="141" t="s">
        <v>620</v>
      </c>
      <c r="C112" s="141"/>
      <c r="D112" s="141"/>
      <c r="E112" s="141"/>
      <c r="F112" s="141"/>
      <c r="G112" s="141"/>
      <c r="H112" s="141"/>
    </row>
    <row r="113" spans="1:7" x14ac:dyDescent="0.2">
      <c r="A113" s="34"/>
      <c r="B113" s="34"/>
      <c r="C113" s="34"/>
      <c r="D113" s="36"/>
      <c r="E113" s="36"/>
      <c r="F113" s="36"/>
      <c r="G113" s="36"/>
    </row>
    <row r="114" spans="1:7" x14ac:dyDescent="0.2">
      <c r="A114" s="34"/>
      <c r="B114" s="142" t="s">
        <v>121</v>
      </c>
      <c r="C114" s="143"/>
      <c r="D114" s="144"/>
      <c r="E114" s="37"/>
      <c r="F114" s="36"/>
      <c r="G114" s="36"/>
    </row>
    <row r="115" spans="1:7" ht="27" customHeight="1" x14ac:dyDescent="0.2">
      <c r="A115" s="34"/>
      <c r="B115" s="145" t="s">
        <v>122</v>
      </c>
      <c r="C115" s="146"/>
      <c r="D115" s="16" t="s">
        <v>123</v>
      </c>
      <c r="E115" s="37"/>
      <c r="F115" s="36"/>
      <c r="G115" s="36"/>
    </row>
    <row r="116" spans="1:7" x14ac:dyDescent="0.2">
      <c r="A116" s="34"/>
      <c r="B116" s="145" t="s">
        <v>124</v>
      </c>
      <c r="C116" s="146"/>
      <c r="D116" s="16" t="s">
        <v>123</v>
      </c>
      <c r="E116" s="37"/>
      <c r="F116" s="36"/>
      <c r="G116" s="36"/>
    </row>
    <row r="117" spans="1:7" x14ac:dyDescent="0.2">
      <c r="A117" s="34"/>
      <c r="B117" s="145" t="s">
        <v>125</v>
      </c>
      <c r="C117" s="146"/>
      <c r="D117" s="38" t="s">
        <v>12</v>
      </c>
      <c r="E117" s="37"/>
      <c r="F117" s="36"/>
      <c r="G117" s="36"/>
    </row>
    <row r="118" spans="1:7" x14ac:dyDescent="0.2">
      <c r="A118" s="39"/>
      <c r="B118" s="40" t="s">
        <v>12</v>
      </c>
      <c r="C118" s="40" t="s">
        <v>621</v>
      </c>
      <c r="D118" s="40" t="s">
        <v>126</v>
      </c>
      <c r="E118" s="39"/>
      <c r="F118" s="39"/>
      <c r="G118" s="39"/>
    </row>
    <row r="119" spans="1:7" x14ac:dyDescent="0.2">
      <c r="A119" s="41"/>
      <c r="B119" s="42" t="s">
        <v>127</v>
      </c>
      <c r="C119" s="43">
        <v>45930</v>
      </c>
      <c r="D119" s="43">
        <v>45961</v>
      </c>
      <c r="E119" s="41"/>
      <c r="F119" s="41"/>
      <c r="G119" s="41"/>
    </row>
    <row r="120" spans="1:7" x14ac:dyDescent="0.2">
      <c r="A120" s="41"/>
      <c r="B120" s="26" t="s">
        <v>128</v>
      </c>
      <c r="C120" s="140">
        <v>44.334400000000002</v>
      </c>
      <c r="D120" s="44">
        <v>44.674900000000001</v>
      </c>
      <c r="E120" s="41"/>
      <c r="F120" s="45"/>
      <c r="G120" s="46"/>
    </row>
    <row r="121" spans="1:7" ht="25.5" x14ac:dyDescent="0.2">
      <c r="A121" s="41"/>
      <c r="B121" s="26" t="s">
        <v>738</v>
      </c>
      <c r="C121" s="140">
        <v>11.841200000000001</v>
      </c>
      <c r="D121" s="44">
        <v>11.1219</v>
      </c>
      <c r="E121" s="41"/>
      <c r="F121" s="45"/>
      <c r="G121" s="46"/>
    </row>
    <row r="122" spans="1:7" x14ac:dyDescent="0.2">
      <c r="A122" s="41"/>
      <c r="B122" s="26" t="s">
        <v>129</v>
      </c>
      <c r="C122" s="140">
        <v>43.6982</v>
      </c>
      <c r="D122" s="44">
        <v>44.028599999999997</v>
      </c>
      <c r="E122" s="41"/>
      <c r="F122" s="45"/>
      <c r="G122" s="46"/>
    </row>
    <row r="123" spans="1:7" ht="25.5" x14ac:dyDescent="0.2">
      <c r="A123" s="41"/>
      <c r="B123" s="26" t="s">
        <v>739</v>
      </c>
      <c r="C123" s="140">
        <v>11.882099999999999</v>
      </c>
      <c r="D123" s="44">
        <v>11.1578</v>
      </c>
      <c r="E123" s="41"/>
      <c r="F123" s="45"/>
      <c r="G123" s="46"/>
    </row>
    <row r="124" spans="1:7" x14ac:dyDescent="0.2">
      <c r="A124" s="41"/>
      <c r="B124" s="41"/>
      <c r="C124" s="41"/>
      <c r="D124" s="41"/>
      <c r="E124" s="41"/>
      <c r="F124" s="41"/>
      <c r="G124" s="41"/>
    </row>
    <row r="125" spans="1:7" x14ac:dyDescent="0.2">
      <c r="A125" s="41"/>
      <c r="B125" s="148" t="s">
        <v>737</v>
      </c>
      <c r="C125" s="149"/>
      <c r="D125" s="19" t="s">
        <v>12</v>
      </c>
      <c r="E125" s="41"/>
      <c r="F125" s="41"/>
      <c r="G125" s="41"/>
    </row>
    <row r="126" spans="1:7" x14ac:dyDescent="0.2">
      <c r="A126" s="41"/>
      <c r="B126" s="47" t="s">
        <v>127</v>
      </c>
      <c r="C126" s="48" t="s">
        <v>779</v>
      </c>
      <c r="D126" s="48" t="s">
        <v>780</v>
      </c>
      <c r="E126" s="41"/>
      <c r="F126" s="41"/>
      <c r="G126" s="41"/>
    </row>
    <row r="127" spans="1:7" ht="25.5" x14ac:dyDescent="0.2">
      <c r="A127" s="41"/>
      <c r="B127" s="26" t="s">
        <v>738</v>
      </c>
      <c r="C127" s="49">
        <v>0.80600000000000005</v>
      </c>
      <c r="D127" s="49" t="s">
        <v>781</v>
      </c>
      <c r="E127" s="41"/>
      <c r="F127" s="45"/>
      <c r="G127" s="46"/>
    </row>
    <row r="128" spans="1:7" ht="25.5" x14ac:dyDescent="0.2">
      <c r="A128" s="41"/>
      <c r="B128" s="26" t="s">
        <v>739</v>
      </c>
      <c r="C128" s="49">
        <v>0.81</v>
      </c>
      <c r="D128" s="49">
        <v>0.81</v>
      </c>
      <c r="E128" s="41"/>
      <c r="F128" s="45"/>
      <c r="G128" s="46"/>
    </row>
    <row r="129" spans="1:17" x14ac:dyDescent="0.2">
      <c r="A129" s="41"/>
      <c r="B129" s="50"/>
      <c r="C129" s="50"/>
      <c r="D129" s="50"/>
      <c r="E129" s="41"/>
      <c r="F129" s="41"/>
      <c r="G129" s="41"/>
    </row>
    <row r="130" spans="1:17" x14ac:dyDescent="0.2">
      <c r="A130" s="39"/>
      <c r="B130" s="145" t="s">
        <v>130</v>
      </c>
      <c r="C130" s="146"/>
      <c r="D130" s="16" t="s">
        <v>123</v>
      </c>
      <c r="E130" s="53"/>
      <c r="F130" s="39"/>
      <c r="G130" s="39"/>
    </row>
    <row r="131" spans="1:17" x14ac:dyDescent="0.2">
      <c r="A131" s="39"/>
      <c r="B131" s="145" t="s">
        <v>131</v>
      </c>
      <c r="C131" s="146"/>
      <c r="D131" s="16" t="s">
        <v>123</v>
      </c>
      <c r="E131" s="53"/>
      <c r="F131" s="39"/>
      <c r="G131" s="39"/>
    </row>
    <row r="132" spans="1:17" x14ac:dyDescent="0.2">
      <c r="A132" s="39"/>
      <c r="B132" s="145" t="s">
        <v>622</v>
      </c>
      <c r="C132" s="146"/>
      <c r="D132" s="16" t="s">
        <v>123</v>
      </c>
      <c r="E132" s="53"/>
      <c r="F132" s="39"/>
      <c r="G132" s="39"/>
    </row>
    <row r="133" spans="1:17" x14ac:dyDescent="0.2">
      <c r="A133" s="50"/>
      <c r="B133" s="50"/>
      <c r="C133" s="50"/>
      <c r="D133" s="50"/>
      <c r="E133" s="50"/>
      <c r="F133" s="50"/>
      <c r="G133" s="50"/>
    </row>
    <row r="134" spans="1:17" s="55" customFormat="1" x14ac:dyDescent="0.2">
      <c r="B134" s="155" t="s">
        <v>623</v>
      </c>
      <c r="C134" s="156"/>
      <c r="D134" s="157"/>
      <c r="I134" s="14"/>
      <c r="J134" s="54"/>
      <c r="K134" s="54"/>
      <c r="L134" s="54"/>
      <c r="M134" s="54"/>
      <c r="N134" s="56"/>
    </row>
    <row r="135" spans="1:17" s="55" customFormat="1" ht="38.25" x14ac:dyDescent="0.2">
      <c r="B135" s="154" t="s">
        <v>624</v>
      </c>
      <c r="C135" s="154"/>
      <c r="D135" s="57" t="s">
        <v>132</v>
      </c>
      <c r="I135" s="14"/>
      <c r="J135" s="54"/>
      <c r="K135" s="54"/>
      <c r="L135" s="54"/>
      <c r="M135" s="54"/>
      <c r="N135" s="56"/>
    </row>
    <row r="136" spans="1:17" s="55" customFormat="1" x14ac:dyDescent="0.2">
      <c r="B136" s="152" t="s">
        <v>625</v>
      </c>
      <c r="C136" s="152"/>
      <c r="D136" s="58"/>
      <c r="I136" s="14"/>
      <c r="J136" s="54"/>
      <c r="K136" s="54"/>
      <c r="L136" s="54"/>
      <c r="M136" s="54"/>
      <c r="N136" s="56"/>
    </row>
    <row r="137" spans="1:17" s="55" customFormat="1" x14ac:dyDescent="0.2">
      <c r="B137" s="152"/>
      <c r="C137" s="152"/>
      <c r="D137" s="59"/>
      <c r="I137"/>
      <c r="J137" s="54"/>
      <c r="K137" s="54"/>
      <c r="L137" s="54"/>
      <c r="M137" s="54"/>
      <c r="N137" s="56"/>
    </row>
    <row r="138" spans="1:17" s="55" customFormat="1" x14ac:dyDescent="0.2">
      <c r="B138" s="152" t="s">
        <v>626</v>
      </c>
      <c r="C138" s="152"/>
      <c r="D138" s="60">
        <v>6.7364777264350417</v>
      </c>
      <c r="I138"/>
      <c r="J138" s="54"/>
      <c r="K138" s="54"/>
      <c r="L138" s="54"/>
      <c r="M138" s="54"/>
      <c r="N138" s="56"/>
    </row>
    <row r="139" spans="1:17" s="55" customFormat="1" x14ac:dyDescent="0.2">
      <c r="B139" s="152"/>
      <c r="C139" s="152"/>
      <c r="D139" s="59"/>
      <c r="I139" s="14"/>
      <c r="J139" s="54"/>
      <c r="K139" s="54"/>
      <c r="L139" s="54"/>
      <c r="M139" s="54"/>
      <c r="N139" s="56"/>
    </row>
    <row r="140" spans="1:17" s="55" customFormat="1" x14ac:dyDescent="0.2">
      <c r="B140" s="152" t="s">
        <v>627</v>
      </c>
      <c r="C140" s="152"/>
      <c r="D140" s="60">
        <v>3.7158976241738277</v>
      </c>
      <c r="I140" s="14"/>
      <c r="J140" s="54"/>
      <c r="K140" s="54"/>
      <c r="L140" s="54"/>
      <c r="M140" s="54"/>
      <c r="N140" s="56"/>
    </row>
    <row r="141" spans="1:17" s="55" customFormat="1" x14ac:dyDescent="0.2">
      <c r="B141" s="152" t="s">
        <v>628</v>
      </c>
      <c r="C141" s="152"/>
      <c r="D141" s="60">
        <v>4.811699008244398</v>
      </c>
      <c r="I141" s="14"/>
      <c r="J141" s="54"/>
      <c r="K141" s="54"/>
      <c r="L141" s="54"/>
      <c r="M141" s="54"/>
      <c r="N141" s="56"/>
    </row>
    <row r="142" spans="1:17" s="55" customFormat="1" x14ac:dyDescent="0.2">
      <c r="B142" s="152"/>
      <c r="C142" s="152"/>
      <c r="D142" s="59"/>
      <c r="I142" s="14"/>
      <c r="J142" s="54"/>
      <c r="K142" s="54"/>
      <c r="L142" s="54"/>
      <c r="M142" s="54"/>
      <c r="N142" s="56"/>
      <c r="Q142"/>
    </row>
    <row r="143" spans="1:17" s="55" customFormat="1" ht="13.5" customHeight="1" x14ac:dyDescent="0.2">
      <c r="B143" s="152" t="s">
        <v>629</v>
      </c>
      <c r="C143" s="152"/>
      <c r="D143" s="62" t="s">
        <v>740</v>
      </c>
      <c r="I143" s="14"/>
      <c r="J143" s="54"/>
      <c r="K143" s="54"/>
      <c r="L143" s="54"/>
      <c r="M143" s="54"/>
      <c r="N143" s="56"/>
    </row>
    <row r="144" spans="1:17" s="55" customFormat="1" x14ac:dyDescent="0.2">
      <c r="B144" s="150" t="s">
        <v>630</v>
      </c>
      <c r="C144" s="153"/>
      <c r="D144" s="151"/>
      <c r="I144" s="14"/>
      <c r="J144" s="54"/>
      <c r="K144" s="54"/>
      <c r="L144" s="54"/>
      <c r="M144" s="54"/>
      <c r="N144" s="56"/>
      <c r="Q144"/>
    </row>
    <row r="145" spans="2:9" x14ac:dyDescent="0.2">
      <c r="I145" s="14"/>
    </row>
    <row r="146" spans="2:9" x14ac:dyDescent="0.2">
      <c r="B146" s="64" t="s">
        <v>631</v>
      </c>
    </row>
    <row r="147" spans="2:9" ht="5.25" customHeight="1" x14ac:dyDescent="0.2"/>
    <row r="148" spans="2:9" ht="168" customHeight="1" x14ac:dyDescent="0.2"/>
    <row r="151" spans="2:9" x14ac:dyDescent="0.2">
      <c r="B151" s="64" t="s">
        <v>632</v>
      </c>
      <c r="C151" s="65"/>
      <c r="D151" s="64"/>
    </row>
    <row r="152" spans="2:9" x14ac:dyDescent="0.2">
      <c r="B152" s="64" t="s">
        <v>634</v>
      </c>
      <c r="D152" s="64"/>
    </row>
    <row r="154" spans="2:9" x14ac:dyDescent="0.2">
      <c r="I154" s="14"/>
    </row>
    <row r="155" spans="2:9" x14ac:dyDescent="0.2">
      <c r="I155" s="14"/>
    </row>
    <row r="156" spans="2:9" x14ac:dyDescent="0.2">
      <c r="I156" s="14"/>
    </row>
  </sheetData>
  <mergeCells count="25">
    <mergeCell ref="B141:C141"/>
    <mergeCell ref="B142:C142"/>
    <mergeCell ref="B143:C143"/>
    <mergeCell ref="B144:D144"/>
    <mergeCell ref="B117:C117"/>
    <mergeCell ref="B134:D134"/>
    <mergeCell ref="B138:C138"/>
    <mergeCell ref="B139:C139"/>
    <mergeCell ref="B140:C140"/>
    <mergeCell ref="B132:C132"/>
    <mergeCell ref="B131:C131"/>
    <mergeCell ref="B135:C135"/>
    <mergeCell ref="B136:C136"/>
    <mergeCell ref="B137:C137"/>
    <mergeCell ref="B125:C125"/>
    <mergeCell ref="A1:H1"/>
    <mergeCell ref="A2:H2"/>
    <mergeCell ref="A3:H3"/>
    <mergeCell ref="B110:H110"/>
    <mergeCell ref="B111:H111"/>
    <mergeCell ref="B112:H112"/>
    <mergeCell ref="B114:D114"/>
    <mergeCell ref="B115:C115"/>
    <mergeCell ref="B116:C116"/>
    <mergeCell ref="B130:C130"/>
  </mergeCells>
  <hyperlinks>
    <hyperlink ref="I1" location="Index!B2" display="Index" xr:uid="{63BCCF69-2C59-42EE-8C02-E32497675603}"/>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3BDA9-4A3C-4528-897B-765B95558E63}">
  <sheetPr>
    <outlinePr summaryBelow="0" summaryRight="0"/>
  </sheetPr>
  <dimension ref="A1:P179"/>
  <sheetViews>
    <sheetView showGridLines="0" workbookViewId="0">
      <selection sqref="A1:H1"/>
    </sheetView>
  </sheetViews>
  <sheetFormatPr defaultRowHeight="12.75" x14ac:dyDescent="0.2"/>
  <cols>
    <col min="1" max="1" width="5.85546875" bestFit="1" customWidth="1"/>
    <col min="2" max="2" width="19.28515625" bestFit="1" customWidth="1"/>
    <col min="3" max="3" width="50.85546875" customWidth="1"/>
    <col min="4" max="4" width="10.7109375" bestFit="1" customWidth="1"/>
    <col min="5" max="5" width="9.42578125" bestFit="1" customWidth="1"/>
    <col min="6" max="6" width="10.140625" bestFit="1" customWidth="1"/>
    <col min="7" max="7" width="14" bestFit="1" customWidth="1"/>
  </cols>
  <sheetData>
    <row r="1" spans="1:9" ht="15" x14ac:dyDescent="0.2">
      <c r="A1" s="147" t="s">
        <v>0</v>
      </c>
      <c r="B1" s="147"/>
      <c r="C1" s="147"/>
      <c r="D1" s="147"/>
      <c r="E1" s="147"/>
      <c r="F1" s="147"/>
      <c r="G1" s="147"/>
      <c r="H1" s="147"/>
      <c r="I1" s="1" t="s">
        <v>616</v>
      </c>
    </row>
    <row r="2" spans="1:9" ht="15" x14ac:dyDescent="0.2">
      <c r="A2" s="147" t="s">
        <v>162</v>
      </c>
      <c r="B2" s="147"/>
      <c r="C2" s="147"/>
      <c r="D2" s="147"/>
      <c r="E2" s="147"/>
      <c r="F2" s="147"/>
      <c r="G2" s="147"/>
      <c r="H2" s="147"/>
    </row>
    <row r="3" spans="1:9" ht="15" x14ac:dyDescent="0.2">
      <c r="A3" s="147" t="s">
        <v>778</v>
      </c>
      <c r="B3" s="147"/>
      <c r="C3" s="147"/>
      <c r="D3" s="147"/>
      <c r="E3" s="147"/>
      <c r="F3" s="147"/>
      <c r="G3" s="147"/>
      <c r="H3" s="147"/>
    </row>
    <row r="4" spans="1:9" s="14" customFormat="1" ht="30" x14ac:dyDescent="0.2">
      <c r="A4" s="12" t="s">
        <v>2</v>
      </c>
      <c r="B4" s="12" t="s">
        <v>3</v>
      </c>
      <c r="C4" s="12" t="s">
        <v>4</v>
      </c>
      <c r="D4" s="12" t="s">
        <v>5</v>
      </c>
      <c r="E4" s="12" t="s">
        <v>6</v>
      </c>
      <c r="F4" s="12" t="s">
        <v>7</v>
      </c>
      <c r="G4" s="12" t="s">
        <v>8</v>
      </c>
      <c r="H4" s="13" t="s">
        <v>615</v>
      </c>
    </row>
    <row r="5" spans="1:9" x14ac:dyDescent="0.2">
      <c r="A5" s="15"/>
      <c r="B5" s="15"/>
      <c r="C5" s="16" t="s">
        <v>9</v>
      </c>
      <c r="D5" s="15"/>
      <c r="E5" s="15"/>
      <c r="F5" s="15"/>
      <c r="G5" s="15"/>
      <c r="H5" s="17" t="s">
        <v>12</v>
      </c>
    </row>
    <row r="6" spans="1:9" x14ac:dyDescent="0.2">
      <c r="A6" s="15"/>
      <c r="B6" s="15"/>
      <c r="C6" s="16" t="s">
        <v>10</v>
      </c>
      <c r="D6" s="15"/>
      <c r="E6" s="15"/>
      <c r="F6" s="15"/>
      <c r="G6" s="15"/>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x14ac:dyDescent="0.2">
      <c r="A28" s="18"/>
      <c r="B28" s="18"/>
      <c r="C28" s="19" t="s">
        <v>11</v>
      </c>
      <c r="D28" s="18"/>
      <c r="E28" s="18" t="s">
        <v>12</v>
      </c>
      <c r="F28" s="20" t="s">
        <v>13</v>
      </c>
      <c r="G28" s="21">
        <v>0</v>
      </c>
      <c r="H28" s="17" t="s">
        <v>12</v>
      </c>
    </row>
    <row r="29" spans="1:8" x14ac:dyDescent="0.2">
      <c r="A29" s="18"/>
      <c r="B29" s="18"/>
      <c r="C29" s="22"/>
      <c r="D29" s="18"/>
      <c r="E29" s="18"/>
      <c r="F29" s="23"/>
      <c r="G29" s="23"/>
      <c r="H29" s="17" t="s">
        <v>12</v>
      </c>
    </row>
    <row r="30" spans="1:8" x14ac:dyDescent="0.2">
      <c r="A30" s="18"/>
      <c r="B30" s="18"/>
      <c r="C30" s="19" t="s">
        <v>80</v>
      </c>
      <c r="D30" s="18"/>
      <c r="E30" s="18"/>
      <c r="F30" s="18"/>
      <c r="G30" s="18"/>
      <c r="H30" s="17" t="s">
        <v>12</v>
      </c>
    </row>
    <row r="31" spans="1:8" x14ac:dyDescent="0.2">
      <c r="A31" s="18"/>
      <c r="B31" s="18"/>
      <c r="C31" s="19" t="s">
        <v>11</v>
      </c>
      <c r="D31" s="18"/>
      <c r="E31" s="18" t="s">
        <v>12</v>
      </c>
      <c r="F31" s="20" t="s">
        <v>13</v>
      </c>
      <c r="G31" s="21">
        <v>0</v>
      </c>
      <c r="H31" s="17" t="s">
        <v>12</v>
      </c>
    </row>
    <row r="32" spans="1:8" x14ac:dyDescent="0.2">
      <c r="A32" s="18"/>
      <c r="B32" s="18"/>
      <c r="C32" s="22"/>
      <c r="D32" s="18"/>
      <c r="E32" s="18"/>
      <c r="F32" s="23"/>
      <c r="G32" s="23"/>
      <c r="H32" s="17" t="s">
        <v>12</v>
      </c>
    </row>
    <row r="33" spans="1:8" x14ac:dyDescent="0.2">
      <c r="A33" s="18"/>
      <c r="B33" s="18"/>
      <c r="C33" s="19" t="s">
        <v>81</v>
      </c>
      <c r="D33" s="18"/>
      <c r="E33" s="18"/>
      <c r="F33" s="18"/>
      <c r="G33" s="18"/>
      <c r="H33" s="17" t="s">
        <v>12</v>
      </c>
    </row>
    <row r="34" spans="1:8" x14ac:dyDescent="0.2">
      <c r="A34" s="25">
        <v>1</v>
      </c>
      <c r="B34" s="26" t="s">
        <v>163</v>
      </c>
      <c r="C34" s="26" t="s">
        <v>164</v>
      </c>
      <c r="D34" s="26" t="s">
        <v>84</v>
      </c>
      <c r="E34" s="27">
        <v>5000000</v>
      </c>
      <c r="F34" s="28">
        <v>5070.7700000000004</v>
      </c>
      <c r="G34" s="29">
        <v>2.550844E-2</v>
      </c>
      <c r="H34" s="17">
        <v>5.7864000000000004</v>
      </c>
    </row>
    <row r="35" spans="1:8" x14ac:dyDescent="0.2">
      <c r="A35" s="25">
        <v>2</v>
      </c>
      <c r="B35" s="26" t="s">
        <v>165</v>
      </c>
      <c r="C35" s="26" t="s">
        <v>166</v>
      </c>
      <c r="D35" s="26" t="s">
        <v>84</v>
      </c>
      <c r="E35" s="27">
        <v>4000000</v>
      </c>
      <c r="F35" s="28">
        <v>4025.3760000000002</v>
      </c>
      <c r="G35" s="29">
        <v>2.02496E-2</v>
      </c>
      <c r="H35" s="17">
        <v>5.5799000000000003</v>
      </c>
    </row>
    <row r="36" spans="1:8" x14ac:dyDescent="0.2">
      <c r="A36" s="25">
        <v>3</v>
      </c>
      <c r="B36" s="26" t="s">
        <v>167</v>
      </c>
      <c r="C36" s="26" t="s">
        <v>168</v>
      </c>
      <c r="D36" s="26" t="s">
        <v>84</v>
      </c>
      <c r="E36" s="27">
        <v>2500000</v>
      </c>
      <c r="F36" s="28">
        <v>2529.2824999999998</v>
      </c>
      <c r="G36" s="29">
        <v>1.272352E-2</v>
      </c>
      <c r="H36" s="17">
        <v>5.7709999999999999</v>
      </c>
    </row>
    <row r="37" spans="1:8" x14ac:dyDescent="0.2">
      <c r="A37" s="18"/>
      <c r="B37" s="18"/>
      <c r="C37" s="19" t="s">
        <v>11</v>
      </c>
      <c r="D37" s="18"/>
      <c r="E37" s="18" t="s">
        <v>12</v>
      </c>
      <c r="F37" s="24">
        <v>11625.4285</v>
      </c>
      <c r="G37" s="21">
        <v>5.8481560000000002E-2</v>
      </c>
      <c r="H37" s="17" t="s">
        <v>12</v>
      </c>
    </row>
    <row r="38" spans="1:8" x14ac:dyDescent="0.2">
      <c r="A38" s="18"/>
      <c r="B38" s="18"/>
      <c r="C38" s="22"/>
      <c r="D38" s="18"/>
      <c r="E38" s="18"/>
      <c r="F38" s="23"/>
      <c r="G38" s="23"/>
      <c r="H38" s="17" t="s">
        <v>12</v>
      </c>
    </row>
    <row r="39" spans="1:8" x14ac:dyDescent="0.2">
      <c r="A39" s="18"/>
      <c r="B39" s="18"/>
      <c r="C39" s="19" t="s">
        <v>103</v>
      </c>
      <c r="D39" s="18"/>
      <c r="E39" s="18"/>
      <c r="F39" s="23"/>
      <c r="G39" s="23"/>
      <c r="H39" s="17" t="s">
        <v>12</v>
      </c>
    </row>
    <row r="40" spans="1:8" x14ac:dyDescent="0.2">
      <c r="A40" s="18"/>
      <c r="B40" s="18"/>
      <c r="C40" s="19" t="s">
        <v>11</v>
      </c>
      <c r="D40" s="18"/>
      <c r="E40" s="18" t="s">
        <v>12</v>
      </c>
      <c r="F40" s="20" t="s">
        <v>13</v>
      </c>
      <c r="G40" s="21">
        <v>0</v>
      </c>
      <c r="H40" s="17" t="s">
        <v>12</v>
      </c>
    </row>
    <row r="41" spans="1:8" x14ac:dyDescent="0.2">
      <c r="A41" s="18"/>
      <c r="B41" s="18"/>
      <c r="C41" s="22"/>
      <c r="D41" s="18"/>
      <c r="E41" s="18"/>
      <c r="F41" s="23"/>
      <c r="G41" s="23"/>
      <c r="H41" s="17" t="s">
        <v>12</v>
      </c>
    </row>
    <row r="42" spans="1:8" x14ac:dyDescent="0.2">
      <c r="A42" s="18"/>
      <c r="B42" s="18"/>
      <c r="C42" s="19" t="s">
        <v>104</v>
      </c>
      <c r="D42" s="18"/>
      <c r="E42" s="18"/>
      <c r="F42" s="24">
        <v>11625.4285</v>
      </c>
      <c r="G42" s="21">
        <v>5.8481560000000002E-2</v>
      </c>
      <c r="H42" s="17" t="s">
        <v>12</v>
      </c>
    </row>
    <row r="43" spans="1:8" x14ac:dyDescent="0.2">
      <c r="A43" s="18"/>
      <c r="B43" s="18"/>
      <c r="C43" s="22"/>
      <c r="D43" s="18"/>
      <c r="E43" s="18"/>
      <c r="F43" s="23"/>
      <c r="G43" s="23"/>
      <c r="H43" s="17" t="s">
        <v>12</v>
      </c>
    </row>
    <row r="44" spans="1:8" x14ac:dyDescent="0.2">
      <c r="A44" s="18"/>
      <c r="B44" s="18"/>
      <c r="C44" s="19" t="s">
        <v>105</v>
      </c>
      <c r="D44" s="18"/>
      <c r="E44" s="18"/>
      <c r="F44" s="23"/>
      <c r="G44" s="23"/>
      <c r="H44" s="17" t="s">
        <v>12</v>
      </c>
    </row>
    <row r="45" spans="1:8" x14ac:dyDescent="0.2">
      <c r="A45" s="18"/>
      <c r="B45" s="18"/>
      <c r="C45" s="19" t="s">
        <v>106</v>
      </c>
      <c r="D45" s="18"/>
      <c r="E45" s="18"/>
      <c r="F45" s="23"/>
      <c r="G45" s="23"/>
      <c r="H45" s="17" t="s">
        <v>12</v>
      </c>
    </row>
    <row r="46" spans="1:8" x14ac:dyDescent="0.2">
      <c r="A46" s="25">
        <v>1</v>
      </c>
      <c r="B46" s="26" t="s">
        <v>159</v>
      </c>
      <c r="C46" s="26" t="s">
        <v>160</v>
      </c>
      <c r="D46" s="26" t="s">
        <v>161</v>
      </c>
      <c r="E46" s="27">
        <v>2200</v>
      </c>
      <c r="F46" s="28">
        <v>10751.873</v>
      </c>
      <c r="G46" s="29">
        <v>5.4087160000000002E-2</v>
      </c>
      <c r="H46" s="17">
        <v>6.06</v>
      </c>
    </row>
    <row r="47" spans="1:8" ht="25.5" x14ac:dyDescent="0.2">
      <c r="A47" s="25">
        <v>2</v>
      </c>
      <c r="B47" s="26" t="s">
        <v>169</v>
      </c>
      <c r="C47" s="26" t="s">
        <v>170</v>
      </c>
      <c r="D47" s="26" t="s">
        <v>161</v>
      </c>
      <c r="E47" s="27">
        <v>1000</v>
      </c>
      <c r="F47" s="28">
        <v>4920.3649999999998</v>
      </c>
      <c r="G47" s="29">
        <v>2.4751829999999999E-2</v>
      </c>
      <c r="H47" s="17">
        <v>6.09</v>
      </c>
    </row>
    <row r="48" spans="1:8" x14ac:dyDescent="0.2">
      <c r="A48" s="25">
        <v>3</v>
      </c>
      <c r="B48" s="26" t="s">
        <v>171</v>
      </c>
      <c r="C48" s="26" t="s">
        <v>172</v>
      </c>
      <c r="D48" s="26" t="s">
        <v>161</v>
      </c>
      <c r="E48" s="27">
        <v>1000</v>
      </c>
      <c r="F48" s="28">
        <v>4920.085</v>
      </c>
      <c r="G48" s="29">
        <v>2.4750419999999999E-2</v>
      </c>
      <c r="H48" s="17">
        <v>6.1120000000000001</v>
      </c>
    </row>
    <row r="49" spans="1:8" x14ac:dyDescent="0.2">
      <c r="A49" s="25">
        <v>4</v>
      </c>
      <c r="B49" s="26" t="s">
        <v>173</v>
      </c>
      <c r="C49" s="26" t="s">
        <v>174</v>
      </c>
      <c r="D49" s="26" t="s">
        <v>175</v>
      </c>
      <c r="E49" s="27">
        <v>1000</v>
      </c>
      <c r="F49" s="28">
        <v>4918.0749999999998</v>
      </c>
      <c r="G49" s="29">
        <v>2.4740310000000001E-2</v>
      </c>
      <c r="H49" s="17">
        <v>6.0800999999999998</v>
      </c>
    </row>
    <row r="50" spans="1:8" x14ac:dyDescent="0.2">
      <c r="A50" s="25">
        <v>5</v>
      </c>
      <c r="B50" s="26" t="s">
        <v>176</v>
      </c>
      <c r="C50" s="26" t="s">
        <v>177</v>
      </c>
      <c r="D50" s="26" t="s">
        <v>161</v>
      </c>
      <c r="E50" s="27">
        <v>1000</v>
      </c>
      <c r="F50" s="28">
        <v>4898.5050000000001</v>
      </c>
      <c r="G50" s="29">
        <v>2.464187E-2</v>
      </c>
      <c r="H50" s="17">
        <v>6.05</v>
      </c>
    </row>
    <row r="51" spans="1:8" x14ac:dyDescent="0.2">
      <c r="A51" s="25">
        <v>6</v>
      </c>
      <c r="B51" s="26" t="s">
        <v>178</v>
      </c>
      <c r="C51" s="26" t="s">
        <v>761</v>
      </c>
      <c r="D51" s="26" t="s">
        <v>161</v>
      </c>
      <c r="E51" s="27">
        <v>1000</v>
      </c>
      <c r="F51" s="28">
        <v>4894.3100000000004</v>
      </c>
      <c r="G51" s="29">
        <v>2.4620759999999998E-2</v>
      </c>
      <c r="H51" s="17">
        <v>6.11</v>
      </c>
    </row>
    <row r="52" spans="1:8" x14ac:dyDescent="0.2">
      <c r="A52" s="25">
        <v>7</v>
      </c>
      <c r="B52" s="26" t="s">
        <v>179</v>
      </c>
      <c r="C52" s="26" t="s">
        <v>180</v>
      </c>
      <c r="D52" s="26" t="s">
        <v>161</v>
      </c>
      <c r="E52" s="27">
        <v>1000</v>
      </c>
      <c r="F52" s="28">
        <v>4893.74</v>
      </c>
      <c r="G52" s="29">
        <v>2.4617900000000002E-2</v>
      </c>
      <c r="H52" s="17">
        <v>6.05</v>
      </c>
    </row>
    <row r="53" spans="1:8" x14ac:dyDescent="0.2">
      <c r="A53" s="25">
        <v>8</v>
      </c>
      <c r="B53" s="26" t="s">
        <v>181</v>
      </c>
      <c r="C53" s="26" t="s">
        <v>182</v>
      </c>
      <c r="D53" s="26" t="s">
        <v>161</v>
      </c>
      <c r="E53" s="27">
        <v>1000</v>
      </c>
      <c r="F53" s="28">
        <v>4888.3549999999996</v>
      </c>
      <c r="G53" s="29">
        <v>2.4590810000000001E-2</v>
      </c>
      <c r="H53" s="17">
        <v>6.085</v>
      </c>
    </row>
    <row r="54" spans="1:8" x14ac:dyDescent="0.2">
      <c r="A54" s="25">
        <v>9</v>
      </c>
      <c r="B54" s="26" t="s">
        <v>183</v>
      </c>
      <c r="C54" s="26" t="s">
        <v>184</v>
      </c>
      <c r="D54" s="26" t="s">
        <v>161</v>
      </c>
      <c r="E54" s="27">
        <v>1000</v>
      </c>
      <c r="F54" s="28">
        <v>4888.0050000000001</v>
      </c>
      <c r="G54" s="29">
        <v>2.4589050000000001E-2</v>
      </c>
      <c r="H54" s="17">
        <v>6.0601000000000003</v>
      </c>
    </row>
    <row r="55" spans="1:8" x14ac:dyDescent="0.2">
      <c r="A55" s="25">
        <v>10</v>
      </c>
      <c r="B55" s="26" t="s">
        <v>185</v>
      </c>
      <c r="C55" s="26" t="s">
        <v>186</v>
      </c>
      <c r="D55" s="26" t="s">
        <v>161</v>
      </c>
      <c r="E55" s="27">
        <v>1000</v>
      </c>
      <c r="F55" s="28">
        <v>4763.8900000000003</v>
      </c>
      <c r="G55" s="29">
        <v>2.396469E-2</v>
      </c>
      <c r="H55" s="17">
        <v>6.415</v>
      </c>
    </row>
    <row r="56" spans="1:8" x14ac:dyDescent="0.2">
      <c r="A56" s="25">
        <v>11</v>
      </c>
      <c r="B56" s="26" t="s">
        <v>187</v>
      </c>
      <c r="C56" s="26" t="s">
        <v>188</v>
      </c>
      <c r="D56" s="26" t="s">
        <v>161</v>
      </c>
      <c r="E56" s="27">
        <v>1000</v>
      </c>
      <c r="F56" s="28">
        <v>4738.6899999999996</v>
      </c>
      <c r="G56" s="29">
        <v>2.3837919999999999E-2</v>
      </c>
      <c r="H56" s="17">
        <v>6.4100999999999999</v>
      </c>
    </row>
    <row r="57" spans="1:8" x14ac:dyDescent="0.2">
      <c r="A57" s="25">
        <v>12</v>
      </c>
      <c r="B57" s="26" t="s">
        <v>189</v>
      </c>
      <c r="C57" s="26" t="s">
        <v>760</v>
      </c>
      <c r="D57" s="26" t="s">
        <v>175</v>
      </c>
      <c r="E57" s="27">
        <v>1000</v>
      </c>
      <c r="F57" s="28">
        <v>4736.91</v>
      </c>
      <c r="G57" s="29">
        <v>2.3828970000000001E-2</v>
      </c>
      <c r="H57" s="17">
        <v>6.3550000000000004</v>
      </c>
    </row>
    <row r="58" spans="1:8" x14ac:dyDescent="0.2">
      <c r="A58" s="25">
        <v>13</v>
      </c>
      <c r="B58" s="26" t="s">
        <v>190</v>
      </c>
      <c r="C58" s="26" t="s">
        <v>759</v>
      </c>
      <c r="D58" s="26" t="s">
        <v>161</v>
      </c>
      <c r="E58" s="27">
        <v>1000</v>
      </c>
      <c r="F58" s="28">
        <v>4710.07</v>
      </c>
      <c r="G58" s="29">
        <v>2.3693949999999998E-2</v>
      </c>
      <c r="H58" s="17">
        <v>6.4562999999999997</v>
      </c>
    </row>
    <row r="59" spans="1:8" ht="25.5" x14ac:dyDescent="0.2">
      <c r="A59" s="25">
        <v>14</v>
      </c>
      <c r="B59" s="26" t="s">
        <v>191</v>
      </c>
      <c r="C59" s="26" t="s">
        <v>192</v>
      </c>
      <c r="D59" s="26" t="s">
        <v>161</v>
      </c>
      <c r="E59" s="27">
        <v>800</v>
      </c>
      <c r="F59" s="28">
        <v>3922.768</v>
      </c>
      <c r="G59" s="29">
        <v>1.973343E-2</v>
      </c>
      <c r="H59" s="17">
        <v>6.09</v>
      </c>
    </row>
    <row r="60" spans="1:8" x14ac:dyDescent="0.2">
      <c r="A60" s="25">
        <v>15</v>
      </c>
      <c r="B60" s="26" t="s">
        <v>193</v>
      </c>
      <c r="C60" s="26" t="s">
        <v>194</v>
      </c>
      <c r="D60" s="26" t="s">
        <v>161</v>
      </c>
      <c r="E60" s="27">
        <v>800</v>
      </c>
      <c r="F60" s="28">
        <v>3922.6439999999998</v>
      </c>
      <c r="G60" s="29">
        <v>1.973281E-2</v>
      </c>
      <c r="H60" s="17">
        <v>6.1</v>
      </c>
    </row>
    <row r="61" spans="1:8" x14ac:dyDescent="0.2">
      <c r="A61" s="25">
        <v>16</v>
      </c>
      <c r="B61" s="26" t="s">
        <v>195</v>
      </c>
      <c r="C61" s="26" t="s">
        <v>196</v>
      </c>
      <c r="D61" s="26" t="s">
        <v>161</v>
      </c>
      <c r="E61" s="27">
        <v>700</v>
      </c>
      <c r="F61" s="28">
        <v>3418.4395</v>
      </c>
      <c r="G61" s="29">
        <v>1.719642E-2</v>
      </c>
      <c r="H61" s="17">
        <v>6.09</v>
      </c>
    </row>
    <row r="62" spans="1:8" x14ac:dyDescent="0.2">
      <c r="A62" s="25">
        <v>17</v>
      </c>
      <c r="B62" s="26" t="s">
        <v>197</v>
      </c>
      <c r="C62" s="26" t="s">
        <v>198</v>
      </c>
      <c r="D62" s="26" t="s">
        <v>161</v>
      </c>
      <c r="E62" s="27">
        <v>600</v>
      </c>
      <c r="F62" s="28">
        <v>2953.221</v>
      </c>
      <c r="G62" s="29">
        <v>1.485614E-2</v>
      </c>
      <c r="H62" s="17">
        <v>6.0860000000000003</v>
      </c>
    </row>
    <row r="63" spans="1:8" x14ac:dyDescent="0.2">
      <c r="A63" s="25">
        <v>18</v>
      </c>
      <c r="B63" s="26" t="s">
        <v>199</v>
      </c>
      <c r="C63" s="26" t="s">
        <v>200</v>
      </c>
      <c r="D63" s="26" t="s">
        <v>161</v>
      </c>
      <c r="E63" s="27">
        <v>500</v>
      </c>
      <c r="F63" s="28">
        <v>2485.7150000000001</v>
      </c>
      <c r="G63" s="29">
        <v>1.2504360000000001E-2</v>
      </c>
      <c r="H63" s="17">
        <v>6.17</v>
      </c>
    </row>
    <row r="64" spans="1:8" x14ac:dyDescent="0.2">
      <c r="A64" s="25">
        <v>19</v>
      </c>
      <c r="B64" s="26" t="s">
        <v>201</v>
      </c>
      <c r="C64" s="26" t="s">
        <v>202</v>
      </c>
      <c r="D64" s="26" t="s">
        <v>161</v>
      </c>
      <c r="E64" s="27">
        <v>500</v>
      </c>
      <c r="F64" s="28">
        <v>2461.2325000000001</v>
      </c>
      <c r="G64" s="29">
        <v>1.23812E-2</v>
      </c>
      <c r="H64" s="17">
        <v>6.0519999999999996</v>
      </c>
    </row>
    <row r="65" spans="1:8" ht="25.5" x14ac:dyDescent="0.2">
      <c r="A65" s="25">
        <v>20</v>
      </c>
      <c r="B65" s="26" t="s">
        <v>203</v>
      </c>
      <c r="C65" s="26" t="s">
        <v>204</v>
      </c>
      <c r="D65" s="26" t="s">
        <v>161</v>
      </c>
      <c r="E65" s="27">
        <v>500</v>
      </c>
      <c r="F65" s="28">
        <v>2455.7474999999999</v>
      </c>
      <c r="G65" s="29">
        <v>1.2353609999999999E-2</v>
      </c>
      <c r="H65" s="17">
        <v>6.09</v>
      </c>
    </row>
    <row r="66" spans="1:8" x14ac:dyDescent="0.2">
      <c r="A66" s="25">
        <v>21</v>
      </c>
      <c r="B66" s="26" t="s">
        <v>205</v>
      </c>
      <c r="C66" s="26" t="s">
        <v>206</v>
      </c>
      <c r="D66" s="26" t="s">
        <v>161</v>
      </c>
      <c r="E66" s="27">
        <v>500</v>
      </c>
      <c r="F66" s="28">
        <v>2455.5475000000001</v>
      </c>
      <c r="G66" s="29">
        <v>1.23526E-2</v>
      </c>
      <c r="H66" s="17">
        <v>6.0621</v>
      </c>
    </row>
    <row r="67" spans="1:8" x14ac:dyDescent="0.2">
      <c r="A67" s="25">
        <v>22</v>
      </c>
      <c r="B67" s="26" t="s">
        <v>207</v>
      </c>
      <c r="C67" s="26" t="s">
        <v>762</v>
      </c>
      <c r="D67" s="26" t="s">
        <v>175</v>
      </c>
      <c r="E67" s="27">
        <v>500</v>
      </c>
      <c r="F67" s="28">
        <v>2453.41</v>
      </c>
      <c r="G67" s="29">
        <v>1.234185E-2</v>
      </c>
      <c r="H67" s="17">
        <v>6.08</v>
      </c>
    </row>
    <row r="68" spans="1:8" x14ac:dyDescent="0.2">
      <c r="A68" s="25">
        <v>23</v>
      </c>
      <c r="B68" s="26" t="s">
        <v>208</v>
      </c>
      <c r="C68" s="26" t="s">
        <v>209</v>
      </c>
      <c r="D68" s="26" t="s">
        <v>161</v>
      </c>
      <c r="E68" s="27">
        <v>500</v>
      </c>
      <c r="F68" s="28">
        <v>2452.5</v>
      </c>
      <c r="G68" s="29">
        <v>1.2337269999999999E-2</v>
      </c>
      <c r="H68" s="17">
        <v>6.2011000000000003</v>
      </c>
    </row>
    <row r="69" spans="1:8" x14ac:dyDescent="0.2">
      <c r="A69" s="25">
        <v>24</v>
      </c>
      <c r="B69" s="26" t="s">
        <v>210</v>
      </c>
      <c r="C69" s="26" t="s">
        <v>211</v>
      </c>
      <c r="D69" s="26" t="s">
        <v>161</v>
      </c>
      <c r="E69" s="27">
        <v>500</v>
      </c>
      <c r="F69" s="28">
        <v>2451.9475000000002</v>
      </c>
      <c r="G69" s="29">
        <v>1.233449E-2</v>
      </c>
      <c r="H69" s="17">
        <v>6.0621</v>
      </c>
    </row>
    <row r="70" spans="1:8" x14ac:dyDescent="0.2">
      <c r="A70" s="25">
        <v>25</v>
      </c>
      <c r="B70" s="26" t="s">
        <v>212</v>
      </c>
      <c r="C70" s="26" t="s">
        <v>763</v>
      </c>
      <c r="D70" s="26" t="s">
        <v>161</v>
      </c>
      <c r="E70" s="27">
        <v>500</v>
      </c>
      <c r="F70" s="28">
        <v>2449.09</v>
      </c>
      <c r="G70" s="29">
        <v>1.232012E-2</v>
      </c>
      <c r="H70" s="17">
        <v>6.07</v>
      </c>
    </row>
    <row r="71" spans="1:8" x14ac:dyDescent="0.2">
      <c r="A71" s="25">
        <v>26</v>
      </c>
      <c r="B71" s="26" t="s">
        <v>213</v>
      </c>
      <c r="C71" s="26" t="s">
        <v>214</v>
      </c>
      <c r="D71" s="26" t="s">
        <v>161</v>
      </c>
      <c r="E71" s="27">
        <v>500</v>
      </c>
      <c r="F71" s="28">
        <v>2446.3850000000002</v>
      </c>
      <c r="G71" s="29">
        <v>1.230651E-2</v>
      </c>
      <c r="H71" s="17">
        <v>6.0601000000000003</v>
      </c>
    </row>
    <row r="72" spans="1:8" x14ac:dyDescent="0.2">
      <c r="A72" s="25">
        <v>27</v>
      </c>
      <c r="B72" s="26" t="s">
        <v>215</v>
      </c>
      <c r="C72" s="26" t="s">
        <v>216</v>
      </c>
      <c r="D72" s="26" t="s">
        <v>161</v>
      </c>
      <c r="E72" s="27">
        <v>500</v>
      </c>
      <c r="F72" s="28">
        <v>2446.3000000000002</v>
      </c>
      <c r="G72" s="29">
        <v>1.230608E-2</v>
      </c>
      <c r="H72" s="17">
        <v>6.07</v>
      </c>
    </row>
    <row r="73" spans="1:8" x14ac:dyDescent="0.2">
      <c r="A73" s="25">
        <v>28</v>
      </c>
      <c r="B73" s="26" t="s">
        <v>217</v>
      </c>
      <c r="C73" s="26" t="s">
        <v>218</v>
      </c>
      <c r="D73" s="26" t="s">
        <v>161</v>
      </c>
      <c r="E73" s="27">
        <v>500</v>
      </c>
      <c r="F73" s="28">
        <v>2417.4924999999998</v>
      </c>
      <c r="G73" s="29">
        <v>1.2161170000000001E-2</v>
      </c>
      <c r="H73" s="17">
        <v>6.26</v>
      </c>
    </row>
    <row r="74" spans="1:8" x14ac:dyDescent="0.2">
      <c r="A74" s="25">
        <v>29</v>
      </c>
      <c r="B74" s="26" t="s">
        <v>219</v>
      </c>
      <c r="C74" s="26" t="s">
        <v>220</v>
      </c>
      <c r="D74" s="26" t="s">
        <v>161</v>
      </c>
      <c r="E74" s="27">
        <v>500</v>
      </c>
      <c r="F74" s="28">
        <v>2408.165</v>
      </c>
      <c r="G74" s="29">
        <v>1.211424E-2</v>
      </c>
      <c r="H74" s="17">
        <v>6.27</v>
      </c>
    </row>
    <row r="75" spans="1:8" x14ac:dyDescent="0.2">
      <c r="A75" s="25">
        <v>30</v>
      </c>
      <c r="B75" s="26" t="s">
        <v>221</v>
      </c>
      <c r="C75" s="26" t="s">
        <v>222</v>
      </c>
      <c r="D75" s="26" t="s">
        <v>161</v>
      </c>
      <c r="E75" s="27">
        <v>300</v>
      </c>
      <c r="F75" s="28">
        <v>1479.3795</v>
      </c>
      <c r="G75" s="29">
        <v>7.4419999999999998E-3</v>
      </c>
      <c r="H75" s="17">
        <v>6.13</v>
      </c>
    </row>
    <row r="76" spans="1:8" x14ac:dyDescent="0.2">
      <c r="A76" s="25">
        <v>31</v>
      </c>
      <c r="B76" s="26" t="s">
        <v>223</v>
      </c>
      <c r="C76" s="26" t="s">
        <v>224</v>
      </c>
      <c r="D76" s="26" t="s">
        <v>161</v>
      </c>
      <c r="E76" s="27">
        <v>300</v>
      </c>
      <c r="F76" s="28">
        <v>1471.8510000000001</v>
      </c>
      <c r="G76" s="29">
        <v>7.4041300000000001E-3</v>
      </c>
      <c r="H76" s="17">
        <v>6.07</v>
      </c>
    </row>
    <row r="77" spans="1:8" x14ac:dyDescent="0.2">
      <c r="A77" s="25">
        <v>32</v>
      </c>
      <c r="B77" s="26" t="s">
        <v>225</v>
      </c>
      <c r="C77" s="26" t="s">
        <v>226</v>
      </c>
      <c r="D77" s="26" t="s">
        <v>161</v>
      </c>
      <c r="E77" s="27">
        <v>200</v>
      </c>
      <c r="F77" s="28">
        <v>984.048</v>
      </c>
      <c r="G77" s="29">
        <v>4.9502399999999998E-3</v>
      </c>
      <c r="H77" s="17">
        <v>6.0998999999999999</v>
      </c>
    </row>
    <row r="78" spans="1:8" x14ac:dyDescent="0.2">
      <c r="A78" s="18"/>
      <c r="B78" s="18"/>
      <c r="C78" s="19" t="s">
        <v>11</v>
      </c>
      <c r="D78" s="18"/>
      <c r="E78" s="18" t="s">
        <v>12</v>
      </c>
      <c r="F78" s="24">
        <v>116458.7565</v>
      </c>
      <c r="G78" s="21">
        <v>0.58584431000000003</v>
      </c>
      <c r="H78" s="17" t="s">
        <v>12</v>
      </c>
    </row>
    <row r="79" spans="1:8" x14ac:dyDescent="0.2">
      <c r="A79" s="18"/>
      <c r="B79" s="18"/>
      <c r="C79" s="22"/>
      <c r="D79" s="18"/>
      <c r="E79" s="18"/>
      <c r="F79" s="23"/>
      <c r="G79" s="23"/>
      <c r="H79" s="17" t="s">
        <v>12</v>
      </c>
    </row>
    <row r="80" spans="1:8" x14ac:dyDescent="0.2">
      <c r="A80" s="18"/>
      <c r="B80" s="18"/>
      <c r="C80" s="19" t="s">
        <v>107</v>
      </c>
      <c r="D80" s="18"/>
      <c r="E80" s="18"/>
      <c r="F80" s="23"/>
      <c r="G80" s="23"/>
      <c r="H80" s="17" t="s">
        <v>12</v>
      </c>
    </row>
    <row r="81" spans="1:8" x14ac:dyDescent="0.2">
      <c r="A81" s="25">
        <v>1</v>
      </c>
      <c r="B81" s="26" t="s">
        <v>227</v>
      </c>
      <c r="C81" s="26" t="s">
        <v>228</v>
      </c>
      <c r="D81" s="26" t="s">
        <v>161</v>
      </c>
      <c r="E81" s="27">
        <v>1000</v>
      </c>
      <c r="F81" s="28">
        <v>4908.0550000000003</v>
      </c>
      <c r="G81" s="29">
        <v>2.4689909999999999E-2</v>
      </c>
      <c r="H81" s="17">
        <v>6.77</v>
      </c>
    </row>
    <row r="82" spans="1:8" x14ac:dyDescent="0.2">
      <c r="A82" s="25">
        <v>2</v>
      </c>
      <c r="B82" s="26" t="s">
        <v>229</v>
      </c>
      <c r="C82" s="26" t="s">
        <v>230</v>
      </c>
      <c r="D82" s="26" t="s">
        <v>161</v>
      </c>
      <c r="E82" s="27">
        <v>1000</v>
      </c>
      <c r="F82" s="28">
        <v>4890.0050000000001</v>
      </c>
      <c r="G82" s="29">
        <v>2.459911E-2</v>
      </c>
      <c r="H82" s="17">
        <v>6.6749999999999998</v>
      </c>
    </row>
    <row r="83" spans="1:8" x14ac:dyDescent="0.2">
      <c r="A83" s="25">
        <v>3</v>
      </c>
      <c r="B83" s="26" t="s">
        <v>231</v>
      </c>
      <c r="C83" s="26" t="s">
        <v>232</v>
      </c>
      <c r="D83" s="26" t="s">
        <v>161</v>
      </c>
      <c r="E83" s="27">
        <v>1000</v>
      </c>
      <c r="F83" s="28">
        <v>4883.3050000000003</v>
      </c>
      <c r="G83" s="29">
        <v>2.4565400000000001E-2</v>
      </c>
      <c r="H83" s="17">
        <v>6.2750000000000004</v>
      </c>
    </row>
    <row r="84" spans="1:8" x14ac:dyDescent="0.2">
      <c r="A84" s="25">
        <v>4</v>
      </c>
      <c r="B84" s="26" t="s">
        <v>233</v>
      </c>
      <c r="C84" s="26" t="s">
        <v>234</v>
      </c>
      <c r="D84" s="26" t="s">
        <v>161</v>
      </c>
      <c r="E84" s="27">
        <v>1000</v>
      </c>
      <c r="F84" s="28">
        <v>4875.0050000000001</v>
      </c>
      <c r="G84" s="29">
        <v>2.4523650000000001E-2</v>
      </c>
      <c r="H84" s="17">
        <v>7.09</v>
      </c>
    </row>
    <row r="85" spans="1:8" x14ac:dyDescent="0.2">
      <c r="A85" s="25">
        <v>5</v>
      </c>
      <c r="B85" s="26" t="s">
        <v>235</v>
      </c>
      <c r="C85" s="26" t="s">
        <v>236</v>
      </c>
      <c r="D85" s="26" t="s">
        <v>161</v>
      </c>
      <c r="E85" s="27">
        <v>800</v>
      </c>
      <c r="F85" s="28">
        <v>3911.4879999999998</v>
      </c>
      <c r="G85" s="29">
        <v>1.967669E-2</v>
      </c>
      <c r="H85" s="17">
        <v>6.7701000000000002</v>
      </c>
    </row>
    <row r="86" spans="1:8" x14ac:dyDescent="0.2">
      <c r="A86" s="25">
        <v>6</v>
      </c>
      <c r="B86" s="26" t="s">
        <v>237</v>
      </c>
      <c r="C86" s="26" t="s">
        <v>238</v>
      </c>
      <c r="D86" s="26" t="s">
        <v>161</v>
      </c>
      <c r="E86" s="27">
        <v>700</v>
      </c>
      <c r="F86" s="28">
        <v>3467.8245000000002</v>
      </c>
      <c r="G86" s="29">
        <v>1.7444850000000001E-2</v>
      </c>
      <c r="H86" s="17">
        <v>6.6402999999999999</v>
      </c>
    </row>
    <row r="87" spans="1:8" x14ac:dyDescent="0.2">
      <c r="A87" s="25">
        <v>7</v>
      </c>
      <c r="B87" s="26" t="s">
        <v>239</v>
      </c>
      <c r="C87" s="26" t="s">
        <v>240</v>
      </c>
      <c r="D87" s="26" t="s">
        <v>161</v>
      </c>
      <c r="E87" s="27">
        <v>700</v>
      </c>
      <c r="F87" s="28">
        <v>3423.413</v>
      </c>
      <c r="G87" s="29">
        <v>1.7221440000000001E-2</v>
      </c>
      <c r="H87" s="17">
        <v>6.92</v>
      </c>
    </row>
    <row r="88" spans="1:8" ht="25.5" x14ac:dyDescent="0.2">
      <c r="A88" s="25">
        <v>8</v>
      </c>
      <c r="B88" s="26" t="s">
        <v>241</v>
      </c>
      <c r="C88" s="26" t="s">
        <v>242</v>
      </c>
      <c r="D88" s="26" t="s">
        <v>161</v>
      </c>
      <c r="E88" s="27">
        <v>700</v>
      </c>
      <c r="F88" s="28">
        <v>3368.6275000000001</v>
      </c>
      <c r="G88" s="29">
        <v>1.694584E-2</v>
      </c>
      <c r="H88" s="17">
        <v>6.9100999999999999</v>
      </c>
    </row>
    <row r="89" spans="1:8" x14ac:dyDescent="0.2">
      <c r="A89" s="25">
        <v>9</v>
      </c>
      <c r="B89" s="26" t="s">
        <v>243</v>
      </c>
      <c r="C89" s="26" t="s">
        <v>244</v>
      </c>
      <c r="D89" s="26" t="s">
        <v>161</v>
      </c>
      <c r="E89" s="27">
        <v>500</v>
      </c>
      <c r="F89" s="28">
        <v>2454.8775000000001</v>
      </c>
      <c r="G89" s="29">
        <v>1.2349229999999999E-2</v>
      </c>
      <c r="H89" s="17">
        <v>6.1550000000000002</v>
      </c>
    </row>
    <row r="90" spans="1:8" x14ac:dyDescent="0.2">
      <c r="A90" s="25">
        <v>10</v>
      </c>
      <c r="B90" s="26" t="s">
        <v>245</v>
      </c>
      <c r="C90" s="26" t="s">
        <v>246</v>
      </c>
      <c r="D90" s="26" t="s">
        <v>161</v>
      </c>
      <c r="E90" s="27">
        <v>500</v>
      </c>
      <c r="F90" s="28">
        <v>2446.4549999999999</v>
      </c>
      <c r="G90" s="29">
        <v>1.2306859999999999E-2</v>
      </c>
      <c r="H90" s="17">
        <v>6.7698999999999998</v>
      </c>
    </row>
    <row r="91" spans="1:8" x14ac:dyDescent="0.2">
      <c r="A91" s="25">
        <v>11</v>
      </c>
      <c r="B91" s="26" t="s">
        <v>247</v>
      </c>
      <c r="C91" s="26" t="s">
        <v>248</v>
      </c>
      <c r="D91" s="26" t="s">
        <v>161</v>
      </c>
      <c r="E91" s="27">
        <v>500</v>
      </c>
      <c r="F91" s="28">
        <v>2444.0174999999999</v>
      </c>
      <c r="G91" s="29">
        <v>1.2294599999999999E-2</v>
      </c>
      <c r="H91" s="17">
        <v>7.2074999999999996</v>
      </c>
    </row>
    <row r="92" spans="1:8" x14ac:dyDescent="0.2">
      <c r="A92" s="25">
        <v>12</v>
      </c>
      <c r="B92" s="26" t="s">
        <v>249</v>
      </c>
      <c r="C92" s="26" t="s">
        <v>250</v>
      </c>
      <c r="D92" s="26" t="s">
        <v>161</v>
      </c>
      <c r="E92" s="27">
        <v>500</v>
      </c>
      <c r="F92" s="28">
        <v>2411.5549999999998</v>
      </c>
      <c r="G92" s="29">
        <v>1.2131299999999999E-2</v>
      </c>
      <c r="H92" s="17">
        <v>6.8650000000000002</v>
      </c>
    </row>
    <row r="93" spans="1:8" x14ac:dyDescent="0.2">
      <c r="A93" s="25">
        <v>13</v>
      </c>
      <c r="B93" s="26" t="s">
        <v>251</v>
      </c>
      <c r="C93" s="26" t="s">
        <v>252</v>
      </c>
      <c r="D93" s="26" t="s">
        <v>161</v>
      </c>
      <c r="E93" s="27">
        <v>500</v>
      </c>
      <c r="F93" s="28">
        <v>2405.8674999999998</v>
      </c>
      <c r="G93" s="29">
        <v>1.2102689999999999E-2</v>
      </c>
      <c r="H93" s="17">
        <v>7.07</v>
      </c>
    </row>
    <row r="94" spans="1:8" ht="25.5" x14ac:dyDescent="0.2">
      <c r="A94" s="25">
        <v>14</v>
      </c>
      <c r="B94" s="26" t="s">
        <v>253</v>
      </c>
      <c r="C94" s="26" t="s">
        <v>254</v>
      </c>
      <c r="D94" s="26" t="s">
        <v>161</v>
      </c>
      <c r="E94" s="27">
        <v>400</v>
      </c>
      <c r="F94" s="28">
        <v>1961.4380000000001</v>
      </c>
      <c r="G94" s="29">
        <v>9.8669900000000008E-3</v>
      </c>
      <c r="H94" s="17">
        <v>6.9</v>
      </c>
    </row>
    <row r="95" spans="1:8" ht="25.5" x14ac:dyDescent="0.2">
      <c r="A95" s="25">
        <v>15</v>
      </c>
      <c r="B95" s="26" t="s">
        <v>255</v>
      </c>
      <c r="C95" s="26" t="s">
        <v>256</v>
      </c>
      <c r="D95" s="26" t="s">
        <v>161</v>
      </c>
      <c r="E95" s="27">
        <v>300</v>
      </c>
      <c r="F95" s="28">
        <v>1496.586</v>
      </c>
      <c r="G95" s="29">
        <v>7.5285600000000001E-3</v>
      </c>
      <c r="H95" s="17">
        <v>6.4047999999999998</v>
      </c>
    </row>
    <row r="96" spans="1:8" x14ac:dyDescent="0.2">
      <c r="A96" s="25">
        <v>16</v>
      </c>
      <c r="B96" s="26" t="s">
        <v>257</v>
      </c>
      <c r="C96" s="26" t="s">
        <v>258</v>
      </c>
      <c r="D96" s="26" t="s">
        <v>161</v>
      </c>
      <c r="E96" s="27">
        <v>300</v>
      </c>
      <c r="F96" s="28">
        <v>1471.809</v>
      </c>
      <c r="G96" s="29">
        <v>7.4039199999999996E-3</v>
      </c>
      <c r="H96" s="17">
        <v>7.2074999999999996</v>
      </c>
    </row>
    <row r="97" spans="1:8" ht="25.5" x14ac:dyDescent="0.2">
      <c r="A97" s="25">
        <v>17</v>
      </c>
      <c r="B97" s="26" t="s">
        <v>259</v>
      </c>
      <c r="C97" s="26" t="s">
        <v>260</v>
      </c>
      <c r="D97" s="26" t="s">
        <v>161</v>
      </c>
      <c r="E97" s="27">
        <v>100</v>
      </c>
      <c r="F97" s="28">
        <v>481.58350000000002</v>
      </c>
      <c r="G97" s="29">
        <v>2.4226E-3</v>
      </c>
      <c r="H97" s="17">
        <v>6.9100999999999999</v>
      </c>
    </row>
    <row r="98" spans="1:8" x14ac:dyDescent="0.2">
      <c r="A98" s="18"/>
      <c r="B98" s="18"/>
      <c r="C98" s="19" t="s">
        <v>11</v>
      </c>
      <c r="D98" s="18"/>
      <c r="E98" s="18" t="s">
        <v>12</v>
      </c>
      <c r="F98" s="24">
        <v>51301.911999999997</v>
      </c>
      <c r="G98" s="21">
        <v>0.25807363999999999</v>
      </c>
      <c r="H98" s="17" t="s">
        <v>12</v>
      </c>
    </row>
    <row r="99" spans="1:8" x14ac:dyDescent="0.2">
      <c r="A99" s="18"/>
      <c r="B99" s="18"/>
      <c r="C99" s="22"/>
      <c r="D99" s="18"/>
      <c r="E99" s="18"/>
      <c r="F99" s="23"/>
      <c r="G99" s="23"/>
      <c r="H99" s="17" t="s">
        <v>12</v>
      </c>
    </row>
    <row r="100" spans="1:8" x14ac:dyDescent="0.2">
      <c r="A100" s="18"/>
      <c r="B100" s="18"/>
      <c r="C100" s="19" t="s">
        <v>108</v>
      </c>
      <c r="D100" s="18"/>
      <c r="E100" s="18"/>
      <c r="F100" s="23"/>
      <c r="G100" s="23"/>
      <c r="H100" s="17" t="s">
        <v>12</v>
      </c>
    </row>
    <row r="101" spans="1:8" x14ac:dyDescent="0.2">
      <c r="A101" s="25">
        <v>1</v>
      </c>
      <c r="B101" s="26" t="s">
        <v>261</v>
      </c>
      <c r="C101" s="26" t="s">
        <v>262</v>
      </c>
      <c r="D101" s="26" t="s">
        <v>84</v>
      </c>
      <c r="E101" s="27">
        <v>5000000</v>
      </c>
      <c r="F101" s="28">
        <v>4738.2299999999996</v>
      </c>
      <c r="G101" s="29">
        <v>2.383561E-2</v>
      </c>
      <c r="H101" s="17">
        <v>5.5705</v>
      </c>
    </row>
    <row r="102" spans="1:8" x14ac:dyDescent="0.2">
      <c r="A102" s="25">
        <v>2</v>
      </c>
      <c r="B102" s="26" t="s">
        <v>263</v>
      </c>
      <c r="C102" s="26" t="s">
        <v>264</v>
      </c>
      <c r="D102" s="26" t="s">
        <v>84</v>
      </c>
      <c r="E102" s="27">
        <v>3300000</v>
      </c>
      <c r="F102" s="28">
        <v>3253.2456000000002</v>
      </c>
      <c r="G102" s="29">
        <v>1.636541E-2</v>
      </c>
      <c r="H102" s="17">
        <v>5.4641999999999999</v>
      </c>
    </row>
    <row r="103" spans="1:8" x14ac:dyDescent="0.2">
      <c r="A103" s="25">
        <v>3</v>
      </c>
      <c r="B103" s="26" t="s">
        <v>265</v>
      </c>
      <c r="C103" s="26" t="s">
        <v>266</v>
      </c>
      <c r="D103" s="26" t="s">
        <v>84</v>
      </c>
      <c r="E103" s="27">
        <v>2500000</v>
      </c>
      <c r="F103" s="28">
        <v>2458.9899999999998</v>
      </c>
      <c r="G103" s="29">
        <v>1.236992E-2</v>
      </c>
      <c r="H103" s="17">
        <v>5.4842000000000004</v>
      </c>
    </row>
    <row r="104" spans="1:8" x14ac:dyDescent="0.2">
      <c r="A104" s="18"/>
      <c r="B104" s="18"/>
      <c r="C104" s="19" t="s">
        <v>11</v>
      </c>
      <c r="D104" s="18"/>
      <c r="E104" s="18" t="s">
        <v>12</v>
      </c>
      <c r="F104" s="24">
        <v>10450.4656</v>
      </c>
      <c r="G104" s="21">
        <v>5.2570939999999997E-2</v>
      </c>
      <c r="H104" s="17" t="s">
        <v>12</v>
      </c>
    </row>
    <row r="105" spans="1:8" x14ac:dyDescent="0.2">
      <c r="A105" s="18"/>
      <c r="B105" s="18"/>
      <c r="C105" s="22"/>
      <c r="D105" s="18"/>
      <c r="E105" s="18"/>
      <c r="F105" s="23"/>
      <c r="G105" s="23"/>
      <c r="H105" s="17" t="s">
        <v>12</v>
      </c>
    </row>
    <row r="106" spans="1:8" x14ac:dyDescent="0.2">
      <c r="A106" s="18"/>
      <c r="B106" s="18"/>
      <c r="C106" s="19" t="s">
        <v>109</v>
      </c>
      <c r="D106" s="18"/>
      <c r="E106" s="18"/>
      <c r="F106" s="23"/>
      <c r="G106" s="23"/>
      <c r="H106" s="17" t="s">
        <v>12</v>
      </c>
    </row>
    <row r="107" spans="1:8" x14ac:dyDescent="0.2">
      <c r="A107" s="25">
        <v>1</v>
      </c>
      <c r="B107" s="26"/>
      <c r="C107" s="26" t="s">
        <v>110</v>
      </c>
      <c r="D107" s="26"/>
      <c r="E107" s="30"/>
      <c r="F107" s="28">
        <v>8689.2543145260006</v>
      </c>
      <c r="G107" s="29">
        <v>4.3711180000000002E-2</v>
      </c>
      <c r="H107" s="17">
        <v>5.57</v>
      </c>
    </row>
    <row r="108" spans="1:8" x14ac:dyDescent="0.2">
      <c r="A108" s="18"/>
      <c r="B108" s="18"/>
      <c r="C108" s="19" t="s">
        <v>11</v>
      </c>
      <c r="D108" s="18"/>
      <c r="E108" s="18" t="s">
        <v>12</v>
      </c>
      <c r="F108" s="24">
        <v>8689.2543145260006</v>
      </c>
      <c r="G108" s="21">
        <v>4.3711180000000002E-2</v>
      </c>
      <c r="H108" s="17" t="s">
        <v>12</v>
      </c>
    </row>
    <row r="109" spans="1:8" x14ac:dyDescent="0.2">
      <c r="A109" s="18"/>
      <c r="B109" s="18"/>
      <c r="C109" s="22"/>
      <c r="D109" s="18"/>
      <c r="E109" s="18"/>
      <c r="F109" s="23"/>
      <c r="G109" s="23"/>
      <c r="H109" s="17" t="s">
        <v>12</v>
      </c>
    </row>
    <row r="110" spans="1:8" x14ac:dyDescent="0.2">
      <c r="A110" s="18"/>
      <c r="B110" s="18"/>
      <c r="C110" s="19" t="s">
        <v>111</v>
      </c>
      <c r="D110" s="18"/>
      <c r="E110" s="18"/>
      <c r="F110" s="24">
        <v>186900.38841452601</v>
      </c>
      <c r="G110" s="21">
        <v>0.94020007000000005</v>
      </c>
      <c r="H110" s="17" t="s">
        <v>12</v>
      </c>
    </row>
    <row r="111" spans="1:8" x14ac:dyDescent="0.2">
      <c r="A111" s="18"/>
      <c r="B111" s="18"/>
      <c r="C111" s="23"/>
      <c r="D111" s="18"/>
      <c r="E111" s="18"/>
      <c r="F111" s="18"/>
      <c r="G111" s="18"/>
      <c r="H111" s="17" t="s">
        <v>12</v>
      </c>
    </row>
    <row r="112" spans="1:8" x14ac:dyDescent="0.2">
      <c r="A112" s="18"/>
      <c r="B112" s="18"/>
      <c r="C112" s="19" t="s">
        <v>112</v>
      </c>
      <c r="D112" s="18"/>
      <c r="E112" s="18"/>
      <c r="F112" s="18"/>
      <c r="G112" s="18"/>
      <c r="H112" s="17" t="s">
        <v>12</v>
      </c>
    </row>
    <row r="113" spans="1:16" x14ac:dyDescent="0.2">
      <c r="A113" s="18"/>
      <c r="B113" s="18"/>
      <c r="C113" s="19" t="s">
        <v>113</v>
      </c>
      <c r="D113" s="18"/>
      <c r="E113" s="18"/>
      <c r="F113" s="18"/>
      <c r="G113" s="18"/>
      <c r="H113" s="17" t="s">
        <v>12</v>
      </c>
    </row>
    <row r="114" spans="1:16" x14ac:dyDescent="0.2">
      <c r="A114" s="18"/>
      <c r="B114" s="18"/>
      <c r="C114" s="19" t="s">
        <v>11</v>
      </c>
      <c r="D114" s="18"/>
      <c r="E114" s="18" t="s">
        <v>12</v>
      </c>
      <c r="F114" s="20" t="s">
        <v>13</v>
      </c>
      <c r="G114" s="21">
        <v>0</v>
      </c>
      <c r="H114" s="17" t="s">
        <v>12</v>
      </c>
    </row>
    <row r="115" spans="1:16" x14ac:dyDescent="0.2">
      <c r="A115" s="15"/>
      <c r="B115" s="15"/>
      <c r="C115" s="66"/>
      <c r="D115" s="15"/>
      <c r="E115" s="15"/>
      <c r="F115" s="38"/>
      <c r="G115" s="38"/>
      <c r="H115" s="17" t="s">
        <v>12</v>
      </c>
    </row>
    <row r="116" spans="1:16" x14ac:dyDescent="0.2">
      <c r="A116" s="15"/>
      <c r="B116" s="15"/>
      <c r="C116" s="16" t="s">
        <v>617</v>
      </c>
      <c r="D116" s="15"/>
      <c r="E116" s="15"/>
      <c r="F116" s="38"/>
      <c r="G116" s="38"/>
      <c r="H116" s="17" t="s">
        <v>12</v>
      </c>
      <c r="J116" s="54"/>
      <c r="K116" s="54"/>
      <c r="L116" s="54"/>
      <c r="M116" s="54"/>
      <c r="N116" s="67"/>
      <c r="O116" s="67"/>
      <c r="P116" s="67"/>
    </row>
    <row r="117" spans="1:16" x14ac:dyDescent="0.2">
      <c r="A117" s="68">
        <v>1</v>
      </c>
      <c r="B117" s="69" t="s">
        <v>114</v>
      </c>
      <c r="C117" s="69" t="s">
        <v>115</v>
      </c>
      <c r="D117" s="69"/>
      <c r="E117" s="70">
        <v>3208.866</v>
      </c>
      <c r="F117" s="71">
        <v>367.12177358999998</v>
      </c>
      <c r="G117" s="72">
        <v>1.8468E-3</v>
      </c>
      <c r="H117" s="17"/>
    </row>
    <row r="118" spans="1:16" x14ac:dyDescent="0.2">
      <c r="A118" s="15"/>
      <c r="B118" s="15"/>
      <c r="C118" s="16" t="s">
        <v>11</v>
      </c>
      <c r="D118" s="15"/>
      <c r="E118" s="15" t="s">
        <v>12</v>
      </c>
      <c r="F118" s="73">
        <f>SUM(F117)</f>
        <v>367.12177358999998</v>
      </c>
      <c r="G118" s="74">
        <f>SUM(G117)</f>
        <v>1.8468E-3</v>
      </c>
      <c r="H118" s="17" t="s">
        <v>12</v>
      </c>
    </row>
    <row r="119" spans="1:16" x14ac:dyDescent="0.2">
      <c r="A119" s="18"/>
      <c r="B119" s="18"/>
      <c r="C119" s="22"/>
      <c r="D119" s="18"/>
      <c r="E119" s="18"/>
      <c r="F119" s="23"/>
      <c r="G119" s="23"/>
      <c r="H119" s="17" t="s">
        <v>12</v>
      </c>
    </row>
    <row r="120" spans="1:16" x14ac:dyDescent="0.2">
      <c r="A120" s="18"/>
      <c r="B120" s="18"/>
      <c r="C120" s="19" t="s">
        <v>116</v>
      </c>
      <c r="D120" s="18"/>
      <c r="E120" s="18"/>
      <c r="F120" s="18"/>
      <c r="G120" s="18"/>
      <c r="H120" s="17" t="s">
        <v>12</v>
      </c>
    </row>
    <row r="121" spans="1:16" x14ac:dyDescent="0.2">
      <c r="A121" s="18"/>
      <c r="B121" s="18"/>
      <c r="C121" s="19" t="s">
        <v>117</v>
      </c>
      <c r="D121" s="18"/>
      <c r="E121" s="18"/>
      <c r="F121" s="18"/>
      <c r="G121" s="18"/>
      <c r="H121" s="17" t="s">
        <v>12</v>
      </c>
    </row>
    <row r="122" spans="1:16" x14ac:dyDescent="0.2">
      <c r="A122" s="18"/>
      <c r="B122" s="18"/>
      <c r="C122" s="19" t="s">
        <v>11</v>
      </c>
      <c r="D122" s="18"/>
      <c r="E122" s="18" t="s">
        <v>12</v>
      </c>
      <c r="F122" s="20" t="s">
        <v>13</v>
      </c>
      <c r="G122" s="21">
        <v>0</v>
      </c>
      <c r="H122" s="17" t="s">
        <v>12</v>
      </c>
    </row>
    <row r="123" spans="1:16" x14ac:dyDescent="0.2">
      <c r="A123" s="18"/>
      <c r="B123" s="18"/>
      <c r="C123" s="22"/>
      <c r="D123" s="18"/>
      <c r="E123" s="18"/>
      <c r="F123" s="23"/>
      <c r="G123" s="23"/>
      <c r="H123" s="17" t="s">
        <v>12</v>
      </c>
    </row>
    <row r="124" spans="1:16" x14ac:dyDescent="0.2">
      <c r="A124" s="18"/>
      <c r="B124" s="18"/>
      <c r="C124" s="19" t="s">
        <v>118</v>
      </c>
      <c r="D124" s="18"/>
      <c r="E124" s="18"/>
      <c r="F124" s="23"/>
      <c r="G124" s="23"/>
      <c r="H124" s="17" t="s">
        <v>12</v>
      </c>
    </row>
    <row r="125" spans="1:16" x14ac:dyDescent="0.2">
      <c r="A125" s="18"/>
      <c r="B125" s="18"/>
      <c r="C125" s="19" t="s">
        <v>11</v>
      </c>
      <c r="D125" s="18"/>
      <c r="E125" s="18" t="s">
        <v>12</v>
      </c>
      <c r="F125" s="20" t="s">
        <v>13</v>
      </c>
      <c r="G125" s="21">
        <v>0</v>
      </c>
      <c r="H125" s="17" t="s">
        <v>12</v>
      </c>
    </row>
    <row r="126" spans="1:16" x14ac:dyDescent="0.2">
      <c r="A126" s="18"/>
      <c r="B126" s="18"/>
      <c r="C126" s="22"/>
      <c r="D126" s="18"/>
      <c r="E126" s="18"/>
      <c r="F126" s="23"/>
      <c r="G126" s="23"/>
      <c r="H126" s="17" t="s">
        <v>12</v>
      </c>
    </row>
    <row r="127" spans="1:16" x14ac:dyDescent="0.2">
      <c r="A127" s="30"/>
      <c r="B127" s="26"/>
      <c r="C127" s="26" t="s">
        <v>119</v>
      </c>
      <c r="D127" s="26"/>
      <c r="E127" s="30"/>
      <c r="F127" s="28">
        <v>-105.03492763</v>
      </c>
      <c r="G127" s="29">
        <v>-5.2837999999999995E-4</v>
      </c>
      <c r="H127" s="17" t="s">
        <v>12</v>
      </c>
    </row>
    <row r="128" spans="1:16" x14ac:dyDescent="0.2">
      <c r="A128" s="22"/>
      <c r="B128" s="22"/>
      <c r="C128" s="19" t="s">
        <v>120</v>
      </c>
      <c r="D128" s="23"/>
      <c r="E128" s="23"/>
      <c r="F128" s="24">
        <v>198787.90376048599</v>
      </c>
      <c r="G128" s="31">
        <v>1.0000000499999999</v>
      </c>
      <c r="H128" s="17" t="s">
        <v>12</v>
      </c>
    </row>
    <row r="129" spans="1:9" x14ac:dyDescent="0.2">
      <c r="A129" s="32"/>
      <c r="B129" s="32"/>
      <c r="C129" s="32"/>
      <c r="D129" s="33"/>
      <c r="E129" s="33"/>
      <c r="F129" s="33"/>
      <c r="G129" s="33"/>
    </row>
    <row r="130" spans="1:9" x14ac:dyDescent="0.2">
      <c r="A130" s="34"/>
      <c r="B130" s="141" t="s">
        <v>618</v>
      </c>
      <c r="C130" s="141"/>
      <c r="D130" s="141"/>
      <c r="E130" s="141"/>
      <c r="F130" s="141"/>
      <c r="G130" s="141"/>
      <c r="H130" s="141"/>
    </row>
    <row r="131" spans="1:9" x14ac:dyDescent="0.2">
      <c r="A131" s="34"/>
      <c r="B131" s="141" t="s">
        <v>619</v>
      </c>
      <c r="C131" s="141"/>
      <c r="D131" s="141"/>
      <c r="E131" s="141"/>
      <c r="F131" s="141"/>
      <c r="G131" s="141"/>
      <c r="H131" s="141"/>
    </row>
    <row r="132" spans="1:9" x14ac:dyDescent="0.2">
      <c r="A132" s="34"/>
      <c r="B132" s="141" t="s">
        <v>620</v>
      </c>
      <c r="C132" s="141"/>
      <c r="D132" s="141"/>
      <c r="E132" s="141"/>
      <c r="F132" s="141"/>
      <c r="G132" s="141"/>
      <c r="H132" s="141"/>
    </row>
    <row r="133" spans="1:9" x14ac:dyDescent="0.2">
      <c r="A133" s="34"/>
      <c r="B133" s="158" t="s">
        <v>635</v>
      </c>
      <c r="C133" s="141"/>
      <c r="D133" s="141"/>
      <c r="E133" s="141"/>
      <c r="F133" s="141"/>
      <c r="G133" s="141"/>
      <c r="H133" s="141"/>
      <c r="I133" s="110"/>
    </row>
    <row r="134" spans="1:9" x14ac:dyDescent="0.2">
      <c r="A134" s="34"/>
      <c r="B134" s="34"/>
      <c r="C134" s="34"/>
      <c r="D134" s="36"/>
      <c r="E134" s="36"/>
      <c r="F134" s="36"/>
      <c r="G134" s="36"/>
    </row>
    <row r="135" spans="1:9" x14ac:dyDescent="0.2">
      <c r="A135" s="34"/>
      <c r="B135" s="142" t="s">
        <v>121</v>
      </c>
      <c r="C135" s="143"/>
      <c r="D135" s="144"/>
      <c r="E135" s="37"/>
      <c r="F135" s="36"/>
      <c r="G135" s="36"/>
    </row>
    <row r="136" spans="1:9" ht="27" customHeight="1" x14ac:dyDescent="0.2">
      <c r="A136" s="34"/>
      <c r="B136" s="145" t="s">
        <v>122</v>
      </c>
      <c r="C136" s="146"/>
      <c r="D136" s="16" t="s">
        <v>123</v>
      </c>
      <c r="E136" s="37"/>
      <c r="F136" s="36"/>
      <c r="G136" s="36"/>
    </row>
    <row r="137" spans="1:9" x14ac:dyDescent="0.2">
      <c r="A137" s="34"/>
      <c r="B137" s="145" t="s">
        <v>124</v>
      </c>
      <c r="C137" s="146"/>
      <c r="D137" s="16" t="s">
        <v>123</v>
      </c>
      <c r="E137" s="37"/>
      <c r="F137" s="36"/>
      <c r="G137" s="36"/>
    </row>
    <row r="138" spans="1:9" x14ac:dyDescent="0.2">
      <c r="A138" s="34"/>
      <c r="B138" s="145" t="s">
        <v>125</v>
      </c>
      <c r="C138" s="146"/>
      <c r="D138" s="38" t="s">
        <v>12</v>
      </c>
      <c r="E138" s="37"/>
      <c r="F138" s="36"/>
      <c r="G138" s="36"/>
    </row>
    <row r="139" spans="1:9" x14ac:dyDescent="0.2">
      <c r="A139" s="39"/>
      <c r="B139" s="40" t="s">
        <v>12</v>
      </c>
      <c r="C139" s="40" t="s">
        <v>621</v>
      </c>
      <c r="D139" s="40" t="s">
        <v>126</v>
      </c>
      <c r="E139" s="39"/>
      <c r="F139" s="39"/>
      <c r="G139" s="39"/>
    </row>
    <row r="140" spans="1:9" x14ac:dyDescent="0.2">
      <c r="A140" s="41"/>
      <c r="B140" s="42" t="s">
        <v>127</v>
      </c>
      <c r="C140" s="43">
        <v>45930</v>
      </c>
      <c r="D140" s="43">
        <v>45961</v>
      </c>
      <c r="E140" s="41"/>
      <c r="F140" s="41"/>
      <c r="G140" s="41"/>
    </row>
    <row r="141" spans="1:9" x14ac:dyDescent="0.2">
      <c r="A141" s="41"/>
      <c r="B141" s="26" t="s">
        <v>128</v>
      </c>
      <c r="C141" s="140">
        <v>15.362299999999999</v>
      </c>
      <c r="D141" s="44">
        <v>15.4398</v>
      </c>
      <c r="E141" s="41"/>
      <c r="F141" s="45"/>
      <c r="G141" s="46"/>
    </row>
    <row r="142" spans="1:9" ht="25.5" x14ac:dyDescent="0.2">
      <c r="A142" s="41"/>
      <c r="B142" s="26" t="s">
        <v>738</v>
      </c>
      <c r="C142" s="140">
        <v>11.4717</v>
      </c>
      <c r="D142" s="44">
        <v>10.8558</v>
      </c>
      <c r="E142" s="41"/>
      <c r="F142" s="45"/>
      <c r="G142" s="46"/>
    </row>
    <row r="143" spans="1:9" x14ac:dyDescent="0.2">
      <c r="A143" s="41"/>
      <c r="B143" s="26" t="s">
        <v>129</v>
      </c>
      <c r="C143" s="140">
        <v>15.2554</v>
      </c>
      <c r="D143" s="44">
        <v>15.3308</v>
      </c>
      <c r="E143" s="41"/>
      <c r="F143" s="45"/>
      <c r="G143" s="46"/>
    </row>
    <row r="144" spans="1:9" ht="25.5" x14ac:dyDescent="0.2">
      <c r="A144" s="41"/>
      <c r="B144" s="26" t="s">
        <v>739</v>
      </c>
      <c r="C144" s="140">
        <v>11.4399</v>
      </c>
      <c r="D144" s="44">
        <v>10.8247</v>
      </c>
      <c r="E144" s="41"/>
      <c r="F144" s="45"/>
      <c r="G144" s="46"/>
    </row>
    <row r="145" spans="1:14" x14ac:dyDescent="0.2">
      <c r="A145" s="41"/>
      <c r="B145" s="41"/>
      <c r="C145" s="41"/>
      <c r="D145" s="41"/>
      <c r="E145" s="41"/>
      <c r="F145" s="41"/>
      <c r="G145" s="41"/>
    </row>
    <row r="146" spans="1:14" x14ac:dyDescent="0.2">
      <c r="A146" s="41"/>
      <c r="B146" s="148" t="s">
        <v>737</v>
      </c>
      <c r="C146" s="149"/>
      <c r="D146" s="19" t="s">
        <v>12</v>
      </c>
      <c r="E146" s="41"/>
      <c r="F146" s="41"/>
      <c r="G146" s="41"/>
    </row>
    <row r="147" spans="1:14" x14ac:dyDescent="0.2">
      <c r="A147" s="41"/>
      <c r="B147" s="47" t="s">
        <v>127</v>
      </c>
      <c r="C147" s="48" t="s">
        <v>779</v>
      </c>
      <c r="D147" s="48" t="s">
        <v>780</v>
      </c>
      <c r="E147" s="41"/>
      <c r="F147" s="41"/>
      <c r="G147" s="41"/>
    </row>
    <row r="148" spans="1:14" ht="25.5" x14ac:dyDescent="0.2">
      <c r="A148" s="41"/>
      <c r="B148" s="26" t="s">
        <v>738</v>
      </c>
      <c r="C148" s="49">
        <v>0.67100000000000004</v>
      </c>
      <c r="D148" s="49" t="s">
        <v>781</v>
      </c>
      <c r="E148" s="41"/>
      <c r="F148" s="45"/>
      <c r="G148" s="46"/>
    </row>
    <row r="149" spans="1:14" ht="25.5" x14ac:dyDescent="0.2">
      <c r="A149" s="41"/>
      <c r="B149" s="26" t="s">
        <v>739</v>
      </c>
      <c r="C149" s="49">
        <v>0.66900000000000004</v>
      </c>
      <c r="D149" s="49" t="s">
        <v>781</v>
      </c>
      <c r="E149" s="41"/>
      <c r="F149" s="45"/>
      <c r="G149" s="46"/>
    </row>
    <row r="150" spans="1:14" x14ac:dyDescent="0.2">
      <c r="A150" s="41"/>
      <c r="B150" s="50"/>
      <c r="C150" s="50"/>
      <c r="D150" s="50"/>
      <c r="E150" s="41"/>
      <c r="F150" s="41"/>
      <c r="G150" s="41"/>
    </row>
    <row r="151" spans="1:14" x14ac:dyDescent="0.2">
      <c r="A151" s="39"/>
      <c r="B151" s="145" t="s">
        <v>130</v>
      </c>
      <c r="C151" s="146"/>
      <c r="D151" s="16" t="s">
        <v>123</v>
      </c>
      <c r="E151" s="53"/>
      <c r="F151" s="39"/>
      <c r="G151" s="39"/>
      <c r="I151" s="110"/>
    </row>
    <row r="152" spans="1:14" x14ac:dyDescent="0.2">
      <c r="A152" s="39"/>
      <c r="B152" s="145" t="s">
        <v>131</v>
      </c>
      <c r="C152" s="146"/>
      <c r="D152" s="16" t="s">
        <v>123</v>
      </c>
      <c r="E152" s="53"/>
      <c r="F152" s="39"/>
      <c r="G152" s="39"/>
      <c r="I152" s="110"/>
    </row>
    <row r="153" spans="1:14" x14ac:dyDescent="0.2">
      <c r="A153" s="39"/>
      <c r="B153" s="145" t="s">
        <v>622</v>
      </c>
      <c r="C153" s="146"/>
      <c r="D153" s="16" t="s">
        <v>123</v>
      </c>
      <c r="E153" s="53"/>
      <c r="F153" s="39"/>
      <c r="G153" s="39"/>
      <c r="I153" s="110"/>
    </row>
    <row r="154" spans="1:14" x14ac:dyDescent="0.2">
      <c r="A154" s="50"/>
      <c r="B154" s="50"/>
      <c r="C154" s="50"/>
      <c r="D154" s="50"/>
      <c r="E154" s="50"/>
      <c r="F154" s="50"/>
      <c r="G154" s="50"/>
      <c r="I154" s="110"/>
    </row>
    <row r="155" spans="1:14" s="55" customFormat="1" x14ac:dyDescent="0.2">
      <c r="B155" s="155" t="s">
        <v>623</v>
      </c>
      <c r="C155" s="156"/>
      <c r="D155" s="157"/>
      <c r="I155" s="110"/>
      <c r="J155" s="54"/>
      <c r="K155" s="54"/>
      <c r="L155" s="54"/>
      <c r="M155" s="54"/>
      <c r="N155" s="56"/>
    </row>
    <row r="156" spans="1:14" s="55" customFormat="1" ht="51" x14ac:dyDescent="0.2">
      <c r="B156" s="160" t="s">
        <v>624</v>
      </c>
      <c r="C156" s="161"/>
      <c r="D156" s="57" t="s">
        <v>162</v>
      </c>
      <c r="I156" s="110"/>
      <c r="J156" s="54"/>
      <c r="K156" s="54"/>
      <c r="L156" s="54"/>
      <c r="M156" s="54"/>
      <c r="N156" s="56"/>
    </row>
    <row r="157" spans="1:14" s="55" customFormat="1" x14ac:dyDescent="0.2">
      <c r="B157" s="150" t="s">
        <v>625</v>
      </c>
      <c r="C157" s="151"/>
      <c r="D157" s="58"/>
      <c r="I157" s="110"/>
      <c r="J157" s="54"/>
      <c r="K157" s="54"/>
      <c r="L157" s="54"/>
      <c r="M157" s="54"/>
      <c r="N157" s="56"/>
    </row>
    <row r="158" spans="1:14" s="55" customFormat="1" x14ac:dyDescent="0.2">
      <c r="B158" s="150"/>
      <c r="C158" s="151"/>
      <c r="D158" s="59"/>
      <c r="I158" s="110"/>
      <c r="J158" s="54"/>
      <c r="K158" s="54"/>
      <c r="L158" s="54"/>
      <c r="M158" s="54"/>
      <c r="N158" s="56"/>
    </row>
    <row r="159" spans="1:14" s="55" customFormat="1" x14ac:dyDescent="0.2">
      <c r="B159" s="150" t="s">
        <v>626</v>
      </c>
      <c r="C159" s="159"/>
      <c r="D159" s="60">
        <v>6.2239865677233155</v>
      </c>
      <c r="I159" s="110"/>
      <c r="J159" s="54"/>
      <c r="K159" s="54"/>
      <c r="L159" s="54"/>
      <c r="M159" s="54"/>
      <c r="N159" s="56"/>
    </row>
    <row r="160" spans="1:14" s="55" customFormat="1" x14ac:dyDescent="0.2">
      <c r="B160" s="150"/>
      <c r="C160" s="151"/>
      <c r="D160" s="59"/>
      <c r="I160" s="110"/>
      <c r="J160" s="54"/>
      <c r="K160" s="54"/>
      <c r="L160" s="54"/>
      <c r="M160" s="54"/>
      <c r="N160" s="56"/>
    </row>
    <row r="161" spans="2:16" s="55" customFormat="1" x14ac:dyDescent="0.2">
      <c r="B161" s="150" t="s">
        <v>627</v>
      </c>
      <c r="C161" s="159"/>
      <c r="D161" s="60">
        <v>0.39843816693614448</v>
      </c>
      <c r="I161" s="110"/>
      <c r="J161" s="54"/>
      <c r="K161" s="54"/>
      <c r="L161" s="54"/>
      <c r="M161" s="54"/>
      <c r="N161" s="56"/>
    </row>
    <row r="162" spans="2:16" s="55" customFormat="1" x14ac:dyDescent="0.2">
      <c r="B162" s="150" t="s">
        <v>628</v>
      </c>
      <c r="C162" s="159"/>
      <c r="D162" s="60">
        <v>0.39920478807094195</v>
      </c>
      <c r="I162" s="110"/>
      <c r="J162" s="54"/>
      <c r="K162" s="54"/>
      <c r="L162" s="54"/>
      <c r="M162" s="54"/>
      <c r="N162" s="56"/>
    </row>
    <row r="163" spans="2:16" s="55" customFormat="1" x14ac:dyDescent="0.2">
      <c r="B163" s="150"/>
      <c r="C163" s="151"/>
      <c r="D163" s="59"/>
      <c r="I163" s="110"/>
      <c r="J163" s="54"/>
      <c r="K163" s="54"/>
      <c r="L163" s="54"/>
      <c r="M163" s="54"/>
      <c r="N163" s="56"/>
    </row>
    <row r="164" spans="2:16" s="55" customFormat="1" ht="14.25" customHeight="1" x14ac:dyDescent="0.2">
      <c r="B164" s="152" t="s">
        <v>629</v>
      </c>
      <c r="C164" s="152"/>
      <c r="D164" s="62" t="s">
        <v>740</v>
      </c>
      <c r="I164" s="110"/>
      <c r="J164" s="54"/>
      <c r="K164" s="54"/>
      <c r="L164" s="54"/>
      <c r="M164" s="54"/>
      <c r="N164" s="56"/>
    </row>
    <row r="165" spans="2:16" s="55" customFormat="1" x14ac:dyDescent="0.2">
      <c r="B165" s="150" t="s">
        <v>630</v>
      </c>
      <c r="C165" s="153"/>
      <c r="D165" s="151"/>
      <c r="I165" s="110"/>
      <c r="J165" s="54"/>
      <c r="K165" s="54"/>
      <c r="L165" s="54"/>
      <c r="M165" s="54"/>
      <c r="N165" s="56"/>
      <c r="O165"/>
      <c r="P165"/>
    </row>
    <row r="166" spans="2:16" x14ac:dyDescent="0.2">
      <c r="I166" s="110"/>
    </row>
    <row r="167" spans="2:16" x14ac:dyDescent="0.2">
      <c r="B167" s="64" t="s">
        <v>631</v>
      </c>
      <c r="I167" s="110"/>
    </row>
    <row r="168" spans="2:16" x14ac:dyDescent="0.2">
      <c r="I168" s="110"/>
    </row>
    <row r="169" spans="2:16" ht="153.75" customHeight="1" x14ac:dyDescent="0.2">
      <c r="I169" s="110"/>
    </row>
    <row r="170" spans="2:16" x14ac:dyDescent="0.2">
      <c r="I170" s="110"/>
    </row>
    <row r="171" spans="2:16" x14ac:dyDescent="0.2">
      <c r="I171" s="110"/>
    </row>
    <row r="172" spans="2:16" x14ac:dyDescent="0.2">
      <c r="B172" s="64" t="s">
        <v>632</v>
      </c>
      <c r="C172" s="65"/>
      <c r="D172" s="64"/>
      <c r="I172" s="110"/>
    </row>
    <row r="173" spans="2:16" x14ac:dyDescent="0.2">
      <c r="B173" s="64" t="s">
        <v>636</v>
      </c>
      <c r="C173" s="65"/>
      <c r="D173" s="64"/>
      <c r="I173" s="110"/>
    </row>
    <row r="174" spans="2:16" x14ac:dyDescent="0.2">
      <c r="D174" s="64"/>
      <c r="I174" s="110"/>
    </row>
    <row r="175" spans="2:16" ht="165" customHeight="1" x14ac:dyDescent="0.2">
      <c r="I175" s="110"/>
    </row>
    <row r="176" spans="2:16" x14ac:dyDescent="0.2">
      <c r="I176" s="110"/>
    </row>
    <row r="177" spans="9:9" x14ac:dyDescent="0.2">
      <c r="I177" s="110"/>
    </row>
    <row r="178" spans="9:9" x14ac:dyDescent="0.2">
      <c r="I178" s="110"/>
    </row>
    <row r="179" spans="9:9" x14ac:dyDescent="0.2">
      <c r="I179" s="110"/>
    </row>
  </sheetData>
  <mergeCells count="26">
    <mergeCell ref="B146:C146"/>
    <mergeCell ref="B163:C163"/>
    <mergeCell ref="B164:C164"/>
    <mergeCell ref="B165:D165"/>
    <mergeCell ref="B158:C158"/>
    <mergeCell ref="B159:C159"/>
    <mergeCell ref="B160:C160"/>
    <mergeCell ref="B161:C161"/>
    <mergeCell ref="B162:C162"/>
    <mergeCell ref="B156:C156"/>
    <mergeCell ref="B157:C157"/>
    <mergeCell ref="B153:C153"/>
    <mergeCell ref="B151:C151"/>
    <mergeCell ref="B152:C152"/>
    <mergeCell ref="B155:D155"/>
    <mergeCell ref="A1:H1"/>
    <mergeCell ref="A2:H2"/>
    <mergeCell ref="A3:H3"/>
    <mergeCell ref="B130:H130"/>
    <mergeCell ref="B131:H131"/>
    <mergeCell ref="B132:H132"/>
    <mergeCell ref="B135:D135"/>
    <mergeCell ref="B136:C136"/>
    <mergeCell ref="B137:C137"/>
    <mergeCell ref="B138:C138"/>
    <mergeCell ref="B133:H133"/>
  </mergeCells>
  <hyperlinks>
    <hyperlink ref="I1" location="Index!B2" display="Index" xr:uid="{0135003C-DB61-42E5-BBA3-1AB0E3A61EB8}"/>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9479E-7B66-4F10-AE9B-548F8F34CC58}">
  <sheetPr>
    <outlinePr summaryBelow="0" summaryRight="0"/>
  </sheetPr>
  <dimension ref="A1:T195"/>
  <sheetViews>
    <sheetView showGridLines="0" workbookViewId="0">
      <selection sqref="A1:H1"/>
    </sheetView>
  </sheetViews>
  <sheetFormatPr defaultRowHeight="12.75" x14ac:dyDescent="0.2"/>
  <cols>
    <col min="1" max="1" width="5.85546875" bestFit="1" customWidth="1"/>
    <col min="2" max="2" width="19.28515625" bestFit="1" customWidth="1"/>
    <col min="3" max="3" width="50.85546875" customWidth="1"/>
    <col min="4" max="4" width="13" customWidth="1"/>
    <col min="5" max="5" width="9.42578125" bestFit="1" customWidth="1"/>
    <col min="6" max="6" width="10.140625" bestFit="1" customWidth="1"/>
    <col min="7" max="7" width="14" bestFit="1" customWidth="1"/>
  </cols>
  <sheetData>
    <row r="1" spans="1:9" ht="15" x14ac:dyDescent="0.2">
      <c r="A1" s="147" t="s">
        <v>0</v>
      </c>
      <c r="B1" s="147"/>
      <c r="C1" s="147"/>
      <c r="D1" s="147"/>
      <c r="E1" s="147"/>
      <c r="F1" s="147"/>
      <c r="G1" s="147"/>
      <c r="H1" s="147"/>
      <c r="I1" s="1" t="s">
        <v>616</v>
      </c>
    </row>
    <row r="2" spans="1:9" ht="15" x14ac:dyDescent="0.2">
      <c r="A2" s="147" t="s">
        <v>267</v>
      </c>
      <c r="B2" s="147"/>
      <c r="C2" s="147"/>
      <c r="D2" s="147"/>
      <c r="E2" s="147"/>
      <c r="F2" s="147"/>
      <c r="G2" s="147"/>
      <c r="H2" s="147"/>
    </row>
    <row r="3" spans="1:9" ht="15" x14ac:dyDescent="0.2">
      <c r="A3" s="147" t="s">
        <v>778</v>
      </c>
      <c r="B3" s="147"/>
      <c r="C3" s="147"/>
      <c r="D3" s="147"/>
      <c r="E3" s="147"/>
      <c r="F3" s="147"/>
      <c r="G3" s="147"/>
      <c r="H3" s="147"/>
    </row>
    <row r="4" spans="1:9" s="14" customFormat="1" ht="30" x14ac:dyDescent="0.2">
      <c r="A4" s="12" t="s">
        <v>2</v>
      </c>
      <c r="B4" s="12" t="s">
        <v>3</v>
      </c>
      <c r="C4" s="12" t="s">
        <v>4</v>
      </c>
      <c r="D4" s="12" t="s">
        <v>5</v>
      </c>
      <c r="E4" s="12" t="s">
        <v>6</v>
      </c>
      <c r="F4" s="12" t="s">
        <v>7</v>
      </c>
      <c r="G4" s="12" t="s">
        <v>8</v>
      </c>
      <c r="H4" s="13" t="s">
        <v>615</v>
      </c>
    </row>
    <row r="5" spans="1:9" x14ac:dyDescent="0.2">
      <c r="A5" s="15"/>
      <c r="B5" s="15"/>
      <c r="C5" s="16" t="s">
        <v>9</v>
      </c>
      <c r="D5" s="15"/>
      <c r="E5" s="15"/>
      <c r="F5" s="15"/>
      <c r="G5" s="15"/>
      <c r="H5" s="17" t="s">
        <v>12</v>
      </c>
    </row>
    <row r="6" spans="1:9" x14ac:dyDescent="0.2">
      <c r="A6" s="15"/>
      <c r="B6" s="15"/>
      <c r="C6" s="16" t="s">
        <v>10</v>
      </c>
      <c r="D6" s="15"/>
      <c r="E6" s="15"/>
      <c r="F6" s="15"/>
      <c r="G6" s="15"/>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x14ac:dyDescent="0.2">
      <c r="A28" s="25">
        <v>1</v>
      </c>
      <c r="B28" s="26" t="s">
        <v>268</v>
      </c>
      <c r="C28" s="26" t="s">
        <v>269</v>
      </c>
      <c r="D28" s="26" t="s">
        <v>23</v>
      </c>
      <c r="E28" s="27">
        <v>250</v>
      </c>
      <c r="F28" s="28">
        <v>2492.4175</v>
      </c>
      <c r="G28" s="29">
        <v>6.2722840000000002E-2</v>
      </c>
      <c r="H28" s="17">
        <v>6.7149999999999999</v>
      </c>
    </row>
    <row r="29" spans="1:8" x14ac:dyDescent="0.2">
      <c r="A29" s="25">
        <v>2</v>
      </c>
      <c r="B29" s="26" t="s">
        <v>270</v>
      </c>
      <c r="C29" s="26" t="s">
        <v>271</v>
      </c>
      <c r="D29" s="26" t="s">
        <v>23</v>
      </c>
      <c r="E29" s="27">
        <v>2000</v>
      </c>
      <c r="F29" s="28">
        <v>2049.63</v>
      </c>
      <c r="G29" s="29">
        <v>5.1579880000000002E-2</v>
      </c>
      <c r="H29" s="17">
        <v>7.2774000000000001</v>
      </c>
    </row>
    <row r="30" spans="1:8" ht="25.5" x14ac:dyDescent="0.2">
      <c r="A30" s="25">
        <v>3</v>
      </c>
      <c r="B30" s="26" t="s">
        <v>24</v>
      </c>
      <c r="C30" s="26" t="s">
        <v>25</v>
      </c>
      <c r="D30" s="26" t="s">
        <v>23</v>
      </c>
      <c r="E30" s="27">
        <v>1500</v>
      </c>
      <c r="F30" s="28">
        <v>1527.597</v>
      </c>
      <c r="G30" s="29">
        <v>3.844268E-2</v>
      </c>
      <c r="H30" s="17">
        <v>6.7431999999999999</v>
      </c>
    </row>
    <row r="31" spans="1:8" x14ac:dyDescent="0.2">
      <c r="A31" s="25">
        <v>4</v>
      </c>
      <c r="B31" s="26" t="s">
        <v>272</v>
      </c>
      <c r="C31" s="26" t="s">
        <v>273</v>
      </c>
      <c r="D31" s="26" t="s">
        <v>274</v>
      </c>
      <c r="E31" s="27">
        <v>1500</v>
      </c>
      <c r="F31" s="28">
        <v>1513.1505</v>
      </c>
      <c r="G31" s="29">
        <v>3.8079130000000003E-2</v>
      </c>
      <c r="H31" s="17">
        <v>6.8</v>
      </c>
    </row>
    <row r="32" spans="1:8" x14ac:dyDescent="0.2">
      <c r="A32" s="25">
        <v>5</v>
      </c>
      <c r="B32" s="26" t="s">
        <v>275</v>
      </c>
      <c r="C32" s="26" t="s">
        <v>276</v>
      </c>
      <c r="D32" s="26" t="s">
        <v>277</v>
      </c>
      <c r="E32" s="27">
        <v>1500</v>
      </c>
      <c r="F32" s="28">
        <v>1511.6369999999999</v>
      </c>
      <c r="G32" s="29">
        <v>3.8041039999999998E-2</v>
      </c>
      <c r="H32" s="17">
        <v>7.4349999999999996</v>
      </c>
    </row>
    <row r="33" spans="1:8" x14ac:dyDescent="0.2">
      <c r="A33" s="25">
        <v>6</v>
      </c>
      <c r="B33" s="26" t="s">
        <v>278</v>
      </c>
      <c r="C33" s="26" t="s">
        <v>279</v>
      </c>
      <c r="D33" s="26" t="s">
        <v>28</v>
      </c>
      <c r="E33" s="27">
        <v>1500</v>
      </c>
      <c r="F33" s="28">
        <v>1509.1185</v>
      </c>
      <c r="G33" s="29">
        <v>3.7977660000000003E-2</v>
      </c>
      <c r="H33" s="17">
        <v>6.4349999999999996</v>
      </c>
    </row>
    <row r="34" spans="1:8" x14ac:dyDescent="0.2">
      <c r="A34" s="25">
        <v>7</v>
      </c>
      <c r="B34" s="26" t="s">
        <v>76</v>
      </c>
      <c r="C34" s="26" t="s">
        <v>77</v>
      </c>
      <c r="D34" s="26" t="s">
        <v>28</v>
      </c>
      <c r="E34" s="27">
        <v>1500</v>
      </c>
      <c r="F34" s="28">
        <v>1495.6289999999999</v>
      </c>
      <c r="G34" s="29">
        <v>3.7638190000000002E-2</v>
      </c>
      <c r="H34" s="17">
        <v>6.66</v>
      </c>
    </row>
    <row r="35" spans="1:8" ht="25.5" x14ac:dyDescent="0.2">
      <c r="A35" s="25">
        <v>8</v>
      </c>
      <c r="B35" s="26" t="s">
        <v>74</v>
      </c>
      <c r="C35" s="26" t="s">
        <v>75</v>
      </c>
      <c r="D35" s="26" t="s">
        <v>23</v>
      </c>
      <c r="E35" s="27">
        <v>1000</v>
      </c>
      <c r="F35" s="28">
        <v>1016.71</v>
      </c>
      <c r="G35" s="29">
        <v>2.5585980000000001E-2</v>
      </c>
      <c r="H35" s="17">
        <v>6.6449999999999996</v>
      </c>
    </row>
    <row r="36" spans="1:8" x14ac:dyDescent="0.2">
      <c r="A36" s="25">
        <v>9</v>
      </c>
      <c r="B36" s="26" t="s">
        <v>280</v>
      </c>
      <c r="C36" s="26" t="s">
        <v>281</v>
      </c>
      <c r="D36" s="26" t="s">
        <v>282</v>
      </c>
      <c r="E36" s="27">
        <v>1000</v>
      </c>
      <c r="F36" s="28">
        <v>1013.986</v>
      </c>
      <c r="G36" s="29">
        <v>2.5517430000000001E-2</v>
      </c>
      <c r="H36" s="17">
        <v>7.81</v>
      </c>
    </row>
    <row r="37" spans="1:8" x14ac:dyDescent="0.2">
      <c r="A37" s="25">
        <v>10</v>
      </c>
      <c r="B37" s="26" t="s">
        <v>283</v>
      </c>
      <c r="C37" s="26" t="s">
        <v>284</v>
      </c>
      <c r="D37" s="26" t="s">
        <v>285</v>
      </c>
      <c r="E37" s="27">
        <v>1000</v>
      </c>
      <c r="F37" s="28">
        <v>1013.68</v>
      </c>
      <c r="G37" s="29">
        <v>2.5509730000000001E-2</v>
      </c>
      <c r="H37" s="17">
        <v>7.2504999999999997</v>
      </c>
    </row>
    <row r="38" spans="1:8" x14ac:dyDescent="0.2">
      <c r="A38" s="25">
        <v>11</v>
      </c>
      <c r="B38" s="26" t="s">
        <v>68</v>
      </c>
      <c r="C38" s="26" t="s">
        <v>69</v>
      </c>
      <c r="D38" s="26" t="s">
        <v>23</v>
      </c>
      <c r="E38" s="27">
        <v>1000</v>
      </c>
      <c r="F38" s="28">
        <v>1013.451</v>
      </c>
      <c r="G38" s="29">
        <v>2.5503959999999999E-2</v>
      </c>
      <c r="H38" s="17">
        <v>7.16</v>
      </c>
    </row>
    <row r="39" spans="1:8" x14ac:dyDescent="0.2">
      <c r="A39" s="25">
        <v>12</v>
      </c>
      <c r="B39" s="26" t="s">
        <v>286</v>
      </c>
      <c r="C39" s="26" t="s">
        <v>287</v>
      </c>
      <c r="D39" s="26" t="s">
        <v>28</v>
      </c>
      <c r="E39" s="27">
        <v>100</v>
      </c>
      <c r="F39" s="28">
        <v>1006.48</v>
      </c>
      <c r="G39" s="29">
        <v>2.5328529999999998E-2</v>
      </c>
      <c r="H39" s="17">
        <v>6.43</v>
      </c>
    </row>
    <row r="40" spans="1:8" ht="25.5" x14ac:dyDescent="0.2">
      <c r="A40" s="25">
        <v>13</v>
      </c>
      <c r="B40" s="26" t="s">
        <v>288</v>
      </c>
      <c r="C40" s="26" t="s">
        <v>289</v>
      </c>
      <c r="D40" s="26" t="s">
        <v>23</v>
      </c>
      <c r="E40" s="27">
        <v>1000</v>
      </c>
      <c r="F40" s="28">
        <v>1005.716</v>
      </c>
      <c r="G40" s="29">
        <v>2.5309310000000002E-2</v>
      </c>
      <c r="H40" s="17">
        <v>6.62</v>
      </c>
    </row>
    <row r="41" spans="1:8" x14ac:dyDescent="0.2">
      <c r="A41" s="25">
        <v>14</v>
      </c>
      <c r="B41" s="26" t="s">
        <v>290</v>
      </c>
      <c r="C41" s="26" t="s">
        <v>291</v>
      </c>
      <c r="D41" s="26" t="s">
        <v>292</v>
      </c>
      <c r="E41" s="27">
        <v>1000</v>
      </c>
      <c r="F41" s="28">
        <v>1005.16</v>
      </c>
      <c r="G41" s="29">
        <v>2.529532E-2</v>
      </c>
      <c r="H41" s="17">
        <v>8.49</v>
      </c>
    </row>
    <row r="42" spans="1:8" x14ac:dyDescent="0.2">
      <c r="A42" s="25">
        <v>15</v>
      </c>
      <c r="B42" s="26" t="s">
        <v>293</v>
      </c>
      <c r="C42" s="26" t="s">
        <v>294</v>
      </c>
      <c r="D42" s="26" t="s">
        <v>28</v>
      </c>
      <c r="E42" s="27">
        <v>900</v>
      </c>
      <c r="F42" s="28">
        <v>909.68399999999997</v>
      </c>
      <c r="G42" s="29">
        <v>2.2892619999999999E-2</v>
      </c>
      <c r="H42" s="17">
        <v>7.0812999999999997</v>
      </c>
    </row>
    <row r="43" spans="1:8" x14ac:dyDescent="0.2">
      <c r="A43" s="25">
        <v>16</v>
      </c>
      <c r="B43" s="26" t="s">
        <v>295</v>
      </c>
      <c r="C43" s="26" t="s">
        <v>296</v>
      </c>
      <c r="D43" s="26" t="s">
        <v>282</v>
      </c>
      <c r="E43" s="27">
        <v>900</v>
      </c>
      <c r="F43" s="28">
        <v>907.07849999999996</v>
      </c>
      <c r="G43" s="29">
        <v>2.2827050000000002E-2</v>
      </c>
      <c r="H43" s="17">
        <v>7.24</v>
      </c>
    </row>
    <row r="44" spans="1:8" ht="25.5" x14ac:dyDescent="0.2">
      <c r="A44" s="25">
        <v>17</v>
      </c>
      <c r="B44" s="26" t="s">
        <v>297</v>
      </c>
      <c r="C44" s="26" t="s">
        <v>298</v>
      </c>
      <c r="D44" s="26" t="s">
        <v>28</v>
      </c>
      <c r="E44" s="27">
        <v>500</v>
      </c>
      <c r="F44" s="28">
        <v>509.13549999999998</v>
      </c>
      <c r="G44" s="29">
        <v>1.281263E-2</v>
      </c>
      <c r="H44" s="17">
        <v>6.64</v>
      </c>
    </row>
    <row r="45" spans="1:8" x14ac:dyDescent="0.2">
      <c r="A45" s="25">
        <v>18</v>
      </c>
      <c r="B45" s="26" t="s">
        <v>299</v>
      </c>
      <c r="C45" s="26" t="s">
        <v>300</v>
      </c>
      <c r="D45" s="26" t="s">
        <v>28</v>
      </c>
      <c r="E45" s="27">
        <v>500</v>
      </c>
      <c r="F45" s="28">
        <v>508.11399999999998</v>
      </c>
      <c r="G45" s="29">
        <v>1.278692E-2</v>
      </c>
      <c r="H45" s="17">
        <v>6.57</v>
      </c>
    </row>
    <row r="46" spans="1:8" ht="25.5" x14ac:dyDescent="0.2">
      <c r="A46" s="25">
        <v>19</v>
      </c>
      <c r="B46" s="26" t="s">
        <v>78</v>
      </c>
      <c r="C46" s="26" t="s">
        <v>79</v>
      </c>
      <c r="D46" s="26" t="s">
        <v>23</v>
      </c>
      <c r="E46" s="27">
        <v>500</v>
      </c>
      <c r="F46" s="28">
        <v>507.92099999999999</v>
      </c>
      <c r="G46" s="29">
        <v>1.278207E-2</v>
      </c>
      <c r="H46" s="17">
        <v>6.8</v>
      </c>
    </row>
    <row r="47" spans="1:8" ht="25.5" x14ac:dyDescent="0.2">
      <c r="A47" s="25">
        <v>20</v>
      </c>
      <c r="B47" s="26" t="s">
        <v>153</v>
      </c>
      <c r="C47" s="26" t="s">
        <v>154</v>
      </c>
      <c r="D47" s="26" t="s">
        <v>28</v>
      </c>
      <c r="E47" s="27">
        <v>500</v>
      </c>
      <c r="F47" s="28">
        <v>507.0575</v>
      </c>
      <c r="G47" s="29">
        <v>1.276034E-2</v>
      </c>
      <c r="H47" s="17">
        <v>6.64</v>
      </c>
    </row>
    <row r="48" spans="1:8" x14ac:dyDescent="0.2">
      <c r="A48" s="25">
        <v>21</v>
      </c>
      <c r="B48" s="26" t="s">
        <v>301</v>
      </c>
      <c r="C48" s="26" t="s">
        <v>764</v>
      </c>
      <c r="D48" s="26" t="s">
        <v>23</v>
      </c>
      <c r="E48" s="27">
        <v>500</v>
      </c>
      <c r="F48" s="28">
        <v>500.86099999999999</v>
      </c>
      <c r="G48" s="29">
        <v>1.26044E-2</v>
      </c>
      <c r="H48" s="17">
        <v>6.7850000000000001</v>
      </c>
    </row>
    <row r="49" spans="1:8" ht="25.5" x14ac:dyDescent="0.2">
      <c r="A49" s="25">
        <v>22</v>
      </c>
      <c r="B49" s="26" t="s">
        <v>302</v>
      </c>
      <c r="C49" s="26" t="s">
        <v>303</v>
      </c>
      <c r="D49" s="26" t="s">
        <v>282</v>
      </c>
      <c r="E49" s="27">
        <v>50</v>
      </c>
      <c r="F49" s="28">
        <v>500.23599999999999</v>
      </c>
      <c r="G49" s="29">
        <v>1.258867E-2</v>
      </c>
      <c r="H49" s="17">
        <v>7.0250000000000004</v>
      </c>
    </row>
    <row r="50" spans="1:8" x14ac:dyDescent="0.2">
      <c r="A50" s="25">
        <v>23</v>
      </c>
      <c r="B50" s="26" t="s">
        <v>304</v>
      </c>
      <c r="C50" s="26" t="s">
        <v>765</v>
      </c>
      <c r="D50" s="26" t="s">
        <v>28</v>
      </c>
      <c r="E50" s="27">
        <v>500</v>
      </c>
      <c r="F50" s="28">
        <v>499.97550000000001</v>
      </c>
      <c r="G50" s="29">
        <v>1.2582110000000001E-2</v>
      </c>
      <c r="H50" s="17">
        <v>6.57</v>
      </c>
    </row>
    <row r="51" spans="1:8" x14ac:dyDescent="0.2">
      <c r="A51" s="25">
        <v>24</v>
      </c>
      <c r="B51" s="26" t="s">
        <v>305</v>
      </c>
      <c r="C51" s="26" t="s">
        <v>306</v>
      </c>
      <c r="D51" s="26" t="s">
        <v>282</v>
      </c>
      <c r="E51" s="27">
        <v>350</v>
      </c>
      <c r="F51" s="28">
        <v>355.46665000000002</v>
      </c>
      <c r="G51" s="29">
        <v>8.9454800000000004E-3</v>
      </c>
      <c r="H51" s="17">
        <v>7.835</v>
      </c>
    </row>
    <row r="52" spans="1:8" x14ac:dyDescent="0.2">
      <c r="A52" s="18"/>
      <c r="B52" s="18"/>
      <c r="C52" s="19" t="s">
        <v>11</v>
      </c>
      <c r="D52" s="18"/>
      <c r="E52" s="18" t="s">
        <v>12</v>
      </c>
      <c r="F52" s="24">
        <v>24879.89215</v>
      </c>
      <c r="G52" s="21">
        <v>0.62611397000000002</v>
      </c>
      <c r="H52" s="17" t="s">
        <v>12</v>
      </c>
    </row>
    <row r="53" spans="1:8" x14ac:dyDescent="0.2">
      <c r="A53" s="18"/>
      <c r="B53" s="18"/>
      <c r="C53" s="22"/>
      <c r="D53" s="18"/>
      <c r="E53" s="18"/>
      <c r="F53" s="23"/>
      <c r="G53" s="23"/>
      <c r="H53" s="17" t="s">
        <v>12</v>
      </c>
    </row>
    <row r="54" spans="1:8" x14ac:dyDescent="0.2">
      <c r="A54" s="18"/>
      <c r="B54" s="18"/>
      <c r="C54" s="19" t="s">
        <v>80</v>
      </c>
      <c r="D54" s="18"/>
      <c r="E54" s="18"/>
      <c r="F54" s="18"/>
      <c r="G54" s="18"/>
      <c r="H54" s="17" t="s">
        <v>12</v>
      </c>
    </row>
    <row r="55" spans="1:8" x14ac:dyDescent="0.2">
      <c r="A55" s="18"/>
      <c r="B55" s="18"/>
      <c r="C55" s="19" t="s">
        <v>11</v>
      </c>
      <c r="D55" s="18"/>
      <c r="E55" s="18" t="s">
        <v>12</v>
      </c>
      <c r="F55" s="20" t="s">
        <v>13</v>
      </c>
      <c r="G55" s="21">
        <v>0</v>
      </c>
      <c r="H55" s="17" t="s">
        <v>12</v>
      </c>
    </row>
    <row r="56" spans="1:8" x14ac:dyDescent="0.2">
      <c r="A56" s="18"/>
      <c r="B56" s="18"/>
      <c r="C56" s="22"/>
      <c r="D56" s="18"/>
      <c r="E56" s="18"/>
      <c r="F56" s="23"/>
      <c r="G56" s="23"/>
      <c r="H56" s="17" t="s">
        <v>12</v>
      </c>
    </row>
    <row r="57" spans="1:8" x14ac:dyDescent="0.2">
      <c r="A57" s="18"/>
      <c r="B57" s="18"/>
      <c r="C57" s="19" t="s">
        <v>81</v>
      </c>
      <c r="D57" s="18"/>
      <c r="E57" s="18"/>
      <c r="F57" s="18"/>
      <c r="G57" s="18"/>
      <c r="H57" s="17" t="s">
        <v>12</v>
      </c>
    </row>
    <row r="58" spans="1:8" x14ac:dyDescent="0.2">
      <c r="A58" s="25">
        <v>1</v>
      </c>
      <c r="B58" s="26" t="s">
        <v>307</v>
      </c>
      <c r="C58" s="26" t="s">
        <v>308</v>
      </c>
      <c r="D58" s="26" t="s">
        <v>84</v>
      </c>
      <c r="E58" s="27">
        <v>500000</v>
      </c>
      <c r="F58" s="28">
        <v>506.49</v>
      </c>
      <c r="G58" s="29">
        <v>1.274605E-2</v>
      </c>
      <c r="H58" s="17">
        <v>6.6676000000000002</v>
      </c>
    </row>
    <row r="59" spans="1:8" x14ac:dyDescent="0.2">
      <c r="A59" s="25">
        <v>2</v>
      </c>
      <c r="B59" s="26" t="s">
        <v>309</v>
      </c>
      <c r="C59" s="26" t="s">
        <v>310</v>
      </c>
      <c r="D59" s="26" t="s">
        <v>84</v>
      </c>
      <c r="E59" s="27">
        <v>300000</v>
      </c>
      <c r="F59" s="28">
        <v>307.67399999999998</v>
      </c>
      <c r="G59" s="29">
        <v>7.7427599999999996E-3</v>
      </c>
      <c r="H59" s="17">
        <v>5.7949999999999999</v>
      </c>
    </row>
    <row r="60" spans="1:8" x14ac:dyDescent="0.2">
      <c r="A60" s="18"/>
      <c r="B60" s="18"/>
      <c r="C60" s="19" t="s">
        <v>11</v>
      </c>
      <c r="D60" s="18"/>
      <c r="E60" s="18" t="s">
        <v>12</v>
      </c>
      <c r="F60" s="24">
        <v>814.16399999999999</v>
      </c>
      <c r="G60" s="21">
        <v>2.048881E-2</v>
      </c>
      <c r="H60" s="17" t="s">
        <v>12</v>
      </c>
    </row>
    <row r="61" spans="1:8" x14ac:dyDescent="0.2">
      <c r="A61" s="18"/>
      <c r="B61" s="18"/>
      <c r="C61" s="22"/>
      <c r="D61" s="18"/>
      <c r="E61" s="18"/>
      <c r="F61" s="23"/>
      <c r="G61" s="23"/>
      <c r="H61" s="17" t="s">
        <v>12</v>
      </c>
    </row>
    <row r="62" spans="1:8" x14ac:dyDescent="0.2">
      <c r="A62" s="18"/>
      <c r="B62" s="18"/>
      <c r="C62" s="19" t="s">
        <v>103</v>
      </c>
      <c r="D62" s="18"/>
      <c r="E62" s="18"/>
      <c r="F62" s="23"/>
      <c r="G62" s="23"/>
      <c r="H62" s="17" t="s">
        <v>12</v>
      </c>
    </row>
    <row r="63" spans="1:8" x14ac:dyDescent="0.2">
      <c r="A63" s="18"/>
      <c r="B63" s="18"/>
      <c r="C63" s="19" t="s">
        <v>11</v>
      </c>
      <c r="D63" s="18"/>
      <c r="E63" s="18" t="s">
        <v>12</v>
      </c>
      <c r="F63" s="20" t="s">
        <v>13</v>
      </c>
      <c r="G63" s="21">
        <v>0</v>
      </c>
      <c r="H63" s="17" t="s">
        <v>12</v>
      </c>
    </row>
    <row r="64" spans="1:8" x14ac:dyDescent="0.2">
      <c r="A64" s="18"/>
      <c r="B64" s="18"/>
      <c r="C64" s="22"/>
      <c r="D64" s="18"/>
      <c r="E64" s="18"/>
      <c r="F64" s="23"/>
      <c r="G64" s="23"/>
      <c r="H64" s="17" t="s">
        <v>12</v>
      </c>
    </row>
    <row r="65" spans="1:8" x14ac:dyDescent="0.2">
      <c r="A65" s="18"/>
      <c r="B65" s="18"/>
      <c r="C65" s="19" t="s">
        <v>104</v>
      </c>
      <c r="D65" s="18"/>
      <c r="E65" s="18"/>
      <c r="F65" s="24">
        <v>25694.05615</v>
      </c>
      <c r="G65" s="21">
        <v>0.64660278000000004</v>
      </c>
      <c r="H65" s="17" t="s">
        <v>12</v>
      </c>
    </row>
    <row r="66" spans="1:8" x14ac:dyDescent="0.2">
      <c r="A66" s="18"/>
      <c r="B66" s="18"/>
      <c r="C66" s="22"/>
      <c r="D66" s="18"/>
      <c r="E66" s="18"/>
      <c r="F66" s="23"/>
      <c r="G66" s="23"/>
      <c r="H66" s="17" t="s">
        <v>12</v>
      </c>
    </row>
    <row r="67" spans="1:8" x14ac:dyDescent="0.2">
      <c r="A67" s="18"/>
      <c r="B67" s="18"/>
      <c r="C67" s="19" t="s">
        <v>105</v>
      </c>
      <c r="D67" s="18"/>
      <c r="E67" s="18"/>
      <c r="F67" s="23"/>
      <c r="G67" s="23"/>
      <c r="H67" s="17" t="s">
        <v>12</v>
      </c>
    </row>
    <row r="68" spans="1:8" x14ac:dyDescent="0.2">
      <c r="A68" s="18"/>
      <c r="B68" s="18"/>
      <c r="C68" s="19" t="s">
        <v>106</v>
      </c>
      <c r="D68" s="18"/>
      <c r="E68" s="18"/>
      <c r="F68" s="23"/>
      <c r="G68" s="23"/>
      <c r="H68" s="17" t="s">
        <v>12</v>
      </c>
    </row>
    <row r="69" spans="1:8" x14ac:dyDescent="0.2">
      <c r="A69" s="25">
        <v>1</v>
      </c>
      <c r="B69" s="26" t="s">
        <v>311</v>
      </c>
      <c r="C69" s="26" t="s">
        <v>312</v>
      </c>
      <c r="D69" s="26" t="s">
        <v>175</v>
      </c>
      <c r="E69" s="27">
        <v>500</v>
      </c>
      <c r="F69" s="28">
        <v>2460.2474999999999</v>
      </c>
      <c r="G69" s="29">
        <v>6.1913259999999998E-2</v>
      </c>
      <c r="H69" s="17">
        <v>6.0799000000000003</v>
      </c>
    </row>
    <row r="70" spans="1:8" x14ac:dyDescent="0.2">
      <c r="A70" s="25">
        <v>2</v>
      </c>
      <c r="B70" s="26" t="s">
        <v>313</v>
      </c>
      <c r="C70" s="26" t="s">
        <v>314</v>
      </c>
      <c r="D70" s="26" t="s">
        <v>161</v>
      </c>
      <c r="E70" s="27">
        <v>300</v>
      </c>
      <c r="F70" s="28">
        <v>1490.1165000000001</v>
      </c>
      <c r="G70" s="29">
        <v>3.749947E-2</v>
      </c>
      <c r="H70" s="17">
        <v>5.9050000000000002</v>
      </c>
    </row>
    <row r="71" spans="1:8" x14ac:dyDescent="0.2">
      <c r="A71" s="25">
        <v>3</v>
      </c>
      <c r="B71" s="26" t="s">
        <v>195</v>
      </c>
      <c r="C71" s="26" t="s">
        <v>196</v>
      </c>
      <c r="D71" s="26" t="s">
        <v>161</v>
      </c>
      <c r="E71" s="27">
        <v>300</v>
      </c>
      <c r="F71" s="28">
        <v>1465.0454999999999</v>
      </c>
      <c r="G71" s="29">
        <v>3.686855E-2</v>
      </c>
      <c r="H71" s="17">
        <v>6.09</v>
      </c>
    </row>
    <row r="72" spans="1:8" x14ac:dyDescent="0.2">
      <c r="A72" s="25">
        <v>4</v>
      </c>
      <c r="B72" s="26" t="s">
        <v>315</v>
      </c>
      <c r="C72" s="26" t="s">
        <v>316</v>
      </c>
      <c r="D72" s="26" t="s">
        <v>161</v>
      </c>
      <c r="E72" s="27">
        <v>200</v>
      </c>
      <c r="F72" s="28">
        <v>984.06899999999996</v>
      </c>
      <c r="G72" s="29">
        <v>2.476455E-2</v>
      </c>
      <c r="H72" s="17">
        <v>6.0919999999999996</v>
      </c>
    </row>
    <row r="73" spans="1:8" ht="25.5" x14ac:dyDescent="0.2">
      <c r="A73" s="25">
        <v>5</v>
      </c>
      <c r="B73" s="26" t="s">
        <v>191</v>
      </c>
      <c r="C73" s="26" t="s">
        <v>192</v>
      </c>
      <c r="D73" s="26" t="s">
        <v>161</v>
      </c>
      <c r="E73" s="27">
        <v>200</v>
      </c>
      <c r="F73" s="28">
        <v>980.69200000000001</v>
      </c>
      <c r="G73" s="29">
        <v>2.4679570000000001E-2</v>
      </c>
      <c r="H73" s="17">
        <v>6.09</v>
      </c>
    </row>
    <row r="74" spans="1:8" x14ac:dyDescent="0.2">
      <c r="A74" s="25">
        <v>6</v>
      </c>
      <c r="B74" s="26" t="s">
        <v>193</v>
      </c>
      <c r="C74" s="26" t="s">
        <v>194</v>
      </c>
      <c r="D74" s="26" t="s">
        <v>161</v>
      </c>
      <c r="E74" s="27">
        <v>200</v>
      </c>
      <c r="F74" s="28">
        <v>980.66099999999994</v>
      </c>
      <c r="G74" s="29">
        <v>2.4678789999999999E-2</v>
      </c>
      <c r="H74" s="17">
        <v>6.1</v>
      </c>
    </row>
    <row r="75" spans="1:8" x14ac:dyDescent="0.2">
      <c r="A75" s="25">
        <v>7</v>
      </c>
      <c r="B75" s="26" t="s">
        <v>159</v>
      </c>
      <c r="C75" s="26" t="s">
        <v>160</v>
      </c>
      <c r="D75" s="26" t="s">
        <v>161</v>
      </c>
      <c r="E75" s="27">
        <v>200</v>
      </c>
      <c r="F75" s="28">
        <v>977.44299999999998</v>
      </c>
      <c r="G75" s="29">
        <v>2.45978E-2</v>
      </c>
      <c r="H75" s="17">
        <v>6.06</v>
      </c>
    </row>
    <row r="76" spans="1:8" ht="25.5" x14ac:dyDescent="0.2">
      <c r="A76" s="25">
        <v>8</v>
      </c>
      <c r="B76" s="26" t="s">
        <v>317</v>
      </c>
      <c r="C76" s="26" t="s">
        <v>318</v>
      </c>
      <c r="D76" s="26" t="s">
        <v>161</v>
      </c>
      <c r="E76" s="27">
        <v>100</v>
      </c>
      <c r="F76" s="28">
        <v>488.25</v>
      </c>
      <c r="G76" s="29">
        <v>1.2287040000000001E-2</v>
      </c>
      <c r="H76" s="17">
        <v>6.1</v>
      </c>
    </row>
    <row r="77" spans="1:8" x14ac:dyDescent="0.2">
      <c r="A77" s="18"/>
      <c r="B77" s="18"/>
      <c r="C77" s="19" t="s">
        <v>11</v>
      </c>
      <c r="D77" s="18"/>
      <c r="E77" s="18" t="s">
        <v>12</v>
      </c>
      <c r="F77" s="24">
        <v>9826.5244999999995</v>
      </c>
      <c r="G77" s="21">
        <v>0.24728902999999999</v>
      </c>
      <c r="H77" s="17" t="s">
        <v>12</v>
      </c>
    </row>
    <row r="78" spans="1:8" x14ac:dyDescent="0.2">
      <c r="A78" s="18"/>
      <c r="B78" s="18"/>
      <c r="C78" s="22"/>
      <c r="D78" s="18"/>
      <c r="E78" s="18"/>
      <c r="F78" s="23"/>
      <c r="G78" s="23"/>
      <c r="H78" s="17" t="s">
        <v>12</v>
      </c>
    </row>
    <row r="79" spans="1:8" x14ac:dyDescent="0.2">
      <c r="A79" s="18"/>
      <c r="B79" s="18"/>
      <c r="C79" s="19" t="s">
        <v>107</v>
      </c>
      <c r="D79" s="18"/>
      <c r="E79" s="18"/>
      <c r="F79" s="23"/>
      <c r="G79" s="23"/>
      <c r="H79" s="17" t="s">
        <v>12</v>
      </c>
    </row>
    <row r="80" spans="1:8" x14ac:dyDescent="0.2">
      <c r="A80" s="18"/>
      <c r="B80" s="18"/>
      <c r="C80" s="19" t="s">
        <v>11</v>
      </c>
      <c r="D80" s="18"/>
      <c r="E80" s="18" t="s">
        <v>12</v>
      </c>
      <c r="F80" s="20" t="s">
        <v>13</v>
      </c>
      <c r="G80" s="21">
        <v>0</v>
      </c>
      <c r="H80" s="17" t="s">
        <v>12</v>
      </c>
    </row>
    <row r="81" spans="1:16" x14ac:dyDescent="0.2">
      <c r="A81" s="18"/>
      <c r="B81" s="18"/>
      <c r="C81" s="22"/>
      <c r="D81" s="18"/>
      <c r="E81" s="18"/>
      <c r="F81" s="23"/>
      <c r="G81" s="23"/>
      <c r="H81" s="17" t="s">
        <v>12</v>
      </c>
    </row>
    <row r="82" spans="1:16" x14ac:dyDescent="0.2">
      <c r="A82" s="18"/>
      <c r="B82" s="18"/>
      <c r="C82" s="19" t="s">
        <v>108</v>
      </c>
      <c r="D82" s="18"/>
      <c r="E82" s="18"/>
      <c r="F82" s="23"/>
      <c r="G82" s="23"/>
      <c r="H82" s="17" t="s">
        <v>12</v>
      </c>
    </row>
    <row r="83" spans="1:16" x14ac:dyDescent="0.2">
      <c r="A83" s="25">
        <v>1</v>
      </c>
      <c r="B83" s="26" t="s">
        <v>319</v>
      </c>
      <c r="C83" s="26" t="s">
        <v>320</v>
      </c>
      <c r="D83" s="26" t="s">
        <v>84</v>
      </c>
      <c r="E83" s="27">
        <v>2500000</v>
      </c>
      <c r="F83" s="28">
        <v>2459.3525</v>
      </c>
      <c r="G83" s="29">
        <v>6.189074E-2</v>
      </c>
      <c r="H83" s="17">
        <v>5.4842000000000004</v>
      </c>
    </row>
    <row r="84" spans="1:16" x14ac:dyDescent="0.2">
      <c r="A84" s="18"/>
      <c r="B84" s="18"/>
      <c r="C84" s="19" t="s">
        <v>11</v>
      </c>
      <c r="D84" s="18"/>
      <c r="E84" s="18" t="s">
        <v>12</v>
      </c>
      <c r="F84" s="24">
        <v>2459.3525</v>
      </c>
      <c r="G84" s="21">
        <v>6.189074E-2</v>
      </c>
      <c r="H84" s="17" t="s">
        <v>12</v>
      </c>
    </row>
    <row r="85" spans="1:16" x14ac:dyDescent="0.2">
      <c r="A85" s="18"/>
      <c r="B85" s="18"/>
      <c r="C85" s="22"/>
      <c r="D85" s="18"/>
      <c r="E85" s="18"/>
      <c r="F85" s="23"/>
      <c r="G85" s="23"/>
      <c r="H85" s="17" t="s">
        <v>12</v>
      </c>
    </row>
    <row r="86" spans="1:16" x14ac:dyDescent="0.2">
      <c r="A86" s="18"/>
      <c r="B86" s="18"/>
      <c r="C86" s="19" t="s">
        <v>109</v>
      </c>
      <c r="D86" s="18"/>
      <c r="E86" s="18"/>
      <c r="F86" s="23"/>
      <c r="G86" s="23"/>
      <c r="H86" s="17" t="s">
        <v>12</v>
      </c>
    </row>
    <row r="87" spans="1:16" x14ac:dyDescent="0.2">
      <c r="A87" s="25">
        <v>1</v>
      </c>
      <c r="B87" s="26"/>
      <c r="C87" s="26" t="s">
        <v>110</v>
      </c>
      <c r="D87" s="26"/>
      <c r="E87" s="30"/>
      <c r="F87" s="28">
        <v>882.08596509899996</v>
      </c>
      <c r="G87" s="29">
        <v>2.2198099999999998E-2</v>
      </c>
      <c r="H87" s="17">
        <v>5.57</v>
      </c>
    </row>
    <row r="88" spans="1:16" x14ac:dyDescent="0.2">
      <c r="A88" s="18"/>
      <c r="B88" s="18"/>
      <c r="C88" s="19" t="s">
        <v>11</v>
      </c>
      <c r="D88" s="18"/>
      <c r="E88" s="18" t="s">
        <v>12</v>
      </c>
      <c r="F88" s="24">
        <v>882.08596509899996</v>
      </c>
      <c r="G88" s="21">
        <v>2.2198099999999998E-2</v>
      </c>
      <c r="H88" s="17" t="s">
        <v>12</v>
      </c>
    </row>
    <row r="89" spans="1:16" x14ac:dyDescent="0.2">
      <c r="A89" s="18"/>
      <c r="B89" s="18"/>
      <c r="C89" s="22"/>
      <c r="D89" s="18"/>
      <c r="E89" s="18"/>
      <c r="F89" s="23"/>
      <c r="G89" s="23"/>
      <c r="H89" s="17" t="s">
        <v>12</v>
      </c>
    </row>
    <row r="90" spans="1:16" x14ac:dyDescent="0.2">
      <c r="A90" s="18"/>
      <c r="B90" s="18"/>
      <c r="C90" s="19" t="s">
        <v>111</v>
      </c>
      <c r="D90" s="18"/>
      <c r="E90" s="18"/>
      <c r="F90" s="24">
        <v>13167.962965098999</v>
      </c>
      <c r="G90" s="21">
        <v>0.33137787000000002</v>
      </c>
      <c r="H90" s="17" t="s">
        <v>12</v>
      </c>
    </row>
    <row r="91" spans="1:16" x14ac:dyDescent="0.2">
      <c r="A91" s="18"/>
      <c r="B91" s="18"/>
      <c r="C91" s="23"/>
      <c r="D91" s="18"/>
      <c r="E91" s="18"/>
      <c r="F91" s="18"/>
      <c r="G91" s="18"/>
      <c r="H91" s="17" t="s">
        <v>12</v>
      </c>
    </row>
    <row r="92" spans="1:16" x14ac:dyDescent="0.2">
      <c r="A92" s="18"/>
      <c r="B92" s="18"/>
      <c r="C92" s="19" t="s">
        <v>112</v>
      </c>
      <c r="D92" s="18"/>
      <c r="E92" s="18"/>
      <c r="F92" s="18"/>
      <c r="G92" s="18"/>
      <c r="H92" s="17" t="s">
        <v>12</v>
      </c>
    </row>
    <row r="93" spans="1:16" x14ac:dyDescent="0.2">
      <c r="A93" s="18"/>
      <c r="B93" s="18"/>
      <c r="C93" s="19" t="s">
        <v>113</v>
      </c>
      <c r="D93" s="18"/>
      <c r="E93" s="18"/>
      <c r="F93" s="18"/>
      <c r="G93" s="18"/>
      <c r="H93" s="17" t="s">
        <v>12</v>
      </c>
    </row>
    <row r="94" spans="1:16" x14ac:dyDescent="0.2">
      <c r="A94" s="18"/>
      <c r="B94" s="18"/>
      <c r="C94" s="19" t="s">
        <v>11</v>
      </c>
      <c r="D94" s="18"/>
      <c r="E94" s="18" t="s">
        <v>12</v>
      </c>
      <c r="F94" s="20" t="s">
        <v>13</v>
      </c>
      <c r="G94" s="21">
        <v>0</v>
      </c>
      <c r="H94" s="17" t="s">
        <v>12</v>
      </c>
    </row>
    <row r="95" spans="1:16" x14ac:dyDescent="0.2">
      <c r="A95" s="15"/>
      <c r="B95" s="15"/>
      <c r="C95" s="66"/>
      <c r="D95" s="15"/>
      <c r="E95" s="15"/>
      <c r="F95" s="38"/>
      <c r="G95" s="38"/>
      <c r="H95" s="17" t="s">
        <v>12</v>
      </c>
    </row>
    <row r="96" spans="1:16" x14ac:dyDescent="0.2">
      <c r="A96" s="15"/>
      <c r="B96" s="15"/>
      <c r="C96" s="16" t="s">
        <v>617</v>
      </c>
      <c r="D96" s="15"/>
      <c r="E96" s="15"/>
      <c r="F96" s="38"/>
      <c r="G96" s="38"/>
      <c r="H96" s="17" t="s">
        <v>12</v>
      </c>
      <c r="J96" s="54"/>
      <c r="K96" s="54"/>
      <c r="L96" s="54"/>
      <c r="M96" s="54"/>
      <c r="N96" s="67"/>
      <c r="O96" s="67"/>
      <c r="P96" s="67"/>
    </row>
    <row r="97" spans="1:8" x14ac:dyDescent="0.2">
      <c r="A97" s="68">
        <v>1</v>
      </c>
      <c r="B97" s="69" t="s">
        <v>114</v>
      </c>
      <c r="C97" s="69" t="s">
        <v>115</v>
      </c>
      <c r="D97" s="69"/>
      <c r="E97" s="70">
        <v>1043.4449999999999</v>
      </c>
      <c r="F97" s="71">
        <v>119.379051367</v>
      </c>
      <c r="G97" s="72">
        <v>3.0042300000000001E-3</v>
      </c>
      <c r="H97" s="17"/>
    </row>
    <row r="98" spans="1:8" x14ac:dyDescent="0.2">
      <c r="A98" s="15"/>
      <c r="B98" s="15"/>
      <c r="C98" s="16" t="s">
        <v>11</v>
      </c>
      <c r="D98" s="15"/>
      <c r="E98" s="15" t="s">
        <v>12</v>
      </c>
      <c r="F98" s="73">
        <f>SUM(F97)</f>
        <v>119.379051367</v>
      </c>
      <c r="G98" s="74">
        <f>SUM(G97)</f>
        <v>3.0042300000000001E-3</v>
      </c>
      <c r="H98" s="17" t="s">
        <v>12</v>
      </c>
    </row>
    <row r="99" spans="1:8" x14ac:dyDescent="0.2">
      <c r="A99" s="18"/>
      <c r="B99" s="18"/>
      <c r="C99" s="22"/>
      <c r="D99" s="18"/>
      <c r="E99" s="18"/>
      <c r="F99" s="23"/>
      <c r="G99" s="23"/>
      <c r="H99" s="17" t="s">
        <v>12</v>
      </c>
    </row>
    <row r="100" spans="1:8" x14ac:dyDescent="0.2">
      <c r="A100" s="18"/>
      <c r="B100" s="18"/>
      <c r="C100" s="19" t="s">
        <v>116</v>
      </c>
      <c r="D100" s="18"/>
      <c r="E100" s="18"/>
      <c r="F100" s="18"/>
      <c r="G100" s="18"/>
      <c r="H100" s="17" t="s">
        <v>12</v>
      </c>
    </row>
    <row r="101" spans="1:8" x14ac:dyDescent="0.2">
      <c r="A101" s="18"/>
      <c r="B101" s="18"/>
      <c r="C101" s="19" t="s">
        <v>117</v>
      </c>
      <c r="D101" s="18"/>
      <c r="E101" s="18"/>
      <c r="F101" s="18"/>
      <c r="G101" s="18"/>
      <c r="H101" s="17" t="s">
        <v>12</v>
      </c>
    </row>
    <row r="102" spans="1:8" x14ac:dyDescent="0.2">
      <c r="A102" s="18"/>
      <c r="B102" s="18"/>
      <c r="C102" s="19" t="s">
        <v>11</v>
      </c>
      <c r="D102" s="18"/>
      <c r="E102" s="18" t="s">
        <v>12</v>
      </c>
      <c r="F102" s="20" t="s">
        <v>13</v>
      </c>
      <c r="G102" s="21">
        <v>0</v>
      </c>
      <c r="H102" s="17" t="s">
        <v>12</v>
      </c>
    </row>
    <row r="103" spans="1:8" x14ac:dyDescent="0.2">
      <c r="A103" s="18"/>
      <c r="B103" s="18"/>
      <c r="C103" s="22"/>
      <c r="D103" s="18"/>
      <c r="E103" s="18"/>
      <c r="F103" s="23"/>
      <c r="G103" s="23"/>
      <c r="H103" s="17" t="s">
        <v>12</v>
      </c>
    </row>
    <row r="104" spans="1:8" x14ac:dyDescent="0.2">
      <c r="A104" s="18"/>
      <c r="B104" s="18"/>
      <c r="C104" s="19" t="s">
        <v>118</v>
      </c>
      <c r="D104" s="18"/>
      <c r="E104" s="18"/>
      <c r="F104" s="23"/>
      <c r="G104" s="23"/>
      <c r="H104" s="17" t="s">
        <v>12</v>
      </c>
    </row>
    <row r="105" spans="1:8" x14ac:dyDescent="0.2">
      <c r="A105" s="18"/>
      <c r="B105" s="18"/>
      <c r="C105" s="19" t="s">
        <v>11</v>
      </c>
      <c r="D105" s="18"/>
      <c r="E105" s="18" t="s">
        <v>12</v>
      </c>
      <c r="F105" s="20" t="s">
        <v>13</v>
      </c>
      <c r="G105" s="21">
        <v>0</v>
      </c>
      <c r="H105" s="17" t="s">
        <v>12</v>
      </c>
    </row>
    <row r="106" spans="1:8" x14ac:dyDescent="0.2">
      <c r="A106" s="18"/>
      <c r="B106" s="18"/>
      <c r="C106" s="22"/>
      <c r="D106" s="18"/>
      <c r="E106" s="18"/>
      <c r="F106" s="23"/>
      <c r="G106" s="23"/>
      <c r="H106" s="17" t="s">
        <v>12</v>
      </c>
    </row>
    <row r="107" spans="1:8" x14ac:dyDescent="0.2">
      <c r="A107" s="30"/>
      <c r="B107" s="26"/>
      <c r="C107" s="26" t="s">
        <v>119</v>
      </c>
      <c r="D107" s="26"/>
      <c r="E107" s="30"/>
      <c r="F107" s="28">
        <v>755.60456736000003</v>
      </c>
      <c r="G107" s="29">
        <v>1.901514E-2</v>
      </c>
      <c r="H107" s="17" t="s">
        <v>12</v>
      </c>
    </row>
    <row r="108" spans="1:8" x14ac:dyDescent="0.2">
      <c r="A108" s="22"/>
      <c r="B108" s="22"/>
      <c r="C108" s="19" t="s">
        <v>120</v>
      </c>
      <c r="D108" s="23"/>
      <c r="E108" s="23"/>
      <c r="F108" s="24">
        <v>39737.002733825997</v>
      </c>
      <c r="G108" s="31">
        <v>1.0000000200000001</v>
      </c>
      <c r="H108" s="17" t="s">
        <v>12</v>
      </c>
    </row>
    <row r="109" spans="1:8" x14ac:dyDescent="0.2">
      <c r="A109" s="32"/>
      <c r="B109" s="32"/>
      <c r="C109" s="32"/>
      <c r="D109" s="33"/>
      <c r="E109" s="33"/>
      <c r="F109" s="33"/>
      <c r="G109" s="33"/>
    </row>
    <row r="110" spans="1:8" x14ac:dyDescent="0.2">
      <c r="A110" s="34"/>
      <c r="B110" s="141" t="s">
        <v>618</v>
      </c>
      <c r="C110" s="141"/>
      <c r="D110" s="141"/>
      <c r="E110" s="141"/>
      <c r="F110" s="141"/>
      <c r="G110" s="141"/>
      <c r="H110" s="141"/>
    </row>
    <row r="111" spans="1:8" x14ac:dyDescent="0.2">
      <c r="A111" s="34"/>
      <c r="B111" s="141" t="s">
        <v>619</v>
      </c>
      <c r="C111" s="141"/>
      <c r="D111" s="141"/>
      <c r="E111" s="141"/>
      <c r="F111" s="141"/>
      <c r="G111" s="141"/>
      <c r="H111" s="141"/>
    </row>
    <row r="112" spans="1:8" x14ac:dyDescent="0.2">
      <c r="A112" s="34"/>
      <c r="B112" s="141" t="s">
        <v>620</v>
      </c>
      <c r="C112" s="141"/>
      <c r="D112" s="141"/>
      <c r="E112" s="141"/>
      <c r="F112" s="141"/>
      <c r="G112" s="141"/>
      <c r="H112" s="141"/>
    </row>
    <row r="113" spans="1:7" x14ac:dyDescent="0.2">
      <c r="A113" s="34"/>
      <c r="B113" s="34"/>
      <c r="C113" s="34"/>
      <c r="D113" s="36"/>
      <c r="E113" s="36"/>
      <c r="F113" s="36"/>
      <c r="G113" s="36"/>
    </row>
    <row r="114" spans="1:7" x14ac:dyDescent="0.2">
      <c r="A114" s="34"/>
      <c r="B114" s="142" t="s">
        <v>121</v>
      </c>
      <c r="C114" s="143"/>
      <c r="D114" s="144"/>
      <c r="E114" s="37"/>
      <c r="F114" s="36"/>
      <c r="G114" s="36"/>
    </row>
    <row r="115" spans="1:7" ht="27" customHeight="1" x14ac:dyDescent="0.2">
      <c r="A115" s="34"/>
      <c r="B115" s="145" t="s">
        <v>122</v>
      </c>
      <c r="C115" s="146"/>
      <c r="D115" s="111" t="s">
        <v>637</v>
      </c>
      <c r="E115" s="37"/>
      <c r="F115" s="36"/>
      <c r="G115" s="36"/>
    </row>
    <row r="116" spans="1:7" x14ac:dyDescent="0.2">
      <c r="A116" s="34"/>
      <c r="B116" s="145" t="s">
        <v>124</v>
      </c>
      <c r="C116" s="146"/>
      <c r="D116" s="16" t="s">
        <v>123</v>
      </c>
      <c r="E116" s="37"/>
      <c r="F116" s="36"/>
      <c r="G116" s="36"/>
    </row>
    <row r="117" spans="1:7" x14ac:dyDescent="0.2">
      <c r="A117" s="34"/>
      <c r="B117" s="145" t="s">
        <v>125</v>
      </c>
      <c r="C117" s="146"/>
      <c r="D117" s="38" t="s">
        <v>12</v>
      </c>
      <c r="E117" s="37"/>
      <c r="F117" s="36"/>
      <c r="G117" s="36"/>
    </row>
    <row r="118" spans="1:7" x14ac:dyDescent="0.2">
      <c r="A118" s="39"/>
      <c r="B118" s="40" t="s">
        <v>12</v>
      </c>
      <c r="C118" s="40" t="s">
        <v>621</v>
      </c>
      <c r="D118" s="40" t="s">
        <v>126</v>
      </c>
      <c r="E118" s="39"/>
      <c r="F118" s="39"/>
      <c r="G118" s="39"/>
    </row>
    <row r="119" spans="1:7" x14ac:dyDescent="0.2">
      <c r="A119" s="41"/>
      <c r="B119" s="42" t="s">
        <v>127</v>
      </c>
      <c r="C119" s="43">
        <v>45930</v>
      </c>
      <c r="D119" s="43">
        <v>45961</v>
      </c>
      <c r="E119" s="41"/>
      <c r="F119" s="41"/>
      <c r="G119" s="41"/>
    </row>
    <row r="120" spans="1:7" x14ac:dyDescent="0.2">
      <c r="A120" s="41"/>
      <c r="B120" s="26" t="s">
        <v>128</v>
      </c>
      <c r="C120" s="44">
        <v>3775.8780999999999</v>
      </c>
      <c r="D120" s="44">
        <v>3796.4647</v>
      </c>
      <c r="E120" s="41"/>
      <c r="F120" s="45"/>
      <c r="G120" s="46"/>
    </row>
    <row r="121" spans="1:7" ht="25.5" x14ac:dyDescent="0.2">
      <c r="A121" s="41"/>
      <c r="B121" s="26" t="s">
        <v>738</v>
      </c>
      <c r="C121" s="44">
        <v>1123.7706000000001</v>
      </c>
      <c r="D121" s="44">
        <v>1110.6405999999999</v>
      </c>
      <c r="E121" s="41"/>
      <c r="F121" s="45"/>
      <c r="G121" s="46"/>
    </row>
    <row r="122" spans="1:7" x14ac:dyDescent="0.2">
      <c r="A122" s="41"/>
      <c r="B122" s="26" t="s">
        <v>129</v>
      </c>
      <c r="C122" s="44">
        <v>3514.9587999999999</v>
      </c>
      <c r="D122" s="44">
        <v>3531.8719000000001</v>
      </c>
      <c r="E122" s="41"/>
      <c r="F122" s="45"/>
      <c r="G122" s="46"/>
    </row>
    <row r="123" spans="1:7" ht="25.5" x14ac:dyDescent="0.2">
      <c r="A123" s="41"/>
      <c r="B123" s="26" t="s">
        <v>739</v>
      </c>
      <c r="C123" s="44">
        <v>1108.5316</v>
      </c>
      <c r="D123" s="44">
        <v>1094.7925</v>
      </c>
      <c r="E123" s="41"/>
      <c r="F123" s="45"/>
      <c r="G123" s="46"/>
    </row>
    <row r="124" spans="1:7" x14ac:dyDescent="0.2">
      <c r="A124" s="41"/>
      <c r="B124" s="41"/>
      <c r="C124" s="41"/>
      <c r="D124" s="41"/>
      <c r="E124" s="41"/>
      <c r="F124" s="41"/>
      <c r="G124" s="41"/>
    </row>
    <row r="125" spans="1:7" x14ac:dyDescent="0.2">
      <c r="A125" s="41"/>
      <c r="B125" s="148" t="s">
        <v>737</v>
      </c>
      <c r="C125" s="149"/>
      <c r="D125" s="19" t="s">
        <v>12</v>
      </c>
      <c r="E125" s="41"/>
      <c r="F125" s="41"/>
      <c r="G125" s="41"/>
    </row>
    <row r="126" spans="1:7" x14ac:dyDescent="0.2">
      <c r="A126" s="41"/>
      <c r="B126" s="47" t="s">
        <v>127</v>
      </c>
      <c r="C126" s="48" t="s">
        <v>779</v>
      </c>
      <c r="D126" s="48" t="s">
        <v>780</v>
      </c>
      <c r="E126" s="41"/>
      <c r="F126" s="41"/>
      <c r="G126" s="41"/>
    </row>
    <row r="127" spans="1:7" ht="25.5" x14ac:dyDescent="0.2">
      <c r="A127" s="41"/>
      <c r="B127" s="26" t="s">
        <v>738</v>
      </c>
      <c r="C127" s="49">
        <v>19.199000000000002</v>
      </c>
      <c r="D127" s="49">
        <v>19.199000000000002</v>
      </c>
      <c r="E127" s="41"/>
      <c r="F127" s="45"/>
      <c r="G127" s="46"/>
    </row>
    <row r="128" spans="1:7" ht="25.5" x14ac:dyDescent="0.2">
      <c r="A128" s="41"/>
      <c r="B128" s="26" t="s">
        <v>739</v>
      </c>
      <c r="C128" s="49">
        <v>19.024000000000001</v>
      </c>
      <c r="D128" s="49">
        <v>19.024000000000001</v>
      </c>
      <c r="E128" s="41"/>
      <c r="F128" s="45"/>
      <c r="G128" s="46"/>
    </row>
    <row r="129" spans="1:20" x14ac:dyDescent="0.2">
      <c r="A129" s="41"/>
      <c r="B129" s="50"/>
      <c r="C129" s="50"/>
      <c r="D129" s="50"/>
      <c r="E129" s="41"/>
      <c r="F129" s="41"/>
      <c r="G129" s="41"/>
    </row>
    <row r="130" spans="1:20" x14ac:dyDescent="0.2">
      <c r="A130" s="39"/>
      <c r="B130" s="145" t="s">
        <v>130</v>
      </c>
      <c r="C130" s="146"/>
      <c r="D130" s="16" t="s">
        <v>123</v>
      </c>
      <c r="E130" s="53"/>
      <c r="F130" s="39"/>
      <c r="G130" s="39"/>
    </row>
    <row r="131" spans="1:20" x14ac:dyDescent="0.2">
      <c r="A131" s="39"/>
      <c r="B131" s="145" t="s">
        <v>131</v>
      </c>
      <c r="C131" s="146"/>
      <c r="D131" s="16" t="s">
        <v>123</v>
      </c>
      <c r="E131" s="53"/>
      <c r="F131" s="39"/>
      <c r="G131" s="39"/>
    </row>
    <row r="132" spans="1:20" x14ac:dyDescent="0.2">
      <c r="A132" s="39"/>
      <c r="B132" s="145" t="s">
        <v>622</v>
      </c>
      <c r="C132" s="146"/>
      <c r="D132" s="16" t="s">
        <v>123</v>
      </c>
      <c r="E132" s="53"/>
      <c r="F132" s="39"/>
      <c r="G132" s="39"/>
    </row>
    <row r="133" spans="1:20" x14ac:dyDescent="0.2">
      <c r="A133" s="39"/>
      <c r="B133" s="35"/>
      <c r="C133" s="35"/>
      <c r="D133" s="139"/>
      <c r="E133" s="39"/>
      <c r="F133" s="39"/>
      <c r="G133" s="39"/>
      <c r="J133" s="14"/>
    </row>
    <row r="134" spans="1:20" s="55" customFormat="1" x14ac:dyDescent="0.2">
      <c r="B134" s="155" t="s">
        <v>623</v>
      </c>
      <c r="C134" s="156"/>
      <c r="D134" s="157"/>
      <c r="I134"/>
      <c r="J134" s="14"/>
      <c r="K134" s="54"/>
      <c r="L134" s="54"/>
      <c r="M134" s="54"/>
      <c r="N134" s="54"/>
      <c r="O134" s="56"/>
    </row>
    <row r="135" spans="1:20" s="55" customFormat="1" ht="25.5" x14ac:dyDescent="0.2">
      <c r="B135" s="154" t="s">
        <v>624</v>
      </c>
      <c r="C135" s="154"/>
      <c r="D135" s="57" t="s">
        <v>267</v>
      </c>
      <c r="I135"/>
      <c r="J135" s="14"/>
      <c r="K135" s="54"/>
      <c r="L135" s="54"/>
      <c r="M135" s="54"/>
      <c r="N135" s="54"/>
      <c r="O135" s="56"/>
    </row>
    <row r="136" spans="1:20" s="55" customFormat="1" x14ac:dyDescent="0.2">
      <c r="B136" s="152" t="s">
        <v>625</v>
      </c>
      <c r="C136" s="152"/>
      <c r="D136" s="58"/>
      <c r="I136"/>
      <c r="J136" s="14"/>
      <c r="K136" s="54"/>
      <c r="L136" s="54"/>
      <c r="M136" s="54"/>
      <c r="N136" s="54"/>
      <c r="O136" s="56"/>
    </row>
    <row r="137" spans="1:20" s="55" customFormat="1" x14ac:dyDescent="0.2">
      <c r="B137" s="152"/>
      <c r="C137" s="152"/>
      <c r="D137" s="59"/>
      <c r="I137"/>
      <c r="J137" s="14"/>
      <c r="K137" s="54"/>
      <c r="L137" s="54"/>
      <c r="M137" s="54"/>
      <c r="N137" s="54"/>
      <c r="O137" s="56"/>
    </row>
    <row r="138" spans="1:20" s="55" customFormat="1" x14ac:dyDescent="0.2">
      <c r="B138" s="152" t="s">
        <v>626</v>
      </c>
      <c r="C138" s="152"/>
      <c r="D138" s="60">
        <v>6.6164877078135618</v>
      </c>
      <c r="I138"/>
      <c r="J138" s="14"/>
      <c r="K138" s="54"/>
      <c r="L138" s="54"/>
      <c r="M138" s="54"/>
      <c r="N138" s="54"/>
      <c r="O138" s="56"/>
    </row>
    <row r="139" spans="1:20" s="55" customFormat="1" x14ac:dyDescent="0.2">
      <c r="B139" s="152"/>
      <c r="C139" s="152"/>
      <c r="D139" s="59"/>
      <c r="I139"/>
      <c r="J139" s="14"/>
      <c r="K139" s="54"/>
      <c r="L139" s="54"/>
      <c r="M139" s="54"/>
      <c r="N139" s="54"/>
      <c r="O139" s="56"/>
      <c r="P139"/>
      <c r="Q139"/>
    </row>
    <row r="140" spans="1:20" s="55" customFormat="1" x14ac:dyDescent="0.2">
      <c r="B140" s="152" t="s">
        <v>627</v>
      </c>
      <c r="C140" s="152"/>
      <c r="D140" s="60">
        <v>1.0146336001205465</v>
      </c>
      <c r="I140"/>
      <c r="J140" s="14"/>
      <c r="K140" s="54"/>
      <c r="L140" s="54"/>
      <c r="M140" s="54"/>
      <c r="N140" s="54"/>
      <c r="O140" s="56"/>
      <c r="P140"/>
      <c r="Q140"/>
    </row>
    <row r="141" spans="1:20" s="55" customFormat="1" x14ac:dyDescent="0.2">
      <c r="B141" s="152" t="s">
        <v>638</v>
      </c>
      <c r="C141" s="152"/>
      <c r="D141" s="60">
        <v>1.080581376271873</v>
      </c>
      <c r="I141"/>
      <c r="J141" s="14"/>
      <c r="K141" s="54"/>
      <c r="L141" s="54"/>
      <c r="M141" s="54"/>
      <c r="N141" s="54"/>
      <c r="O141"/>
      <c r="P141"/>
      <c r="Q141"/>
    </row>
    <row r="142" spans="1:20" s="55" customFormat="1" x14ac:dyDescent="0.2">
      <c r="B142" s="152"/>
      <c r="C142" s="152"/>
      <c r="D142" s="59"/>
      <c r="I142"/>
      <c r="J142" s="14"/>
      <c r="K142" s="54"/>
      <c r="L142" s="54"/>
      <c r="M142" s="54"/>
      <c r="N142" s="54"/>
      <c r="O142"/>
      <c r="P142"/>
      <c r="Q142"/>
    </row>
    <row r="143" spans="1:20" s="55" customFormat="1" x14ac:dyDescent="0.2">
      <c r="B143" s="152" t="s">
        <v>629</v>
      </c>
      <c r="C143" s="152"/>
      <c r="D143" s="62" t="s">
        <v>740</v>
      </c>
      <c r="I143"/>
      <c r="J143" s="14"/>
      <c r="K143" s="54"/>
      <c r="L143" s="54"/>
      <c r="M143" s="54"/>
      <c r="N143" s="54"/>
      <c r="O143" s="56"/>
    </row>
    <row r="144" spans="1:20" s="55" customFormat="1" x14ac:dyDescent="0.2">
      <c r="B144" s="150" t="s">
        <v>630</v>
      </c>
      <c r="C144" s="153"/>
      <c r="D144" s="151"/>
      <c r="I144"/>
      <c r="J144" s="14"/>
      <c r="K144" s="54"/>
      <c r="L144" s="54"/>
      <c r="M144" s="54"/>
      <c r="N144" s="54"/>
      <c r="O144"/>
      <c r="P144"/>
      <c r="Q144"/>
      <c r="R144"/>
      <c r="S144"/>
      <c r="T144"/>
    </row>
    <row r="145" spans="1:16" x14ac:dyDescent="0.2">
      <c r="A145" s="50"/>
      <c r="B145" s="50"/>
      <c r="C145" s="50"/>
      <c r="D145" s="50"/>
      <c r="E145" s="50"/>
      <c r="F145" s="50"/>
      <c r="G145" s="50"/>
      <c r="J145" s="14"/>
    </row>
    <row r="146" spans="1:16" s="55" customFormat="1" x14ac:dyDescent="0.2">
      <c r="B146" s="127" t="s">
        <v>741</v>
      </c>
      <c r="C146" s="127"/>
      <c r="D146" s="127"/>
      <c r="E146" s="127"/>
      <c r="F146" s="127"/>
      <c r="G146" s="127"/>
      <c r="H146" s="127"/>
      <c r="I146"/>
      <c r="J146" s="14"/>
      <c r="K146" s="54"/>
      <c r="L146" s="54"/>
      <c r="M146" s="54"/>
      <c r="N146" s="54"/>
      <c r="O146" s="56"/>
    </row>
    <row r="147" spans="1:16" s="55" customFormat="1" ht="6.75" customHeight="1" x14ac:dyDescent="0.2">
      <c r="B147" s="127"/>
      <c r="C147" s="127"/>
      <c r="D147" s="127"/>
      <c r="E147" s="127"/>
      <c r="F147" s="127"/>
      <c r="G147" s="127"/>
      <c r="H147" s="127"/>
      <c r="I147"/>
      <c r="J147" s="14"/>
      <c r="K147" s="54"/>
      <c r="L147" s="54"/>
      <c r="M147" s="54"/>
      <c r="N147" s="54"/>
      <c r="O147" s="56"/>
    </row>
    <row r="148" spans="1:16" ht="13.5" x14ac:dyDescent="0.25">
      <c r="B148" s="81" t="s">
        <v>639</v>
      </c>
      <c r="C148" s="81" t="s">
        <v>640</v>
      </c>
      <c r="D148" s="162" t="s">
        <v>641</v>
      </c>
      <c r="E148" s="162"/>
      <c r="F148" s="162"/>
      <c r="G148" s="163" t="s">
        <v>642</v>
      </c>
      <c r="H148" s="163"/>
      <c r="J148" s="14"/>
      <c r="K148" s="54"/>
      <c r="L148" s="54"/>
      <c r="M148" s="54"/>
      <c r="N148" s="54"/>
      <c r="P148" s="54"/>
    </row>
    <row r="149" spans="1:16" ht="13.5" x14ac:dyDescent="0.25">
      <c r="B149" s="80" t="s">
        <v>643</v>
      </c>
      <c r="C149" s="79" t="s">
        <v>644</v>
      </c>
      <c r="D149" s="166">
        <v>0</v>
      </c>
      <c r="E149" s="166"/>
      <c r="F149" s="166"/>
      <c r="G149" s="166">
        <v>0</v>
      </c>
      <c r="H149" s="166"/>
      <c r="J149" s="14"/>
      <c r="K149" s="54"/>
      <c r="L149" s="54"/>
      <c r="M149" s="54"/>
      <c r="N149" s="54"/>
      <c r="P149" s="54"/>
    </row>
    <row r="150" spans="1:16" ht="13.5" x14ac:dyDescent="0.25">
      <c r="B150" s="80" t="s">
        <v>645</v>
      </c>
      <c r="C150" s="79" t="s">
        <v>646</v>
      </c>
      <c r="D150" s="166">
        <v>0</v>
      </c>
      <c r="E150" s="166"/>
      <c r="F150" s="166"/>
      <c r="G150" s="166">
        <v>0</v>
      </c>
      <c r="H150" s="166"/>
      <c r="J150" s="14"/>
      <c r="K150" s="54"/>
      <c r="L150" s="54"/>
      <c r="M150" s="54"/>
      <c r="N150" s="54"/>
      <c r="P150" s="54"/>
    </row>
    <row r="151" spans="1:16" ht="27" x14ac:dyDescent="0.25">
      <c r="B151" s="80" t="s">
        <v>647</v>
      </c>
      <c r="C151" s="79" t="s">
        <v>648</v>
      </c>
      <c r="D151" s="166">
        <v>0</v>
      </c>
      <c r="E151" s="166"/>
      <c r="F151" s="166"/>
      <c r="G151" s="166">
        <v>0</v>
      </c>
      <c r="H151" s="166"/>
      <c r="J151" s="14"/>
      <c r="K151" s="54"/>
      <c r="L151" s="54"/>
      <c r="M151" s="54"/>
      <c r="N151" s="54"/>
      <c r="P151" s="54"/>
    </row>
    <row r="152" spans="1:16" ht="13.5" x14ac:dyDescent="0.25">
      <c r="B152" s="80"/>
      <c r="C152" s="80"/>
      <c r="D152" s="181"/>
      <c r="E152" s="181"/>
      <c r="F152" s="181"/>
      <c r="G152" s="181"/>
      <c r="H152" s="181"/>
      <c r="J152" s="14"/>
      <c r="K152" s="54"/>
      <c r="L152" s="54"/>
      <c r="M152" s="54"/>
      <c r="N152" s="54"/>
      <c r="P152" s="54"/>
    </row>
    <row r="153" spans="1:16" ht="13.5" x14ac:dyDescent="0.25">
      <c r="B153" s="163" t="s">
        <v>649</v>
      </c>
      <c r="C153" s="163"/>
      <c r="D153" s="163"/>
      <c r="E153" s="163"/>
      <c r="F153" s="163"/>
      <c r="G153" s="163"/>
      <c r="H153" s="163"/>
      <c r="J153" s="14"/>
      <c r="K153" s="54"/>
      <c r="L153" s="54"/>
      <c r="M153" s="54"/>
      <c r="N153" s="54"/>
      <c r="P153" s="54"/>
    </row>
    <row r="154" spans="1:16" ht="13.5" customHeight="1" x14ac:dyDescent="0.2">
      <c r="B154" s="164" t="s">
        <v>639</v>
      </c>
      <c r="C154" s="164" t="s">
        <v>640</v>
      </c>
      <c r="D154" s="164" t="s">
        <v>650</v>
      </c>
      <c r="E154" s="164"/>
      <c r="F154" s="164"/>
      <c r="G154" s="164"/>
      <c r="H154" s="165" t="s">
        <v>651</v>
      </c>
      <c r="I154" s="165" t="s">
        <v>652</v>
      </c>
      <c r="J154" s="168" t="s">
        <v>653</v>
      </c>
      <c r="K154" s="54"/>
      <c r="L154" s="54"/>
      <c r="M154" s="54"/>
      <c r="N154" s="54"/>
      <c r="O154" s="54"/>
      <c r="P154" s="54"/>
    </row>
    <row r="155" spans="1:16" ht="94.5" customHeight="1" x14ac:dyDescent="0.2">
      <c r="B155" s="164"/>
      <c r="C155" s="164"/>
      <c r="D155" s="76" t="s">
        <v>654</v>
      </c>
      <c r="E155" s="76" t="s">
        <v>655</v>
      </c>
      <c r="F155" s="76" t="s">
        <v>656</v>
      </c>
      <c r="G155" s="76" t="s">
        <v>657</v>
      </c>
      <c r="H155" s="165"/>
      <c r="I155" s="165"/>
      <c r="J155" s="169"/>
      <c r="K155" s="54"/>
      <c r="L155" s="54"/>
      <c r="M155" s="54"/>
      <c r="N155" s="54"/>
      <c r="O155" s="54"/>
      <c r="P155" s="54"/>
    </row>
    <row r="156" spans="1:16" ht="13.5" x14ac:dyDescent="0.25">
      <c r="B156" s="80" t="s">
        <v>643</v>
      </c>
      <c r="C156" s="79" t="s">
        <v>644</v>
      </c>
      <c r="D156" s="82">
        <v>1500</v>
      </c>
      <c r="E156" s="82">
        <v>99.850684900000005</v>
      </c>
      <c r="F156" s="136">
        <v>36.275342200000004</v>
      </c>
      <c r="G156" s="129">
        <v>1636.1260271000001</v>
      </c>
      <c r="H156" s="2">
        <v>726.67232000000001</v>
      </c>
      <c r="I156" s="2">
        <f>1250521/10^5</f>
        <v>12.50521</v>
      </c>
      <c r="J156" s="2">
        <f>H156+I156</f>
        <v>739.17753000000005</v>
      </c>
      <c r="K156" s="54"/>
      <c r="L156" s="54"/>
      <c r="M156" s="54"/>
      <c r="N156" s="54"/>
      <c r="O156" s="54"/>
      <c r="P156" s="54"/>
    </row>
    <row r="157" spans="1:16" ht="13.5" x14ac:dyDescent="0.25">
      <c r="B157" s="80" t="s">
        <v>645</v>
      </c>
      <c r="C157" s="79" t="s">
        <v>646</v>
      </c>
      <c r="D157" s="82">
        <v>2517.2199999999998</v>
      </c>
      <c r="E157" s="82">
        <v>183.25361600000002</v>
      </c>
      <c r="F157" s="136">
        <v>45.813405699999997</v>
      </c>
      <c r="G157" s="129">
        <v>2746.2870217</v>
      </c>
      <c r="H157" s="2">
        <v>1225.53333</v>
      </c>
      <c r="I157" s="2">
        <f>2109013/10^5</f>
        <v>21.090129999999998</v>
      </c>
      <c r="J157" s="2">
        <f>H157+I157</f>
        <v>1246.62346</v>
      </c>
      <c r="K157" s="54"/>
      <c r="L157" s="54"/>
      <c r="M157" s="54"/>
      <c r="N157" s="54"/>
      <c r="O157" s="54"/>
      <c r="P157" s="54"/>
    </row>
    <row r="158" spans="1:16" ht="27" x14ac:dyDescent="0.25">
      <c r="B158" s="80" t="s">
        <v>647</v>
      </c>
      <c r="C158" s="79" t="s">
        <v>648</v>
      </c>
      <c r="D158" s="82">
        <v>4882.25</v>
      </c>
      <c r="E158" s="82">
        <v>323.21163799999999</v>
      </c>
      <c r="F158" s="136">
        <v>117.42144879999999</v>
      </c>
      <c r="G158" s="129">
        <v>5322.8830868000005</v>
      </c>
      <c r="H158" s="2">
        <v>2364.0489899999998</v>
      </c>
      <c r="I158" s="2">
        <f>4068280/10^5</f>
        <v>40.6828</v>
      </c>
      <c r="J158" s="2">
        <f>H158+I158</f>
        <v>2404.7317899999998</v>
      </c>
      <c r="K158" s="54"/>
      <c r="L158" s="54"/>
      <c r="M158" s="54"/>
      <c r="N158" s="54"/>
      <c r="O158" s="54"/>
      <c r="P158" s="54"/>
    </row>
    <row r="159" spans="1:16" ht="13.5" x14ac:dyDescent="0.25">
      <c r="B159" s="130"/>
      <c r="C159" s="131"/>
      <c r="D159" s="137"/>
      <c r="E159" s="137"/>
      <c r="F159" s="5"/>
      <c r="G159" s="133"/>
      <c r="H159" s="3"/>
      <c r="I159" s="3"/>
      <c r="J159" s="3"/>
      <c r="K159" s="54"/>
      <c r="L159" s="54"/>
      <c r="M159" s="54"/>
      <c r="N159" s="54"/>
      <c r="O159" s="54"/>
      <c r="P159" s="54"/>
    </row>
    <row r="160" spans="1:16" ht="13.5" customHeight="1" x14ac:dyDescent="0.2">
      <c r="B160" s="170" t="s">
        <v>639</v>
      </c>
      <c r="C160" s="170" t="s">
        <v>640</v>
      </c>
      <c r="D160" s="173" t="s">
        <v>650</v>
      </c>
      <c r="E160" s="174"/>
      <c r="F160" s="175"/>
      <c r="G160" s="176" t="s">
        <v>658</v>
      </c>
      <c r="H160" s="177"/>
      <c r="I160" s="178"/>
      <c r="J160" s="54"/>
      <c r="K160" s="54"/>
      <c r="L160" s="54"/>
      <c r="M160" s="54"/>
      <c r="N160" s="54"/>
      <c r="O160" s="54"/>
    </row>
    <row r="161" spans="2:16" ht="46.5" customHeight="1" x14ac:dyDescent="0.2">
      <c r="B161" s="171"/>
      <c r="C161" s="171"/>
      <c r="D161" s="168" t="s">
        <v>659</v>
      </c>
      <c r="E161" s="168" t="s">
        <v>660</v>
      </c>
      <c r="F161" s="168" t="s">
        <v>661</v>
      </c>
      <c r="G161" s="179" t="s">
        <v>662</v>
      </c>
      <c r="H161" s="180"/>
      <c r="I161" s="168" t="s">
        <v>663</v>
      </c>
      <c r="J161" s="54"/>
      <c r="K161" s="54"/>
      <c r="L161" s="54"/>
      <c r="M161" s="54"/>
      <c r="N161" s="54"/>
      <c r="O161" s="54"/>
    </row>
    <row r="162" spans="2:16" ht="21" customHeight="1" x14ac:dyDescent="0.2">
      <c r="B162" s="172"/>
      <c r="C162" s="172"/>
      <c r="D162" s="169"/>
      <c r="E162" s="169"/>
      <c r="F162" s="169"/>
      <c r="G162" s="76" t="s">
        <v>664</v>
      </c>
      <c r="H162" s="76" t="s">
        <v>665</v>
      </c>
      <c r="I162" s="169"/>
      <c r="J162" s="54"/>
      <c r="K162" s="54"/>
      <c r="L162" s="54"/>
      <c r="M162" s="54"/>
      <c r="N162" s="54"/>
      <c r="O162" s="54"/>
    </row>
    <row r="163" spans="2:16" ht="13.5" x14ac:dyDescent="0.25">
      <c r="B163" s="80" t="s">
        <v>666</v>
      </c>
      <c r="C163" s="79" t="s">
        <v>667</v>
      </c>
      <c r="D163" s="128">
        <v>293.30880000000002</v>
      </c>
      <c r="E163" s="4">
        <v>6.6912000000000003</v>
      </c>
      <c r="F163" s="129">
        <f>D163+E163</f>
        <v>300</v>
      </c>
      <c r="G163" s="2">
        <v>12.699082800000001</v>
      </c>
      <c r="H163" s="2">
        <v>8</v>
      </c>
      <c r="I163" s="2">
        <f>G163+H163</f>
        <v>20.699082799999999</v>
      </c>
      <c r="J163" s="54"/>
      <c r="K163" s="54"/>
      <c r="L163" s="54"/>
      <c r="M163" s="54"/>
      <c r="N163" s="54"/>
      <c r="O163" s="54"/>
    </row>
    <row r="164" spans="2:16" ht="6.75" customHeight="1" x14ac:dyDescent="0.25">
      <c r="B164" s="130"/>
      <c r="C164" s="131"/>
      <c r="D164" s="132"/>
      <c r="E164" s="5"/>
      <c r="F164" s="133"/>
      <c r="G164" s="3"/>
      <c r="H164" s="3"/>
      <c r="I164" s="3"/>
      <c r="J164" s="54"/>
      <c r="K164" s="54"/>
      <c r="L164" s="54"/>
      <c r="M164" s="54"/>
      <c r="N164" s="54"/>
      <c r="O164" s="54"/>
    </row>
    <row r="165" spans="2:16" ht="45" customHeight="1" x14ac:dyDescent="0.2">
      <c r="B165" s="167" t="s">
        <v>668</v>
      </c>
      <c r="C165" s="167"/>
      <c r="D165" s="167"/>
      <c r="E165" s="167"/>
      <c r="F165" s="167"/>
      <c r="G165" s="167"/>
      <c r="H165" s="167"/>
      <c r="I165" s="167"/>
      <c r="J165" s="134"/>
      <c r="K165" s="54"/>
      <c r="L165" s="54"/>
      <c r="M165" s="54"/>
      <c r="N165" s="54"/>
      <c r="O165" s="54"/>
    </row>
    <row r="166" spans="2:16" ht="13.5" x14ac:dyDescent="0.25">
      <c r="B166" s="85" t="s">
        <v>669</v>
      </c>
      <c r="I166" s="54"/>
      <c r="J166" s="14"/>
      <c r="K166" s="54"/>
      <c r="L166" s="54"/>
      <c r="M166" s="54"/>
      <c r="N166" s="54"/>
      <c r="O166" s="54"/>
      <c r="P166" s="54"/>
    </row>
    <row r="167" spans="2:16" x14ac:dyDescent="0.2">
      <c r="B167" s="54"/>
      <c r="C167" s="54"/>
      <c r="D167" s="54"/>
      <c r="E167" s="54"/>
      <c r="F167" s="54"/>
      <c r="G167" s="54"/>
      <c r="H167" s="54"/>
      <c r="I167" s="54"/>
      <c r="J167" s="14"/>
      <c r="K167" s="54"/>
      <c r="L167" s="54"/>
      <c r="M167" s="54"/>
      <c r="N167" s="54"/>
      <c r="O167" s="54"/>
      <c r="P167" s="54"/>
    </row>
    <row r="168" spans="2:16" x14ac:dyDescent="0.2">
      <c r="B168" s="86" t="s">
        <v>670</v>
      </c>
      <c r="C168" s="54"/>
      <c r="D168" s="54"/>
      <c r="E168" s="54"/>
      <c r="F168" s="54"/>
      <c r="G168" s="54"/>
      <c r="H168" s="54"/>
      <c r="I168" s="54"/>
      <c r="J168" s="14"/>
      <c r="K168" s="54"/>
      <c r="L168" s="54"/>
      <c r="M168" s="54"/>
      <c r="N168" s="54"/>
      <c r="O168" s="54"/>
      <c r="P168" s="54"/>
    </row>
    <row r="169" spans="2:16" x14ac:dyDescent="0.2">
      <c r="B169" s="54"/>
      <c r="C169" s="54"/>
      <c r="D169" s="54"/>
      <c r="E169" s="54"/>
      <c r="F169" s="54"/>
      <c r="G169" s="54"/>
      <c r="H169" s="54"/>
      <c r="I169" s="54"/>
      <c r="J169" s="14"/>
      <c r="K169" s="54"/>
      <c r="L169" s="54"/>
      <c r="M169" s="54"/>
      <c r="N169" s="54"/>
      <c r="O169" s="54"/>
      <c r="P169" s="54"/>
    </row>
    <row r="170" spans="2:16" x14ac:dyDescent="0.2">
      <c r="B170" s="86" t="s">
        <v>671</v>
      </c>
      <c r="C170" s="54"/>
      <c r="D170" s="54"/>
      <c r="E170" s="54"/>
      <c r="F170" s="54"/>
      <c r="G170" s="54"/>
      <c r="H170" s="54"/>
      <c r="I170" s="54"/>
      <c r="J170" s="14"/>
      <c r="K170" s="54"/>
      <c r="L170" s="54"/>
      <c r="M170" s="54"/>
      <c r="N170" s="54"/>
      <c r="O170" s="54"/>
      <c r="P170" s="54"/>
    </row>
    <row r="171" spans="2:16" x14ac:dyDescent="0.2">
      <c r="J171" s="14"/>
    </row>
    <row r="172" spans="2:16" x14ac:dyDescent="0.2">
      <c r="B172" s="86" t="s">
        <v>672</v>
      </c>
      <c r="J172" s="14"/>
      <c r="K172" s="54"/>
      <c r="L172" s="54"/>
      <c r="M172" s="54"/>
      <c r="N172" s="54"/>
      <c r="O172" s="54"/>
    </row>
    <row r="173" spans="2:16" x14ac:dyDescent="0.2">
      <c r="B173" s="86"/>
      <c r="J173" s="14"/>
      <c r="K173" s="54"/>
      <c r="L173" s="54"/>
      <c r="M173" s="54"/>
      <c r="N173" s="54"/>
      <c r="O173" s="54"/>
    </row>
    <row r="174" spans="2:16" x14ac:dyDescent="0.2">
      <c r="B174" s="86" t="s">
        <v>673</v>
      </c>
      <c r="J174" s="14"/>
      <c r="K174" s="54"/>
      <c r="L174" s="54"/>
      <c r="M174" s="54"/>
      <c r="N174" s="54"/>
      <c r="O174" s="54"/>
    </row>
    <row r="175" spans="2:16" x14ac:dyDescent="0.2">
      <c r="B175" s="86"/>
      <c r="J175" s="14"/>
      <c r="K175" s="54"/>
      <c r="L175" s="54"/>
      <c r="M175" s="54"/>
      <c r="N175" s="54"/>
      <c r="O175" s="54"/>
    </row>
    <row r="176" spans="2:16" x14ac:dyDescent="0.2">
      <c r="B176" s="86" t="s">
        <v>674</v>
      </c>
      <c r="J176" s="14"/>
      <c r="K176" s="54"/>
      <c r="L176" s="54"/>
      <c r="M176" s="54"/>
      <c r="N176" s="54"/>
      <c r="O176" s="54"/>
    </row>
    <row r="177" spans="2:15" x14ac:dyDescent="0.2">
      <c r="B177" s="86"/>
      <c r="J177" s="14"/>
      <c r="K177" s="54"/>
      <c r="L177" s="54"/>
      <c r="M177" s="54"/>
      <c r="N177" s="54"/>
      <c r="O177" s="54"/>
    </row>
    <row r="178" spans="2:15" x14ac:dyDescent="0.2">
      <c r="B178" s="86" t="s">
        <v>675</v>
      </c>
      <c r="J178" s="14"/>
    </row>
    <row r="179" spans="2:15" x14ac:dyDescent="0.2">
      <c r="J179" s="14"/>
    </row>
    <row r="180" spans="2:15" x14ac:dyDescent="0.2">
      <c r="B180" s="64" t="s">
        <v>631</v>
      </c>
    </row>
    <row r="182" spans="2:15" ht="153.75" customHeight="1" x14ac:dyDescent="0.2"/>
    <row r="185" spans="2:15" x14ac:dyDescent="0.2">
      <c r="B185" s="64" t="s">
        <v>632</v>
      </c>
      <c r="C185" s="65"/>
      <c r="D185" s="64"/>
    </row>
    <row r="186" spans="2:15" x14ac:dyDescent="0.2">
      <c r="B186" s="64" t="s">
        <v>676</v>
      </c>
      <c r="D186" s="64"/>
    </row>
    <row r="187" spans="2:15" ht="180" customHeight="1" x14ac:dyDescent="0.2"/>
    <row r="195" customFormat="1" ht="13.9" customHeight="1" x14ac:dyDescent="0.2"/>
  </sheetData>
  <mergeCells count="52">
    <mergeCell ref="B125:C125"/>
    <mergeCell ref="B165:I165"/>
    <mergeCell ref="I154:I155"/>
    <mergeCell ref="J154:J155"/>
    <mergeCell ref="B160:B162"/>
    <mergeCell ref="C160:C162"/>
    <mergeCell ref="D160:F160"/>
    <mergeCell ref="G160:I160"/>
    <mergeCell ref="D161:D162"/>
    <mergeCell ref="E161:E162"/>
    <mergeCell ref="F161:F162"/>
    <mergeCell ref="G161:H161"/>
    <mergeCell ref="I161:I162"/>
    <mergeCell ref="D152:F152"/>
    <mergeCell ref="G152:H152"/>
    <mergeCell ref="B153:H153"/>
    <mergeCell ref="B154:B155"/>
    <mergeCell ref="C154:C155"/>
    <mergeCell ref="D154:G154"/>
    <mergeCell ref="H154:H155"/>
    <mergeCell ref="D149:F149"/>
    <mergeCell ref="G149:H149"/>
    <mergeCell ref="D150:F150"/>
    <mergeCell ref="G150:H150"/>
    <mergeCell ref="D151:F151"/>
    <mergeCell ref="G151:H151"/>
    <mergeCell ref="B142:C142"/>
    <mergeCell ref="B143:C143"/>
    <mergeCell ref="B144:D144"/>
    <mergeCell ref="D148:F148"/>
    <mergeCell ref="G148:H148"/>
    <mergeCell ref="B137:C137"/>
    <mergeCell ref="B138:C138"/>
    <mergeCell ref="B139:C139"/>
    <mergeCell ref="B140:C140"/>
    <mergeCell ref="B141:C141"/>
    <mergeCell ref="A1:H1"/>
    <mergeCell ref="A2:H2"/>
    <mergeCell ref="A3:H3"/>
    <mergeCell ref="B110:H110"/>
    <mergeCell ref="B111:H111"/>
    <mergeCell ref="B112:H112"/>
    <mergeCell ref="B114:D114"/>
    <mergeCell ref="B115:C115"/>
    <mergeCell ref="B116:C116"/>
    <mergeCell ref="B117:C117"/>
    <mergeCell ref="B135:C135"/>
    <mergeCell ref="B136:C136"/>
    <mergeCell ref="B130:C130"/>
    <mergeCell ref="B131:C131"/>
    <mergeCell ref="B132:C132"/>
    <mergeCell ref="B134:D134"/>
  </mergeCells>
  <hyperlinks>
    <hyperlink ref="I1" location="Index!B2" display="Index" xr:uid="{94888CD2-0485-48D8-974D-FA55A8A31D46}"/>
    <hyperlink ref="B168" r:id="rId1" xr:uid="{E7E0322F-5FF7-4F3B-9DFC-B572F9E373C5}"/>
    <hyperlink ref="B170" r:id="rId2" xr:uid="{9FC03E30-5F71-450E-AB2C-2C0570AE24EB}"/>
    <hyperlink ref="B172" r:id="rId3" xr:uid="{60CD62AE-790F-4A64-8D78-7E67718A3067}"/>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CCAF1-6F5B-47AB-B9AA-4282DF6A071E}">
  <sheetPr>
    <outlinePr summaryBelow="0" summaryRight="0"/>
  </sheetPr>
  <dimension ref="A1:R231"/>
  <sheetViews>
    <sheetView showGridLines="0" workbookViewId="0">
      <selection sqref="A1:H1"/>
    </sheetView>
  </sheetViews>
  <sheetFormatPr defaultRowHeight="12.75" x14ac:dyDescent="0.2"/>
  <cols>
    <col min="1" max="1" width="5.85546875" bestFit="1" customWidth="1"/>
    <col min="2" max="2" width="19.28515625" bestFit="1" customWidth="1"/>
    <col min="3" max="3" width="50.85546875" customWidth="1"/>
    <col min="4" max="4" width="13" customWidth="1"/>
    <col min="5" max="5" width="10.42578125" bestFit="1" customWidth="1"/>
    <col min="6" max="6" width="10.140625" bestFit="1" customWidth="1"/>
    <col min="7" max="7" width="14" bestFit="1" customWidth="1"/>
    <col min="16" max="16" width="12.85546875" bestFit="1" customWidth="1"/>
    <col min="17" max="17" width="11.85546875" bestFit="1" customWidth="1"/>
  </cols>
  <sheetData>
    <row r="1" spans="1:9" ht="15" x14ac:dyDescent="0.2">
      <c r="A1" s="147" t="s">
        <v>0</v>
      </c>
      <c r="B1" s="147"/>
      <c r="C1" s="147"/>
      <c r="D1" s="147"/>
      <c r="E1" s="147"/>
      <c r="F1" s="147"/>
      <c r="G1" s="147"/>
      <c r="H1" s="147"/>
      <c r="I1" s="1" t="s">
        <v>616</v>
      </c>
    </row>
    <row r="2" spans="1:9" ht="15" x14ac:dyDescent="0.2">
      <c r="A2" s="147" t="s">
        <v>321</v>
      </c>
      <c r="B2" s="147"/>
      <c r="C2" s="147"/>
      <c r="D2" s="147"/>
      <c r="E2" s="147"/>
      <c r="F2" s="147"/>
      <c r="G2" s="147"/>
      <c r="H2" s="147"/>
    </row>
    <row r="3" spans="1:9" ht="15" x14ac:dyDescent="0.2">
      <c r="A3" s="147" t="s">
        <v>778</v>
      </c>
      <c r="B3" s="147"/>
      <c r="C3" s="147"/>
      <c r="D3" s="147"/>
      <c r="E3" s="147"/>
      <c r="F3" s="147"/>
      <c r="G3" s="147"/>
      <c r="H3" s="147"/>
    </row>
    <row r="4" spans="1:9" s="14" customFormat="1" ht="30" x14ac:dyDescent="0.2">
      <c r="A4" s="12" t="s">
        <v>2</v>
      </c>
      <c r="B4" s="12" t="s">
        <v>3</v>
      </c>
      <c r="C4" s="12" t="s">
        <v>4</v>
      </c>
      <c r="D4" s="12" t="s">
        <v>5</v>
      </c>
      <c r="E4" s="12" t="s">
        <v>6</v>
      </c>
      <c r="F4" s="12" t="s">
        <v>7</v>
      </c>
      <c r="G4" s="12" t="s">
        <v>8</v>
      </c>
      <c r="H4" s="13" t="s">
        <v>615</v>
      </c>
    </row>
    <row r="5" spans="1:9" x14ac:dyDescent="0.2">
      <c r="A5" s="15"/>
      <c r="B5" s="15"/>
      <c r="C5" s="16" t="s">
        <v>9</v>
      </c>
      <c r="D5" s="15"/>
      <c r="E5" s="15"/>
      <c r="F5" s="15"/>
      <c r="G5" s="15"/>
      <c r="H5" s="17" t="s">
        <v>12</v>
      </c>
    </row>
    <row r="6" spans="1:9" x14ac:dyDescent="0.2">
      <c r="A6" s="15"/>
      <c r="B6" s="15"/>
      <c r="C6" s="16" t="s">
        <v>10</v>
      </c>
      <c r="D6" s="15"/>
      <c r="E6" s="15"/>
      <c r="F6" s="15"/>
      <c r="G6" s="15"/>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x14ac:dyDescent="0.2">
      <c r="A28" s="25">
        <v>1</v>
      </c>
      <c r="B28" s="26" t="s">
        <v>322</v>
      </c>
      <c r="C28" s="26" t="s">
        <v>323</v>
      </c>
      <c r="D28" s="26" t="s">
        <v>274</v>
      </c>
      <c r="E28" s="27">
        <v>1000</v>
      </c>
      <c r="F28" s="28">
        <v>10007.81</v>
      </c>
      <c r="G28" s="29">
        <v>1.3347990000000001E-2</v>
      </c>
      <c r="H28" s="17">
        <v>6.46</v>
      </c>
    </row>
    <row r="29" spans="1:8" x14ac:dyDescent="0.2">
      <c r="A29" s="18"/>
      <c r="B29" s="18"/>
      <c r="C29" s="19" t="s">
        <v>11</v>
      </c>
      <c r="D29" s="18"/>
      <c r="E29" s="18" t="s">
        <v>12</v>
      </c>
      <c r="F29" s="24">
        <v>10007.81</v>
      </c>
      <c r="G29" s="21">
        <v>1.3347990000000001E-2</v>
      </c>
      <c r="H29" s="17" t="s">
        <v>12</v>
      </c>
    </row>
    <row r="30" spans="1:8" x14ac:dyDescent="0.2">
      <c r="A30" s="18"/>
      <c r="B30" s="18"/>
      <c r="C30" s="22"/>
      <c r="D30" s="18"/>
      <c r="E30" s="18"/>
      <c r="F30" s="23"/>
      <c r="G30" s="23"/>
      <c r="H30" s="17" t="s">
        <v>12</v>
      </c>
    </row>
    <row r="31" spans="1:8" x14ac:dyDescent="0.2">
      <c r="A31" s="18"/>
      <c r="B31" s="18"/>
      <c r="C31" s="19" t="s">
        <v>80</v>
      </c>
      <c r="D31" s="18"/>
      <c r="E31" s="18"/>
      <c r="F31" s="18"/>
      <c r="G31" s="18"/>
      <c r="H31" s="17" t="s">
        <v>12</v>
      </c>
    </row>
    <row r="32" spans="1:8" x14ac:dyDescent="0.2">
      <c r="A32" s="18"/>
      <c r="B32" s="18"/>
      <c r="C32" s="19" t="s">
        <v>11</v>
      </c>
      <c r="D32" s="18"/>
      <c r="E32" s="18" t="s">
        <v>12</v>
      </c>
      <c r="F32" s="20" t="s">
        <v>13</v>
      </c>
      <c r="G32" s="21">
        <v>0</v>
      </c>
      <c r="H32" s="17" t="s">
        <v>12</v>
      </c>
    </row>
    <row r="33" spans="1:8" x14ac:dyDescent="0.2">
      <c r="A33" s="18"/>
      <c r="B33" s="18"/>
      <c r="C33" s="22"/>
      <c r="D33" s="18"/>
      <c r="E33" s="18"/>
      <c r="F33" s="23"/>
      <c r="G33" s="23"/>
      <c r="H33" s="17" t="s">
        <v>12</v>
      </c>
    </row>
    <row r="34" spans="1:8" x14ac:dyDescent="0.2">
      <c r="A34" s="18"/>
      <c r="B34" s="18"/>
      <c r="C34" s="19" t="s">
        <v>81</v>
      </c>
      <c r="D34" s="18"/>
      <c r="E34" s="18"/>
      <c r="F34" s="18"/>
      <c r="G34" s="18"/>
      <c r="H34" s="17" t="s">
        <v>12</v>
      </c>
    </row>
    <row r="35" spans="1:8" x14ac:dyDescent="0.2">
      <c r="A35" s="18"/>
      <c r="B35" s="18"/>
      <c r="C35" s="19" t="s">
        <v>11</v>
      </c>
      <c r="D35" s="18"/>
      <c r="E35" s="18" t="s">
        <v>12</v>
      </c>
      <c r="F35" s="20" t="s">
        <v>13</v>
      </c>
      <c r="G35" s="21">
        <v>0</v>
      </c>
      <c r="H35" s="17" t="s">
        <v>12</v>
      </c>
    </row>
    <row r="36" spans="1:8" x14ac:dyDescent="0.2">
      <c r="A36" s="18"/>
      <c r="B36" s="18"/>
      <c r="C36" s="22"/>
      <c r="D36" s="18"/>
      <c r="E36" s="18"/>
      <c r="F36" s="23"/>
      <c r="G36" s="23"/>
      <c r="H36" s="17" t="s">
        <v>12</v>
      </c>
    </row>
    <row r="37" spans="1:8" x14ac:dyDescent="0.2">
      <c r="A37" s="18"/>
      <c r="B37" s="18"/>
      <c r="C37" s="19" t="s">
        <v>103</v>
      </c>
      <c r="D37" s="18"/>
      <c r="E37" s="18"/>
      <c r="F37" s="23"/>
      <c r="G37" s="23"/>
      <c r="H37" s="17" t="s">
        <v>12</v>
      </c>
    </row>
    <row r="38" spans="1:8" x14ac:dyDescent="0.2">
      <c r="A38" s="18"/>
      <c r="B38" s="18"/>
      <c r="C38" s="19" t="s">
        <v>11</v>
      </c>
      <c r="D38" s="18"/>
      <c r="E38" s="18" t="s">
        <v>12</v>
      </c>
      <c r="F38" s="20" t="s">
        <v>13</v>
      </c>
      <c r="G38" s="21">
        <v>0</v>
      </c>
      <c r="H38" s="17" t="s">
        <v>12</v>
      </c>
    </row>
    <row r="39" spans="1:8" x14ac:dyDescent="0.2">
      <c r="A39" s="18"/>
      <c r="B39" s="18"/>
      <c r="C39" s="22"/>
      <c r="D39" s="18"/>
      <c r="E39" s="18"/>
      <c r="F39" s="23"/>
      <c r="G39" s="23"/>
      <c r="H39" s="17" t="s">
        <v>12</v>
      </c>
    </row>
    <row r="40" spans="1:8" x14ac:dyDescent="0.2">
      <c r="A40" s="18"/>
      <c r="B40" s="18"/>
      <c r="C40" s="19" t="s">
        <v>104</v>
      </c>
      <c r="D40" s="18"/>
      <c r="E40" s="18"/>
      <c r="F40" s="24">
        <v>10007.81</v>
      </c>
      <c r="G40" s="21">
        <v>1.3347990000000001E-2</v>
      </c>
      <c r="H40" s="17" t="s">
        <v>12</v>
      </c>
    </row>
    <row r="41" spans="1:8" x14ac:dyDescent="0.2">
      <c r="A41" s="18"/>
      <c r="B41" s="18"/>
      <c r="C41" s="22"/>
      <c r="D41" s="18"/>
      <c r="E41" s="18"/>
      <c r="F41" s="23"/>
      <c r="G41" s="23"/>
      <c r="H41" s="17" t="s">
        <v>12</v>
      </c>
    </row>
    <row r="42" spans="1:8" x14ac:dyDescent="0.2">
      <c r="A42" s="18"/>
      <c r="B42" s="18"/>
      <c r="C42" s="19" t="s">
        <v>105</v>
      </c>
      <c r="D42" s="18"/>
      <c r="E42" s="18"/>
      <c r="F42" s="23"/>
      <c r="G42" s="23"/>
      <c r="H42" s="17" t="s">
        <v>12</v>
      </c>
    </row>
    <row r="43" spans="1:8" x14ac:dyDescent="0.2">
      <c r="A43" s="18"/>
      <c r="B43" s="18"/>
      <c r="C43" s="19" t="s">
        <v>106</v>
      </c>
      <c r="D43" s="18"/>
      <c r="E43" s="18"/>
      <c r="F43" s="23"/>
      <c r="G43" s="23"/>
      <c r="H43" s="17" t="s">
        <v>12</v>
      </c>
    </row>
    <row r="44" spans="1:8" x14ac:dyDescent="0.2">
      <c r="A44" s="25">
        <v>1</v>
      </c>
      <c r="B44" s="26" t="s">
        <v>324</v>
      </c>
      <c r="C44" s="26" t="s">
        <v>325</v>
      </c>
      <c r="D44" s="26" t="s">
        <v>161</v>
      </c>
      <c r="E44" s="27">
        <v>3000</v>
      </c>
      <c r="F44" s="28">
        <v>14920.35</v>
      </c>
      <c r="G44" s="29">
        <v>1.9900129999999999E-2</v>
      </c>
      <c r="H44" s="17">
        <v>5.9050000000000002</v>
      </c>
    </row>
    <row r="45" spans="1:8" x14ac:dyDescent="0.2">
      <c r="A45" s="25">
        <v>2</v>
      </c>
      <c r="B45" s="26" t="s">
        <v>326</v>
      </c>
      <c r="C45" s="26" t="s">
        <v>327</v>
      </c>
      <c r="D45" s="26" t="s">
        <v>328</v>
      </c>
      <c r="E45" s="27">
        <v>2500</v>
      </c>
      <c r="F45" s="28">
        <v>12432.137500000001</v>
      </c>
      <c r="G45" s="29">
        <v>1.6581459999999999E-2</v>
      </c>
      <c r="H45" s="17">
        <v>5.8601000000000001</v>
      </c>
    </row>
    <row r="46" spans="1:8" x14ac:dyDescent="0.2">
      <c r="A46" s="25">
        <v>3</v>
      </c>
      <c r="B46" s="26" t="s">
        <v>329</v>
      </c>
      <c r="C46" s="26" t="s">
        <v>330</v>
      </c>
      <c r="D46" s="26" t="s">
        <v>161</v>
      </c>
      <c r="E46" s="27">
        <v>2500</v>
      </c>
      <c r="F46" s="28">
        <v>12409.275</v>
      </c>
      <c r="G46" s="29">
        <v>1.655096E-2</v>
      </c>
      <c r="H46" s="17">
        <v>5.9302000000000001</v>
      </c>
    </row>
    <row r="47" spans="1:8" x14ac:dyDescent="0.2">
      <c r="A47" s="25">
        <v>4</v>
      </c>
      <c r="B47" s="26" t="s">
        <v>331</v>
      </c>
      <c r="C47" s="26" t="s">
        <v>332</v>
      </c>
      <c r="D47" s="26" t="s">
        <v>328</v>
      </c>
      <c r="E47" s="27">
        <v>2500</v>
      </c>
      <c r="F47" s="28">
        <v>12398.487499999999</v>
      </c>
      <c r="G47" s="29">
        <v>1.6536579999999999E-2</v>
      </c>
      <c r="H47" s="17">
        <v>5.86</v>
      </c>
    </row>
    <row r="48" spans="1:8" x14ac:dyDescent="0.2">
      <c r="A48" s="25">
        <v>5</v>
      </c>
      <c r="B48" s="26" t="s">
        <v>333</v>
      </c>
      <c r="C48" s="26" t="s">
        <v>334</v>
      </c>
      <c r="D48" s="26" t="s">
        <v>161</v>
      </c>
      <c r="E48" s="27">
        <v>2000</v>
      </c>
      <c r="F48" s="28">
        <v>9972.7800000000007</v>
      </c>
      <c r="G48" s="29">
        <v>1.330127E-2</v>
      </c>
      <c r="H48" s="17">
        <v>5.86</v>
      </c>
    </row>
    <row r="49" spans="1:8" x14ac:dyDescent="0.2">
      <c r="A49" s="25">
        <v>6</v>
      </c>
      <c r="B49" s="26" t="s">
        <v>335</v>
      </c>
      <c r="C49" s="26" t="s">
        <v>336</v>
      </c>
      <c r="D49" s="26" t="s">
        <v>161</v>
      </c>
      <c r="E49" s="27">
        <v>2000</v>
      </c>
      <c r="F49" s="28">
        <v>9961.0300000000007</v>
      </c>
      <c r="G49" s="29">
        <v>1.32856E-2</v>
      </c>
      <c r="H49" s="17">
        <v>5.9501999999999997</v>
      </c>
    </row>
    <row r="50" spans="1:8" x14ac:dyDescent="0.2">
      <c r="A50" s="25">
        <v>7</v>
      </c>
      <c r="B50" s="26" t="s">
        <v>337</v>
      </c>
      <c r="C50" s="26" t="s">
        <v>338</v>
      </c>
      <c r="D50" s="26" t="s">
        <v>328</v>
      </c>
      <c r="E50" s="27">
        <v>2000</v>
      </c>
      <c r="F50" s="28">
        <v>9947.2999999999993</v>
      </c>
      <c r="G50" s="29">
        <v>1.3267289999999999E-2</v>
      </c>
      <c r="H50" s="17">
        <v>5.8601000000000001</v>
      </c>
    </row>
    <row r="51" spans="1:8" x14ac:dyDescent="0.2">
      <c r="A51" s="25">
        <v>8</v>
      </c>
      <c r="B51" s="26" t="s">
        <v>339</v>
      </c>
      <c r="C51" s="26" t="s">
        <v>340</v>
      </c>
      <c r="D51" s="26" t="s">
        <v>161</v>
      </c>
      <c r="E51" s="27">
        <v>2000</v>
      </c>
      <c r="F51" s="28">
        <v>9922.0400000000009</v>
      </c>
      <c r="G51" s="29">
        <v>1.32336E-2</v>
      </c>
      <c r="H51" s="17">
        <v>5.9749999999999996</v>
      </c>
    </row>
    <row r="52" spans="1:8" x14ac:dyDescent="0.2">
      <c r="A52" s="25">
        <v>9</v>
      </c>
      <c r="B52" s="26" t="s">
        <v>341</v>
      </c>
      <c r="C52" s="26" t="s">
        <v>342</v>
      </c>
      <c r="D52" s="26" t="s">
        <v>161</v>
      </c>
      <c r="E52" s="27">
        <v>2000</v>
      </c>
      <c r="F52" s="28">
        <v>9921.7099999999991</v>
      </c>
      <c r="G52" s="29">
        <v>1.3233160000000001E-2</v>
      </c>
      <c r="H52" s="17">
        <v>6.0002000000000004</v>
      </c>
    </row>
    <row r="53" spans="1:8" x14ac:dyDescent="0.2">
      <c r="A53" s="25">
        <v>10</v>
      </c>
      <c r="B53" s="26" t="s">
        <v>343</v>
      </c>
      <c r="C53" s="26" t="s">
        <v>344</v>
      </c>
      <c r="D53" s="26" t="s">
        <v>161</v>
      </c>
      <c r="E53" s="27">
        <v>2000</v>
      </c>
      <c r="F53" s="28">
        <v>9918.31</v>
      </c>
      <c r="G53" s="29">
        <v>1.322862E-2</v>
      </c>
      <c r="H53" s="17">
        <v>5.8948999999999998</v>
      </c>
    </row>
    <row r="54" spans="1:8" x14ac:dyDescent="0.2">
      <c r="A54" s="25">
        <v>11</v>
      </c>
      <c r="B54" s="26" t="s">
        <v>345</v>
      </c>
      <c r="C54" s="26" t="s">
        <v>346</v>
      </c>
      <c r="D54" s="26" t="s">
        <v>175</v>
      </c>
      <c r="E54" s="27">
        <v>2000</v>
      </c>
      <c r="F54" s="28">
        <v>9911.5499999999993</v>
      </c>
      <c r="G54" s="29">
        <v>1.32196E-2</v>
      </c>
      <c r="H54" s="17">
        <v>5.9223999999999997</v>
      </c>
    </row>
    <row r="55" spans="1:8" x14ac:dyDescent="0.2">
      <c r="A55" s="25">
        <v>12</v>
      </c>
      <c r="B55" s="26" t="s">
        <v>347</v>
      </c>
      <c r="C55" s="26" t="s">
        <v>348</v>
      </c>
      <c r="D55" s="26" t="s">
        <v>161</v>
      </c>
      <c r="E55" s="27">
        <v>2000</v>
      </c>
      <c r="F55" s="28">
        <v>9904.58</v>
      </c>
      <c r="G55" s="29">
        <v>1.3210309999999999E-2</v>
      </c>
      <c r="H55" s="17">
        <v>5.9599000000000002</v>
      </c>
    </row>
    <row r="56" spans="1:8" x14ac:dyDescent="0.2">
      <c r="A56" s="25">
        <v>13</v>
      </c>
      <c r="B56" s="26" t="s">
        <v>349</v>
      </c>
      <c r="C56" s="26" t="s">
        <v>766</v>
      </c>
      <c r="D56" s="26" t="s">
        <v>161</v>
      </c>
      <c r="E56" s="27">
        <v>2000</v>
      </c>
      <c r="F56" s="28">
        <v>9868.3799999999992</v>
      </c>
      <c r="G56" s="29">
        <v>1.316203E-2</v>
      </c>
      <c r="H56" s="17">
        <v>6.01</v>
      </c>
    </row>
    <row r="57" spans="1:8" x14ac:dyDescent="0.2">
      <c r="A57" s="25">
        <v>14</v>
      </c>
      <c r="B57" s="26" t="s">
        <v>350</v>
      </c>
      <c r="C57" s="26" t="s">
        <v>351</v>
      </c>
      <c r="D57" s="26" t="s">
        <v>161</v>
      </c>
      <c r="E57" s="27">
        <v>1500</v>
      </c>
      <c r="F57" s="28">
        <v>7489.125</v>
      </c>
      <c r="G57" s="29">
        <v>9.9886799999999998E-3</v>
      </c>
      <c r="H57" s="17">
        <v>5.8902999999999999</v>
      </c>
    </row>
    <row r="58" spans="1:8" x14ac:dyDescent="0.2">
      <c r="A58" s="25">
        <v>15</v>
      </c>
      <c r="B58" s="26" t="s">
        <v>352</v>
      </c>
      <c r="C58" s="26" t="s">
        <v>353</v>
      </c>
      <c r="D58" s="26" t="s">
        <v>161</v>
      </c>
      <c r="E58" s="27">
        <v>1500</v>
      </c>
      <c r="F58" s="28">
        <v>7458.66</v>
      </c>
      <c r="G58" s="29">
        <v>9.94804E-3</v>
      </c>
      <c r="H58" s="17">
        <v>5.9499000000000004</v>
      </c>
    </row>
    <row r="59" spans="1:8" x14ac:dyDescent="0.2">
      <c r="A59" s="25">
        <v>16</v>
      </c>
      <c r="B59" s="26" t="s">
        <v>354</v>
      </c>
      <c r="C59" s="26" t="s">
        <v>355</v>
      </c>
      <c r="D59" s="26" t="s">
        <v>175</v>
      </c>
      <c r="E59" s="27">
        <v>1500</v>
      </c>
      <c r="F59" s="28">
        <v>7438.4475000000002</v>
      </c>
      <c r="G59" s="29">
        <v>9.9210900000000005E-3</v>
      </c>
      <c r="H59" s="17">
        <v>5.9223999999999997</v>
      </c>
    </row>
    <row r="60" spans="1:8" x14ac:dyDescent="0.2">
      <c r="A60" s="25">
        <v>17</v>
      </c>
      <c r="B60" s="26" t="s">
        <v>356</v>
      </c>
      <c r="C60" s="26" t="s">
        <v>357</v>
      </c>
      <c r="D60" s="26" t="s">
        <v>161</v>
      </c>
      <c r="E60" s="27">
        <v>1000</v>
      </c>
      <c r="F60" s="28">
        <v>4986.38</v>
      </c>
      <c r="G60" s="29">
        <v>6.6506200000000003E-3</v>
      </c>
      <c r="H60" s="17">
        <v>5.8651999999999997</v>
      </c>
    </row>
    <row r="61" spans="1:8" x14ac:dyDescent="0.2">
      <c r="A61" s="25">
        <v>18</v>
      </c>
      <c r="B61" s="26" t="s">
        <v>358</v>
      </c>
      <c r="C61" s="26" t="s">
        <v>359</v>
      </c>
      <c r="D61" s="26" t="s">
        <v>175</v>
      </c>
      <c r="E61" s="27">
        <v>1000</v>
      </c>
      <c r="F61" s="28">
        <v>4974.9750000000004</v>
      </c>
      <c r="G61" s="29">
        <v>6.6354099999999996E-3</v>
      </c>
      <c r="H61" s="17">
        <v>5.9225000000000003</v>
      </c>
    </row>
    <row r="62" spans="1:8" x14ac:dyDescent="0.2">
      <c r="A62" s="25">
        <v>19</v>
      </c>
      <c r="B62" s="26" t="s">
        <v>360</v>
      </c>
      <c r="C62" s="26" t="s">
        <v>361</v>
      </c>
      <c r="D62" s="26" t="s">
        <v>161</v>
      </c>
      <c r="E62" s="27">
        <v>1000</v>
      </c>
      <c r="F62" s="28">
        <v>4973.16</v>
      </c>
      <c r="G62" s="29">
        <v>6.6329900000000001E-3</v>
      </c>
      <c r="H62" s="17">
        <v>5.97</v>
      </c>
    </row>
    <row r="63" spans="1:8" x14ac:dyDescent="0.2">
      <c r="A63" s="25">
        <v>20</v>
      </c>
      <c r="B63" s="26" t="s">
        <v>362</v>
      </c>
      <c r="C63" s="26" t="s">
        <v>363</v>
      </c>
      <c r="D63" s="26" t="s">
        <v>161</v>
      </c>
      <c r="E63" s="27">
        <v>1000</v>
      </c>
      <c r="F63" s="28">
        <v>4972.4399999999996</v>
      </c>
      <c r="G63" s="29">
        <v>6.6320299999999997E-3</v>
      </c>
      <c r="H63" s="17">
        <v>5.9501999999999997</v>
      </c>
    </row>
    <row r="64" spans="1:8" x14ac:dyDescent="0.2">
      <c r="A64" s="25">
        <v>21</v>
      </c>
      <c r="B64" s="26" t="s">
        <v>364</v>
      </c>
      <c r="C64" s="26" t="s">
        <v>365</v>
      </c>
      <c r="D64" s="26" t="s">
        <v>175</v>
      </c>
      <c r="E64" s="27">
        <v>1000</v>
      </c>
      <c r="F64" s="28">
        <v>4968.5600000000004</v>
      </c>
      <c r="G64" s="29">
        <v>6.6268500000000001E-3</v>
      </c>
      <c r="H64" s="17">
        <v>5.9225000000000003</v>
      </c>
    </row>
    <row r="65" spans="1:16" x14ac:dyDescent="0.2">
      <c r="A65" s="25">
        <v>22</v>
      </c>
      <c r="B65" s="26" t="s">
        <v>366</v>
      </c>
      <c r="C65" s="26" t="s">
        <v>367</v>
      </c>
      <c r="D65" s="26" t="s">
        <v>161</v>
      </c>
      <c r="E65" s="27">
        <v>1000</v>
      </c>
      <c r="F65" s="28">
        <v>4968.125</v>
      </c>
      <c r="G65" s="29">
        <v>6.6262700000000001E-3</v>
      </c>
      <c r="H65" s="17">
        <v>6.0049999999999999</v>
      </c>
    </row>
    <row r="66" spans="1:16" x14ac:dyDescent="0.2">
      <c r="A66" s="25">
        <v>23</v>
      </c>
      <c r="B66" s="26" t="s">
        <v>368</v>
      </c>
      <c r="C66" s="26" t="s">
        <v>369</v>
      </c>
      <c r="D66" s="26" t="s">
        <v>161</v>
      </c>
      <c r="E66" s="27">
        <v>1000</v>
      </c>
      <c r="F66" s="28">
        <v>4967.6099999999997</v>
      </c>
      <c r="G66" s="29">
        <v>6.6255899999999998E-3</v>
      </c>
      <c r="H66" s="17">
        <v>5.9497999999999998</v>
      </c>
    </row>
    <row r="67" spans="1:16" x14ac:dyDescent="0.2">
      <c r="A67" s="25">
        <v>24</v>
      </c>
      <c r="B67" s="26" t="s">
        <v>370</v>
      </c>
      <c r="C67" s="26" t="s">
        <v>371</v>
      </c>
      <c r="D67" s="26" t="s">
        <v>175</v>
      </c>
      <c r="E67" s="27">
        <v>1000</v>
      </c>
      <c r="F67" s="28">
        <v>4966.9449999999997</v>
      </c>
      <c r="G67" s="29">
        <v>6.6246999999999999E-3</v>
      </c>
      <c r="H67" s="17">
        <v>5.9249000000000001</v>
      </c>
    </row>
    <row r="68" spans="1:16" x14ac:dyDescent="0.2">
      <c r="A68" s="25">
        <v>25</v>
      </c>
      <c r="B68" s="26" t="s">
        <v>372</v>
      </c>
      <c r="C68" s="26" t="s">
        <v>373</v>
      </c>
      <c r="D68" s="26" t="s">
        <v>161</v>
      </c>
      <c r="E68" s="27">
        <v>1000</v>
      </c>
      <c r="F68" s="28">
        <v>4966.915</v>
      </c>
      <c r="G68" s="29">
        <v>6.6246600000000001E-3</v>
      </c>
      <c r="H68" s="17">
        <v>5.9302000000000001</v>
      </c>
    </row>
    <row r="69" spans="1:16" x14ac:dyDescent="0.2">
      <c r="A69" s="25">
        <v>26</v>
      </c>
      <c r="B69" s="26" t="s">
        <v>374</v>
      </c>
      <c r="C69" s="26" t="s">
        <v>375</v>
      </c>
      <c r="D69" s="26" t="s">
        <v>161</v>
      </c>
      <c r="E69" s="27">
        <v>1000</v>
      </c>
      <c r="F69" s="28">
        <v>4955.1949999999997</v>
      </c>
      <c r="G69" s="29">
        <v>6.6090300000000001E-3</v>
      </c>
      <c r="H69" s="17">
        <v>6.0003000000000002</v>
      </c>
    </row>
    <row r="70" spans="1:16" x14ac:dyDescent="0.2">
      <c r="A70" s="25">
        <v>27</v>
      </c>
      <c r="B70" s="26" t="s">
        <v>376</v>
      </c>
      <c r="C70" s="26" t="s">
        <v>377</v>
      </c>
      <c r="D70" s="26" t="s">
        <v>161</v>
      </c>
      <c r="E70" s="27">
        <v>1000</v>
      </c>
      <c r="F70" s="28">
        <v>4940.47</v>
      </c>
      <c r="G70" s="29">
        <v>6.5893899999999997E-3</v>
      </c>
      <c r="H70" s="17">
        <v>6.0250000000000004</v>
      </c>
    </row>
    <row r="71" spans="1:16" x14ac:dyDescent="0.2">
      <c r="A71" s="25">
        <v>28</v>
      </c>
      <c r="B71" s="26" t="s">
        <v>378</v>
      </c>
      <c r="C71" s="26" t="s">
        <v>767</v>
      </c>
      <c r="D71" s="26" t="s">
        <v>161</v>
      </c>
      <c r="E71" s="27">
        <v>1000</v>
      </c>
      <c r="F71" s="28">
        <v>4939.1099999999997</v>
      </c>
      <c r="G71" s="29">
        <v>6.58758E-3</v>
      </c>
      <c r="H71" s="17">
        <v>6</v>
      </c>
    </row>
    <row r="72" spans="1:16" x14ac:dyDescent="0.2">
      <c r="A72" s="25">
        <v>29</v>
      </c>
      <c r="B72" s="26" t="s">
        <v>379</v>
      </c>
      <c r="C72" s="26" t="s">
        <v>768</v>
      </c>
      <c r="D72" s="26" t="s">
        <v>175</v>
      </c>
      <c r="E72" s="27">
        <v>1000</v>
      </c>
      <c r="F72" s="28">
        <v>4938.1049999999996</v>
      </c>
      <c r="G72" s="29">
        <v>6.5862300000000002E-3</v>
      </c>
      <c r="H72" s="17">
        <v>6.02</v>
      </c>
    </row>
    <row r="73" spans="1:16" x14ac:dyDescent="0.2">
      <c r="A73" s="25">
        <v>30</v>
      </c>
      <c r="B73" s="26" t="s">
        <v>380</v>
      </c>
      <c r="C73" s="26" t="s">
        <v>769</v>
      </c>
      <c r="D73" s="26" t="s">
        <v>161</v>
      </c>
      <c r="E73" s="27">
        <v>1000</v>
      </c>
      <c r="F73" s="28">
        <v>4936.0150000000003</v>
      </c>
      <c r="G73" s="29">
        <v>6.5834500000000002E-3</v>
      </c>
      <c r="H73" s="17">
        <v>5.9889999999999999</v>
      </c>
      <c r="O73" s="138"/>
      <c r="P73" s="138"/>
    </row>
    <row r="74" spans="1:16" ht="25.5" x14ac:dyDescent="0.2">
      <c r="A74" s="25">
        <v>31</v>
      </c>
      <c r="B74" s="26" t="s">
        <v>381</v>
      </c>
      <c r="C74" s="26" t="s">
        <v>770</v>
      </c>
      <c r="D74" s="26" t="s">
        <v>161</v>
      </c>
      <c r="E74" s="27">
        <v>1000</v>
      </c>
      <c r="F74" s="28">
        <v>4934.7250000000004</v>
      </c>
      <c r="G74" s="29">
        <v>6.58173E-3</v>
      </c>
      <c r="H74" s="17">
        <v>6.0351999999999997</v>
      </c>
    </row>
    <row r="75" spans="1:16" x14ac:dyDescent="0.2">
      <c r="A75" s="25">
        <v>32</v>
      </c>
      <c r="B75" s="26" t="s">
        <v>382</v>
      </c>
      <c r="C75" s="26" t="s">
        <v>771</v>
      </c>
      <c r="D75" s="26" t="s">
        <v>161</v>
      </c>
      <c r="E75" s="27">
        <v>1000</v>
      </c>
      <c r="F75" s="28">
        <v>4928</v>
      </c>
      <c r="G75" s="29">
        <v>6.5727600000000004E-3</v>
      </c>
      <c r="H75" s="17">
        <v>6.13</v>
      </c>
    </row>
    <row r="76" spans="1:16" x14ac:dyDescent="0.2">
      <c r="A76" s="25">
        <v>33</v>
      </c>
      <c r="B76" s="26" t="s">
        <v>383</v>
      </c>
      <c r="C76" s="26" t="s">
        <v>384</v>
      </c>
      <c r="D76" s="26" t="s">
        <v>161</v>
      </c>
      <c r="E76" s="27">
        <v>500</v>
      </c>
      <c r="F76" s="28">
        <v>2497.6</v>
      </c>
      <c r="G76" s="29">
        <v>3.3311899999999999E-3</v>
      </c>
      <c r="H76" s="17">
        <v>5.8502000000000001</v>
      </c>
    </row>
    <row r="77" spans="1:16" x14ac:dyDescent="0.2">
      <c r="A77" s="18"/>
      <c r="B77" s="18"/>
      <c r="C77" s="19" t="s">
        <v>11</v>
      </c>
      <c r="D77" s="18"/>
      <c r="E77" s="18" t="s">
        <v>12</v>
      </c>
      <c r="F77" s="24">
        <v>245688.49249999999</v>
      </c>
      <c r="G77" s="21">
        <v>0.32768890000000001</v>
      </c>
      <c r="H77" s="17" t="s">
        <v>12</v>
      </c>
    </row>
    <row r="78" spans="1:16" x14ac:dyDescent="0.2">
      <c r="A78" s="18"/>
      <c r="B78" s="18"/>
      <c r="C78" s="22"/>
      <c r="D78" s="18"/>
      <c r="E78" s="18"/>
      <c r="F78" s="23"/>
      <c r="G78" s="23"/>
      <c r="H78" s="17" t="s">
        <v>12</v>
      </c>
    </row>
    <row r="79" spans="1:16" x14ac:dyDescent="0.2">
      <c r="A79" s="18"/>
      <c r="B79" s="18"/>
      <c r="C79" s="19" t="s">
        <v>107</v>
      </c>
      <c r="D79" s="18"/>
      <c r="E79" s="18"/>
      <c r="F79" s="23"/>
      <c r="G79" s="23"/>
      <c r="H79" s="17" t="s">
        <v>12</v>
      </c>
    </row>
    <row r="80" spans="1:16" x14ac:dyDescent="0.2">
      <c r="A80" s="25">
        <v>1</v>
      </c>
      <c r="B80" s="26" t="s">
        <v>385</v>
      </c>
      <c r="C80" s="26" t="s">
        <v>386</v>
      </c>
      <c r="D80" s="26" t="s">
        <v>161</v>
      </c>
      <c r="E80" s="27">
        <v>4000</v>
      </c>
      <c r="F80" s="28">
        <v>19914.32</v>
      </c>
      <c r="G80" s="29">
        <v>2.656087E-2</v>
      </c>
      <c r="H80" s="17">
        <v>6.04</v>
      </c>
    </row>
    <row r="81" spans="1:8" ht="25.5" x14ac:dyDescent="0.2">
      <c r="A81" s="25">
        <v>2</v>
      </c>
      <c r="B81" s="26" t="s">
        <v>387</v>
      </c>
      <c r="C81" s="26" t="s">
        <v>388</v>
      </c>
      <c r="D81" s="26" t="s">
        <v>161</v>
      </c>
      <c r="E81" s="27">
        <v>3000</v>
      </c>
      <c r="F81" s="28">
        <v>14956.74</v>
      </c>
      <c r="G81" s="29">
        <v>1.994866E-2</v>
      </c>
      <c r="H81" s="17">
        <v>5.8650000000000002</v>
      </c>
    </row>
    <row r="82" spans="1:8" x14ac:dyDescent="0.2">
      <c r="A82" s="25">
        <v>3</v>
      </c>
      <c r="B82" s="26" t="s">
        <v>389</v>
      </c>
      <c r="C82" s="26" t="s">
        <v>390</v>
      </c>
      <c r="D82" s="26" t="s">
        <v>161</v>
      </c>
      <c r="E82" s="27">
        <v>2000</v>
      </c>
      <c r="F82" s="28">
        <v>9980.2800000000007</v>
      </c>
      <c r="G82" s="29">
        <v>1.331127E-2</v>
      </c>
      <c r="H82" s="17">
        <v>6.0101000000000004</v>
      </c>
    </row>
    <row r="83" spans="1:8" x14ac:dyDescent="0.2">
      <c r="A83" s="25">
        <v>4</v>
      </c>
      <c r="B83" s="26" t="s">
        <v>391</v>
      </c>
      <c r="C83" s="26" t="s">
        <v>392</v>
      </c>
      <c r="D83" s="26" t="s">
        <v>161</v>
      </c>
      <c r="E83" s="27">
        <v>2000</v>
      </c>
      <c r="F83" s="28">
        <v>9980.02</v>
      </c>
      <c r="G83" s="29">
        <v>1.331093E-2</v>
      </c>
      <c r="H83" s="17">
        <v>6.6449999999999996</v>
      </c>
    </row>
    <row r="84" spans="1:8" x14ac:dyDescent="0.2">
      <c r="A84" s="25">
        <v>5</v>
      </c>
      <c r="B84" s="26" t="s">
        <v>393</v>
      </c>
      <c r="C84" s="26" t="s">
        <v>394</v>
      </c>
      <c r="D84" s="26" t="s">
        <v>328</v>
      </c>
      <c r="E84" s="27">
        <v>2000</v>
      </c>
      <c r="F84" s="28">
        <v>9933.7000000000007</v>
      </c>
      <c r="G84" s="29">
        <v>1.3249149999999999E-2</v>
      </c>
      <c r="H84" s="17">
        <v>6.09</v>
      </c>
    </row>
    <row r="85" spans="1:8" x14ac:dyDescent="0.2">
      <c r="A85" s="25">
        <v>6</v>
      </c>
      <c r="B85" s="26" t="s">
        <v>395</v>
      </c>
      <c r="C85" s="26" t="s">
        <v>396</v>
      </c>
      <c r="D85" s="26" t="s">
        <v>161</v>
      </c>
      <c r="E85" s="27">
        <v>2000</v>
      </c>
      <c r="F85" s="28">
        <v>9922.36</v>
      </c>
      <c r="G85" s="29">
        <v>1.3234020000000001E-2</v>
      </c>
      <c r="H85" s="17">
        <v>5.9499000000000004</v>
      </c>
    </row>
    <row r="86" spans="1:8" x14ac:dyDescent="0.2">
      <c r="A86" s="25">
        <v>7</v>
      </c>
      <c r="B86" s="26" t="s">
        <v>397</v>
      </c>
      <c r="C86" s="26" t="s">
        <v>398</v>
      </c>
      <c r="D86" s="26" t="s">
        <v>161</v>
      </c>
      <c r="E86" s="27">
        <v>2000</v>
      </c>
      <c r="F86" s="28">
        <v>9921.39</v>
      </c>
      <c r="G86" s="29">
        <v>1.323273E-2</v>
      </c>
      <c r="H86" s="17">
        <v>6.0251000000000001</v>
      </c>
    </row>
    <row r="87" spans="1:8" x14ac:dyDescent="0.2">
      <c r="A87" s="25">
        <v>8</v>
      </c>
      <c r="B87" s="26" t="s">
        <v>399</v>
      </c>
      <c r="C87" s="26" t="s">
        <v>400</v>
      </c>
      <c r="D87" s="26" t="s">
        <v>161</v>
      </c>
      <c r="E87" s="27">
        <v>2000</v>
      </c>
      <c r="F87" s="28">
        <v>9920.24</v>
      </c>
      <c r="G87" s="29">
        <v>1.323119E-2</v>
      </c>
      <c r="H87" s="17">
        <v>6.38</v>
      </c>
    </row>
    <row r="88" spans="1:8" x14ac:dyDescent="0.2">
      <c r="A88" s="25">
        <v>9</v>
      </c>
      <c r="B88" s="26" t="s">
        <v>401</v>
      </c>
      <c r="C88" s="26" t="s">
        <v>402</v>
      </c>
      <c r="D88" s="26" t="s">
        <v>161</v>
      </c>
      <c r="E88" s="27">
        <v>2000</v>
      </c>
      <c r="F88" s="28">
        <v>9917.6299999999992</v>
      </c>
      <c r="G88" s="29">
        <v>1.322771E-2</v>
      </c>
      <c r="H88" s="17">
        <v>6.45</v>
      </c>
    </row>
    <row r="89" spans="1:8" x14ac:dyDescent="0.2">
      <c r="A89" s="25">
        <v>10</v>
      </c>
      <c r="B89" s="26" t="s">
        <v>403</v>
      </c>
      <c r="C89" s="26" t="s">
        <v>404</v>
      </c>
      <c r="D89" s="26" t="s">
        <v>161</v>
      </c>
      <c r="E89" s="27">
        <v>2000</v>
      </c>
      <c r="F89" s="28">
        <v>9910</v>
      </c>
      <c r="G89" s="29">
        <v>1.321754E-2</v>
      </c>
      <c r="H89" s="17">
        <v>6.5000999999999998</v>
      </c>
    </row>
    <row r="90" spans="1:8" x14ac:dyDescent="0.2">
      <c r="A90" s="25">
        <v>11</v>
      </c>
      <c r="B90" s="26" t="s">
        <v>405</v>
      </c>
      <c r="C90" s="26" t="s">
        <v>406</v>
      </c>
      <c r="D90" s="26" t="s">
        <v>161</v>
      </c>
      <c r="E90" s="27">
        <v>1900</v>
      </c>
      <c r="F90" s="28">
        <v>9402.8814999999995</v>
      </c>
      <c r="G90" s="29">
        <v>1.2541160000000001E-2</v>
      </c>
      <c r="H90" s="17">
        <v>6.5000999999999998</v>
      </c>
    </row>
    <row r="91" spans="1:8" x14ac:dyDescent="0.2">
      <c r="A91" s="25">
        <v>12</v>
      </c>
      <c r="B91" s="26" t="s">
        <v>407</v>
      </c>
      <c r="C91" s="26" t="s">
        <v>408</v>
      </c>
      <c r="D91" s="26" t="s">
        <v>161</v>
      </c>
      <c r="E91" s="27">
        <v>1500</v>
      </c>
      <c r="F91" s="28">
        <v>7483.9875000000002</v>
      </c>
      <c r="G91" s="29">
        <v>9.9818200000000006E-3</v>
      </c>
      <c r="H91" s="17">
        <v>6.51</v>
      </c>
    </row>
    <row r="92" spans="1:8" x14ac:dyDescent="0.2">
      <c r="A92" s="25">
        <v>13</v>
      </c>
      <c r="B92" s="26" t="s">
        <v>409</v>
      </c>
      <c r="C92" s="26" t="s">
        <v>410</v>
      </c>
      <c r="D92" s="26" t="s">
        <v>161</v>
      </c>
      <c r="E92" s="27">
        <v>1500</v>
      </c>
      <c r="F92" s="28">
        <v>7479.9674999999997</v>
      </c>
      <c r="G92" s="29">
        <v>9.9764599999999995E-3</v>
      </c>
      <c r="H92" s="17">
        <v>6.11</v>
      </c>
    </row>
    <row r="93" spans="1:8" x14ac:dyDescent="0.2">
      <c r="A93" s="25">
        <v>14</v>
      </c>
      <c r="B93" s="26" t="s">
        <v>411</v>
      </c>
      <c r="C93" s="26" t="s">
        <v>412</v>
      </c>
      <c r="D93" s="26" t="s">
        <v>161</v>
      </c>
      <c r="E93" s="27">
        <v>1500</v>
      </c>
      <c r="F93" s="28">
        <v>7472.5649999999996</v>
      </c>
      <c r="G93" s="29">
        <v>9.9665900000000009E-3</v>
      </c>
      <c r="H93" s="17">
        <v>6.7</v>
      </c>
    </row>
    <row r="94" spans="1:8" x14ac:dyDescent="0.2">
      <c r="A94" s="25">
        <v>15</v>
      </c>
      <c r="B94" s="26" t="s">
        <v>413</v>
      </c>
      <c r="C94" s="26" t="s">
        <v>414</v>
      </c>
      <c r="D94" s="26" t="s">
        <v>161</v>
      </c>
      <c r="E94" s="27">
        <v>1500</v>
      </c>
      <c r="F94" s="28">
        <v>7468.8225000000002</v>
      </c>
      <c r="G94" s="29">
        <v>9.9615999999999993E-3</v>
      </c>
      <c r="H94" s="17">
        <v>6.625</v>
      </c>
    </row>
    <row r="95" spans="1:8" x14ac:dyDescent="0.2">
      <c r="A95" s="25">
        <v>16</v>
      </c>
      <c r="B95" s="26" t="s">
        <v>415</v>
      </c>
      <c r="C95" s="26" t="s">
        <v>416</v>
      </c>
      <c r="D95" s="26" t="s">
        <v>161</v>
      </c>
      <c r="E95" s="27">
        <v>1500</v>
      </c>
      <c r="F95" s="28">
        <v>7468.6424999999999</v>
      </c>
      <c r="G95" s="29">
        <v>9.9613600000000007E-3</v>
      </c>
      <c r="H95" s="17">
        <v>6.3849999999999998</v>
      </c>
    </row>
    <row r="96" spans="1:8" x14ac:dyDescent="0.2">
      <c r="A96" s="25">
        <v>17</v>
      </c>
      <c r="B96" s="26" t="s">
        <v>417</v>
      </c>
      <c r="C96" s="26" t="s">
        <v>418</v>
      </c>
      <c r="D96" s="26" t="s">
        <v>161</v>
      </c>
      <c r="E96" s="27">
        <v>1500</v>
      </c>
      <c r="F96" s="28">
        <v>7450.08</v>
      </c>
      <c r="G96" s="29">
        <v>9.9366000000000003E-3</v>
      </c>
      <c r="H96" s="17">
        <v>5.9650999999999996</v>
      </c>
    </row>
    <row r="97" spans="1:8" x14ac:dyDescent="0.2">
      <c r="A97" s="25">
        <v>18</v>
      </c>
      <c r="B97" s="26" t="s">
        <v>419</v>
      </c>
      <c r="C97" s="26" t="s">
        <v>420</v>
      </c>
      <c r="D97" s="26" t="s">
        <v>161</v>
      </c>
      <c r="E97" s="27">
        <v>1500</v>
      </c>
      <c r="F97" s="28">
        <v>7434.7275</v>
      </c>
      <c r="G97" s="29">
        <v>9.9161200000000005E-3</v>
      </c>
      <c r="H97" s="17">
        <v>6.1624999999999996</v>
      </c>
    </row>
    <row r="98" spans="1:8" x14ac:dyDescent="0.2">
      <c r="A98" s="25">
        <v>19</v>
      </c>
      <c r="B98" s="26" t="s">
        <v>421</v>
      </c>
      <c r="C98" s="26" t="s">
        <v>772</v>
      </c>
      <c r="D98" s="26" t="s">
        <v>161</v>
      </c>
      <c r="E98" s="27">
        <v>1500</v>
      </c>
      <c r="F98" s="28">
        <v>7432.5</v>
      </c>
      <c r="G98" s="29">
        <v>9.9131500000000008E-3</v>
      </c>
      <c r="H98" s="17">
        <v>6.5</v>
      </c>
    </row>
    <row r="99" spans="1:8" x14ac:dyDescent="0.2">
      <c r="A99" s="25">
        <v>20</v>
      </c>
      <c r="B99" s="26" t="s">
        <v>422</v>
      </c>
      <c r="C99" s="26" t="s">
        <v>773</v>
      </c>
      <c r="D99" s="26" t="s">
        <v>328</v>
      </c>
      <c r="E99" s="27">
        <v>1500</v>
      </c>
      <c r="F99" s="28">
        <v>7407.9375</v>
      </c>
      <c r="G99" s="29">
        <v>9.8803899999999993E-3</v>
      </c>
      <c r="H99" s="17">
        <v>6.13</v>
      </c>
    </row>
    <row r="100" spans="1:8" x14ac:dyDescent="0.2">
      <c r="A100" s="25">
        <v>21</v>
      </c>
      <c r="B100" s="26" t="s">
        <v>423</v>
      </c>
      <c r="C100" s="26" t="s">
        <v>774</v>
      </c>
      <c r="D100" s="26" t="s">
        <v>328</v>
      </c>
      <c r="E100" s="27">
        <v>1500</v>
      </c>
      <c r="F100" s="28">
        <v>7397.3924999999999</v>
      </c>
      <c r="G100" s="29">
        <v>9.8663299999999995E-3</v>
      </c>
      <c r="H100" s="17">
        <v>6.1</v>
      </c>
    </row>
    <row r="101" spans="1:8" x14ac:dyDescent="0.2">
      <c r="A101" s="25">
        <v>22</v>
      </c>
      <c r="B101" s="26" t="s">
        <v>424</v>
      </c>
      <c r="C101" s="26" t="s">
        <v>425</v>
      </c>
      <c r="D101" s="26" t="s">
        <v>328</v>
      </c>
      <c r="E101" s="27">
        <v>1000</v>
      </c>
      <c r="F101" s="28">
        <v>4995.8950000000004</v>
      </c>
      <c r="G101" s="29">
        <v>6.6633100000000004E-3</v>
      </c>
      <c r="H101" s="17">
        <v>6</v>
      </c>
    </row>
    <row r="102" spans="1:8" x14ac:dyDescent="0.2">
      <c r="A102" s="25">
        <v>23</v>
      </c>
      <c r="B102" s="26" t="s">
        <v>426</v>
      </c>
      <c r="C102" s="26" t="s">
        <v>427</v>
      </c>
      <c r="D102" s="26" t="s">
        <v>161</v>
      </c>
      <c r="E102" s="27">
        <v>1000</v>
      </c>
      <c r="F102" s="28">
        <v>4991.43</v>
      </c>
      <c r="G102" s="29">
        <v>6.6573600000000002E-3</v>
      </c>
      <c r="H102" s="17">
        <v>6.2655000000000003</v>
      </c>
    </row>
    <row r="103" spans="1:8" x14ac:dyDescent="0.2">
      <c r="A103" s="25">
        <v>24</v>
      </c>
      <c r="B103" s="26" t="s">
        <v>428</v>
      </c>
      <c r="C103" s="26" t="s">
        <v>429</v>
      </c>
      <c r="D103" s="26" t="s">
        <v>161</v>
      </c>
      <c r="E103" s="27">
        <v>1000</v>
      </c>
      <c r="F103" s="28">
        <v>4990.13</v>
      </c>
      <c r="G103" s="29">
        <v>6.6556200000000001E-3</v>
      </c>
      <c r="H103" s="17">
        <v>6.5650000000000004</v>
      </c>
    </row>
    <row r="104" spans="1:8" x14ac:dyDescent="0.2">
      <c r="A104" s="25">
        <v>25</v>
      </c>
      <c r="B104" s="26" t="s">
        <v>430</v>
      </c>
      <c r="C104" s="26" t="s">
        <v>431</v>
      </c>
      <c r="D104" s="26" t="s">
        <v>161</v>
      </c>
      <c r="E104" s="27">
        <v>1000</v>
      </c>
      <c r="F104" s="28">
        <v>4989.7250000000004</v>
      </c>
      <c r="G104" s="29">
        <v>6.6550799999999998E-3</v>
      </c>
      <c r="H104" s="17">
        <v>6.2655000000000003</v>
      </c>
    </row>
    <row r="105" spans="1:8" x14ac:dyDescent="0.2">
      <c r="A105" s="25">
        <v>26</v>
      </c>
      <c r="B105" s="26" t="s">
        <v>432</v>
      </c>
      <c r="C105" s="26" t="s">
        <v>433</v>
      </c>
      <c r="D105" s="26" t="s">
        <v>161</v>
      </c>
      <c r="E105" s="27">
        <v>1000</v>
      </c>
      <c r="F105" s="28">
        <v>4989.7</v>
      </c>
      <c r="G105" s="29">
        <v>6.65505E-3</v>
      </c>
      <c r="H105" s="17">
        <v>6.28</v>
      </c>
    </row>
    <row r="106" spans="1:8" x14ac:dyDescent="0.2">
      <c r="A106" s="25">
        <v>27</v>
      </c>
      <c r="B106" s="26" t="s">
        <v>434</v>
      </c>
      <c r="C106" s="26" t="s">
        <v>435</v>
      </c>
      <c r="D106" s="26" t="s">
        <v>161</v>
      </c>
      <c r="E106" s="27">
        <v>1000</v>
      </c>
      <c r="F106" s="28">
        <v>4989.585</v>
      </c>
      <c r="G106" s="29">
        <v>6.6549000000000001E-3</v>
      </c>
      <c r="H106" s="17">
        <v>6.3491999999999997</v>
      </c>
    </row>
    <row r="107" spans="1:8" x14ac:dyDescent="0.2">
      <c r="A107" s="25">
        <v>28</v>
      </c>
      <c r="B107" s="26" t="s">
        <v>436</v>
      </c>
      <c r="C107" s="26" t="s">
        <v>437</v>
      </c>
      <c r="D107" s="26" t="s">
        <v>328</v>
      </c>
      <c r="E107" s="27">
        <v>1000</v>
      </c>
      <c r="F107" s="28">
        <v>4986.0649999999996</v>
      </c>
      <c r="G107" s="29">
        <v>6.6502000000000002E-3</v>
      </c>
      <c r="H107" s="17">
        <v>6</v>
      </c>
    </row>
    <row r="108" spans="1:8" x14ac:dyDescent="0.2">
      <c r="A108" s="25">
        <v>29</v>
      </c>
      <c r="B108" s="26" t="s">
        <v>438</v>
      </c>
      <c r="C108" s="26" t="s">
        <v>439</v>
      </c>
      <c r="D108" s="26" t="s">
        <v>161</v>
      </c>
      <c r="E108" s="27">
        <v>1000</v>
      </c>
      <c r="F108" s="28">
        <v>4984.1350000000002</v>
      </c>
      <c r="G108" s="29">
        <v>6.6476299999999999E-3</v>
      </c>
      <c r="H108" s="17">
        <v>6.1150000000000002</v>
      </c>
    </row>
    <row r="109" spans="1:8" x14ac:dyDescent="0.2">
      <c r="A109" s="25">
        <v>30</v>
      </c>
      <c r="B109" s="26" t="s">
        <v>440</v>
      </c>
      <c r="C109" s="26" t="s">
        <v>441</v>
      </c>
      <c r="D109" s="26" t="s">
        <v>161</v>
      </c>
      <c r="E109" s="27">
        <v>1000</v>
      </c>
      <c r="F109" s="28">
        <v>4983.59</v>
      </c>
      <c r="G109" s="29">
        <v>6.6468999999999999E-3</v>
      </c>
      <c r="H109" s="17">
        <v>6.0101000000000004</v>
      </c>
    </row>
    <row r="110" spans="1:8" x14ac:dyDescent="0.2">
      <c r="A110" s="25">
        <v>31</v>
      </c>
      <c r="B110" s="26" t="s">
        <v>442</v>
      </c>
      <c r="C110" s="26" t="s">
        <v>443</v>
      </c>
      <c r="D110" s="26" t="s">
        <v>161</v>
      </c>
      <c r="E110" s="27">
        <v>1000</v>
      </c>
      <c r="F110" s="28">
        <v>4983.0349999999999</v>
      </c>
      <c r="G110" s="29">
        <v>6.6461599999999999E-3</v>
      </c>
      <c r="H110" s="17">
        <v>6.54</v>
      </c>
    </row>
    <row r="111" spans="1:8" x14ac:dyDescent="0.2">
      <c r="A111" s="25">
        <v>32</v>
      </c>
      <c r="B111" s="26" t="s">
        <v>444</v>
      </c>
      <c r="C111" s="26" t="s">
        <v>445</v>
      </c>
      <c r="D111" s="26" t="s">
        <v>161</v>
      </c>
      <c r="E111" s="27">
        <v>1000</v>
      </c>
      <c r="F111" s="28">
        <v>4981.085</v>
      </c>
      <c r="G111" s="29">
        <v>6.6435599999999997E-3</v>
      </c>
      <c r="H111" s="17">
        <v>6.93</v>
      </c>
    </row>
    <row r="112" spans="1:8" x14ac:dyDescent="0.2">
      <c r="A112" s="25">
        <v>33</v>
      </c>
      <c r="B112" s="26" t="s">
        <v>446</v>
      </c>
      <c r="C112" s="26" t="s">
        <v>447</v>
      </c>
      <c r="D112" s="26" t="s">
        <v>161</v>
      </c>
      <c r="E112" s="27">
        <v>1000</v>
      </c>
      <c r="F112" s="28">
        <v>4979.5150000000003</v>
      </c>
      <c r="G112" s="29">
        <v>6.64147E-3</v>
      </c>
      <c r="H112" s="17">
        <v>6.5289000000000001</v>
      </c>
    </row>
    <row r="113" spans="1:8" x14ac:dyDescent="0.2">
      <c r="A113" s="25">
        <v>34</v>
      </c>
      <c r="B113" s="26" t="s">
        <v>448</v>
      </c>
      <c r="C113" s="26" t="s">
        <v>449</v>
      </c>
      <c r="D113" s="26" t="s">
        <v>161</v>
      </c>
      <c r="E113" s="27">
        <v>1000</v>
      </c>
      <c r="F113" s="28">
        <v>4976.375</v>
      </c>
      <c r="G113" s="29">
        <v>6.6372799999999997E-3</v>
      </c>
      <c r="H113" s="17">
        <v>6.665</v>
      </c>
    </row>
    <row r="114" spans="1:8" x14ac:dyDescent="0.2">
      <c r="A114" s="25">
        <v>35</v>
      </c>
      <c r="B114" s="26" t="s">
        <v>450</v>
      </c>
      <c r="C114" s="26" t="s">
        <v>451</v>
      </c>
      <c r="D114" s="26" t="s">
        <v>161</v>
      </c>
      <c r="E114" s="27">
        <v>1000</v>
      </c>
      <c r="F114" s="28">
        <v>4972.915</v>
      </c>
      <c r="G114" s="29">
        <v>6.6326600000000003E-3</v>
      </c>
      <c r="H114" s="17">
        <v>6.0251000000000001</v>
      </c>
    </row>
    <row r="115" spans="1:8" x14ac:dyDescent="0.2">
      <c r="A115" s="25">
        <v>36</v>
      </c>
      <c r="B115" s="26" t="s">
        <v>452</v>
      </c>
      <c r="C115" s="26" t="s">
        <v>453</v>
      </c>
      <c r="D115" s="26" t="s">
        <v>161</v>
      </c>
      <c r="E115" s="27">
        <v>1000</v>
      </c>
      <c r="F115" s="28">
        <v>4967.9399999999996</v>
      </c>
      <c r="G115" s="29">
        <v>6.6260299999999998E-3</v>
      </c>
      <c r="H115" s="17">
        <v>6.0401999999999996</v>
      </c>
    </row>
    <row r="116" spans="1:8" x14ac:dyDescent="0.2">
      <c r="A116" s="25">
        <v>37</v>
      </c>
      <c r="B116" s="26" t="s">
        <v>454</v>
      </c>
      <c r="C116" s="26" t="s">
        <v>455</v>
      </c>
      <c r="D116" s="26" t="s">
        <v>161</v>
      </c>
      <c r="E116" s="27">
        <v>1000</v>
      </c>
      <c r="F116" s="28">
        <v>4966.6499999999996</v>
      </c>
      <c r="G116" s="29">
        <v>6.6243099999999996E-3</v>
      </c>
      <c r="H116" s="17">
        <v>6.45</v>
      </c>
    </row>
    <row r="117" spans="1:8" x14ac:dyDescent="0.2">
      <c r="A117" s="25">
        <v>38</v>
      </c>
      <c r="B117" s="26" t="s">
        <v>456</v>
      </c>
      <c r="C117" s="26" t="s">
        <v>457</v>
      </c>
      <c r="D117" s="26" t="s">
        <v>161</v>
      </c>
      <c r="E117" s="27">
        <v>1000</v>
      </c>
      <c r="F117" s="28">
        <v>4965.1000000000004</v>
      </c>
      <c r="G117" s="29">
        <v>6.6222399999999997E-3</v>
      </c>
      <c r="H117" s="17">
        <v>6.5789</v>
      </c>
    </row>
    <row r="118" spans="1:8" x14ac:dyDescent="0.2">
      <c r="A118" s="25">
        <v>39</v>
      </c>
      <c r="B118" s="26" t="s">
        <v>458</v>
      </c>
      <c r="C118" s="26" t="s">
        <v>459</v>
      </c>
      <c r="D118" s="26" t="s">
        <v>161</v>
      </c>
      <c r="E118" s="27">
        <v>1000</v>
      </c>
      <c r="F118" s="28">
        <v>4964.0649999999996</v>
      </c>
      <c r="G118" s="29">
        <v>6.6208600000000001E-3</v>
      </c>
      <c r="H118" s="17">
        <v>6.7750000000000004</v>
      </c>
    </row>
    <row r="119" spans="1:8" x14ac:dyDescent="0.2">
      <c r="A119" s="25">
        <v>40</v>
      </c>
      <c r="B119" s="26" t="s">
        <v>460</v>
      </c>
      <c r="C119" s="26" t="s">
        <v>775</v>
      </c>
      <c r="D119" s="26" t="s">
        <v>161</v>
      </c>
      <c r="E119" s="27">
        <v>1000</v>
      </c>
      <c r="F119" s="28">
        <v>4963.59</v>
      </c>
      <c r="G119" s="29">
        <v>6.6202300000000004E-3</v>
      </c>
      <c r="H119" s="17">
        <v>5.9499000000000004</v>
      </c>
    </row>
    <row r="120" spans="1:8" x14ac:dyDescent="0.2">
      <c r="A120" s="25">
        <v>41</v>
      </c>
      <c r="B120" s="26" t="s">
        <v>461</v>
      </c>
      <c r="C120" s="26" t="s">
        <v>462</v>
      </c>
      <c r="D120" s="26" t="s">
        <v>161</v>
      </c>
      <c r="E120" s="27">
        <v>1000</v>
      </c>
      <c r="F120" s="28">
        <v>4956.95</v>
      </c>
      <c r="G120" s="29">
        <v>6.6113700000000001E-3</v>
      </c>
      <c r="H120" s="17">
        <v>6.7450000000000001</v>
      </c>
    </row>
    <row r="121" spans="1:8" x14ac:dyDescent="0.2">
      <c r="A121" s="25">
        <v>42</v>
      </c>
      <c r="B121" s="26" t="s">
        <v>463</v>
      </c>
      <c r="C121" s="26" t="s">
        <v>464</v>
      </c>
      <c r="D121" s="26" t="s">
        <v>161</v>
      </c>
      <c r="E121" s="27">
        <v>1000</v>
      </c>
      <c r="F121" s="28">
        <v>4951.1499999999996</v>
      </c>
      <c r="G121" s="29">
        <v>6.6036300000000001E-3</v>
      </c>
      <c r="H121" s="17">
        <v>6.7949999999999999</v>
      </c>
    </row>
    <row r="122" spans="1:8" x14ac:dyDescent="0.2">
      <c r="A122" s="25">
        <v>43</v>
      </c>
      <c r="B122" s="26" t="s">
        <v>465</v>
      </c>
      <c r="C122" s="26" t="s">
        <v>776</v>
      </c>
      <c r="D122" s="26" t="s">
        <v>161</v>
      </c>
      <c r="E122" s="27">
        <v>1000</v>
      </c>
      <c r="F122" s="28">
        <v>4928.1750000000002</v>
      </c>
      <c r="G122" s="29">
        <v>6.5729899999999999E-3</v>
      </c>
      <c r="H122" s="17">
        <v>6.0449999999999999</v>
      </c>
    </row>
    <row r="123" spans="1:8" x14ac:dyDescent="0.2">
      <c r="A123" s="25">
        <v>44</v>
      </c>
      <c r="B123" s="26" t="s">
        <v>466</v>
      </c>
      <c r="C123" s="26" t="s">
        <v>467</v>
      </c>
      <c r="D123" s="26" t="s">
        <v>161</v>
      </c>
      <c r="E123" s="27">
        <v>500</v>
      </c>
      <c r="F123" s="28">
        <v>2496.3775000000001</v>
      </c>
      <c r="G123" s="29">
        <v>3.3295600000000001E-3</v>
      </c>
      <c r="H123" s="17">
        <v>5.8851000000000004</v>
      </c>
    </row>
    <row r="124" spans="1:8" x14ac:dyDescent="0.2">
      <c r="A124" s="18"/>
      <c r="B124" s="18"/>
      <c r="C124" s="19" t="s">
        <v>11</v>
      </c>
      <c r="D124" s="18"/>
      <c r="E124" s="18" t="s">
        <v>12</v>
      </c>
      <c r="F124" s="24">
        <v>310209.3615</v>
      </c>
      <c r="G124" s="21">
        <v>0.41374404999999997</v>
      </c>
      <c r="H124" s="17" t="s">
        <v>12</v>
      </c>
    </row>
    <row r="125" spans="1:8" x14ac:dyDescent="0.2">
      <c r="A125" s="18"/>
      <c r="B125" s="18"/>
      <c r="C125" s="22"/>
      <c r="D125" s="18"/>
      <c r="E125" s="18"/>
      <c r="F125" s="23"/>
      <c r="G125" s="23"/>
      <c r="H125" s="17" t="s">
        <v>12</v>
      </c>
    </row>
    <row r="126" spans="1:8" x14ac:dyDescent="0.2">
      <c r="A126" s="18"/>
      <c r="B126" s="18"/>
      <c r="C126" s="19" t="s">
        <v>108</v>
      </c>
      <c r="D126" s="18"/>
      <c r="E126" s="18"/>
      <c r="F126" s="23"/>
      <c r="G126" s="23"/>
      <c r="H126" s="17" t="s">
        <v>12</v>
      </c>
    </row>
    <row r="127" spans="1:8" x14ac:dyDescent="0.2">
      <c r="A127" s="25">
        <v>1</v>
      </c>
      <c r="B127" s="26" t="s">
        <v>468</v>
      </c>
      <c r="C127" s="26" t="s">
        <v>469</v>
      </c>
      <c r="D127" s="26" t="s">
        <v>84</v>
      </c>
      <c r="E127" s="27">
        <v>14000000</v>
      </c>
      <c r="F127" s="28">
        <v>13975.038</v>
      </c>
      <c r="G127" s="29">
        <v>1.8639309999999999E-2</v>
      </c>
      <c r="H127" s="17">
        <v>5.4333</v>
      </c>
    </row>
    <row r="128" spans="1:8" x14ac:dyDescent="0.2">
      <c r="A128" s="25">
        <v>2</v>
      </c>
      <c r="B128" s="26" t="s">
        <v>470</v>
      </c>
      <c r="C128" s="26" t="s">
        <v>471</v>
      </c>
      <c r="D128" s="26" t="s">
        <v>84</v>
      </c>
      <c r="E128" s="27">
        <v>12500000</v>
      </c>
      <c r="F128" s="28">
        <v>12413.4125</v>
      </c>
      <c r="G128" s="29">
        <v>1.6556479999999998E-2</v>
      </c>
      <c r="H128" s="17">
        <v>5.4175000000000004</v>
      </c>
    </row>
    <row r="129" spans="1:8" x14ac:dyDescent="0.2">
      <c r="A129" s="25">
        <v>3</v>
      </c>
      <c r="B129" s="26" t="s">
        <v>472</v>
      </c>
      <c r="C129" s="26" t="s">
        <v>473</v>
      </c>
      <c r="D129" s="26" t="s">
        <v>84</v>
      </c>
      <c r="E129" s="27">
        <v>10500000</v>
      </c>
      <c r="F129" s="28">
        <v>10448.823</v>
      </c>
      <c r="G129" s="29">
        <v>1.3936199999999999E-2</v>
      </c>
      <c r="H129" s="17">
        <v>5.4175000000000004</v>
      </c>
    </row>
    <row r="130" spans="1:8" x14ac:dyDescent="0.2">
      <c r="A130" s="25">
        <v>4</v>
      </c>
      <c r="B130" s="26" t="s">
        <v>474</v>
      </c>
      <c r="C130" s="26" t="s">
        <v>475</v>
      </c>
      <c r="D130" s="26" t="s">
        <v>84</v>
      </c>
      <c r="E130" s="27">
        <v>10000000</v>
      </c>
      <c r="F130" s="28">
        <v>9982.16</v>
      </c>
      <c r="G130" s="29">
        <v>1.3313780000000001E-2</v>
      </c>
      <c r="H130" s="17">
        <v>5.4375</v>
      </c>
    </row>
    <row r="131" spans="1:8" x14ac:dyDescent="0.2">
      <c r="A131" s="25">
        <v>5</v>
      </c>
      <c r="B131" s="26" t="s">
        <v>476</v>
      </c>
      <c r="C131" s="26" t="s">
        <v>477</v>
      </c>
      <c r="D131" s="26" t="s">
        <v>84</v>
      </c>
      <c r="E131" s="27">
        <v>10000000</v>
      </c>
      <c r="F131" s="28">
        <v>9960.2900000000009</v>
      </c>
      <c r="G131" s="29">
        <v>1.3284610000000001E-2</v>
      </c>
      <c r="H131" s="17">
        <v>5.39</v>
      </c>
    </row>
    <row r="132" spans="1:8" x14ac:dyDescent="0.2">
      <c r="A132" s="25">
        <v>6</v>
      </c>
      <c r="B132" s="26" t="s">
        <v>478</v>
      </c>
      <c r="C132" s="26" t="s">
        <v>479</v>
      </c>
      <c r="D132" s="26" t="s">
        <v>84</v>
      </c>
      <c r="E132" s="27">
        <v>10000000</v>
      </c>
      <c r="F132" s="28">
        <v>9940.93</v>
      </c>
      <c r="G132" s="29">
        <v>1.3258789999999999E-2</v>
      </c>
      <c r="H132" s="17">
        <v>5.4222999999999999</v>
      </c>
    </row>
    <row r="133" spans="1:8" x14ac:dyDescent="0.2">
      <c r="A133" s="25">
        <v>7</v>
      </c>
      <c r="B133" s="26" t="s">
        <v>480</v>
      </c>
      <c r="C133" s="26" t="s">
        <v>481</v>
      </c>
      <c r="D133" s="26" t="s">
        <v>84</v>
      </c>
      <c r="E133" s="27">
        <v>10000000</v>
      </c>
      <c r="F133" s="28">
        <v>9940.93</v>
      </c>
      <c r="G133" s="29">
        <v>1.3258789999999999E-2</v>
      </c>
      <c r="H133" s="17">
        <v>5.4222999999999999</v>
      </c>
    </row>
    <row r="134" spans="1:8" x14ac:dyDescent="0.2">
      <c r="A134" s="25">
        <v>8</v>
      </c>
      <c r="B134" s="26" t="s">
        <v>482</v>
      </c>
      <c r="C134" s="26" t="s">
        <v>483</v>
      </c>
      <c r="D134" s="26" t="s">
        <v>84</v>
      </c>
      <c r="E134" s="27">
        <v>10000000</v>
      </c>
      <c r="F134" s="28">
        <v>9869.09</v>
      </c>
      <c r="G134" s="29">
        <v>1.316297E-2</v>
      </c>
      <c r="H134" s="17">
        <v>5.44</v>
      </c>
    </row>
    <row r="135" spans="1:8" x14ac:dyDescent="0.2">
      <c r="A135" s="25">
        <v>9</v>
      </c>
      <c r="B135" s="26" t="s">
        <v>484</v>
      </c>
      <c r="C135" s="26" t="s">
        <v>485</v>
      </c>
      <c r="D135" s="26" t="s">
        <v>84</v>
      </c>
      <c r="E135" s="27">
        <v>7500000</v>
      </c>
      <c r="F135" s="28">
        <v>7408.5524999999998</v>
      </c>
      <c r="G135" s="29">
        <v>9.8812099999999996E-3</v>
      </c>
      <c r="H135" s="17">
        <v>5.4286000000000003</v>
      </c>
    </row>
    <row r="136" spans="1:8" x14ac:dyDescent="0.2">
      <c r="A136" s="25">
        <v>10</v>
      </c>
      <c r="B136" s="26" t="s">
        <v>486</v>
      </c>
      <c r="C136" s="26" t="s">
        <v>487</v>
      </c>
      <c r="D136" s="26" t="s">
        <v>84</v>
      </c>
      <c r="E136" s="27">
        <v>6000000</v>
      </c>
      <c r="F136" s="28">
        <v>5989.2659999999996</v>
      </c>
      <c r="G136" s="29">
        <v>7.9882300000000007E-3</v>
      </c>
      <c r="H136" s="17">
        <v>5.45</v>
      </c>
    </row>
    <row r="137" spans="1:8" x14ac:dyDescent="0.2">
      <c r="A137" s="25">
        <v>11</v>
      </c>
      <c r="B137" s="26" t="s">
        <v>488</v>
      </c>
      <c r="C137" s="26" t="s">
        <v>489</v>
      </c>
      <c r="D137" s="26" t="s">
        <v>84</v>
      </c>
      <c r="E137" s="27">
        <v>18800</v>
      </c>
      <c r="F137" s="28">
        <v>18.747679600000001</v>
      </c>
      <c r="G137" s="29">
        <v>2.5009999999999999E-5</v>
      </c>
      <c r="H137" s="17">
        <v>5.3615000000000004</v>
      </c>
    </row>
    <row r="138" spans="1:8" x14ac:dyDescent="0.2">
      <c r="A138" s="18"/>
      <c r="B138" s="18"/>
      <c r="C138" s="19" t="s">
        <v>11</v>
      </c>
      <c r="D138" s="18"/>
      <c r="E138" s="18" t="s">
        <v>12</v>
      </c>
      <c r="F138" s="24">
        <v>99947.239679599996</v>
      </c>
      <c r="G138" s="21">
        <v>0.13330538</v>
      </c>
      <c r="H138" s="17" t="s">
        <v>12</v>
      </c>
    </row>
    <row r="139" spans="1:8" x14ac:dyDescent="0.2">
      <c r="A139" s="18"/>
      <c r="B139" s="18"/>
      <c r="C139" s="22"/>
      <c r="D139" s="18"/>
      <c r="E139" s="18"/>
      <c r="F139" s="23"/>
      <c r="G139" s="23"/>
      <c r="H139" s="17" t="s">
        <v>12</v>
      </c>
    </row>
    <row r="140" spans="1:8" x14ac:dyDescent="0.2">
      <c r="A140" s="18"/>
      <c r="B140" s="18"/>
      <c r="C140" s="19" t="s">
        <v>109</v>
      </c>
      <c r="D140" s="18"/>
      <c r="E140" s="18"/>
      <c r="F140" s="23"/>
      <c r="G140" s="23"/>
      <c r="H140" s="17" t="s">
        <v>12</v>
      </c>
    </row>
    <row r="141" spans="1:8" x14ac:dyDescent="0.2">
      <c r="A141" s="25">
        <v>1</v>
      </c>
      <c r="B141" s="26"/>
      <c r="C141" s="26" t="s">
        <v>490</v>
      </c>
      <c r="D141" s="26"/>
      <c r="E141" s="30"/>
      <c r="F141" s="28">
        <v>61128.5</v>
      </c>
      <c r="G141" s="29">
        <v>8.153059E-2</v>
      </c>
      <c r="H141" s="17">
        <v>5.61</v>
      </c>
    </row>
    <row r="142" spans="1:8" x14ac:dyDescent="0.2">
      <c r="A142" s="25">
        <v>2</v>
      </c>
      <c r="B142" s="26"/>
      <c r="C142" s="26" t="s">
        <v>110</v>
      </c>
      <c r="D142" s="26"/>
      <c r="E142" s="30"/>
      <c r="F142" s="28">
        <v>30850.004937754999</v>
      </c>
      <c r="G142" s="29">
        <v>4.1146420000000003E-2</v>
      </c>
      <c r="H142" s="17">
        <v>5.57</v>
      </c>
    </row>
    <row r="143" spans="1:8" x14ac:dyDescent="0.2">
      <c r="A143" s="18"/>
      <c r="B143" s="18"/>
      <c r="C143" s="19" t="s">
        <v>11</v>
      </c>
      <c r="D143" s="18"/>
      <c r="E143" s="18" t="s">
        <v>12</v>
      </c>
      <c r="F143" s="24">
        <v>91978.504937755002</v>
      </c>
      <c r="G143" s="21">
        <v>0.12267701</v>
      </c>
      <c r="H143" s="17" t="s">
        <v>12</v>
      </c>
    </row>
    <row r="144" spans="1:8" x14ac:dyDescent="0.2">
      <c r="A144" s="18"/>
      <c r="B144" s="18"/>
      <c r="C144" s="22"/>
      <c r="D144" s="18"/>
      <c r="E144" s="18"/>
      <c r="F144" s="23"/>
      <c r="G144" s="23"/>
      <c r="H144" s="17" t="s">
        <v>12</v>
      </c>
    </row>
    <row r="145" spans="1:16" x14ac:dyDescent="0.2">
      <c r="A145" s="18"/>
      <c r="B145" s="18"/>
      <c r="C145" s="19" t="s">
        <v>111</v>
      </c>
      <c r="D145" s="18"/>
      <c r="E145" s="18"/>
      <c r="F145" s="24">
        <v>747823.59861735499</v>
      </c>
      <c r="G145" s="21">
        <v>0.99741533999999998</v>
      </c>
      <c r="H145" s="17" t="s">
        <v>12</v>
      </c>
    </row>
    <row r="146" spans="1:16" x14ac:dyDescent="0.2">
      <c r="A146" s="18"/>
      <c r="B146" s="18"/>
      <c r="C146" s="23"/>
      <c r="D146" s="18"/>
      <c r="E146" s="18"/>
      <c r="F146" s="18"/>
      <c r="G146" s="18"/>
      <c r="H146" s="17" t="s">
        <v>12</v>
      </c>
    </row>
    <row r="147" spans="1:16" x14ac:dyDescent="0.2">
      <c r="A147" s="18"/>
      <c r="B147" s="18"/>
      <c r="C147" s="19" t="s">
        <v>112</v>
      </c>
      <c r="D147" s="18"/>
      <c r="E147" s="18"/>
      <c r="F147" s="18"/>
      <c r="G147" s="18"/>
      <c r="H147" s="17" t="s">
        <v>12</v>
      </c>
    </row>
    <row r="148" spans="1:16" x14ac:dyDescent="0.2">
      <c r="A148" s="18"/>
      <c r="B148" s="18"/>
      <c r="C148" s="19" t="s">
        <v>113</v>
      </c>
      <c r="D148" s="18"/>
      <c r="E148" s="18"/>
      <c r="F148" s="18"/>
      <c r="G148" s="18"/>
      <c r="H148" s="17" t="s">
        <v>12</v>
      </c>
    </row>
    <row r="149" spans="1:16" x14ac:dyDescent="0.2">
      <c r="A149" s="18"/>
      <c r="B149" s="18"/>
      <c r="C149" s="19" t="s">
        <v>11</v>
      </c>
      <c r="D149" s="18"/>
      <c r="E149" s="18" t="s">
        <v>12</v>
      </c>
      <c r="F149" s="20" t="s">
        <v>13</v>
      </c>
      <c r="G149" s="21">
        <v>0</v>
      </c>
      <c r="H149" s="17" t="s">
        <v>12</v>
      </c>
    </row>
    <row r="150" spans="1:16" x14ac:dyDescent="0.2">
      <c r="A150" s="15"/>
      <c r="B150" s="15"/>
      <c r="C150" s="66"/>
      <c r="D150" s="15"/>
      <c r="E150" s="15"/>
      <c r="F150" s="38"/>
      <c r="G150" s="38"/>
      <c r="H150" s="17" t="s">
        <v>12</v>
      </c>
    </row>
    <row r="151" spans="1:16" x14ac:dyDescent="0.2">
      <c r="A151" s="15"/>
      <c r="B151" s="15"/>
      <c r="C151" s="16" t="s">
        <v>617</v>
      </c>
      <c r="D151" s="15"/>
      <c r="E151" s="15"/>
      <c r="F151" s="38"/>
      <c r="G151" s="38"/>
      <c r="H151" s="17" t="s">
        <v>12</v>
      </c>
      <c r="J151" s="54"/>
      <c r="K151" s="54"/>
      <c r="L151" s="54"/>
      <c r="M151" s="54"/>
      <c r="N151" s="67"/>
      <c r="O151" s="67"/>
      <c r="P151" s="67"/>
    </row>
    <row r="152" spans="1:16" x14ac:dyDescent="0.2">
      <c r="A152" s="68">
        <v>1</v>
      </c>
      <c r="B152" s="69" t="s">
        <v>114</v>
      </c>
      <c r="C152" s="69" t="s">
        <v>115</v>
      </c>
      <c r="D152" s="69"/>
      <c r="E152" s="70">
        <v>13881.0234</v>
      </c>
      <c r="F152" s="71">
        <v>1588.108051212</v>
      </c>
      <c r="G152" s="72">
        <v>2.1181500000000001E-3</v>
      </c>
      <c r="H152" s="17"/>
    </row>
    <row r="153" spans="1:16" x14ac:dyDescent="0.2">
      <c r="A153" s="15"/>
      <c r="B153" s="15"/>
      <c r="C153" s="16" t="s">
        <v>11</v>
      </c>
      <c r="D153" s="15"/>
      <c r="E153" s="15" t="s">
        <v>12</v>
      </c>
      <c r="F153" s="73">
        <f>SUM(F152)</f>
        <v>1588.108051212</v>
      </c>
      <c r="G153" s="74">
        <f>SUM(G152)</f>
        <v>2.1181500000000001E-3</v>
      </c>
      <c r="H153" s="17" t="s">
        <v>12</v>
      </c>
    </row>
    <row r="154" spans="1:16" x14ac:dyDescent="0.2">
      <c r="A154" s="18"/>
      <c r="B154" s="18"/>
      <c r="C154" s="22"/>
      <c r="D154" s="18"/>
      <c r="E154" s="18"/>
      <c r="F154" s="23"/>
      <c r="G154" s="23"/>
      <c r="H154" s="17" t="s">
        <v>12</v>
      </c>
    </row>
    <row r="155" spans="1:16" x14ac:dyDescent="0.2">
      <c r="A155" s="18"/>
      <c r="B155" s="18"/>
      <c r="C155" s="19" t="s">
        <v>116</v>
      </c>
      <c r="D155" s="18"/>
      <c r="E155" s="18"/>
      <c r="F155" s="18"/>
      <c r="G155" s="18"/>
      <c r="H155" s="17" t="s">
        <v>12</v>
      </c>
    </row>
    <row r="156" spans="1:16" x14ac:dyDescent="0.2">
      <c r="A156" s="18"/>
      <c r="B156" s="18"/>
      <c r="C156" s="19" t="s">
        <v>117</v>
      </c>
      <c r="D156" s="18"/>
      <c r="E156" s="18"/>
      <c r="F156" s="18"/>
      <c r="G156" s="18"/>
      <c r="H156" s="17" t="s">
        <v>12</v>
      </c>
    </row>
    <row r="157" spans="1:16" x14ac:dyDescent="0.2">
      <c r="A157" s="18"/>
      <c r="B157" s="18"/>
      <c r="C157" s="19" t="s">
        <v>11</v>
      </c>
      <c r="D157" s="18"/>
      <c r="E157" s="18" t="s">
        <v>12</v>
      </c>
      <c r="F157" s="20" t="s">
        <v>13</v>
      </c>
      <c r="G157" s="21">
        <v>0</v>
      </c>
      <c r="H157" s="17" t="s">
        <v>12</v>
      </c>
    </row>
    <row r="158" spans="1:16" x14ac:dyDescent="0.2">
      <c r="A158" s="18"/>
      <c r="B158" s="18"/>
      <c r="C158" s="22"/>
      <c r="D158" s="18"/>
      <c r="E158" s="18"/>
      <c r="F158" s="23"/>
      <c r="G158" s="23"/>
      <c r="H158" s="17" t="s">
        <v>12</v>
      </c>
    </row>
    <row r="159" spans="1:16" x14ac:dyDescent="0.2">
      <c r="A159" s="18"/>
      <c r="B159" s="18"/>
      <c r="C159" s="19" t="s">
        <v>118</v>
      </c>
      <c r="D159" s="18"/>
      <c r="E159" s="18"/>
      <c r="F159" s="23"/>
      <c r="G159" s="23"/>
      <c r="H159" s="17" t="s">
        <v>12</v>
      </c>
    </row>
    <row r="160" spans="1:16" x14ac:dyDescent="0.2">
      <c r="A160" s="18"/>
      <c r="B160" s="18"/>
      <c r="C160" s="19" t="s">
        <v>11</v>
      </c>
      <c r="D160" s="18"/>
      <c r="E160" s="18" t="s">
        <v>12</v>
      </c>
      <c r="F160" s="20" t="s">
        <v>13</v>
      </c>
      <c r="G160" s="21">
        <v>0</v>
      </c>
      <c r="H160" s="17" t="s">
        <v>12</v>
      </c>
    </row>
    <row r="161" spans="1:9" x14ac:dyDescent="0.2">
      <c r="A161" s="18"/>
      <c r="B161" s="18"/>
      <c r="C161" s="22"/>
      <c r="D161" s="18"/>
      <c r="E161" s="18"/>
      <c r="F161" s="23"/>
      <c r="G161" s="23"/>
      <c r="H161" s="17" t="s">
        <v>12</v>
      </c>
    </row>
    <row r="162" spans="1:9" x14ac:dyDescent="0.2">
      <c r="A162" s="30"/>
      <c r="B162" s="26"/>
      <c r="C162" s="26" t="s">
        <v>119</v>
      </c>
      <c r="D162" s="26"/>
      <c r="E162" s="30"/>
      <c r="F162" s="28">
        <v>-9658.0017674600003</v>
      </c>
      <c r="G162" s="29">
        <v>-1.2881429999999999E-2</v>
      </c>
      <c r="H162" s="17" t="s">
        <v>12</v>
      </c>
    </row>
    <row r="163" spans="1:9" x14ac:dyDescent="0.2">
      <c r="A163" s="22"/>
      <c r="B163" s="22"/>
      <c r="C163" s="19" t="s">
        <v>120</v>
      </c>
      <c r="D163" s="23"/>
      <c r="E163" s="23"/>
      <c r="F163" s="24">
        <v>749761.51490110694</v>
      </c>
      <c r="G163" s="31">
        <v>1.0000000499999999</v>
      </c>
      <c r="H163" s="17" t="s">
        <v>12</v>
      </c>
    </row>
    <row r="164" spans="1:9" x14ac:dyDescent="0.2">
      <c r="A164" s="32"/>
      <c r="B164" s="32"/>
      <c r="C164" s="32"/>
      <c r="D164" s="33"/>
      <c r="E164" s="33"/>
      <c r="F164" s="33"/>
      <c r="G164" s="33"/>
    </row>
    <row r="165" spans="1:9" x14ac:dyDescent="0.2">
      <c r="A165" s="34"/>
      <c r="B165" s="141" t="s">
        <v>618</v>
      </c>
      <c r="C165" s="141"/>
      <c r="D165" s="141"/>
      <c r="E165" s="141"/>
      <c r="F165" s="141"/>
      <c r="G165" s="141"/>
      <c r="H165" s="141"/>
    </row>
    <row r="166" spans="1:9" x14ac:dyDescent="0.2">
      <c r="A166" s="34"/>
      <c r="B166" s="141" t="s">
        <v>619</v>
      </c>
      <c r="C166" s="141"/>
      <c r="D166" s="141"/>
      <c r="E166" s="141"/>
      <c r="F166" s="141"/>
      <c r="G166" s="141"/>
      <c r="H166" s="141"/>
    </row>
    <row r="167" spans="1:9" x14ac:dyDescent="0.2">
      <c r="A167" s="34"/>
      <c r="B167" s="141" t="s">
        <v>620</v>
      </c>
      <c r="C167" s="141"/>
      <c r="D167" s="141"/>
      <c r="E167" s="141"/>
      <c r="F167" s="141"/>
      <c r="G167" s="141"/>
      <c r="H167" s="141"/>
    </row>
    <row r="168" spans="1:9" x14ac:dyDescent="0.2">
      <c r="A168" s="34"/>
      <c r="B168" s="158" t="s">
        <v>677</v>
      </c>
      <c r="C168" s="141"/>
      <c r="D168" s="141"/>
      <c r="E168" s="141"/>
      <c r="F168" s="141"/>
      <c r="G168" s="141"/>
      <c r="H168" s="141"/>
      <c r="I168" s="110"/>
    </row>
    <row r="169" spans="1:9" x14ac:dyDescent="0.2">
      <c r="A169" s="34"/>
      <c r="B169" s="34"/>
      <c r="C169" s="34"/>
      <c r="D169" s="36"/>
      <c r="E169" s="36"/>
      <c r="F169" s="36"/>
      <c r="G169" s="36"/>
    </row>
    <row r="170" spans="1:9" x14ac:dyDescent="0.2">
      <c r="A170" s="34"/>
      <c r="B170" s="142" t="s">
        <v>121</v>
      </c>
      <c r="C170" s="143"/>
      <c r="D170" s="144"/>
      <c r="E170" s="37"/>
      <c r="F170" s="36"/>
      <c r="G170" s="36"/>
    </row>
    <row r="171" spans="1:9" ht="27" customHeight="1" x14ac:dyDescent="0.2">
      <c r="A171" s="34"/>
      <c r="B171" s="145" t="s">
        <v>122</v>
      </c>
      <c r="C171" s="146"/>
      <c r="D171" s="111" t="s">
        <v>637</v>
      </c>
      <c r="E171" s="37"/>
      <c r="F171" s="36"/>
      <c r="G171" s="36"/>
    </row>
    <row r="172" spans="1:9" x14ac:dyDescent="0.2">
      <c r="A172" s="34"/>
      <c r="B172" s="145" t="s">
        <v>124</v>
      </c>
      <c r="C172" s="146"/>
      <c r="D172" s="16" t="s">
        <v>123</v>
      </c>
      <c r="E172" s="37"/>
      <c r="F172" s="36"/>
      <c r="G172" s="36"/>
    </row>
    <row r="173" spans="1:9" x14ac:dyDescent="0.2">
      <c r="A173" s="34"/>
      <c r="B173" s="145" t="s">
        <v>125</v>
      </c>
      <c r="C173" s="146"/>
      <c r="D173" s="38" t="s">
        <v>12</v>
      </c>
      <c r="E173" s="37"/>
      <c r="F173" s="36"/>
      <c r="G173" s="36"/>
    </row>
    <row r="174" spans="1:9" x14ac:dyDescent="0.2">
      <c r="A174" s="39"/>
      <c r="B174" s="40" t="s">
        <v>12</v>
      </c>
      <c r="C174" s="40" t="s">
        <v>621</v>
      </c>
      <c r="D174" s="40" t="s">
        <v>126</v>
      </c>
      <c r="E174" s="39"/>
      <c r="F174" s="39"/>
      <c r="G174" s="39"/>
    </row>
    <row r="175" spans="1:9" x14ac:dyDescent="0.2">
      <c r="A175" s="41"/>
      <c r="B175" s="42" t="s">
        <v>127</v>
      </c>
      <c r="C175" s="43">
        <v>45930</v>
      </c>
      <c r="D175" s="43">
        <v>45961</v>
      </c>
      <c r="E175" s="41"/>
      <c r="F175" s="41"/>
      <c r="G175" s="41"/>
    </row>
    <row r="176" spans="1:9" x14ac:dyDescent="0.2">
      <c r="A176" s="41"/>
      <c r="B176" s="26" t="s">
        <v>128</v>
      </c>
      <c r="C176" s="44">
        <v>2363.9679999999998</v>
      </c>
      <c r="D176" s="44">
        <v>2375.4816999999998</v>
      </c>
      <c r="E176" s="41"/>
      <c r="F176" s="45"/>
      <c r="G176" s="46"/>
    </row>
    <row r="177" spans="1:15" ht="25.5" x14ac:dyDescent="0.2">
      <c r="A177" s="41"/>
      <c r="B177" s="26" t="s">
        <v>738</v>
      </c>
      <c r="C177" s="44">
        <v>1045.0824</v>
      </c>
      <c r="D177" s="44">
        <v>1034.7339999999999</v>
      </c>
      <c r="E177" s="41"/>
      <c r="F177" s="45"/>
      <c r="G177" s="46"/>
    </row>
    <row r="178" spans="1:15" x14ac:dyDescent="0.2">
      <c r="A178" s="41"/>
      <c r="B178" s="26" t="s">
        <v>129</v>
      </c>
      <c r="C178" s="44">
        <v>2335.5376999999999</v>
      </c>
      <c r="D178" s="44">
        <v>2346.5340999999999</v>
      </c>
      <c r="E178" s="41"/>
      <c r="F178" s="45"/>
      <c r="G178" s="46"/>
    </row>
    <row r="179" spans="1:15" ht="25.5" x14ac:dyDescent="0.2">
      <c r="A179" s="41"/>
      <c r="B179" s="26" t="s">
        <v>739</v>
      </c>
      <c r="C179" s="44">
        <v>1043.7910999999999</v>
      </c>
      <c r="D179" s="44">
        <v>1033.2706000000001</v>
      </c>
      <c r="E179" s="41"/>
      <c r="F179" s="45"/>
      <c r="G179" s="46"/>
    </row>
    <row r="180" spans="1:15" x14ac:dyDescent="0.2">
      <c r="A180" s="41"/>
      <c r="B180" s="41"/>
      <c r="C180" s="41"/>
      <c r="D180" s="41"/>
      <c r="E180" s="41"/>
      <c r="F180" s="41"/>
      <c r="G180" s="41"/>
    </row>
    <row r="181" spans="1:15" x14ac:dyDescent="0.2">
      <c r="A181" s="41"/>
      <c r="B181" s="148" t="s">
        <v>737</v>
      </c>
      <c r="C181" s="149"/>
      <c r="D181" s="19" t="s">
        <v>12</v>
      </c>
      <c r="E181" s="41"/>
      <c r="F181" s="41"/>
      <c r="G181" s="41"/>
    </row>
    <row r="182" spans="1:15" x14ac:dyDescent="0.2">
      <c r="A182" s="41"/>
      <c r="B182" s="47" t="s">
        <v>127</v>
      </c>
      <c r="C182" s="48" t="s">
        <v>779</v>
      </c>
      <c r="D182" s="48" t="s">
        <v>780</v>
      </c>
      <c r="E182" s="41"/>
      <c r="F182" s="41"/>
      <c r="G182" s="41"/>
    </row>
    <row r="183" spans="1:15" ht="25.5" x14ac:dyDescent="0.2">
      <c r="A183" s="41"/>
      <c r="B183" s="26" t="s">
        <v>738</v>
      </c>
      <c r="C183" s="49">
        <v>15.391</v>
      </c>
      <c r="D183" s="49">
        <v>15.391</v>
      </c>
      <c r="E183" s="41"/>
      <c r="F183" s="45"/>
      <c r="G183" s="46"/>
    </row>
    <row r="184" spans="1:15" ht="25.5" x14ac:dyDescent="0.2">
      <c r="A184" s="41"/>
      <c r="B184" s="26" t="s">
        <v>739</v>
      </c>
      <c r="C184" s="49">
        <v>15.388999999999999</v>
      </c>
      <c r="D184" s="49">
        <v>15.388999999999999</v>
      </c>
      <c r="E184" s="41"/>
      <c r="F184" s="45"/>
      <c r="G184" s="46"/>
    </row>
    <row r="185" spans="1:15" x14ac:dyDescent="0.2">
      <c r="A185" s="41"/>
      <c r="B185" s="50"/>
      <c r="C185" s="50"/>
      <c r="D185" s="50"/>
      <c r="E185" s="41"/>
      <c r="F185" s="41"/>
      <c r="G185" s="41"/>
    </row>
    <row r="186" spans="1:15" x14ac:dyDescent="0.2">
      <c r="A186" s="39"/>
      <c r="B186" s="145" t="s">
        <v>130</v>
      </c>
      <c r="C186" s="146"/>
      <c r="D186" s="16" t="s">
        <v>123</v>
      </c>
      <c r="E186" s="53"/>
      <c r="F186" s="39"/>
      <c r="G186" s="39"/>
    </row>
    <row r="187" spans="1:15" x14ac:dyDescent="0.2">
      <c r="A187" s="39"/>
      <c r="B187" s="145" t="s">
        <v>131</v>
      </c>
      <c r="C187" s="146"/>
      <c r="D187" s="16" t="s">
        <v>123</v>
      </c>
      <c r="E187" s="53"/>
      <c r="F187" s="39"/>
      <c r="G187" s="39"/>
    </row>
    <row r="188" spans="1:15" x14ac:dyDescent="0.2">
      <c r="A188" s="39"/>
      <c r="B188" s="145" t="s">
        <v>622</v>
      </c>
      <c r="C188" s="146"/>
      <c r="D188" s="16" t="s">
        <v>123</v>
      </c>
      <c r="E188" s="53"/>
      <c r="F188" s="39"/>
      <c r="G188" s="39"/>
    </row>
    <row r="189" spans="1:15" x14ac:dyDescent="0.2">
      <c r="A189" s="50"/>
      <c r="B189" s="50"/>
      <c r="C189" s="50"/>
      <c r="D189" s="50"/>
      <c r="E189" s="50"/>
      <c r="F189" s="50"/>
      <c r="G189" s="50"/>
      <c r="I189" s="110"/>
      <c r="J189" s="14"/>
    </row>
    <row r="190" spans="1:15" s="55" customFormat="1" x14ac:dyDescent="0.2">
      <c r="B190" s="127" t="s">
        <v>741</v>
      </c>
      <c r="C190" s="127"/>
      <c r="D190" s="127"/>
      <c r="E190" s="127"/>
      <c r="F190" s="127"/>
      <c r="G190" s="127"/>
      <c r="I190" s="110"/>
      <c r="J190" s="14"/>
      <c r="K190" s="54"/>
      <c r="L190" s="54"/>
      <c r="M190" s="54"/>
      <c r="N190" s="54"/>
      <c r="O190"/>
    </row>
    <row r="191" spans="1:15" ht="13.5" customHeight="1" x14ac:dyDescent="0.2">
      <c r="B191" s="170" t="s">
        <v>639</v>
      </c>
      <c r="C191" s="170" t="s">
        <v>640</v>
      </c>
      <c r="D191" s="173" t="s">
        <v>650</v>
      </c>
      <c r="E191" s="174"/>
      <c r="F191" s="175"/>
      <c r="G191" s="176" t="s">
        <v>658</v>
      </c>
      <c r="H191" s="177"/>
      <c r="I191" s="178"/>
      <c r="J191" s="54"/>
      <c r="K191" s="54"/>
      <c r="L191" s="54"/>
      <c r="M191" s="54"/>
      <c r="N191" s="54"/>
      <c r="O191" s="54"/>
    </row>
    <row r="192" spans="1:15" ht="46.5" customHeight="1" x14ac:dyDescent="0.2">
      <c r="B192" s="171"/>
      <c r="C192" s="171"/>
      <c r="D192" s="168" t="s">
        <v>659</v>
      </c>
      <c r="E192" s="168" t="s">
        <v>660</v>
      </c>
      <c r="F192" s="168" t="s">
        <v>661</v>
      </c>
      <c r="G192" s="179" t="s">
        <v>678</v>
      </c>
      <c r="H192" s="180"/>
      <c r="I192" s="168" t="s">
        <v>663</v>
      </c>
      <c r="J192" s="54"/>
      <c r="K192" s="54"/>
      <c r="L192" s="54"/>
      <c r="M192" s="54"/>
      <c r="N192" s="54"/>
      <c r="O192" s="54"/>
    </row>
    <row r="193" spans="2:18" ht="22.5" customHeight="1" x14ac:dyDescent="0.2">
      <c r="B193" s="172"/>
      <c r="C193" s="172"/>
      <c r="D193" s="169"/>
      <c r="E193" s="169"/>
      <c r="F193" s="169"/>
      <c r="G193" s="76" t="s">
        <v>664</v>
      </c>
      <c r="H193" s="76" t="s">
        <v>665</v>
      </c>
      <c r="I193" s="169"/>
      <c r="J193" s="54"/>
      <c r="K193" s="54"/>
      <c r="L193" s="54"/>
      <c r="M193" s="54"/>
      <c r="N193" s="54"/>
      <c r="O193" s="54"/>
    </row>
    <row r="194" spans="2:18" ht="13.5" x14ac:dyDescent="0.25">
      <c r="B194" s="80" t="s">
        <v>666</v>
      </c>
      <c r="C194" s="79" t="s">
        <v>667</v>
      </c>
      <c r="D194" s="128">
        <v>5523.9823999999999</v>
      </c>
      <c r="E194" s="4">
        <v>126.0176</v>
      </c>
      <c r="F194" s="129">
        <f>D194+E194</f>
        <v>5650</v>
      </c>
      <c r="G194" s="2">
        <v>239.15547683099999</v>
      </c>
      <c r="H194" s="2">
        <v>150.66</v>
      </c>
      <c r="I194" s="2">
        <f>G194+H194</f>
        <v>389.81547683099996</v>
      </c>
      <c r="J194" s="54"/>
      <c r="K194" s="54"/>
      <c r="L194" s="54"/>
      <c r="M194" s="54"/>
      <c r="N194" s="54"/>
      <c r="O194" s="54"/>
    </row>
    <row r="195" spans="2:18" ht="6.75" customHeight="1" x14ac:dyDescent="0.25">
      <c r="B195" s="130"/>
      <c r="C195" s="131"/>
      <c r="D195" s="132"/>
      <c r="E195" s="5"/>
      <c r="F195" s="133"/>
      <c r="G195" s="3"/>
      <c r="H195" s="3"/>
      <c r="I195" s="3"/>
      <c r="J195" s="54"/>
      <c r="K195" s="54"/>
      <c r="L195" s="54"/>
      <c r="M195" s="54"/>
      <c r="N195" s="54"/>
      <c r="O195" s="54"/>
    </row>
    <row r="196" spans="2:18" ht="51" customHeight="1" x14ac:dyDescent="0.2">
      <c r="B196" s="167" t="s">
        <v>668</v>
      </c>
      <c r="C196" s="167"/>
      <c r="D196" s="167"/>
      <c r="E196" s="167"/>
      <c r="F196" s="167"/>
      <c r="G196" s="167"/>
      <c r="H196" s="167"/>
      <c r="I196" s="167"/>
      <c r="J196" s="134"/>
      <c r="K196" s="54"/>
      <c r="L196" s="54"/>
      <c r="M196" s="54"/>
      <c r="N196" s="54"/>
      <c r="O196" s="54"/>
    </row>
    <row r="197" spans="2:18" ht="13.5" x14ac:dyDescent="0.25">
      <c r="B197" s="85" t="s">
        <v>669</v>
      </c>
      <c r="I197" s="54"/>
      <c r="J197" s="14"/>
      <c r="K197" s="54"/>
      <c r="L197" s="54"/>
      <c r="M197" s="54"/>
      <c r="N197" s="54"/>
      <c r="O197" s="54"/>
      <c r="P197" s="54"/>
    </row>
    <row r="198" spans="2:18" x14ac:dyDescent="0.2">
      <c r="B198" s="86"/>
      <c r="J198" s="14"/>
      <c r="K198" s="54"/>
      <c r="L198" s="54"/>
      <c r="M198" s="54"/>
      <c r="N198" s="54"/>
      <c r="O198" s="54"/>
    </row>
    <row r="199" spans="2:18" x14ac:dyDescent="0.2">
      <c r="B199" s="86" t="s">
        <v>673</v>
      </c>
      <c r="J199" s="14"/>
      <c r="K199" s="54"/>
      <c r="L199" s="54"/>
      <c r="M199" s="54"/>
      <c r="N199" s="54"/>
      <c r="O199" s="54"/>
    </row>
    <row r="200" spans="2:18" x14ac:dyDescent="0.2">
      <c r="B200" s="86"/>
      <c r="J200" s="14"/>
      <c r="K200" s="54"/>
      <c r="L200" s="54"/>
      <c r="M200" s="54"/>
      <c r="N200" s="54"/>
      <c r="O200" s="54"/>
    </row>
    <row r="201" spans="2:18" x14ac:dyDescent="0.2">
      <c r="B201" s="86" t="s">
        <v>674</v>
      </c>
      <c r="J201" s="14"/>
      <c r="K201" s="54"/>
      <c r="L201" s="54"/>
      <c r="M201" s="54"/>
      <c r="N201" s="54"/>
      <c r="O201" s="54"/>
    </row>
    <row r="202" spans="2:18" x14ac:dyDescent="0.2">
      <c r="B202" s="86"/>
      <c r="J202" s="14"/>
      <c r="K202" s="54"/>
      <c r="L202" s="54"/>
      <c r="M202" s="54"/>
      <c r="N202" s="54"/>
      <c r="O202" s="54"/>
    </row>
    <row r="203" spans="2:18" x14ac:dyDescent="0.2">
      <c r="B203" s="86" t="s">
        <v>675</v>
      </c>
      <c r="J203" s="14"/>
    </row>
    <row r="204" spans="2:18" s="55" customFormat="1" x14ac:dyDescent="0.2">
      <c r="I204" s="110"/>
      <c r="J204" s="14"/>
      <c r="K204" s="54"/>
      <c r="L204" s="54"/>
      <c r="M204" s="54"/>
      <c r="N204" s="54"/>
      <c r="O204"/>
      <c r="R204"/>
    </row>
    <row r="205" spans="2:18" s="55" customFormat="1" x14ac:dyDescent="0.2">
      <c r="B205" s="155" t="s">
        <v>623</v>
      </c>
      <c r="C205" s="156"/>
      <c r="D205" s="157"/>
      <c r="I205" s="110"/>
      <c r="J205" s="14"/>
      <c r="K205" s="54"/>
      <c r="L205" s="54"/>
      <c r="M205" s="54"/>
      <c r="N205" s="54"/>
      <c r="O205"/>
      <c r="R205"/>
    </row>
    <row r="206" spans="2:18" s="55" customFormat="1" ht="25.5" x14ac:dyDescent="0.2">
      <c r="B206" s="154" t="s">
        <v>624</v>
      </c>
      <c r="C206" s="154"/>
      <c r="D206" s="57" t="s">
        <v>321</v>
      </c>
      <c r="I206" s="110"/>
      <c r="J206" s="14"/>
      <c r="K206" s="54"/>
      <c r="L206" s="54"/>
      <c r="M206" s="54"/>
      <c r="N206" s="54"/>
      <c r="O206"/>
      <c r="R206"/>
    </row>
    <row r="207" spans="2:18" s="55" customFormat="1" x14ac:dyDescent="0.2">
      <c r="B207" s="152" t="s">
        <v>625</v>
      </c>
      <c r="C207" s="152"/>
      <c r="D207" s="58"/>
      <c r="I207" s="110"/>
      <c r="J207" s="14"/>
      <c r="K207" s="54"/>
      <c r="L207" s="54"/>
      <c r="M207" s="54"/>
      <c r="N207" s="54"/>
      <c r="O207"/>
      <c r="R207"/>
    </row>
    <row r="208" spans="2:18" s="55" customFormat="1" x14ac:dyDescent="0.2">
      <c r="B208" s="152"/>
      <c r="C208" s="152"/>
      <c r="D208" s="59"/>
      <c r="I208" s="110"/>
      <c r="J208" s="14"/>
      <c r="K208" s="54"/>
      <c r="L208" s="54"/>
      <c r="M208" s="54"/>
      <c r="N208" s="54"/>
      <c r="O208"/>
      <c r="R208"/>
    </row>
    <row r="209" spans="2:18" s="55" customFormat="1" x14ac:dyDescent="0.2">
      <c r="B209" s="152" t="s">
        <v>626</v>
      </c>
      <c r="C209" s="152"/>
      <c r="D209" s="60">
        <v>5.98144079670673</v>
      </c>
      <c r="I209" s="110"/>
      <c r="J209" s="14"/>
      <c r="K209" s="54"/>
      <c r="L209" s="54"/>
      <c r="M209" s="54"/>
      <c r="N209" s="54"/>
      <c r="O209"/>
      <c r="R209"/>
    </row>
    <row r="210" spans="2:18" s="55" customFormat="1" x14ac:dyDescent="0.2">
      <c r="B210" s="152"/>
      <c r="C210" s="152"/>
      <c r="D210" s="59"/>
      <c r="I210" s="110"/>
      <c r="J210" s="14"/>
      <c r="K210" s="54"/>
      <c r="L210" s="54"/>
      <c r="M210" s="54"/>
      <c r="N210" s="54"/>
      <c r="O210"/>
      <c r="R210"/>
    </row>
    <row r="211" spans="2:18" s="55" customFormat="1" x14ac:dyDescent="0.2">
      <c r="B211" s="152" t="s">
        <v>627</v>
      </c>
      <c r="C211" s="152"/>
      <c r="D211" s="60">
        <v>9.5354733294810465E-2</v>
      </c>
      <c r="I211" s="110"/>
      <c r="J211" s="14"/>
      <c r="K211" s="54"/>
      <c r="L211" s="54"/>
      <c r="M211" s="54"/>
      <c r="N211" s="54"/>
      <c r="O211"/>
      <c r="R211"/>
    </row>
    <row r="212" spans="2:18" s="55" customFormat="1" x14ac:dyDescent="0.2">
      <c r="B212" s="152" t="s">
        <v>628</v>
      </c>
      <c r="C212" s="152"/>
      <c r="D212" s="60">
        <v>9.5354733294810465E-2</v>
      </c>
      <c r="I212" s="110"/>
      <c r="J212" s="14"/>
      <c r="K212" s="54"/>
      <c r="L212" s="54"/>
      <c r="M212" s="54"/>
      <c r="N212" s="54"/>
      <c r="O212"/>
      <c r="R212"/>
    </row>
    <row r="213" spans="2:18" s="55" customFormat="1" x14ac:dyDescent="0.2">
      <c r="B213" s="152"/>
      <c r="C213" s="152"/>
      <c r="D213" s="59"/>
      <c r="I213" s="110"/>
      <c r="J213" s="14"/>
      <c r="K213" s="54"/>
      <c r="L213" s="54"/>
      <c r="M213" s="54"/>
      <c r="N213" s="54"/>
      <c r="O213"/>
      <c r="P213"/>
      <c r="Q213"/>
      <c r="R213"/>
    </row>
    <row r="214" spans="2:18" s="55" customFormat="1" x14ac:dyDescent="0.2">
      <c r="B214" s="152" t="s">
        <v>629</v>
      </c>
      <c r="C214" s="152"/>
      <c r="D214" s="62" t="s">
        <v>740</v>
      </c>
      <c r="I214" s="110"/>
      <c r="J214" s="14"/>
      <c r="K214" s="54"/>
      <c r="L214" s="54"/>
      <c r="M214" s="54"/>
      <c r="N214" s="54"/>
      <c r="O214" s="56"/>
    </row>
    <row r="215" spans="2:18" s="55" customFormat="1" x14ac:dyDescent="0.2">
      <c r="B215" s="150" t="s">
        <v>630</v>
      </c>
      <c r="C215" s="153"/>
      <c r="D215" s="151"/>
      <c r="I215" s="110"/>
      <c r="J215" s="14"/>
      <c r="K215" s="54"/>
      <c r="L215" s="54"/>
      <c r="M215" s="54"/>
      <c r="N215" s="54"/>
      <c r="O215"/>
      <c r="P215"/>
      <c r="Q215"/>
      <c r="R215"/>
    </row>
    <row r="216" spans="2:18" x14ac:dyDescent="0.2">
      <c r="I216" s="110"/>
      <c r="J216" s="14"/>
    </row>
    <row r="217" spans="2:18" x14ac:dyDescent="0.2">
      <c r="B217" s="64" t="s">
        <v>631</v>
      </c>
      <c r="I217" s="110"/>
    </row>
    <row r="218" spans="2:18" x14ac:dyDescent="0.2">
      <c r="I218" s="110"/>
    </row>
    <row r="219" spans="2:18" ht="153.75" customHeight="1" x14ac:dyDescent="0.2">
      <c r="I219" s="110"/>
    </row>
    <row r="220" spans="2:18" x14ac:dyDescent="0.2">
      <c r="I220" s="110"/>
    </row>
    <row r="221" spans="2:18" x14ac:dyDescent="0.2">
      <c r="I221" s="110"/>
    </row>
    <row r="222" spans="2:18" x14ac:dyDescent="0.2">
      <c r="B222" s="64" t="s">
        <v>632</v>
      </c>
      <c r="C222" s="65"/>
      <c r="D222" s="64"/>
      <c r="I222" s="110"/>
    </row>
    <row r="223" spans="2:18" x14ac:dyDescent="0.2">
      <c r="B223" s="64" t="s">
        <v>679</v>
      </c>
      <c r="D223" s="64"/>
      <c r="I223" s="110"/>
    </row>
    <row r="224" spans="2:18" ht="165" customHeight="1" x14ac:dyDescent="0.2">
      <c r="I224" s="110"/>
    </row>
    <row r="225" spans="9:10" x14ac:dyDescent="0.2">
      <c r="I225" s="110"/>
    </row>
    <row r="226" spans="9:10" x14ac:dyDescent="0.2">
      <c r="I226" s="110"/>
      <c r="J226" s="14"/>
    </row>
    <row r="231" spans="9:10" ht="13.9" customHeight="1" x14ac:dyDescent="0.2"/>
  </sheetData>
  <mergeCells count="36">
    <mergeCell ref="G191:I191"/>
    <mergeCell ref="D192:D193"/>
    <mergeCell ref="B196:I196"/>
    <mergeCell ref="B205:D205"/>
    <mergeCell ref="B206:C206"/>
    <mergeCell ref="B207:C207"/>
    <mergeCell ref="B208:C208"/>
    <mergeCell ref="B214:C214"/>
    <mergeCell ref="B215:D215"/>
    <mergeCell ref="B209:C209"/>
    <mergeCell ref="B210:C210"/>
    <mergeCell ref="B211:C211"/>
    <mergeCell ref="B212:C212"/>
    <mergeCell ref="B213:C213"/>
    <mergeCell ref="F192:F193"/>
    <mergeCell ref="G192:H192"/>
    <mergeCell ref="I192:I193"/>
    <mergeCell ref="A1:H1"/>
    <mergeCell ref="A2:H2"/>
    <mergeCell ref="A3:H3"/>
    <mergeCell ref="B165:H165"/>
    <mergeCell ref="B166:H166"/>
    <mergeCell ref="B167:H167"/>
    <mergeCell ref="B170:D170"/>
    <mergeCell ref="B171:C171"/>
    <mergeCell ref="B172:C172"/>
    <mergeCell ref="B173:C173"/>
    <mergeCell ref="B168:H168"/>
    <mergeCell ref="B186:C186"/>
    <mergeCell ref="B181:C181"/>
    <mergeCell ref="B187:C187"/>
    <mergeCell ref="B188:C188"/>
    <mergeCell ref="B191:B193"/>
    <mergeCell ref="C191:C193"/>
    <mergeCell ref="E192:E193"/>
    <mergeCell ref="D191:F191"/>
  </mergeCells>
  <hyperlinks>
    <hyperlink ref="I1" location="Index!B2" display="Index" xr:uid="{E498553A-57C6-4709-89E6-F67E593498D8}"/>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1DF35-7DC4-40F2-AA0A-A012AB055D04}">
  <sheetPr>
    <outlinePr summaryBelow="0" summaryRight="0"/>
  </sheetPr>
  <dimension ref="A1:S180"/>
  <sheetViews>
    <sheetView showGridLines="0" workbookViewId="0">
      <selection sqref="A1:H1"/>
    </sheetView>
  </sheetViews>
  <sheetFormatPr defaultRowHeight="12.75" x14ac:dyDescent="0.2"/>
  <cols>
    <col min="1" max="1" width="5.85546875" bestFit="1" customWidth="1"/>
    <col min="2" max="2" width="19.28515625" bestFit="1" customWidth="1"/>
    <col min="3" max="3" width="50.85546875" customWidth="1"/>
    <col min="4" max="4" width="12" customWidth="1"/>
    <col min="5" max="5" width="8.7109375" bestFit="1" customWidth="1"/>
    <col min="6" max="6" width="10.140625" bestFit="1" customWidth="1"/>
    <col min="7" max="7" width="14" bestFit="1" customWidth="1"/>
  </cols>
  <sheetData>
    <row r="1" spans="1:9" ht="15" x14ac:dyDescent="0.2">
      <c r="A1" s="147" t="s">
        <v>0</v>
      </c>
      <c r="B1" s="147"/>
      <c r="C1" s="147"/>
      <c r="D1" s="147"/>
      <c r="E1" s="147"/>
      <c r="F1" s="147"/>
      <c r="G1" s="147"/>
      <c r="H1" s="147"/>
      <c r="I1" s="1" t="s">
        <v>616</v>
      </c>
    </row>
    <row r="2" spans="1:9" ht="15" x14ac:dyDescent="0.2">
      <c r="A2" s="147" t="s">
        <v>491</v>
      </c>
      <c r="B2" s="147"/>
      <c r="C2" s="147"/>
      <c r="D2" s="147"/>
      <c r="E2" s="147"/>
      <c r="F2" s="147"/>
      <c r="G2" s="147"/>
      <c r="H2" s="147"/>
    </row>
    <row r="3" spans="1:9" ht="15" x14ac:dyDescent="0.2">
      <c r="A3" s="147" t="s">
        <v>778</v>
      </c>
      <c r="B3" s="147"/>
      <c r="C3" s="147"/>
      <c r="D3" s="147"/>
      <c r="E3" s="147"/>
      <c r="F3" s="147"/>
      <c r="G3" s="147"/>
      <c r="H3" s="147"/>
    </row>
    <row r="4" spans="1:9" s="14" customFormat="1" ht="30" x14ac:dyDescent="0.2">
      <c r="A4" s="12" t="s">
        <v>2</v>
      </c>
      <c r="B4" s="12" t="s">
        <v>3</v>
      </c>
      <c r="C4" s="12" t="s">
        <v>4</v>
      </c>
      <c r="D4" s="12" t="s">
        <v>5</v>
      </c>
      <c r="E4" s="12" t="s">
        <v>6</v>
      </c>
      <c r="F4" s="12" t="s">
        <v>7</v>
      </c>
      <c r="G4" s="12" t="s">
        <v>8</v>
      </c>
      <c r="H4" s="13" t="s">
        <v>615</v>
      </c>
    </row>
    <row r="5" spans="1:9" x14ac:dyDescent="0.2">
      <c r="A5" s="15"/>
      <c r="B5" s="15"/>
      <c r="C5" s="16" t="s">
        <v>9</v>
      </c>
      <c r="D5" s="15"/>
      <c r="E5" s="15"/>
      <c r="F5" s="15"/>
      <c r="G5" s="15"/>
      <c r="H5" s="17" t="s">
        <v>12</v>
      </c>
    </row>
    <row r="6" spans="1:9" x14ac:dyDescent="0.2">
      <c r="A6" s="15"/>
      <c r="B6" s="15"/>
      <c r="C6" s="16" t="s">
        <v>10</v>
      </c>
      <c r="D6" s="15"/>
      <c r="E6" s="15"/>
      <c r="F6" s="15"/>
      <c r="G6" s="15"/>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ht="25.5" x14ac:dyDescent="0.2">
      <c r="A28" s="25">
        <v>1</v>
      </c>
      <c r="B28" s="26" t="s">
        <v>33</v>
      </c>
      <c r="C28" s="26" t="s">
        <v>34</v>
      </c>
      <c r="D28" s="26" t="s">
        <v>23</v>
      </c>
      <c r="E28" s="27">
        <v>1000</v>
      </c>
      <c r="F28" s="28">
        <v>1024.8440000000001</v>
      </c>
      <c r="G28" s="29">
        <v>5.2842130000000001E-2</v>
      </c>
      <c r="H28" s="17">
        <v>6.7827000000000002</v>
      </c>
    </row>
    <row r="29" spans="1:8" x14ac:dyDescent="0.2">
      <c r="A29" s="25">
        <v>2</v>
      </c>
      <c r="B29" s="26" t="s">
        <v>492</v>
      </c>
      <c r="C29" s="26" t="s">
        <v>493</v>
      </c>
      <c r="D29" s="26" t="s">
        <v>28</v>
      </c>
      <c r="E29" s="27">
        <v>1000</v>
      </c>
      <c r="F29" s="28">
        <v>1023.793</v>
      </c>
      <c r="G29" s="29">
        <v>5.2787939999999998E-2</v>
      </c>
      <c r="H29" s="17">
        <v>6.6624999999999996</v>
      </c>
    </row>
    <row r="30" spans="1:8" x14ac:dyDescent="0.2">
      <c r="A30" s="25">
        <v>3</v>
      </c>
      <c r="B30" s="26" t="s">
        <v>141</v>
      </c>
      <c r="C30" s="26" t="s">
        <v>142</v>
      </c>
      <c r="D30" s="26" t="s">
        <v>28</v>
      </c>
      <c r="E30" s="27">
        <v>1000</v>
      </c>
      <c r="F30" s="28">
        <v>1021.008</v>
      </c>
      <c r="G30" s="29">
        <v>5.2644339999999998E-2</v>
      </c>
      <c r="H30" s="17">
        <v>6.49</v>
      </c>
    </row>
    <row r="31" spans="1:8" x14ac:dyDescent="0.2">
      <c r="A31" s="25">
        <v>4</v>
      </c>
      <c r="B31" s="26" t="s">
        <v>283</v>
      </c>
      <c r="C31" s="26" t="s">
        <v>284</v>
      </c>
      <c r="D31" s="26" t="s">
        <v>285</v>
      </c>
      <c r="E31" s="27">
        <v>1000</v>
      </c>
      <c r="F31" s="28">
        <v>1013.68</v>
      </c>
      <c r="G31" s="29">
        <v>5.22665E-2</v>
      </c>
      <c r="H31" s="17">
        <v>7.2504999999999997</v>
      </c>
    </row>
    <row r="32" spans="1:8" ht="25.5" x14ac:dyDescent="0.2">
      <c r="A32" s="25">
        <v>5</v>
      </c>
      <c r="B32" s="26" t="s">
        <v>494</v>
      </c>
      <c r="C32" s="26" t="s">
        <v>495</v>
      </c>
      <c r="D32" s="26" t="s">
        <v>282</v>
      </c>
      <c r="E32" s="27">
        <v>500</v>
      </c>
      <c r="F32" s="28">
        <v>515.50750000000005</v>
      </c>
      <c r="G32" s="29">
        <v>2.6580159999999999E-2</v>
      </c>
      <c r="H32" s="17">
        <v>7.46</v>
      </c>
    </row>
    <row r="33" spans="1:8" x14ac:dyDescent="0.2">
      <c r="A33" s="25">
        <v>6</v>
      </c>
      <c r="B33" s="26" t="s">
        <v>64</v>
      </c>
      <c r="C33" s="26" t="s">
        <v>65</v>
      </c>
      <c r="D33" s="26" t="s">
        <v>23</v>
      </c>
      <c r="E33" s="27">
        <v>50</v>
      </c>
      <c r="F33" s="28">
        <v>511.31099999999998</v>
      </c>
      <c r="G33" s="29">
        <v>2.636378E-2</v>
      </c>
      <c r="H33" s="17">
        <v>6.8049999999999997</v>
      </c>
    </row>
    <row r="34" spans="1:8" ht="25.5" x14ac:dyDescent="0.2">
      <c r="A34" s="25">
        <v>7</v>
      </c>
      <c r="B34" s="26" t="s">
        <v>24</v>
      </c>
      <c r="C34" s="26" t="s">
        <v>25</v>
      </c>
      <c r="D34" s="26" t="s">
        <v>23</v>
      </c>
      <c r="E34" s="27">
        <v>500</v>
      </c>
      <c r="F34" s="28">
        <v>509.19900000000001</v>
      </c>
      <c r="G34" s="29">
        <v>2.6254880000000001E-2</v>
      </c>
      <c r="H34" s="17">
        <v>6.7431999999999999</v>
      </c>
    </row>
    <row r="35" spans="1:8" x14ac:dyDescent="0.2">
      <c r="A35" s="25">
        <v>8</v>
      </c>
      <c r="B35" s="26" t="s">
        <v>305</v>
      </c>
      <c r="C35" s="26" t="s">
        <v>306</v>
      </c>
      <c r="D35" s="26" t="s">
        <v>282</v>
      </c>
      <c r="E35" s="27">
        <v>500</v>
      </c>
      <c r="F35" s="28">
        <v>507.80950000000001</v>
      </c>
      <c r="G35" s="29">
        <v>2.618324E-2</v>
      </c>
      <c r="H35" s="17">
        <v>7.835</v>
      </c>
    </row>
    <row r="36" spans="1:8" x14ac:dyDescent="0.2">
      <c r="A36" s="25">
        <v>9</v>
      </c>
      <c r="B36" s="26" t="s">
        <v>139</v>
      </c>
      <c r="C36" s="26" t="s">
        <v>140</v>
      </c>
      <c r="D36" s="26" t="s">
        <v>23</v>
      </c>
      <c r="E36" s="27">
        <v>500</v>
      </c>
      <c r="F36" s="28">
        <v>507.71499999999997</v>
      </c>
      <c r="G36" s="29">
        <v>2.6178369999999999E-2</v>
      </c>
      <c r="H36" s="17">
        <v>6.5774999999999997</v>
      </c>
    </row>
    <row r="37" spans="1:8" x14ac:dyDescent="0.2">
      <c r="A37" s="25">
        <v>10</v>
      </c>
      <c r="B37" s="26" t="s">
        <v>293</v>
      </c>
      <c r="C37" s="26" t="s">
        <v>294</v>
      </c>
      <c r="D37" s="26" t="s">
        <v>28</v>
      </c>
      <c r="E37" s="27">
        <v>500</v>
      </c>
      <c r="F37" s="28">
        <v>505.38</v>
      </c>
      <c r="G37" s="29">
        <v>2.605797E-2</v>
      </c>
      <c r="H37" s="17">
        <v>7.0812999999999997</v>
      </c>
    </row>
    <row r="38" spans="1:8" x14ac:dyDescent="0.2">
      <c r="A38" s="25">
        <v>11</v>
      </c>
      <c r="B38" s="26" t="s">
        <v>275</v>
      </c>
      <c r="C38" s="26" t="s">
        <v>276</v>
      </c>
      <c r="D38" s="26" t="s">
        <v>277</v>
      </c>
      <c r="E38" s="27">
        <v>500</v>
      </c>
      <c r="F38" s="28">
        <v>503.87900000000002</v>
      </c>
      <c r="G38" s="29">
        <v>2.598058E-2</v>
      </c>
      <c r="H38" s="17">
        <v>7.4349999999999996</v>
      </c>
    </row>
    <row r="39" spans="1:8" x14ac:dyDescent="0.2">
      <c r="A39" s="25">
        <v>12</v>
      </c>
      <c r="B39" s="26" t="s">
        <v>496</v>
      </c>
      <c r="C39" s="26" t="s">
        <v>497</v>
      </c>
      <c r="D39" s="26" t="s">
        <v>277</v>
      </c>
      <c r="E39" s="27">
        <v>500</v>
      </c>
      <c r="F39" s="28">
        <v>503.31150000000002</v>
      </c>
      <c r="G39" s="29">
        <v>2.595132E-2</v>
      </c>
      <c r="H39" s="17">
        <v>7.86</v>
      </c>
    </row>
    <row r="40" spans="1:8" x14ac:dyDescent="0.2">
      <c r="A40" s="25">
        <v>13</v>
      </c>
      <c r="B40" s="26" t="s">
        <v>286</v>
      </c>
      <c r="C40" s="26" t="s">
        <v>287</v>
      </c>
      <c r="D40" s="26" t="s">
        <v>28</v>
      </c>
      <c r="E40" s="27">
        <v>50</v>
      </c>
      <c r="F40" s="28">
        <v>503.24</v>
      </c>
      <c r="G40" s="29">
        <v>2.5947629999999999E-2</v>
      </c>
      <c r="H40" s="17">
        <v>6.43</v>
      </c>
    </row>
    <row r="41" spans="1:8" x14ac:dyDescent="0.2">
      <c r="A41" s="25">
        <v>14</v>
      </c>
      <c r="B41" s="26" t="s">
        <v>278</v>
      </c>
      <c r="C41" s="26" t="s">
        <v>279</v>
      </c>
      <c r="D41" s="26" t="s">
        <v>28</v>
      </c>
      <c r="E41" s="27">
        <v>500</v>
      </c>
      <c r="F41" s="28">
        <v>503.03949999999998</v>
      </c>
      <c r="G41" s="29">
        <v>2.5937290000000002E-2</v>
      </c>
      <c r="H41" s="17">
        <v>6.4349999999999996</v>
      </c>
    </row>
    <row r="42" spans="1:8" x14ac:dyDescent="0.2">
      <c r="A42" s="25">
        <v>15</v>
      </c>
      <c r="B42" s="26" t="s">
        <v>498</v>
      </c>
      <c r="C42" s="26" t="s">
        <v>499</v>
      </c>
      <c r="D42" s="26" t="s">
        <v>28</v>
      </c>
      <c r="E42" s="27">
        <v>500</v>
      </c>
      <c r="F42" s="28">
        <v>503.02</v>
      </c>
      <c r="G42" s="29">
        <v>2.5936290000000001E-2</v>
      </c>
      <c r="H42" s="17">
        <v>6.5350000000000001</v>
      </c>
    </row>
    <row r="43" spans="1:8" ht="25.5" x14ac:dyDescent="0.2">
      <c r="A43" s="25">
        <v>16</v>
      </c>
      <c r="B43" s="26" t="s">
        <v>288</v>
      </c>
      <c r="C43" s="26" t="s">
        <v>289</v>
      </c>
      <c r="D43" s="26" t="s">
        <v>23</v>
      </c>
      <c r="E43" s="27">
        <v>500</v>
      </c>
      <c r="F43" s="28">
        <v>502.858</v>
      </c>
      <c r="G43" s="29">
        <v>2.5927929999999998E-2</v>
      </c>
      <c r="H43" s="17">
        <v>6.62</v>
      </c>
    </row>
    <row r="44" spans="1:8" x14ac:dyDescent="0.2">
      <c r="A44" s="25">
        <v>17</v>
      </c>
      <c r="B44" s="26" t="s">
        <v>304</v>
      </c>
      <c r="C44" s="26" t="s">
        <v>765</v>
      </c>
      <c r="D44" s="26" t="s">
        <v>28</v>
      </c>
      <c r="E44" s="27">
        <v>500</v>
      </c>
      <c r="F44" s="28">
        <v>499.97550000000001</v>
      </c>
      <c r="G44" s="29">
        <v>2.577931E-2</v>
      </c>
      <c r="H44" s="17">
        <v>6.57</v>
      </c>
    </row>
    <row r="45" spans="1:8" x14ac:dyDescent="0.2">
      <c r="A45" s="25">
        <v>18</v>
      </c>
      <c r="B45" s="26" t="s">
        <v>500</v>
      </c>
      <c r="C45" s="26" t="s">
        <v>501</v>
      </c>
      <c r="D45" s="26" t="s">
        <v>23</v>
      </c>
      <c r="E45" s="27">
        <v>50</v>
      </c>
      <c r="F45" s="28">
        <v>497.6515</v>
      </c>
      <c r="G45" s="29">
        <v>2.5659479999999998E-2</v>
      </c>
      <c r="H45" s="17">
        <v>6.6950000000000003</v>
      </c>
    </row>
    <row r="46" spans="1:8" x14ac:dyDescent="0.2">
      <c r="A46" s="25">
        <v>19</v>
      </c>
      <c r="B46" s="26" t="s">
        <v>272</v>
      </c>
      <c r="C46" s="26" t="s">
        <v>273</v>
      </c>
      <c r="D46" s="26" t="s">
        <v>274</v>
      </c>
      <c r="E46" s="27">
        <v>300</v>
      </c>
      <c r="F46" s="28">
        <v>302.63010000000003</v>
      </c>
      <c r="G46" s="29">
        <v>1.560395E-2</v>
      </c>
      <c r="H46" s="17">
        <v>6.8</v>
      </c>
    </row>
    <row r="47" spans="1:8" x14ac:dyDescent="0.2">
      <c r="A47" s="18"/>
      <c r="B47" s="18"/>
      <c r="C47" s="19" t="s">
        <v>11</v>
      </c>
      <c r="D47" s="18"/>
      <c r="E47" s="18" t="s">
        <v>12</v>
      </c>
      <c r="F47" s="24">
        <v>11459.8521</v>
      </c>
      <c r="G47" s="21">
        <v>0.59088309000000006</v>
      </c>
      <c r="H47" s="17" t="s">
        <v>12</v>
      </c>
    </row>
    <row r="48" spans="1:8" x14ac:dyDescent="0.2">
      <c r="A48" s="18"/>
      <c r="B48" s="18"/>
      <c r="C48" s="22"/>
      <c r="D48" s="18"/>
      <c r="E48" s="18"/>
      <c r="F48" s="23"/>
      <c r="G48" s="23"/>
      <c r="H48" s="17" t="s">
        <v>12</v>
      </c>
    </row>
    <row r="49" spans="1:8" x14ac:dyDescent="0.2">
      <c r="A49" s="18"/>
      <c r="B49" s="18"/>
      <c r="C49" s="19" t="s">
        <v>80</v>
      </c>
      <c r="D49" s="18"/>
      <c r="E49" s="18"/>
      <c r="F49" s="18"/>
      <c r="G49" s="18"/>
      <c r="H49" s="17" t="s">
        <v>12</v>
      </c>
    </row>
    <row r="50" spans="1:8" x14ac:dyDescent="0.2">
      <c r="A50" s="18"/>
      <c r="B50" s="18"/>
      <c r="C50" s="19" t="s">
        <v>11</v>
      </c>
      <c r="D50" s="18"/>
      <c r="E50" s="18" t="s">
        <v>12</v>
      </c>
      <c r="F50" s="20" t="s">
        <v>13</v>
      </c>
      <c r="G50" s="21">
        <v>0</v>
      </c>
      <c r="H50" s="17" t="s">
        <v>12</v>
      </c>
    </row>
    <row r="51" spans="1:8" x14ac:dyDescent="0.2">
      <c r="A51" s="18"/>
      <c r="B51" s="18"/>
      <c r="C51" s="22"/>
      <c r="D51" s="18"/>
      <c r="E51" s="18"/>
      <c r="F51" s="23"/>
      <c r="G51" s="23"/>
      <c r="H51" s="17" t="s">
        <v>12</v>
      </c>
    </row>
    <row r="52" spans="1:8" x14ac:dyDescent="0.2">
      <c r="A52" s="18"/>
      <c r="B52" s="18"/>
      <c r="C52" s="19" t="s">
        <v>81</v>
      </c>
      <c r="D52" s="18"/>
      <c r="E52" s="18"/>
      <c r="F52" s="18"/>
      <c r="G52" s="18"/>
      <c r="H52" s="17" t="s">
        <v>12</v>
      </c>
    </row>
    <row r="53" spans="1:8" x14ac:dyDescent="0.2">
      <c r="A53" s="25">
        <v>1</v>
      </c>
      <c r="B53" s="26" t="s">
        <v>87</v>
      </c>
      <c r="C53" s="26" t="s">
        <v>88</v>
      </c>
      <c r="D53" s="26" t="s">
        <v>84</v>
      </c>
      <c r="E53" s="27">
        <v>2000000</v>
      </c>
      <c r="F53" s="28">
        <v>2027.15</v>
      </c>
      <c r="G53" s="29">
        <v>0.10452217</v>
      </c>
      <c r="H53" s="17">
        <v>6.694</v>
      </c>
    </row>
    <row r="54" spans="1:8" x14ac:dyDescent="0.2">
      <c r="A54" s="25">
        <v>2</v>
      </c>
      <c r="B54" s="26" t="s">
        <v>307</v>
      </c>
      <c r="C54" s="26" t="s">
        <v>308</v>
      </c>
      <c r="D54" s="26" t="s">
        <v>84</v>
      </c>
      <c r="E54" s="27">
        <v>1500000</v>
      </c>
      <c r="F54" s="28">
        <v>1519.47</v>
      </c>
      <c r="G54" s="29">
        <v>7.8345609999999996E-2</v>
      </c>
      <c r="H54" s="17">
        <v>6.6676000000000002</v>
      </c>
    </row>
    <row r="55" spans="1:8" x14ac:dyDescent="0.2">
      <c r="A55" s="25">
        <v>3</v>
      </c>
      <c r="B55" s="26" t="s">
        <v>309</v>
      </c>
      <c r="C55" s="26" t="s">
        <v>310</v>
      </c>
      <c r="D55" s="26" t="s">
        <v>84</v>
      </c>
      <c r="E55" s="27">
        <v>700000</v>
      </c>
      <c r="F55" s="28">
        <v>717.90599999999995</v>
      </c>
      <c r="G55" s="29">
        <v>3.7016050000000002E-2</v>
      </c>
      <c r="H55" s="17">
        <v>5.7949999999999999</v>
      </c>
    </row>
    <row r="56" spans="1:8" x14ac:dyDescent="0.2">
      <c r="A56" s="25">
        <v>4</v>
      </c>
      <c r="B56" s="26" t="s">
        <v>89</v>
      </c>
      <c r="C56" s="26" t="s">
        <v>90</v>
      </c>
      <c r="D56" s="26" t="s">
        <v>84</v>
      </c>
      <c r="E56" s="27">
        <v>500000</v>
      </c>
      <c r="F56" s="28">
        <v>523.56949999999995</v>
      </c>
      <c r="G56" s="29">
        <v>2.699584E-2</v>
      </c>
      <c r="H56" s="17">
        <v>6.3106999999999998</v>
      </c>
    </row>
    <row r="57" spans="1:8" x14ac:dyDescent="0.2">
      <c r="A57" s="25">
        <v>5</v>
      </c>
      <c r="B57" s="26" t="s">
        <v>502</v>
      </c>
      <c r="C57" s="26" t="s">
        <v>503</v>
      </c>
      <c r="D57" s="26" t="s">
        <v>84</v>
      </c>
      <c r="E57" s="27">
        <v>500000</v>
      </c>
      <c r="F57" s="28">
        <v>516.10350000000005</v>
      </c>
      <c r="G57" s="29">
        <v>2.6610890000000002E-2</v>
      </c>
      <c r="H57" s="17">
        <v>6.7038000000000002</v>
      </c>
    </row>
    <row r="58" spans="1:8" x14ac:dyDescent="0.2">
      <c r="A58" s="25">
        <v>6</v>
      </c>
      <c r="B58" s="26" t="s">
        <v>504</v>
      </c>
      <c r="C58" s="26" t="s">
        <v>505</v>
      </c>
      <c r="D58" s="26" t="s">
        <v>84</v>
      </c>
      <c r="E58" s="27">
        <v>500000</v>
      </c>
      <c r="F58" s="28">
        <v>515.92100000000005</v>
      </c>
      <c r="G58" s="29">
        <v>2.660148E-2</v>
      </c>
      <c r="H58" s="17">
        <v>6.1285999999999996</v>
      </c>
    </row>
    <row r="59" spans="1:8" x14ac:dyDescent="0.2">
      <c r="A59" s="25">
        <v>7</v>
      </c>
      <c r="B59" s="26" t="s">
        <v>97</v>
      </c>
      <c r="C59" s="26" t="s">
        <v>98</v>
      </c>
      <c r="D59" s="26" t="s">
        <v>84</v>
      </c>
      <c r="E59" s="27">
        <v>500000</v>
      </c>
      <c r="F59" s="28">
        <v>513.18650000000002</v>
      </c>
      <c r="G59" s="29">
        <v>2.6460480000000001E-2</v>
      </c>
      <c r="H59" s="17">
        <v>6.9645999999999999</v>
      </c>
    </row>
    <row r="60" spans="1:8" x14ac:dyDescent="0.2">
      <c r="A60" s="25">
        <v>8</v>
      </c>
      <c r="B60" s="26" t="s">
        <v>506</v>
      </c>
      <c r="C60" s="26" t="s">
        <v>507</v>
      </c>
      <c r="D60" s="26" t="s">
        <v>84</v>
      </c>
      <c r="E60" s="27">
        <v>500000</v>
      </c>
      <c r="F60" s="28">
        <v>509.44400000000002</v>
      </c>
      <c r="G60" s="29">
        <v>2.6267510000000001E-2</v>
      </c>
      <c r="H60" s="17">
        <v>7.2622999999999998</v>
      </c>
    </row>
    <row r="61" spans="1:8" x14ac:dyDescent="0.2">
      <c r="A61" s="18"/>
      <c r="B61" s="18"/>
      <c r="C61" s="19" t="s">
        <v>11</v>
      </c>
      <c r="D61" s="18"/>
      <c r="E61" s="18" t="s">
        <v>12</v>
      </c>
      <c r="F61" s="24">
        <v>6842.7505000000001</v>
      </c>
      <c r="G61" s="21">
        <v>0.35282003000000001</v>
      </c>
      <c r="H61" s="17" t="s">
        <v>12</v>
      </c>
    </row>
    <row r="62" spans="1:8" x14ac:dyDescent="0.2">
      <c r="A62" s="18"/>
      <c r="B62" s="18"/>
      <c r="C62" s="22"/>
      <c r="D62" s="18"/>
      <c r="E62" s="18"/>
      <c r="F62" s="23"/>
      <c r="G62" s="23"/>
      <c r="H62" s="17" t="s">
        <v>12</v>
      </c>
    </row>
    <row r="63" spans="1:8" x14ac:dyDescent="0.2">
      <c r="A63" s="18"/>
      <c r="B63" s="18"/>
      <c r="C63" s="19" t="s">
        <v>103</v>
      </c>
      <c r="D63" s="18"/>
      <c r="E63" s="18"/>
      <c r="F63" s="23"/>
      <c r="G63" s="23"/>
      <c r="H63" s="17" t="s">
        <v>12</v>
      </c>
    </row>
    <row r="64" spans="1:8" x14ac:dyDescent="0.2">
      <c r="A64" s="18"/>
      <c r="B64" s="18"/>
      <c r="C64" s="19" t="s">
        <v>11</v>
      </c>
      <c r="D64" s="18"/>
      <c r="E64" s="18" t="s">
        <v>12</v>
      </c>
      <c r="F64" s="20" t="s">
        <v>13</v>
      </c>
      <c r="G64" s="21">
        <v>0</v>
      </c>
      <c r="H64" s="17" t="s">
        <v>12</v>
      </c>
    </row>
    <row r="65" spans="1:8" x14ac:dyDescent="0.2">
      <c r="A65" s="18"/>
      <c r="B65" s="18"/>
      <c r="C65" s="22"/>
      <c r="D65" s="18"/>
      <c r="E65" s="18"/>
      <c r="F65" s="23"/>
      <c r="G65" s="23"/>
      <c r="H65" s="17" t="s">
        <v>12</v>
      </c>
    </row>
    <row r="66" spans="1:8" x14ac:dyDescent="0.2">
      <c r="A66" s="18"/>
      <c r="B66" s="18"/>
      <c r="C66" s="19" t="s">
        <v>104</v>
      </c>
      <c r="D66" s="18"/>
      <c r="E66" s="18"/>
      <c r="F66" s="24">
        <v>18302.602599999998</v>
      </c>
      <c r="G66" s="21">
        <v>0.94370312000000001</v>
      </c>
      <c r="H66" s="17" t="s">
        <v>12</v>
      </c>
    </row>
    <row r="67" spans="1:8" x14ac:dyDescent="0.2">
      <c r="A67" s="18"/>
      <c r="B67" s="18"/>
      <c r="C67" s="22"/>
      <c r="D67" s="18"/>
      <c r="E67" s="18"/>
      <c r="F67" s="23"/>
      <c r="G67" s="23"/>
      <c r="H67" s="17" t="s">
        <v>12</v>
      </c>
    </row>
    <row r="68" spans="1:8" x14ac:dyDescent="0.2">
      <c r="A68" s="18"/>
      <c r="B68" s="18"/>
      <c r="C68" s="19" t="s">
        <v>105</v>
      </c>
      <c r="D68" s="18"/>
      <c r="E68" s="18"/>
      <c r="F68" s="23"/>
      <c r="G68" s="23"/>
      <c r="H68" s="17" t="s">
        <v>12</v>
      </c>
    </row>
    <row r="69" spans="1:8" x14ac:dyDescent="0.2">
      <c r="A69" s="18"/>
      <c r="B69" s="18"/>
      <c r="C69" s="19" t="s">
        <v>106</v>
      </c>
      <c r="D69" s="18"/>
      <c r="E69" s="18"/>
      <c r="F69" s="23"/>
      <c r="G69" s="23"/>
      <c r="H69" s="17" t="s">
        <v>12</v>
      </c>
    </row>
    <row r="70" spans="1:8" x14ac:dyDescent="0.2">
      <c r="A70" s="18"/>
      <c r="B70" s="18"/>
      <c r="C70" s="19" t="s">
        <v>11</v>
      </c>
      <c r="D70" s="18"/>
      <c r="E70" s="18" t="s">
        <v>12</v>
      </c>
      <c r="F70" s="20" t="s">
        <v>13</v>
      </c>
      <c r="G70" s="21">
        <v>0</v>
      </c>
      <c r="H70" s="17" t="s">
        <v>12</v>
      </c>
    </row>
    <row r="71" spans="1:8" x14ac:dyDescent="0.2">
      <c r="A71" s="18"/>
      <c r="B71" s="18"/>
      <c r="C71" s="22"/>
      <c r="D71" s="18"/>
      <c r="E71" s="18"/>
      <c r="F71" s="23"/>
      <c r="G71" s="23"/>
      <c r="H71" s="17" t="s">
        <v>12</v>
      </c>
    </row>
    <row r="72" spans="1:8" x14ac:dyDescent="0.2">
      <c r="A72" s="18"/>
      <c r="B72" s="18"/>
      <c r="C72" s="19" t="s">
        <v>107</v>
      </c>
      <c r="D72" s="18"/>
      <c r="E72" s="18"/>
      <c r="F72" s="23"/>
      <c r="G72" s="23"/>
      <c r="H72" s="17" t="s">
        <v>12</v>
      </c>
    </row>
    <row r="73" spans="1:8" x14ac:dyDescent="0.2">
      <c r="A73" s="18"/>
      <c r="B73" s="18"/>
      <c r="C73" s="19" t="s">
        <v>11</v>
      </c>
      <c r="D73" s="18"/>
      <c r="E73" s="18" t="s">
        <v>12</v>
      </c>
      <c r="F73" s="20" t="s">
        <v>13</v>
      </c>
      <c r="G73" s="21">
        <v>0</v>
      </c>
      <c r="H73" s="17" t="s">
        <v>12</v>
      </c>
    </row>
    <row r="74" spans="1:8" x14ac:dyDescent="0.2">
      <c r="A74" s="18"/>
      <c r="B74" s="18"/>
      <c r="C74" s="22"/>
      <c r="D74" s="18"/>
      <c r="E74" s="18"/>
      <c r="F74" s="23"/>
      <c r="G74" s="23"/>
      <c r="H74" s="17" t="s">
        <v>12</v>
      </c>
    </row>
    <row r="75" spans="1:8" x14ac:dyDescent="0.2">
      <c r="A75" s="18"/>
      <c r="B75" s="18"/>
      <c r="C75" s="19" t="s">
        <v>108</v>
      </c>
      <c r="D75" s="18"/>
      <c r="E75" s="18"/>
      <c r="F75" s="23"/>
      <c r="G75" s="23"/>
      <c r="H75" s="17" t="s">
        <v>12</v>
      </c>
    </row>
    <row r="76" spans="1:8" x14ac:dyDescent="0.2">
      <c r="A76" s="18"/>
      <c r="B76" s="18"/>
      <c r="C76" s="19" t="s">
        <v>11</v>
      </c>
      <c r="D76" s="18"/>
      <c r="E76" s="18" t="s">
        <v>12</v>
      </c>
      <c r="F76" s="20" t="s">
        <v>13</v>
      </c>
      <c r="G76" s="21">
        <v>0</v>
      </c>
      <c r="H76" s="17" t="s">
        <v>12</v>
      </c>
    </row>
    <row r="77" spans="1:8" x14ac:dyDescent="0.2">
      <c r="A77" s="18"/>
      <c r="B77" s="18"/>
      <c r="C77" s="22"/>
      <c r="D77" s="18"/>
      <c r="E77" s="18"/>
      <c r="F77" s="23"/>
      <c r="G77" s="23"/>
      <c r="H77" s="17" t="s">
        <v>12</v>
      </c>
    </row>
    <row r="78" spans="1:8" x14ac:dyDescent="0.2">
      <c r="A78" s="18"/>
      <c r="B78" s="18"/>
      <c r="C78" s="19" t="s">
        <v>109</v>
      </c>
      <c r="D78" s="18"/>
      <c r="E78" s="18"/>
      <c r="F78" s="23"/>
      <c r="G78" s="23"/>
      <c r="H78" s="17" t="s">
        <v>12</v>
      </c>
    </row>
    <row r="79" spans="1:8" x14ac:dyDescent="0.2">
      <c r="A79" s="25">
        <v>1</v>
      </c>
      <c r="B79" s="26"/>
      <c r="C79" s="26" t="s">
        <v>110</v>
      </c>
      <c r="D79" s="26"/>
      <c r="E79" s="30"/>
      <c r="F79" s="28">
        <v>544.87160830000005</v>
      </c>
      <c r="G79" s="29">
        <v>2.80942E-2</v>
      </c>
      <c r="H79" s="17">
        <v>5.57</v>
      </c>
    </row>
    <row r="80" spans="1:8" x14ac:dyDescent="0.2">
      <c r="A80" s="18"/>
      <c r="B80" s="18"/>
      <c r="C80" s="19" t="s">
        <v>11</v>
      </c>
      <c r="D80" s="18"/>
      <c r="E80" s="18" t="s">
        <v>12</v>
      </c>
      <c r="F80" s="24">
        <v>544.87160830000005</v>
      </c>
      <c r="G80" s="21">
        <v>2.80942E-2</v>
      </c>
      <c r="H80" s="17" t="s">
        <v>12</v>
      </c>
    </row>
    <row r="81" spans="1:16" x14ac:dyDescent="0.2">
      <c r="A81" s="18"/>
      <c r="B81" s="18"/>
      <c r="C81" s="22"/>
      <c r="D81" s="18"/>
      <c r="E81" s="18"/>
      <c r="F81" s="23"/>
      <c r="G81" s="23"/>
      <c r="H81" s="17" t="s">
        <v>12</v>
      </c>
    </row>
    <row r="82" spans="1:16" x14ac:dyDescent="0.2">
      <c r="A82" s="18"/>
      <c r="B82" s="18"/>
      <c r="C82" s="19" t="s">
        <v>111</v>
      </c>
      <c r="D82" s="18"/>
      <c r="E82" s="18"/>
      <c r="F82" s="24">
        <v>544.87160830000005</v>
      </c>
      <c r="G82" s="21">
        <v>2.80942E-2</v>
      </c>
      <c r="H82" s="17" t="s">
        <v>12</v>
      </c>
    </row>
    <row r="83" spans="1:16" x14ac:dyDescent="0.2">
      <c r="A83" s="18"/>
      <c r="B83" s="18"/>
      <c r="C83" s="23"/>
      <c r="D83" s="18"/>
      <c r="E83" s="18"/>
      <c r="F83" s="18"/>
      <c r="G83" s="18"/>
      <c r="H83" s="17" t="s">
        <v>12</v>
      </c>
    </row>
    <row r="84" spans="1:16" x14ac:dyDescent="0.2">
      <c r="A84" s="18"/>
      <c r="B84" s="18"/>
      <c r="C84" s="19" t="s">
        <v>112</v>
      </c>
      <c r="D84" s="18"/>
      <c r="E84" s="18"/>
      <c r="F84" s="18"/>
      <c r="G84" s="18"/>
      <c r="H84" s="17" t="s">
        <v>12</v>
      </c>
    </row>
    <row r="85" spans="1:16" x14ac:dyDescent="0.2">
      <c r="A85" s="18"/>
      <c r="B85" s="18"/>
      <c r="C85" s="19" t="s">
        <v>113</v>
      </c>
      <c r="D85" s="18"/>
      <c r="E85" s="18"/>
      <c r="F85" s="18"/>
      <c r="G85" s="18"/>
      <c r="H85" s="17" t="s">
        <v>12</v>
      </c>
    </row>
    <row r="86" spans="1:16" x14ac:dyDescent="0.2">
      <c r="A86" s="18"/>
      <c r="B86" s="18"/>
      <c r="C86" s="19" t="s">
        <v>11</v>
      </c>
      <c r="D86" s="18"/>
      <c r="E86" s="18" t="s">
        <v>12</v>
      </c>
      <c r="F86" s="20" t="s">
        <v>13</v>
      </c>
      <c r="G86" s="21">
        <v>0</v>
      </c>
      <c r="H86" s="17" t="s">
        <v>12</v>
      </c>
    </row>
    <row r="87" spans="1:16" x14ac:dyDescent="0.2">
      <c r="A87" s="15"/>
      <c r="B87" s="15"/>
      <c r="C87" s="66"/>
      <c r="D87" s="15"/>
      <c r="E87" s="15"/>
      <c r="F87" s="38"/>
      <c r="G87" s="38"/>
      <c r="H87" s="17" t="s">
        <v>12</v>
      </c>
    </row>
    <row r="88" spans="1:16" x14ac:dyDescent="0.2">
      <c r="A88" s="15"/>
      <c r="B88" s="15"/>
      <c r="C88" s="16" t="s">
        <v>617</v>
      </c>
      <c r="D88" s="15"/>
      <c r="E88" s="15"/>
      <c r="F88" s="38"/>
      <c r="G88" s="38"/>
      <c r="H88" s="17" t="s">
        <v>12</v>
      </c>
      <c r="J88" s="54"/>
      <c r="K88" s="54"/>
      <c r="L88" s="54"/>
      <c r="M88" s="54"/>
      <c r="N88" s="67"/>
      <c r="O88" s="67"/>
      <c r="P88" s="67"/>
    </row>
    <row r="89" spans="1:16" x14ac:dyDescent="0.2">
      <c r="A89" s="68">
        <v>1</v>
      </c>
      <c r="B89" s="69" t="s">
        <v>114</v>
      </c>
      <c r="C89" s="69" t="s">
        <v>115</v>
      </c>
      <c r="D89" s="69"/>
      <c r="E89" s="70">
        <v>543.85400000000004</v>
      </c>
      <c r="F89" s="71">
        <v>62.221558973</v>
      </c>
      <c r="G89" s="72">
        <v>3.2082199999999999E-3</v>
      </c>
      <c r="H89" s="17"/>
    </row>
    <row r="90" spans="1:16" x14ac:dyDescent="0.2">
      <c r="A90" s="15"/>
      <c r="B90" s="15"/>
      <c r="C90" s="16" t="s">
        <v>11</v>
      </c>
      <c r="D90" s="15"/>
      <c r="E90" s="15" t="s">
        <v>12</v>
      </c>
      <c r="F90" s="73">
        <f>SUM(F89)</f>
        <v>62.221558973</v>
      </c>
      <c r="G90" s="74">
        <f>SUM(G89)</f>
        <v>3.2082199999999999E-3</v>
      </c>
      <c r="H90" s="17" t="s">
        <v>12</v>
      </c>
    </row>
    <row r="91" spans="1:16" x14ac:dyDescent="0.2">
      <c r="A91" s="18"/>
      <c r="B91" s="18"/>
      <c r="C91" s="22"/>
      <c r="D91" s="18"/>
      <c r="E91" s="18"/>
      <c r="F91" s="23"/>
      <c r="G91" s="23"/>
      <c r="H91" s="17" t="s">
        <v>12</v>
      </c>
    </row>
    <row r="92" spans="1:16" x14ac:dyDescent="0.2">
      <c r="A92" s="18"/>
      <c r="B92" s="18"/>
      <c r="C92" s="19" t="s">
        <v>116</v>
      </c>
      <c r="D92" s="18"/>
      <c r="E92" s="18"/>
      <c r="F92" s="18"/>
      <c r="G92" s="18"/>
      <c r="H92" s="17" t="s">
        <v>12</v>
      </c>
    </row>
    <row r="93" spans="1:16" x14ac:dyDescent="0.2">
      <c r="A93" s="18"/>
      <c r="B93" s="18"/>
      <c r="C93" s="19" t="s">
        <v>117</v>
      </c>
      <c r="D93" s="18"/>
      <c r="E93" s="18"/>
      <c r="F93" s="18"/>
      <c r="G93" s="18"/>
      <c r="H93" s="17" t="s">
        <v>12</v>
      </c>
    </row>
    <row r="94" spans="1:16" x14ac:dyDescent="0.2">
      <c r="A94" s="18"/>
      <c r="B94" s="18"/>
      <c r="C94" s="19" t="s">
        <v>11</v>
      </c>
      <c r="D94" s="18"/>
      <c r="E94" s="18" t="s">
        <v>12</v>
      </c>
      <c r="F94" s="20" t="s">
        <v>13</v>
      </c>
      <c r="G94" s="21">
        <v>0</v>
      </c>
      <c r="H94" s="17" t="s">
        <v>12</v>
      </c>
    </row>
    <row r="95" spans="1:16" x14ac:dyDescent="0.2">
      <c r="A95" s="18"/>
      <c r="B95" s="18"/>
      <c r="C95" s="22"/>
      <c r="D95" s="18"/>
      <c r="E95" s="18"/>
      <c r="F95" s="23"/>
      <c r="G95" s="23"/>
      <c r="H95" s="17" t="s">
        <v>12</v>
      </c>
    </row>
    <row r="96" spans="1:16" x14ac:dyDescent="0.2">
      <c r="A96" s="18"/>
      <c r="B96" s="18"/>
      <c r="C96" s="19" t="s">
        <v>118</v>
      </c>
      <c r="D96" s="18"/>
      <c r="E96" s="18"/>
      <c r="F96" s="23"/>
      <c r="G96" s="23"/>
      <c r="H96" s="17" t="s">
        <v>12</v>
      </c>
    </row>
    <row r="97" spans="1:8" x14ac:dyDescent="0.2">
      <c r="A97" s="18"/>
      <c r="B97" s="18"/>
      <c r="C97" s="19" t="s">
        <v>11</v>
      </c>
      <c r="D97" s="18"/>
      <c r="E97" s="18" t="s">
        <v>12</v>
      </c>
      <c r="F97" s="20" t="s">
        <v>13</v>
      </c>
      <c r="G97" s="21">
        <v>0</v>
      </c>
      <c r="H97" s="17" t="s">
        <v>12</v>
      </c>
    </row>
    <row r="98" spans="1:8" x14ac:dyDescent="0.2">
      <c r="A98" s="18"/>
      <c r="B98" s="18"/>
      <c r="C98" s="22"/>
      <c r="D98" s="18"/>
      <c r="E98" s="18"/>
      <c r="F98" s="23"/>
      <c r="G98" s="23"/>
      <c r="H98" s="17" t="s">
        <v>12</v>
      </c>
    </row>
    <row r="99" spans="1:8" x14ac:dyDescent="0.2">
      <c r="A99" s="30"/>
      <c r="B99" s="26"/>
      <c r="C99" s="26" t="s">
        <v>119</v>
      </c>
      <c r="D99" s="26"/>
      <c r="E99" s="30"/>
      <c r="F99" s="28">
        <v>484.75452308000001</v>
      </c>
      <c r="G99" s="29">
        <v>2.4994499999999999E-2</v>
      </c>
      <c r="H99" s="17" t="s">
        <v>12</v>
      </c>
    </row>
    <row r="100" spans="1:8" x14ac:dyDescent="0.2">
      <c r="A100" s="22"/>
      <c r="B100" s="22"/>
      <c r="C100" s="19" t="s">
        <v>120</v>
      </c>
      <c r="D100" s="23"/>
      <c r="E100" s="23"/>
      <c r="F100" s="24">
        <v>19394.450290353001</v>
      </c>
      <c r="G100" s="31">
        <v>1.00000004</v>
      </c>
      <c r="H100" s="17" t="s">
        <v>12</v>
      </c>
    </row>
    <row r="101" spans="1:8" x14ac:dyDescent="0.2">
      <c r="A101" s="32"/>
      <c r="B101" s="32"/>
      <c r="C101" s="32"/>
      <c r="D101" s="33"/>
      <c r="E101" s="33"/>
      <c r="F101" s="33"/>
      <c r="G101" s="33"/>
    </row>
    <row r="102" spans="1:8" x14ac:dyDescent="0.2">
      <c r="A102" s="34"/>
      <c r="B102" s="141" t="s">
        <v>618</v>
      </c>
      <c r="C102" s="141"/>
      <c r="D102" s="141"/>
      <c r="E102" s="141"/>
      <c r="F102" s="141"/>
      <c r="G102" s="141"/>
      <c r="H102" s="141"/>
    </row>
    <row r="103" spans="1:8" x14ac:dyDescent="0.2">
      <c r="A103" s="34"/>
      <c r="B103" s="141" t="s">
        <v>619</v>
      </c>
      <c r="C103" s="141"/>
      <c r="D103" s="141"/>
      <c r="E103" s="141"/>
      <c r="F103" s="141"/>
      <c r="G103" s="141"/>
      <c r="H103" s="141"/>
    </row>
    <row r="104" spans="1:8" x14ac:dyDescent="0.2">
      <c r="A104" s="34"/>
      <c r="B104" s="141" t="s">
        <v>620</v>
      </c>
      <c r="C104" s="141"/>
      <c r="D104" s="141"/>
      <c r="E104" s="141"/>
      <c r="F104" s="141"/>
      <c r="G104" s="141"/>
      <c r="H104" s="141"/>
    </row>
    <row r="105" spans="1:8" x14ac:dyDescent="0.2">
      <c r="A105" s="34"/>
      <c r="B105" s="34"/>
      <c r="C105" s="34"/>
      <c r="D105" s="36"/>
      <c r="E105" s="36"/>
      <c r="F105" s="36"/>
      <c r="G105" s="36"/>
    </row>
    <row r="106" spans="1:8" x14ac:dyDescent="0.2">
      <c r="A106" s="34"/>
      <c r="B106" s="142" t="s">
        <v>121</v>
      </c>
      <c r="C106" s="143"/>
      <c r="D106" s="144"/>
      <c r="E106" s="37"/>
      <c r="F106" s="36"/>
      <c r="G106" s="36"/>
    </row>
    <row r="107" spans="1:8" ht="27" customHeight="1" x14ac:dyDescent="0.2">
      <c r="A107" s="34"/>
      <c r="B107" s="145" t="s">
        <v>122</v>
      </c>
      <c r="C107" s="146"/>
      <c r="D107" s="111" t="s">
        <v>637</v>
      </c>
      <c r="E107" s="37"/>
      <c r="F107" s="36"/>
      <c r="G107" s="36"/>
    </row>
    <row r="108" spans="1:8" x14ac:dyDescent="0.2">
      <c r="A108" s="34"/>
      <c r="B108" s="145" t="s">
        <v>124</v>
      </c>
      <c r="C108" s="146"/>
      <c r="D108" s="16" t="s">
        <v>123</v>
      </c>
      <c r="E108" s="37"/>
      <c r="F108" s="36"/>
      <c r="G108" s="36"/>
    </row>
    <row r="109" spans="1:8" x14ac:dyDescent="0.2">
      <c r="A109" s="34"/>
      <c r="B109" s="145" t="s">
        <v>125</v>
      </c>
      <c r="C109" s="146"/>
      <c r="D109" s="38" t="s">
        <v>12</v>
      </c>
      <c r="E109" s="37"/>
      <c r="F109" s="36"/>
      <c r="G109" s="36"/>
    </row>
    <row r="110" spans="1:8" x14ac:dyDescent="0.2">
      <c r="A110" s="39"/>
      <c r="B110" s="40" t="s">
        <v>12</v>
      </c>
      <c r="C110" s="40" t="s">
        <v>621</v>
      </c>
      <c r="D110" s="40" t="s">
        <v>126</v>
      </c>
      <c r="E110" s="39"/>
      <c r="F110" s="39"/>
      <c r="G110" s="39"/>
    </row>
    <row r="111" spans="1:8" x14ac:dyDescent="0.2">
      <c r="A111" s="41"/>
      <c r="B111" s="42" t="s">
        <v>127</v>
      </c>
      <c r="C111" s="43">
        <v>45930</v>
      </c>
      <c r="D111" s="43">
        <v>45961</v>
      </c>
      <c r="E111" s="41"/>
      <c r="F111" s="41"/>
      <c r="G111" s="41"/>
    </row>
    <row r="112" spans="1:8" x14ac:dyDescent="0.2">
      <c r="A112" s="41"/>
      <c r="B112" s="26" t="s">
        <v>128</v>
      </c>
      <c r="C112" s="44">
        <v>48.680999999999997</v>
      </c>
      <c r="D112" s="44">
        <v>49.014600000000002</v>
      </c>
      <c r="E112" s="41"/>
      <c r="F112" s="45"/>
      <c r="G112" s="46"/>
    </row>
    <row r="113" spans="1:19" ht="25.5" x14ac:dyDescent="0.2">
      <c r="A113" s="41"/>
      <c r="B113" s="26" t="s">
        <v>738</v>
      </c>
      <c r="C113" s="44">
        <v>13.2607</v>
      </c>
      <c r="D113" s="44">
        <v>13.1249</v>
      </c>
      <c r="E113" s="41"/>
      <c r="F113" s="45"/>
      <c r="G113" s="46"/>
    </row>
    <row r="114" spans="1:19" x14ac:dyDescent="0.2">
      <c r="A114" s="41"/>
      <c r="B114" s="26" t="s">
        <v>129</v>
      </c>
      <c r="C114" s="44">
        <v>44.9163</v>
      </c>
      <c r="D114" s="44">
        <v>45.201500000000003</v>
      </c>
      <c r="E114" s="41"/>
      <c r="F114" s="45"/>
      <c r="G114" s="46"/>
    </row>
    <row r="115" spans="1:19" ht="25.5" x14ac:dyDescent="0.2">
      <c r="A115" s="41"/>
      <c r="B115" s="26" t="s">
        <v>739</v>
      </c>
      <c r="C115" s="44">
        <v>13.172700000000001</v>
      </c>
      <c r="D115" s="44">
        <v>13.0307</v>
      </c>
      <c r="E115" s="41"/>
      <c r="F115" s="45"/>
      <c r="G115" s="46"/>
    </row>
    <row r="116" spans="1:19" x14ac:dyDescent="0.2">
      <c r="A116" s="41"/>
      <c r="B116" s="41"/>
      <c r="C116" s="41"/>
      <c r="D116" s="41"/>
      <c r="E116" s="41"/>
      <c r="F116" s="41"/>
      <c r="G116" s="41"/>
    </row>
    <row r="117" spans="1:19" x14ac:dyDescent="0.2">
      <c r="A117" s="41"/>
      <c r="B117" s="148" t="s">
        <v>737</v>
      </c>
      <c r="C117" s="149"/>
      <c r="D117" s="19" t="s">
        <v>12</v>
      </c>
      <c r="E117" s="41"/>
      <c r="F117" s="41"/>
      <c r="G117" s="41"/>
    </row>
    <row r="118" spans="1:19" x14ac:dyDescent="0.2">
      <c r="A118" s="41"/>
      <c r="B118" s="47" t="s">
        <v>127</v>
      </c>
      <c r="C118" s="48" t="s">
        <v>779</v>
      </c>
      <c r="D118" s="48" t="s">
        <v>780</v>
      </c>
      <c r="E118" s="41"/>
      <c r="F118" s="41"/>
      <c r="G118" s="41"/>
    </row>
    <row r="119" spans="1:19" ht="25.5" x14ac:dyDescent="0.2">
      <c r="A119" s="41"/>
      <c r="B119" s="26" t="s">
        <v>738</v>
      </c>
      <c r="C119" s="49">
        <v>0.22600000000000001</v>
      </c>
      <c r="D119" s="49" t="s">
        <v>781</v>
      </c>
      <c r="E119" s="41"/>
      <c r="F119" s="45"/>
      <c r="G119" s="46"/>
    </row>
    <row r="120" spans="1:19" ht="25.5" x14ac:dyDescent="0.2">
      <c r="A120" s="41"/>
      <c r="B120" s="26" t="s">
        <v>739</v>
      </c>
      <c r="C120" s="49">
        <v>0.22500000000000001</v>
      </c>
      <c r="D120" s="49">
        <v>0.22500000000000001</v>
      </c>
      <c r="E120" s="41"/>
      <c r="F120" s="45"/>
      <c r="G120" s="46"/>
    </row>
    <row r="121" spans="1:19" x14ac:dyDescent="0.2">
      <c r="A121" s="41"/>
      <c r="B121" s="50"/>
      <c r="C121" s="50"/>
      <c r="D121" s="50"/>
      <c r="E121" s="41"/>
      <c r="F121" s="41"/>
      <c r="G121" s="41"/>
    </row>
    <row r="122" spans="1:19" x14ac:dyDescent="0.2">
      <c r="A122" s="39"/>
      <c r="B122" s="145" t="s">
        <v>130</v>
      </c>
      <c r="C122" s="146"/>
      <c r="D122" s="16" t="s">
        <v>123</v>
      </c>
      <c r="E122" s="53"/>
      <c r="F122" s="39"/>
      <c r="G122" s="39"/>
    </row>
    <row r="123" spans="1:19" x14ac:dyDescent="0.2">
      <c r="A123" s="39"/>
      <c r="B123" s="145" t="s">
        <v>131</v>
      </c>
      <c r="C123" s="146"/>
      <c r="D123" s="16" t="s">
        <v>123</v>
      </c>
      <c r="E123" s="53"/>
      <c r="F123" s="39"/>
      <c r="G123" s="39"/>
    </row>
    <row r="124" spans="1:19" x14ac:dyDescent="0.2">
      <c r="A124" s="39"/>
      <c r="B124" s="145" t="s">
        <v>622</v>
      </c>
      <c r="C124" s="146"/>
      <c r="D124" s="16" t="s">
        <v>123</v>
      </c>
      <c r="E124" s="53"/>
      <c r="F124" s="39"/>
      <c r="G124" s="39"/>
    </row>
    <row r="125" spans="1:19" x14ac:dyDescent="0.2">
      <c r="A125" s="50"/>
      <c r="B125" s="50"/>
      <c r="C125" s="50"/>
      <c r="D125" s="50"/>
      <c r="E125" s="50"/>
      <c r="F125" s="50"/>
      <c r="G125" s="50"/>
      <c r="J125" s="14"/>
    </row>
    <row r="126" spans="1:19" s="55" customFormat="1" x14ac:dyDescent="0.2">
      <c r="B126" s="155" t="s">
        <v>623</v>
      </c>
      <c r="C126" s="156"/>
      <c r="D126" s="157"/>
      <c r="I126"/>
      <c r="J126" s="14"/>
      <c r="K126"/>
      <c r="L126" s="54"/>
      <c r="M126" s="54"/>
      <c r="N126" s="54"/>
      <c r="O126" s="56"/>
      <c r="R126"/>
      <c r="S126"/>
    </row>
    <row r="127" spans="1:19" s="55" customFormat="1" ht="51" x14ac:dyDescent="0.2">
      <c r="B127" s="154" t="s">
        <v>624</v>
      </c>
      <c r="C127" s="154"/>
      <c r="D127" s="57" t="s">
        <v>491</v>
      </c>
      <c r="I127"/>
      <c r="J127" s="14"/>
      <c r="K127"/>
      <c r="L127" s="54"/>
      <c r="M127" s="54"/>
      <c r="N127" s="54"/>
      <c r="O127" s="56"/>
      <c r="R127"/>
      <c r="S127"/>
    </row>
    <row r="128" spans="1:19" s="55" customFormat="1" x14ac:dyDescent="0.2">
      <c r="B128" s="152" t="s">
        <v>625</v>
      </c>
      <c r="C128" s="152"/>
      <c r="D128" s="58"/>
      <c r="I128"/>
      <c r="J128" s="14"/>
      <c r="K128"/>
      <c r="L128" s="54"/>
      <c r="M128" s="54"/>
      <c r="N128" s="54"/>
      <c r="O128" s="56"/>
      <c r="R128"/>
      <c r="S128"/>
    </row>
    <row r="129" spans="2:19" s="55" customFormat="1" x14ac:dyDescent="0.2">
      <c r="B129" s="152"/>
      <c r="C129" s="152"/>
      <c r="D129" s="59"/>
      <c r="I129"/>
      <c r="J129" s="14"/>
      <c r="K129"/>
      <c r="L129" s="54"/>
      <c r="M129" s="54"/>
      <c r="N129" s="54"/>
      <c r="O129" s="56"/>
      <c r="R129"/>
      <c r="S129"/>
    </row>
    <row r="130" spans="2:19" s="55" customFormat="1" x14ac:dyDescent="0.2">
      <c r="B130" s="152" t="s">
        <v>626</v>
      </c>
      <c r="C130" s="152"/>
      <c r="D130" s="60">
        <v>6.7408253802513887</v>
      </c>
      <c r="I130"/>
      <c r="J130" s="14"/>
      <c r="K130"/>
      <c r="L130" s="54"/>
      <c r="M130" s="54"/>
      <c r="N130" s="54"/>
      <c r="O130" s="56"/>
    </row>
    <row r="131" spans="2:19" s="55" customFormat="1" x14ac:dyDescent="0.2">
      <c r="B131" s="152"/>
      <c r="C131" s="152"/>
      <c r="D131" s="59"/>
      <c r="I131"/>
      <c r="J131" s="14"/>
      <c r="K131"/>
      <c r="L131" s="54"/>
      <c r="M131" s="54"/>
      <c r="N131" s="54"/>
      <c r="O131" s="56"/>
    </row>
    <row r="132" spans="2:19" s="55" customFormat="1" x14ac:dyDescent="0.2">
      <c r="B132" s="152" t="s">
        <v>627</v>
      </c>
      <c r="C132" s="152"/>
      <c r="D132" s="60">
        <v>2.8444048181482295</v>
      </c>
      <c r="I132"/>
      <c r="J132" s="14"/>
      <c r="K132"/>
      <c r="L132" s="54"/>
      <c r="M132" s="54"/>
      <c r="N132" s="54"/>
      <c r="O132" s="56"/>
    </row>
    <row r="133" spans="2:19" s="55" customFormat="1" x14ac:dyDescent="0.2">
      <c r="B133" s="152" t="s">
        <v>638</v>
      </c>
      <c r="C133" s="152"/>
      <c r="D133" s="60">
        <v>3.4340449391831367</v>
      </c>
      <c r="I133"/>
      <c r="J133" s="14"/>
      <c r="K133"/>
      <c r="L133" s="54"/>
      <c r="M133" s="54"/>
      <c r="N133" s="54"/>
      <c r="O133" s="56"/>
    </row>
    <row r="134" spans="2:19" s="55" customFormat="1" x14ac:dyDescent="0.2">
      <c r="B134" s="152"/>
      <c r="C134" s="152"/>
      <c r="D134" s="59"/>
      <c r="I134"/>
      <c r="J134" s="14"/>
      <c r="K134"/>
      <c r="L134" s="54"/>
      <c r="M134" s="54"/>
      <c r="N134" s="54"/>
      <c r="O134" s="56"/>
    </row>
    <row r="135" spans="2:19" s="55" customFormat="1" x14ac:dyDescent="0.2">
      <c r="B135" s="152" t="s">
        <v>629</v>
      </c>
      <c r="C135" s="152"/>
      <c r="D135" s="62" t="s">
        <v>740</v>
      </c>
      <c r="I135"/>
      <c r="J135" s="14"/>
      <c r="K135" s="54"/>
      <c r="L135" s="54"/>
      <c r="M135" s="54"/>
      <c r="N135" s="54"/>
      <c r="O135" s="56"/>
    </row>
    <row r="136" spans="2:19" s="55" customFormat="1" x14ac:dyDescent="0.2">
      <c r="B136" s="150" t="s">
        <v>630</v>
      </c>
      <c r="C136" s="153"/>
      <c r="D136" s="151"/>
      <c r="I136"/>
      <c r="J136" s="14"/>
      <c r="K136"/>
      <c r="L136" s="54"/>
      <c r="M136" s="54"/>
      <c r="N136" s="54"/>
      <c r="O136" s="56"/>
    </row>
    <row r="137" spans="2:19" x14ac:dyDescent="0.2">
      <c r="J137" s="14"/>
    </row>
    <row r="138" spans="2:19" ht="13.5" x14ac:dyDescent="0.2">
      <c r="B138" s="185" t="s">
        <v>741</v>
      </c>
      <c r="C138" s="185"/>
      <c r="D138" s="185"/>
      <c r="E138" s="185"/>
      <c r="F138" s="185"/>
      <c r="G138" s="185"/>
      <c r="H138" s="185"/>
    </row>
    <row r="139" spans="2:19" ht="13.5" x14ac:dyDescent="0.2">
      <c r="B139" s="135"/>
      <c r="C139" s="135"/>
      <c r="D139" s="135"/>
      <c r="E139" s="135"/>
      <c r="F139" s="135"/>
      <c r="G139" s="135"/>
      <c r="H139" s="135"/>
      <c r="J139" s="54"/>
      <c r="K139" s="54"/>
      <c r="L139" s="54"/>
      <c r="M139" s="54"/>
      <c r="N139" s="54"/>
      <c r="O139" s="54"/>
    </row>
    <row r="140" spans="2:19" ht="13.5" x14ac:dyDescent="0.25">
      <c r="B140" s="81" t="s">
        <v>639</v>
      </c>
      <c r="C140" s="81" t="s">
        <v>640</v>
      </c>
      <c r="D140" s="186" t="s">
        <v>641</v>
      </c>
      <c r="E140" s="187"/>
      <c r="F140" s="188"/>
      <c r="G140" s="189" t="s">
        <v>642</v>
      </c>
      <c r="H140" s="190"/>
      <c r="J140" s="54"/>
      <c r="K140" s="54"/>
      <c r="L140" s="54"/>
      <c r="M140" s="54"/>
      <c r="N140" s="54"/>
      <c r="O140" s="54"/>
    </row>
    <row r="141" spans="2:19" ht="27" x14ac:dyDescent="0.25">
      <c r="B141" s="80" t="s">
        <v>647</v>
      </c>
      <c r="C141" s="79" t="s">
        <v>680</v>
      </c>
      <c r="D141" s="182">
        <v>0</v>
      </c>
      <c r="E141" s="184"/>
      <c r="F141" s="183"/>
      <c r="G141" s="182">
        <v>0</v>
      </c>
      <c r="H141" s="183"/>
      <c r="J141" s="54"/>
      <c r="K141" s="54"/>
      <c r="L141" s="54"/>
      <c r="M141" s="54"/>
      <c r="N141" s="54"/>
      <c r="O141" s="54"/>
    </row>
    <row r="142" spans="2:19" ht="13.5" x14ac:dyDescent="0.25">
      <c r="B142" s="80" t="s">
        <v>643</v>
      </c>
      <c r="C142" s="79" t="s">
        <v>681</v>
      </c>
      <c r="D142" s="182">
        <v>0</v>
      </c>
      <c r="E142" s="184"/>
      <c r="F142" s="183"/>
      <c r="G142" s="182">
        <v>0</v>
      </c>
      <c r="H142" s="183"/>
      <c r="J142" s="54"/>
      <c r="K142" s="54"/>
      <c r="L142" s="54"/>
      <c r="M142" s="54"/>
      <c r="N142" s="54"/>
      <c r="O142" s="54"/>
    </row>
    <row r="143" spans="2:19" ht="27" x14ac:dyDescent="0.25">
      <c r="B143" s="80" t="s">
        <v>682</v>
      </c>
      <c r="C143" s="79" t="s">
        <v>683</v>
      </c>
      <c r="D143" s="182">
        <v>0</v>
      </c>
      <c r="E143" s="184"/>
      <c r="F143" s="183"/>
      <c r="G143" s="182">
        <v>0</v>
      </c>
      <c r="H143" s="183"/>
      <c r="J143" s="54"/>
      <c r="K143" s="54"/>
      <c r="L143" s="54"/>
      <c r="M143" s="54"/>
      <c r="N143" s="54"/>
      <c r="O143" s="54"/>
    </row>
    <row r="144" spans="2:19" ht="13.5" x14ac:dyDescent="0.25">
      <c r="B144" s="80" t="s">
        <v>645</v>
      </c>
      <c r="C144" s="79" t="s">
        <v>684</v>
      </c>
      <c r="D144" s="166">
        <v>0</v>
      </c>
      <c r="E144" s="166"/>
      <c r="F144" s="166"/>
      <c r="G144" s="166">
        <v>0</v>
      </c>
      <c r="H144" s="166"/>
      <c r="J144" s="54"/>
      <c r="K144" s="54"/>
      <c r="L144" s="54"/>
      <c r="M144" s="54"/>
      <c r="N144" s="54"/>
      <c r="O144" s="54"/>
    </row>
    <row r="145" spans="2:15" ht="13.5" x14ac:dyDescent="0.25">
      <c r="B145" s="130"/>
      <c r="C145" s="130"/>
      <c r="D145" s="192"/>
      <c r="E145" s="192"/>
      <c r="F145" s="192"/>
      <c r="G145" s="192"/>
      <c r="H145" s="192"/>
      <c r="J145" s="54"/>
      <c r="K145" s="54"/>
      <c r="L145" s="54"/>
      <c r="M145" s="54"/>
      <c r="N145" s="54"/>
      <c r="O145" s="54"/>
    </row>
    <row r="146" spans="2:15" ht="13.5" x14ac:dyDescent="0.25">
      <c r="B146" s="193" t="s">
        <v>649</v>
      </c>
      <c r="C146" s="193"/>
      <c r="D146" s="193"/>
      <c r="E146" s="193"/>
      <c r="F146" s="193"/>
      <c r="G146" s="193"/>
      <c r="H146" s="193"/>
      <c r="J146" s="54"/>
      <c r="K146" s="54"/>
      <c r="L146" s="54"/>
      <c r="M146" s="54"/>
      <c r="N146" s="54"/>
      <c r="O146" s="54"/>
    </row>
    <row r="147" spans="2:15" ht="13.5" x14ac:dyDescent="0.2">
      <c r="B147" s="164" t="s">
        <v>639</v>
      </c>
      <c r="C147" s="164" t="s">
        <v>640</v>
      </c>
      <c r="D147" s="164" t="s">
        <v>685</v>
      </c>
      <c r="E147" s="164"/>
      <c r="F147" s="164"/>
      <c r="G147" s="164"/>
      <c r="H147" s="165" t="s">
        <v>686</v>
      </c>
      <c r="I147" s="165" t="s">
        <v>687</v>
      </c>
      <c r="J147" s="165" t="s">
        <v>688</v>
      </c>
      <c r="K147" s="54"/>
      <c r="L147" s="54"/>
      <c r="M147" s="54"/>
      <c r="N147" s="54"/>
      <c r="O147" s="54"/>
    </row>
    <row r="148" spans="2:15" ht="121.5" x14ac:dyDescent="0.2">
      <c r="B148" s="164"/>
      <c r="C148" s="164"/>
      <c r="D148" s="76" t="s">
        <v>689</v>
      </c>
      <c r="E148" s="76" t="s">
        <v>690</v>
      </c>
      <c r="F148" s="76" t="s">
        <v>691</v>
      </c>
      <c r="G148" s="76" t="s">
        <v>692</v>
      </c>
      <c r="H148" s="165"/>
      <c r="I148" s="165"/>
      <c r="J148" s="165"/>
      <c r="K148" s="54"/>
      <c r="L148" s="54"/>
      <c r="M148" s="54"/>
      <c r="N148" s="54"/>
      <c r="O148" s="54"/>
    </row>
    <row r="149" spans="2:15" ht="27" x14ac:dyDescent="0.25">
      <c r="B149" s="80" t="s">
        <v>647</v>
      </c>
      <c r="C149" s="79" t="s">
        <v>680</v>
      </c>
      <c r="D149" s="82">
        <v>3000</v>
      </c>
      <c r="E149" s="82">
        <v>198.60410960000002</v>
      </c>
      <c r="F149" s="136">
        <v>72.152053199999997</v>
      </c>
      <c r="G149" s="129">
        <v>3270.7561627999999</v>
      </c>
      <c r="H149" s="2">
        <v>1452.6372699999999</v>
      </c>
      <c r="I149" s="2">
        <f>2499839/10^5</f>
        <v>24.998390000000001</v>
      </c>
      <c r="J149" s="2">
        <f>H149+I149</f>
        <v>1477.6356599999999</v>
      </c>
      <c r="K149" s="54"/>
      <c r="L149" s="54"/>
      <c r="M149" s="54"/>
      <c r="N149" s="54"/>
      <c r="O149" s="54"/>
    </row>
    <row r="150" spans="2:15" ht="13.5" x14ac:dyDescent="0.25">
      <c r="B150" s="80" t="s">
        <v>643</v>
      </c>
      <c r="C150" s="79" t="s">
        <v>681</v>
      </c>
      <c r="D150" s="82">
        <v>500</v>
      </c>
      <c r="E150" s="82">
        <v>33.283561599999999</v>
      </c>
      <c r="F150" s="136">
        <v>12.091777499999999</v>
      </c>
      <c r="G150" s="129">
        <f>D150+E150+F150</f>
        <v>545.37533910000002</v>
      </c>
      <c r="H150" s="2">
        <v>242.22076999999999</v>
      </c>
      <c r="I150" s="2">
        <f>416840/10^5</f>
        <v>4.1684000000000001</v>
      </c>
      <c r="J150" s="2">
        <f>H150+I150</f>
        <v>246.38916999999998</v>
      </c>
      <c r="K150" s="54"/>
      <c r="L150" s="54"/>
      <c r="M150" s="54"/>
      <c r="N150" s="54"/>
      <c r="O150" s="54"/>
    </row>
    <row r="151" spans="2:15" ht="27" x14ac:dyDescent="0.25">
      <c r="B151" s="80" t="s">
        <v>682</v>
      </c>
      <c r="C151" s="79" t="s">
        <v>693</v>
      </c>
      <c r="D151" s="82">
        <v>2000</v>
      </c>
      <c r="E151" s="82">
        <v>39.762295099999996</v>
      </c>
      <c r="F151" s="136">
        <v>64.029485721917808</v>
      </c>
      <c r="G151" s="129">
        <v>2103.7917808219199</v>
      </c>
      <c r="H151" s="2">
        <v>933.64715000000001</v>
      </c>
      <c r="I151" s="2">
        <f>1606686/10^5</f>
        <v>16.066859999999998</v>
      </c>
      <c r="J151" s="2">
        <f>H151+I151</f>
        <v>949.71401000000003</v>
      </c>
      <c r="K151" s="54"/>
      <c r="L151" s="54"/>
      <c r="M151" s="54"/>
      <c r="N151" s="54"/>
      <c r="O151" s="54"/>
    </row>
    <row r="152" spans="2:15" ht="13.5" x14ac:dyDescent="0.25">
      <c r="B152" s="80" t="s">
        <v>645</v>
      </c>
      <c r="C152" s="79" t="s">
        <v>684</v>
      </c>
      <c r="D152" s="82">
        <v>1882.78</v>
      </c>
      <c r="E152" s="82">
        <v>137.066384</v>
      </c>
      <c r="F152" s="136">
        <v>34.266601500000007</v>
      </c>
      <c r="G152" s="129">
        <v>2054.1129854999999</v>
      </c>
      <c r="H152" s="2">
        <v>916.65184999999997</v>
      </c>
      <c r="I152" s="2">
        <f>1577458/10^5</f>
        <v>15.77458</v>
      </c>
      <c r="J152" s="2">
        <f>H152+I152</f>
        <v>932.42642999999998</v>
      </c>
      <c r="K152" s="54"/>
      <c r="L152" s="54"/>
      <c r="M152" s="54"/>
      <c r="N152" s="54"/>
      <c r="O152" s="54"/>
    </row>
    <row r="153" spans="2:15" ht="13.5" x14ac:dyDescent="0.25">
      <c r="B153" s="130"/>
      <c r="C153" s="131"/>
      <c r="D153" s="137"/>
      <c r="E153" s="137"/>
      <c r="F153" s="5"/>
      <c r="G153" s="133"/>
      <c r="H153" s="3"/>
      <c r="J153" s="14"/>
      <c r="K153" s="54"/>
      <c r="L153" s="54"/>
      <c r="M153" s="54"/>
      <c r="N153" s="54"/>
      <c r="O153" s="54"/>
    </row>
    <row r="154" spans="2:15" ht="39" customHeight="1" x14ac:dyDescent="0.2">
      <c r="B154" s="191" t="s">
        <v>694</v>
      </c>
      <c r="C154" s="191"/>
      <c r="D154" s="191"/>
      <c r="E154" s="191"/>
      <c r="F154" s="191"/>
      <c r="G154" s="191"/>
      <c r="H154" s="191"/>
      <c r="I154" s="191"/>
      <c r="J154" s="14"/>
      <c r="K154" s="54"/>
      <c r="L154" s="54"/>
      <c r="M154" s="54"/>
      <c r="N154" s="54"/>
      <c r="O154" s="54"/>
    </row>
    <row r="155" spans="2:15" x14ac:dyDescent="0.2">
      <c r="B155" s="54"/>
      <c r="C155" s="54"/>
      <c r="D155" s="54"/>
      <c r="E155" s="54"/>
      <c r="F155" s="54"/>
      <c r="G155" s="54"/>
      <c r="H155" s="54"/>
      <c r="J155" s="14"/>
      <c r="K155" s="54"/>
      <c r="L155" s="54"/>
      <c r="M155" s="54"/>
      <c r="N155" s="54"/>
      <c r="O155" s="54"/>
    </row>
    <row r="156" spans="2:15" ht="13.5" x14ac:dyDescent="0.25">
      <c r="B156" s="85" t="s">
        <v>669</v>
      </c>
      <c r="C156" s="54"/>
      <c r="D156" s="54"/>
      <c r="E156" s="54"/>
      <c r="F156" s="54"/>
      <c r="G156" s="54"/>
      <c r="H156" s="54"/>
      <c r="J156" s="14"/>
      <c r="K156" s="54"/>
      <c r="L156" s="54"/>
      <c r="M156" s="54"/>
      <c r="N156" s="54"/>
      <c r="O156" s="54"/>
    </row>
    <row r="157" spans="2:15" x14ac:dyDescent="0.2">
      <c r="B157" s="54"/>
      <c r="C157" s="54"/>
      <c r="D157" s="54"/>
      <c r="E157" s="54"/>
      <c r="F157" s="54"/>
      <c r="G157" s="54"/>
      <c r="H157" s="54"/>
      <c r="I157" s="54"/>
      <c r="J157" s="14"/>
      <c r="K157" s="54"/>
      <c r="L157" s="54"/>
      <c r="M157" s="54"/>
      <c r="N157" s="54"/>
      <c r="O157" s="54"/>
    </row>
    <row r="158" spans="2:15" x14ac:dyDescent="0.2">
      <c r="B158" s="86" t="s">
        <v>670</v>
      </c>
      <c r="C158" s="54"/>
      <c r="D158" s="54"/>
      <c r="E158" s="54"/>
      <c r="F158" s="54"/>
      <c r="G158" s="54"/>
      <c r="H158" s="54"/>
      <c r="I158" s="54"/>
      <c r="J158" s="14"/>
      <c r="K158" s="54"/>
      <c r="L158" s="54"/>
      <c r="M158" s="54"/>
      <c r="N158" s="54"/>
      <c r="O158" s="54"/>
    </row>
    <row r="159" spans="2:15" x14ac:dyDescent="0.2">
      <c r="B159" s="54"/>
      <c r="C159" s="54"/>
      <c r="D159" s="54"/>
      <c r="E159" s="54"/>
      <c r="F159" s="54"/>
      <c r="G159" s="54"/>
      <c r="H159" s="54"/>
      <c r="I159" s="54"/>
      <c r="J159" s="14"/>
      <c r="K159" s="54"/>
      <c r="L159" s="54"/>
      <c r="M159" s="54"/>
      <c r="N159" s="54"/>
      <c r="O159" s="54"/>
    </row>
    <row r="160" spans="2:15" x14ac:dyDescent="0.2">
      <c r="B160" s="86" t="s">
        <v>671</v>
      </c>
      <c r="C160" s="54"/>
      <c r="D160" s="54"/>
      <c r="E160" s="54"/>
      <c r="F160" s="54"/>
      <c r="G160" s="54"/>
      <c r="H160" s="54"/>
      <c r="I160" s="54"/>
      <c r="J160" s="14"/>
      <c r="K160" s="54"/>
      <c r="L160" s="54"/>
      <c r="M160" s="54"/>
      <c r="N160" s="54"/>
      <c r="O160" s="54"/>
    </row>
    <row r="161" spans="2:15" x14ac:dyDescent="0.2">
      <c r="I161" s="54"/>
      <c r="J161" s="14"/>
      <c r="K161" s="54"/>
      <c r="L161" s="54"/>
      <c r="M161" s="54"/>
      <c r="N161" s="54"/>
      <c r="O161" s="54"/>
    </row>
    <row r="162" spans="2:15" x14ac:dyDescent="0.2">
      <c r="B162" s="86" t="s">
        <v>672</v>
      </c>
      <c r="J162" s="14"/>
      <c r="K162" s="54"/>
      <c r="L162" s="54"/>
      <c r="M162" s="54"/>
      <c r="N162" s="54"/>
      <c r="O162" s="54"/>
    </row>
    <row r="163" spans="2:15" x14ac:dyDescent="0.2">
      <c r="I163" s="54"/>
      <c r="J163" s="14"/>
      <c r="K163" s="54"/>
      <c r="L163" s="54"/>
      <c r="M163" s="54"/>
      <c r="N163" s="54"/>
      <c r="O163" s="54"/>
    </row>
    <row r="164" spans="2:15" x14ac:dyDescent="0.2">
      <c r="B164" s="64" t="s">
        <v>631</v>
      </c>
    </row>
    <row r="166" spans="2:15" ht="153.75" customHeight="1" x14ac:dyDescent="0.2"/>
    <row r="169" spans="2:15" x14ac:dyDescent="0.2">
      <c r="B169" s="64" t="s">
        <v>632</v>
      </c>
      <c r="C169" s="65"/>
      <c r="D169" s="64"/>
    </row>
    <row r="170" spans="2:15" x14ac:dyDescent="0.2">
      <c r="B170" s="64" t="s">
        <v>695</v>
      </c>
      <c r="D170" s="64"/>
    </row>
    <row r="171" spans="2:15" ht="165" customHeight="1" x14ac:dyDescent="0.2"/>
    <row r="173" spans="2:15" x14ac:dyDescent="0.2">
      <c r="J173" s="14"/>
    </row>
    <row r="177" customFormat="1" ht="13.9" customHeight="1" x14ac:dyDescent="0.2"/>
    <row r="178" customFormat="1" ht="13.9" customHeight="1" x14ac:dyDescent="0.2"/>
    <row r="179" customFormat="1" ht="13.9" customHeight="1" x14ac:dyDescent="0.2"/>
    <row r="180" customFormat="1" ht="13.9" customHeight="1" x14ac:dyDescent="0.2"/>
  </sheetData>
  <mergeCells count="46">
    <mergeCell ref="B117:C117"/>
    <mergeCell ref="J147:J148"/>
    <mergeCell ref="B154:I154"/>
    <mergeCell ref="B147:B148"/>
    <mergeCell ref="C147:C148"/>
    <mergeCell ref="D147:G147"/>
    <mergeCell ref="H147:H148"/>
    <mergeCell ref="I147:I148"/>
    <mergeCell ref="D144:F144"/>
    <mergeCell ref="G144:H144"/>
    <mergeCell ref="D145:F145"/>
    <mergeCell ref="G145:H145"/>
    <mergeCell ref="B146:H146"/>
    <mergeCell ref="D141:F141"/>
    <mergeCell ref="G141:H141"/>
    <mergeCell ref="D142:F142"/>
    <mergeCell ref="G142:H142"/>
    <mergeCell ref="D143:F143"/>
    <mergeCell ref="G143:H143"/>
    <mergeCell ref="B134:C134"/>
    <mergeCell ref="B135:C135"/>
    <mergeCell ref="B136:D136"/>
    <mergeCell ref="B138:H138"/>
    <mergeCell ref="D140:F140"/>
    <mergeCell ref="G140:H140"/>
    <mergeCell ref="B129:C129"/>
    <mergeCell ref="B130:C130"/>
    <mergeCell ref="B131:C131"/>
    <mergeCell ref="B132:C132"/>
    <mergeCell ref="B133:C133"/>
    <mergeCell ref="A1:H1"/>
    <mergeCell ref="A2:H2"/>
    <mergeCell ref="A3:H3"/>
    <mergeCell ref="B102:H102"/>
    <mergeCell ref="B103:H103"/>
    <mergeCell ref="B104:H104"/>
    <mergeCell ref="B106:D106"/>
    <mergeCell ref="B107:C107"/>
    <mergeCell ref="B108:C108"/>
    <mergeCell ref="B109:C109"/>
    <mergeCell ref="B127:C127"/>
    <mergeCell ref="B128:C128"/>
    <mergeCell ref="B122:C122"/>
    <mergeCell ref="B123:C123"/>
    <mergeCell ref="B124:C124"/>
    <mergeCell ref="B126:D126"/>
  </mergeCells>
  <hyperlinks>
    <hyperlink ref="I1" location="Index!B2" display="Index" xr:uid="{B25B795F-A663-41BE-AB34-6015612804D2}"/>
    <hyperlink ref="B158" r:id="rId1" xr:uid="{F43A5F9E-948C-4FF0-A7B1-77FC56450ACB}"/>
    <hyperlink ref="B160" r:id="rId2" xr:uid="{CE48E1A9-DDEB-42DD-A738-E0345D9068D5}"/>
    <hyperlink ref="B162" r:id="rId3" xr:uid="{C6E683F2-9DF8-4E49-9F2F-CDF5C9AA2632}"/>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C5B14-45B7-41FC-9EF5-587D8F2B8058}">
  <sheetPr>
    <outlinePr summaryBelow="0" summaryRight="0"/>
  </sheetPr>
  <dimension ref="A1:Q216"/>
  <sheetViews>
    <sheetView showGridLines="0" workbookViewId="0">
      <selection activeCell="C12" sqref="C12"/>
    </sheetView>
  </sheetViews>
  <sheetFormatPr defaultRowHeight="12.75" x14ac:dyDescent="0.2"/>
  <cols>
    <col min="1" max="1" width="5.85546875" bestFit="1" customWidth="1"/>
    <col min="2" max="2" width="19.28515625" bestFit="1" customWidth="1"/>
    <col min="3" max="3" width="50.85546875" customWidth="1"/>
    <col min="4" max="4" width="12.140625" customWidth="1"/>
    <col min="5" max="5" width="9.42578125" bestFit="1" customWidth="1"/>
    <col min="6" max="6" width="10.140625" bestFit="1" customWidth="1"/>
    <col min="7" max="7" width="14" bestFit="1" customWidth="1"/>
  </cols>
  <sheetData>
    <row r="1" spans="1:9" ht="15" x14ac:dyDescent="0.2">
      <c r="A1" s="147" t="s">
        <v>0</v>
      </c>
      <c r="B1" s="147"/>
      <c r="C1" s="147"/>
      <c r="D1" s="147"/>
      <c r="E1" s="147"/>
      <c r="F1" s="147"/>
      <c r="G1" s="147"/>
      <c r="H1" s="147"/>
      <c r="I1" s="1" t="s">
        <v>616</v>
      </c>
    </row>
    <row r="2" spans="1:9" ht="15" x14ac:dyDescent="0.2">
      <c r="A2" s="147" t="s">
        <v>508</v>
      </c>
      <c r="B2" s="147"/>
      <c r="C2" s="147"/>
      <c r="D2" s="147"/>
      <c r="E2" s="147"/>
      <c r="F2" s="147"/>
      <c r="G2" s="147"/>
      <c r="H2" s="147"/>
    </row>
    <row r="3" spans="1:9" ht="15" x14ac:dyDescent="0.2">
      <c r="A3" s="147" t="s">
        <v>778</v>
      </c>
      <c r="B3" s="147"/>
      <c r="C3" s="147"/>
      <c r="D3" s="147"/>
      <c r="E3" s="147"/>
      <c r="F3" s="147"/>
      <c r="G3" s="147"/>
      <c r="H3" s="147"/>
    </row>
    <row r="4" spans="1:9" s="14" customFormat="1" ht="30" x14ac:dyDescent="0.2">
      <c r="A4" s="12" t="s">
        <v>2</v>
      </c>
      <c r="B4" s="12" t="s">
        <v>3</v>
      </c>
      <c r="C4" s="12" t="s">
        <v>4</v>
      </c>
      <c r="D4" s="12" t="s">
        <v>5</v>
      </c>
      <c r="E4" s="12" t="s">
        <v>6</v>
      </c>
      <c r="F4" s="12" t="s">
        <v>7</v>
      </c>
      <c r="G4" s="12" t="s">
        <v>8</v>
      </c>
      <c r="H4" s="13" t="s">
        <v>615</v>
      </c>
    </row>
    <row r="5" spans="1:9" x14ac:dyDescent="0.2">
      <c r="A5" s="15"/>
      <c r="B5" s="15"/>
      <c r="C5" s="16" t="s">
        <v>9</v>
      </c>
      <c r="D5" s="15"/>
      <c r="E5" s="15"/>
      <c r="F5" s="15"/>
      <c r="G5" s="15"/>
      <c r="H5" s="17" t="s">
        <v>12</v>
      </c>
    </row>
    <row r="6" spans="1:9" x14ac:dyDescent="0.2">
      <c r="A6" s="15"/>
      <c r="B6" s="15"/>
      <c r="C6" s="16" t="s">
        <v>10</v>
      </c>
      <c r="D6" s="15"/>
      <c r="E6" s="15"/>
      <c r="F6" s="15"/>
      <c r="G6" s="15"/>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x14ac:dyDescent="0.2">
      <c r="A28" s="25">
        <v>1</v>
      </c>
      <c r="B28" s="26" t="s">
        <v>278</v>
      </c>
      <c r="C28" s="26" t="s">
        <v>279</v>
      </c>
      <c r="D28" s="26" t="s">
        <v>28</v>
      </c>
      <c r="E28" s="27">
        <v>8000</v>
      </c>
      <c r="F28" s="28">
        <v>8048.6319999999996</v>
      </c>
      <c r="G28" s="29">
        <v>3.598606E-2</v>
      </c>
      <c r="H28" s="17">
        <v>6.4349999999999996</v>
      </c>
    </row>
    <row r="29" spans="1:8" ht="25.5" x14ac:dyDescent="0.2">
      <c r="A29" s="25">
        <v>2</v>
      </c>
      <c r="B29" s="26" t="s">
        <v>509</v>
      </c>
      <c r="C29" s="26" t="s">
        <v>510</v>
      </c>
      <c r="D29" s="26" t="s">
        <v>23</v>
      </c>
      <c r="E29" s="27">
        <v>7500</v>
      </c>
      <c r="F29" s="28">
        <v>7543.23</v>
      </c>
      <c r="G29" s="29">
        <v>3.3726369999999999E-2</v>
      </c>
      <c r="H29" s="17">
        <v>6.64</v>
      </c>
    </row>
    <row r="30" spans="1:8" x14ac:dyDescent="0.2">
      <c r="A30" s="25">
        <v>3</v>
      </c>
      <c r="B30" s="26" t="s">
        <v>511</v>
      </c>
      <c r="C30" s="26" t="s">
        <v>512</v>
      </c>
      <c r="D30" s="26" t="s">
        <v>28</v>
      </c>
      <c r="E30" s="27">
        <v>5000</v>
      </c>
      <c r="F30" s="28">
        <v>5026.05</v>
      </c>
      <c r="G30" s="29">
        <v>2.247186E-2</v>
      </c>
      <c r="H30" s="17">
        <v>6.3949999999999996</v>
      </c>
    </row>
    <row r="31" spans="1:8" x14ac:dyDescent="0.2">
      <c r="A31" s="25">
        <v>4</v>
      </c>
      <c r="B31" s="26" t="s">
        <v>301</v>
      </c>
      <c r="C31" s="26" t="s">
        <v>764</v>
      </c>
      <c r="D31" s="26" t="s">
        <v>23</v>
      </c>
      <c r="E31" s="27">
        <v>4500</v>
      </c>
      <c r="F31" s="28">
        <v>4507.7489999999998</v>
      </c>
      <c r="G31" s="29">
        <v>2.0154499999999999E-2</v>
      </c>
      <c r="H31" s="17">
        <v>6.7850000000000001</v>
      </c>
    </row>
    <row r="32" spans="1:8" x14ac:dyDescent="0.2">
      <c r="A32" s="25">
        <v>5</v>
      </c>
      <c r="B32" s="26" t="s">
        <v>275</v>
      </c>
      <c r="C32" s="26" t="s">
        <v>276</v>
      </c>
      <c r="D32" s="26" t="s">
        <v>277</v>
      </c>
      <c r="E32" s="27">
        <v>3000</v>
      </c>
      <c r="F32" s="28">
        <v>3023.2739999999999</v>
      </c>
      <c r="G32" s="29">
        <v>1.351729E-2</v>
      </c>
      <c r="H32" s="17">
        <v>7.4349999999999996</v>
      </c>
    </row>
    <row r="33" spans="1:8" x14ac:dyDescent="0.2">
      <c r="A33" s="25">
        <v>6</v>
      </c>
      <c r="B33" s="26" t="s">
        <v>513</v>
      </c>
      <c r="C33" s="26" t="s">
        <v>514</v>
      </c>
      <c r="D33" s="26" t="s">
        <v>277</v>
      </c>
      <c r="E33" s="27">
        <v>2500</v>
      </c>
      <c r="F33" s="28">
        <v>2537.75</v>
      </c>
      <c r="G33" s="29">
        <v>1.1346480000000001E-2</v>
      </c>
      <c r="H33" s="17">
        <v>7.835</v>
      </c>
    </row>
    <row r="34" spans="1:8" ht="25.5" x14ac:dyDescent="0.2">
      <c r="A34" s="25">
        <v>7</v>
      </c>
      <c r="B34" s="26" t="s">
        <v>153</v>
      </c>
      <c r="C34" s="26" t="s">
        <v>154</v>
      </c>
      <c r="D34" s="26" t="s">
        <v>28</v>
      </c>
      <c r="E34" s="27">
        <v>2500</v>
      </c>
      <c r="F34" s="28">
        <v>2535.2874999999999</v>
      </c>
      <c r="G34" s="29">
        <v>1.133547E-2</v>
      </c>
      <c r="H34" s="17">
        <v>6.64</v>
      </c>
    </row>
    <row r="35" spans="1:8" x14ac:dyDescent="0.2">
      <c r="A35" s="25">
        <v>8</v>
      </c>
      <c r="B35" s="26" t="s">
        <v>515</v>
      </c>
      <c r="C35" s="26" t="s">
        <v>777</v>
      </c>
      <c r="D35" s="26" t="s">
        <v>23</v>
      </c>
      <c r="E35" s="27">
        <v>250</v>
      </c>
      <c r="F35" s="28">
        <v>2525.4850000000001</v>
      </c>
      <c r="G35" s="29">
        <v>1.129164E-2</v>
      </c>
      <c r="H35" s="17">
        <v>6.57</v>
      </c>
    </row>
    <row r="36" spans="1:8" x14ac:dyDescent="0.2">
      <c r="A36" s="25">
        <v>9</v>
      </c>
      <c r="B36" s="26" t="s">
        <v>516</v>
      </c>
      <c r="C36" s="26" t="s">
        <v>517</v>
      </c>
      <c r="D36" s="26" t="s">
        <v>23</v>
      </c>
      <c r="E36" s="27">
        <v>250</v>
      </c>
      <c r="F36" s="28">
        <v>2518.8200000000002</v>
      </c>
      <c r="G36" s="29">
        <v>1.126184E-2</v>
      </c>
      <c r="H36" s="17">
        <v>7.1849999999999996</v>
      </c>
    </row>
    <row r="37" spans="1:8" ht="25.5" x14ac:dyDescent="0.2">
      <c r="A37" s="25">
        <v>10</v>
      </c>
      <c r="B37" s="26" t="s">
        <v>518</v>
      </c>
      <c r="C37" s="26" t="s">
        <v>519</v>
      </c>
      <c r="D37" s="26" t="s">
        <v>23</v>
      </c>
      <c r="E37" s="27">
        <v>2500</v>
      </c>
      <c r="F37" s="28">
        <v>2518.3975</v>
      </c>
      <c r="G37" s="29">
        <v>1.1259949999999999E-2</v>
      </c>
      <c r="H37" s="17">
        <v>6.62</v>
      </c>
    </row>
    <row r="38" spans="1:8" ht="25.5" x14ac:dyDescent="0.2">
      <c r="A38" s="25">
        <v>11</v>
      </c>
      <c r="B38" s="26" t="s">
        <v>520</v>
      </c>
      <c r="C38" s="26" t="s">
        <v>521</v>
      </c>
      <c r="D38" s="26" t="s">
        <v>28</v>
      </c>
      <c r="E38" s="27">
        <v>2500</v>
      </c>
      <c r="F38" s="28">
        <v>2515.2525000000001</v>
      </c>
      <c r="G38" s="29">
        <v>1.124589E-2</v>
      </c>
      <c r="H38" s="17">
        <v>6.64</v>
      </c>
    </row>
    <row r="39" spans="1:8" ht="25.5" x14ac:dyDescent="0.2">
      <c r="A39" s="25">
        <v>12</v>
      </c>
      <c r="B39" s="26" t="s">
        <v>522</v>
      </c>
      <c r="C39" s="26" t="s">
        <v>523</v>
      </c>
      <c r="D39" s="26" t="s">
        <v>23</v>
      </c>
      <c r="E39" s="27">
        <v>2500</v>
      </c>
      <c r="F39" s="28">
        <v>2514.7750000000001</v>
      </c>
      <c r="G39" s="29">
        <v>1.124376E-2</v>
      </c>
      <c r="H39" s="17">
        <v>6.62</v>
      </c>
    </row>
    <row r="40" spans="1:8" x14ac:dyDescent="0.2">
      <c r="A40" s="25">
        <v>13</v>
      </c>
      <c r="B40" s="26" t="s">
        <v>524</v>
      </c>
      <c r="C40" s="26" t="s">
        <v>525</v>
      </c>
      <c r="D40" s="26" t="s">
        <v>23</v>
      </c>
      <c r="E40" s="27">
        <v>250</v>
      </c>
      <c r="F40" s="28">
        <v>2511.3225000000002</v>
      </c>
      <c r="G40" s="29">
        <v>1.122832E-2</v>
      </c>
      <c r="H40" s="17">
        <v>6.52</v>
      </c>
    </row>
    <row r="41" spans="1:8" ht="25.5" x14ac:dyDescent="0.2">
      <c r="A41" s="25">
        <v>14</v>
      </c>
      <c r="B41" s="26" t="s">
        <v>297</v>
      </c>
      <c r="C41" s="26" t="s">
        <v>298</v>
      </c>
      <c r="D41" s="26" t="s">
        <v>28</v>
      </c>
      <c r="E41" s="27">
        <v>2000</v>
      </c>
      <c r="F41" s="28">
        <v>2036.5419999999999</v>
      </c>
      <c r="G41" s="29">
        <v>9.1055400000000005E-3</v>
      </c>
      <c r="H41" s="17">
        <v>6.64</v>
      </c>
    </row>
    <row r="42" spans="1:8" ht="25.5" x14ac:dyDescent="0.2">
      <c r="A42" s="25">
        <v>15</v>
      </c>
      <c r="B42" s="26" t="s">
        <v>302</v>
      </c>
      <c r="C42" s="26" t="s">
        <v>303</v>
      </c>
      <c r="D42" s="26" t="s">
        <v>282</v>
      </c>
      <c r="E42" s="27">
        <v>200</v>
      </c>
      <c r="F42" s="28">
        <v>2000.944</v>
      </c>
      <c r="G42" s="29">
        <v>8.9463800000000003E-3</v>
      </c>
      <c r="H42" s="17">
        <v>7.0250000000000004</v>
      </c>
    </row>
    <row r="43" spans="1:8" x14ac:dyDescent="0.2">
      <c r="A43" s="25">
        <v>16</v>
      </c>
      <c r="B43" s="26" t="s">
        <v>272</v>
      </c>
      <c r="C43" s="26" t="s">
        <v>273</v>
      </c>
      <c r="D43" s="26" t="s">
        <v>274</v>
      </c>
      <c r="E43" s="27">
        <v>1600</v>
      </c>
      <c r="F43" s="28">
        <v>1614.0272</v>
      </c>
      <c r="G43" s="29">
        <v>7.2164400000000002E-3</v>
      </c>
      <c r="H43" s="17">
        <v>6.8</v>
      </c>
    </row>
    <row r="44" spans="1:8" x14ac:dyDescent="0.2">
      <c r="A44" s="25">
        <v>17</v>
      </c>
      <c r="B44" s="26" t="s">
        <v>305</v>
      </c>
      <c r="C44" s="26" t="s">
        <v>306</v>
      </c>
      <c r="D44" s="26" t="s">
        <v>282</v>
      </c>
      <c r="E44" s="27">
        <v>1500</v>
      </c>
      <c r="F44" s="28">
        <v>1523.4285</v>
      </c>
      <c r="G44" s="29">
        <v>6.8113699999999998E-3</v>
      </c>
      <c r="H44" s="17">
        <v>7.835</v>
      </c>
    </row>
    <row r="45" spans="1:8" x14ac:dyDescent="0.2">
      <c r="A45" s="25">
        <v>18</v>
      </c>
      <c r="B45" s="26" t="s">
        <v>526</v>
      </c>
      <c r="C45" s="26" t="s">
        <v>527</v>
      </c>
      <c r="D45" s="26" t="s">
        <v>23</v>
      </c>
      <c r="E45" s="27">
        <v>150</v>
      </c>
      <c r="F45" s="28">
        <v>1507.4085</v>
      </c>
      <c r="G45" s="29">
        <v>6.7397400000000001E-3</v>
      </c>
      <c r="H45" s="17">
        <v>6.9349999999999996</v>
      </c>
    </row>
    <row r="46" spans="1:8" x14ac:dyDescent="0.2">
      <c r="A46" s="25">
        <v>19</v>
      </c>
      <c r="B46" s="26" t="s">
        <v>304</v>
      </c>
      <c r="C46" s="26" t="s">
        <v>765</v>
      </c>
      <c r="D46" s="26" t="s">
        <v>28</v>
      </c>
      <c r="E46" s="27">
        <v>1500</v>
      </c>
      <c r="F46" s="28">
        <v>1499.9265</v>
      </c>
      <c r="G46" s="29">
        <v>6.7062900000000002E-3</v>
      </c>
      <c r="H46" s="17">
        <v>6.57</v>
      </c>
    </row>
    <row r="47" spans="1:8" ht="25.5" x14ac:dyDescent="0.2">
      <c r="A47" s="25">
        <v>20</v>
      </c>
      <c r="B47" s="26" t="s">
        <v>528</v>
      </c>
      <c r="C47" s="26" t="s">
        <v>529</v>
      </c>
      <c r="D47" s="26" t="s">
        <v>282</v>
      </c>
      <c r="E47" s="27">
        <v>1300</v>
      </c>
      <c r="F47" s="28">
        <v>1301.4169999999999</v>
      </c>
      <c r="G47" s="29">
        <v>5.8187400000000002E-3</v>
      </c>
      <c r="H47" s="17">
        <v>7.26</v>
      </c>
    </row>
    <row r="48" spans="1:8" ht="25.5" x14ac:dyDescent="0.2">
      <c r="A48" s="25">
        <v>21</v>
      </c>
      <c r="B48" s="26" t="s">
        <v>288</v>
      </c>
      <c r="C48" s="26" t="s">
        <v>289</v>
      </c>
      <c r="D48" s="26" t="s">
        <v>23</v>
      </c>
      <c r="E48" s="27">
        <v>1000</v>
      </c>
      <c r="F48" s="28">
        <v>1005.716</v>
      </c>
      <c r="G48" s="29">
        <v>4.4966399999999997E-3</v>
      </c>
      <c r="H48" s="17">
        <v>6.62</v>
      </c>
    </row>
    <row r="49" spans="1:8" x14ac:dyDescent="0.2">
      <c r="A49" s="25">
        <v>22</v>
      </c>
      <c r="B49" s="26" t="s">
        <v>270</v>
      </c>
      <c r="C49" s="26" t="s">
        <v>271</v>
      </c>
      <c r="D49" s="26" t="s">
        <v>23</v>
      </c>
      <c r="E49" s="27">
        <v>500</v>
      </c>
      <c r="F49" s="28">
        <v>512.40750000000003</v>
      </c>
      <c r="G49" s="29">
        <v>2.29101E-3</v>
      </c>
      <c r="H49" s="17">
        <v>7.2774000000000001</v>
      </c>
    </row>
    <row r="50" spans="1:8" x14ac:dyDescent="0.2">
      <c r="A50" s="18"/>
      <c r="B50" s="18"/>
      <c r="C50" s="19" t="s">
        <v>11</v>
      </c>
      <c r="D50" s="18"/>
      <c r="E50" s="18" t="s">
        <v>12</v>
      </c>
      <c r="F50" s="24">
        <v>61327.842199999999</v>
      </c>
      <c r="G50" s="21">
        <v>0.27420158</v>
      </c>
      <c r="H50" s="17" t="s">
        <v>12</v>
      </c>
    </row>
    <row r="51" spans="1:8" x14ac:dyDescent="0.2">
      <c r="A51" s="18"/>
      <c r="B51" s="18"/>
      <c r="C51" s="22"/>
      <c r="D51" s="18"/>
      <c r="E51" s="18"/>
      <c r="F51" s="23"/>
      <c r="G51" s="23"/>
      <c r="H51" s="17" t="s">
        <v>12</v>
      </c>
    </row>
    <row r="52" spans="1:8" x14ac:dyDescent="0.2">
      <c r="A52" s="18"/>
      <c r="B52" s="18"/>
      <c r="C52" s="19" t="s">
        <v>80</v>
      </c>
      <c r="D52" s="18"/>
      <c r="E52" s="18"/>
      <c r="F52" s="18"/>
      <c r="G52" s="18"/>
      <c r="H52" s="17" t="s">
        <v>12</v>
      </c>
    </row>
    <row r="53" spans="1:8" x14ac:dyDescent="0.2">
      <c r="A53" s="18"/>
      <c r="B53" s="18"/>
      <c r="C53" s="19" t="s">
        <v>11</v>
      </c>
      <c r="D53" s="18"/>
      <c r="E53" s="18" t="s">
        <v>12</v>
      </c>
      <c r="F53" s="20" t="s">
        <v>13</v>
      </c>
      <c r="G53" s="21">
        <v>0</v>
      </c>
      <c r="H53" s="17" t="s">
        <v>12</v>
      </c>
    </row>
    <row r="54" spans="1:8" x14ac:dyDescent="0.2">
      <c r="A54" s="18"/>
      <c r="B54" s="18"/>
      <c r="C54" s="22"/>
      <c r="D54" s="18"/>
      <c r="E54" s="18"/>
      <c r="F54" s="23"/>
      <c r="G54" s="23"/>
      <c r="H54" s="17" t="s">
        <v>12</v>
      </c>
    </row>
    <row r="55" spans="1:8" x14ac:dyDescent="0.2">
      <c r="A55" s="18"/>
      <c r="B55" s="18"/>
      <c r="C55" s="19" t="s">
        <v>81</v>
      </c>
      <c r="D55" s="18"/>
      <c r="E55" s="18"/>
      <c r="F55" s="18"/>
      <c r="G55" s="18"/>
      <c r="H55" s="17" t="s">
        <v>12</v>
      </c>
    </row>
    <row r="56" spans="1:8" x14ac:dyDescent="0.2">
      <c r="A56" s="25">
        <v>1</v>
      </c>
      <c r="B56" s="26" t="s">
        <v>530</v>
      </c>
      <c r="C56" s="26" t="s">
        <v>531</v>
      </c>
      <c r="D56" s="26" t="s">
        <v>84</v>
      </c>
      <c r="E56" s="27">
        <v>1500000</v>
      </c>
      <c r="F56" s="28">
        <v>1521.576</v>
      </c>
      <c r="G56" s="29">
        <v>6.8030900000000004E-3</v>
      </c>
      <c r="H56" s="17">
        <v>5.8121</v>
      </c>
    </row>
    <row r="57" spans="1:8" x14ac:dyDescent="0.2">
      <c r="A57" s="18"/>
      <c r="B57" s="18"/>
      <c r="C57" s="19" t="s">
        <v>11</v>
      </c>
      <c r="D57" s="18"/>
      <c r="E57" s="18" t="s">
        <v>12</v>
      </c>
      <c r="F57" s="24">
        <v>1521.576</v>
      </c>
      <c r="G57" s="21">
        <v>6.8030900000000004E-3</v>
      </c>
      <c r="H57" s="17" t="s">
        <v>12</v>
      </c>
    </row>
    <row r="58" spans="1:8" x14ac:dyDescent="0.2">
      <c r="A58" s="18"/>
      <c r="B58" s="18"/>
      <c r="C58" s="22"/>
      <c r="D58" s="18"/>
      <c r="E58" s="18"/>
      <c r="F58" s="23"/>
      <c r="G58" s="23"/>
      <c r="H58" s="17" t="s">
        <v>12</v>
      </c>
    </row>
    <row r="59" spans="1:8" x14ac:dyDescent="0.2">
      <c r="A59" s="18"/>
      <c r="B59" s="18"/>
      <c r="C59" s="19" t="s">
        <v>103</v>
      </c>
      <c r="D59" s="18"/>
      <c r="E59" s="18"/>
      <c r="F59" s="23"/>
      <c r="G59" s="23"/>
      <c r="H59" s="17" t="s">
        <v>12</v>
      </c>
    </row>
    <row r="60" spans="1:8" x14ac:dyDescent="0.2">
      <c r="A60" s="18"/>
      <c r="B60" s="18"/>
      <c r="C60" s="19" t="s">
        <v>11</v>
      </c>
      <c r="D60" s="18"/>
      <c r="E60" s="18" t="s">
        <v>12</v>
      </c>
      <c r="F60" s="20" t="s">
        <v>13</v>
      </c>
      <c r="G60" s="21">
        <v>0</v>
      </c>
      <c r="H60" s="17" t="s">
        <v>12</v>
      </c>
    </row>
    <row r="61" spans="1:8" x14ac:dyDescent="0.2">
      <c r="A61" s="18"/>
      <c r="B61" s="18"/>
      <c r="C61" s="22"/>
      <c r="D61" s="18"/>
      <c r="E61" s="18"/>
      <c r="F61" s="23"/>
      <c r="G61" s="23"/>
      <c r="H61" s="17" t="s">
        <v>12</v>
      </c>
    </row>
    <row r="62" spans="1:8" x14ac:dyDescent="0.2">
      <c r="A62" s="18"/>
      <c r="B62" s="18"/>
      <c r="C62" s="19" t="s">
        <v>104</v>
      </c>
      <c r="D62" s="18"/>
      <c r="E62" s="18"/>
      <c r="F62" s="24">
        <v>62849.4182</v>
      </c>
      <c r="G62" s="21">
        <v>0.28100467000000001</v>
      </c>
      <c r="H62" s="17" t="s">
        <v>12</v>
      </c>
    </row>
    <row r="63" spans="1:8" x14ac:dyDescent="0.2">
      <c r="A63" s="18"/>
      <c r="B63" s="18"/>
      <c r="C63" s="22"/>
      <c r="D63" s="18"/>
      <c r="E63" s="18"/>
      <c r="F63" s="23"/>
      <c r="G63" s="23"/>
      <c r="H63" s="17" t="s">
        <v>12</v>
      </c>
    </row>
    <row r="64" spans="1:8" x14ac:dyDescent="0.2">
      <c r="A64" s="18"/>
      <c r="B64" s="18"/>
      <c r="C64" s="19" t="s">
        <v>105</v>
      </c>
      <c r="D64" s="18"/>
      <c r="E64" s="18"/>
      <c r="F64" s="23"/>
      <c r="G64" s="23"/>
      <c r="H64" s="17" t="s">
        <v>12</v>
      </c>
    </row>
    <row r="65" spans="1:8" x14ac:dyDescent="0.2">
      <c r="A65" s="18"/>
      <c r="B65" s="18"/>
      <c r="C65" s="19" t="s">
        <v>106</v>
      </c>
      <c r="D65" s="18"/>
      <c r="E65" s="18"/>
      <c r="F65" s="23"/>
      <c r="G65" s="23"/>
      <c r="H65" s="17" t="s">
        <v>12</v>
      </c>
    </row>
    <row r="66" spans="1:8" x14ac:dyDescent="0.2">
      <c r="A66" s="25">
        <v>1</v>
      </c>
      <c r="B66" s="26" t="s">
        <v>315</v>
      </c>
      <c r="C66" s="26" t="s">
        <v>316</v>
      </c>
      <c r="D66" s="26" t="s">
        <v>161</v>
      </c>
      <c r="E66" s="27">
        <v>1800</v>
      </c>
      <c r="F66" s="28">
        <v>8856.6209999999992</v>
      </c>
      <c r="G66" s="29">
        <v>3.9598639999999997E-2</v>
      </c>
      <c r="H66" s="17">
        <v>6.0919999999999996</v>
      </c>
    </row>
    <row r="67" spans="1:8" x14ac:dyDescent="0.2">
      <c r="A67" s="25">
        <v>2</v>
      </c>
      <c r="B67" s="26" t="s">
        <v>532</v>
      </c>
      <c r="C67" s="26" t="s">
        <v>533</v>
      </c>
      <c r="D67" s="26" t="s">
        <v>161</v>
      </c>
      <c r="E67" s="27">
        <v>1500</v>
      </c>
      <c r="F67" s="28">
        <v>7467.1350000000002</v>
      </c>
      <c r="G67" s="29">
        <v>3.3386140000000002E-2</v>
      </c>
      <c r="H67" s="17">
        <v>5.9501999999999997</v>
      </c>
    </row>
    <row r="68" spans="1:8" x14ac:dyDescent="0.2">
      <c r="A68" s="25">
        <v>3</v>
      </c>
      <c r="B68" s="26" t="s">
        <v>534</v>
      </c>
      <c r="C68" s="26" t="s">
        <v>535</v>
      </c>
      <c r="D68" s="26" t="s">
        <v>161</v>
      </c>
      <c r="E68" s="27">
        <v>1500</v>
      </c>
      <c r="F68" s="28">
        <v>7384.5225</v>
      </c>
      <c r="G68" s="29">
        <v>3.3016780000000003E-2</v>
      </c>
      <c r="H68" s="17">
        <v>6.0720000000000001</v>
      </c>
    </row>
    <row r="69" spans="1:8" x14ac:dyDescent="0.2">
      <c r="A69" s="25">
        <v>4</v>
      </c>
      <c r="B69" s="26" t="s">
        <v>199</v>
      </c>
      <c r="C69" s="26" t="s">
        <v>200</v>
      </c>
      <c r="D69" s="26" t="s">
        <v>161</v>
      </c>
      <c r="E69" s="27">
        <v>1000</v>
      </c>
      <c r="F69" s="28">
        <v>4971.43</v>
      </c>
      <c r="G69" s="29">
        <v>2.2227650000000002E-2</v>
      </c>
      <c r="H69" s="17">
        <v>6.17</v>
      </c>
    </row>
    <row r="70" spans="1:8" x14ac:dyDescent="0.2">
      <c r="A70" s="25">
        <v>5</v>
      </c>
      <c r="B70" s="26" t="s">
        <v>201</v>
      </c>
      <c r="C70" s="26" t="s">
        <v>202</v>
      </c>
      <c r="D70" s="26" t="s">
        <v>161</v>
      </c>
      <c r="E70" s="27">
        <v>1000</v>
      </c>
      <c r="F70" s="28">
        <v>4922.4650000000001</v>
      </c>
      <c r="G70" s="29">
        <v>2.2008719999999999E-2</v>
      </c>
      <c r="H70" s="17">
        <v>6.0519999999999996</v>
      </c>
    </row>
    <row r="71" spans="1:8" x14ac:dyDescent="0.2">
      <c r="A71" s="25">
        <v>6</v>
      </c>
      <c r="B71" s="26" t="s">
        <v>197</v>
      </c>
      <c r="C71" s="26" t="s">
        <v>198</v>
      </c>
      <c r="D71" s="26" t="s">
        <v>161</v>
      </c>
      <c r="E71" s="27">
        <v>1000</v>
      </c>
      <c r="F71" s="28">
        <v>4922.0349999999999</v>
      </c>
      <c r="G71" s="29">
        <v>2.20068E-2</v>
      </c>
      <c r="H71" s="17">
        <v>6.0860000000000003</v>
      </c>
    </row>
    <row r="72" spans="1:8" x14ac:dyDescent="0.2">
      <c r="A72" s="25">
        <v>7</v>
      </c>
      <c r="B72" s="26" t="s">
        <v>536</v>
      </c>
      <c r="C72" s="26" t="s">
        <v>537</v>
      </c>
      <c r="D72" s="26" t="s">
        <v>161</v>
      </c>
      <c r="E72" s="27">
        <v>1000</v>
      </c>
      <c r="F72" s="28">
        <v>4917.7049999999999</v>
      </c>
      <c r="G72" s="29">
        <v>2.198744E-2</v>
      </c>
      <c r="H72" s="17">
        <v>6.4294000000000002</v>
      </c>
    </row>
    <row r="73" spans="1:8" x14ac:dyDescent="0.2">
      <c r="A73" s="25">
        <v>8</v>
      </c>
      <c r="B73" s="26" t="s">
        <v>205</v>
      </c>
      <c r="C73" s="26" t="s">
        <v>206</v>
      </c>
      <c r="D73" s="26" t="s">
        <v>161</v>
      </c>
      <c r="E73" s="27">
        <v>1000</v>
      </c>
      <c r="F73" s="28">
        <v>4911.0950000000003</v>
      </c>
      <c r="G73" s="29">
        <v>2.1957890000000001E-2</v>
      </c>
      <c r="H73" s="17">
        <v>6.0621</v>
      </c>
    </row>
    <row r="74" spans="1:8" x14ac:dyDescent="0.2">
      <c r="A74" s="25">
        <v>9</v>
      </c>
      <c r="B74" s="26" t="s">
        <v>347</v>
      </c>
      <c r="C74" s="26" t="s">
        <v>348</v>
      </c>
      <c r="D74" s="26" t="s">
        <v>161</v>
      </c>
      <c r="E74" s="27">
        <v>800</v>
      </c>
      <c r="F74" s="28">
        <v>3961.8319999999999</v>
      </c>
      <c r="G74" s="29">
        <v>1.7713659999999999E-2</v>
      </c>
      <c r="H74" s="17">
        <v>5.9599000000000002</v>
      </c>
    </row>
    <row r="75" spans="1:8" x14ac:dyDescent="0.2">
      <c r="A75" s="25">
        <v>10</v>
      </c>
      <c r="B75" s="26" t="s">
        <v>221</v>
      </c>
      <c r="C75" s="26" t="s">
        <v>222</v>
      </c>
      <c r="D75" s="26" t="s">
        <v>161</v>
      </c>
      <c r="E75" s="27">
        <v>700</v>
      </c>
      <c r="F75" s="28">
        <v>3451.8854999999999</v>
      </c>
      <c r="G75" s="29">
        <v>1.543365E-2</v>
      </c>
      <c r="H75" s="17">
        <v>6.13</v>
      </c>
    </row>
    <row r="76" spans="1:8" x14ac:dyDescent="0.2">
      <c r="A76" s="25">
        <v>11</v>
      </c>
      <c r="B76" s="26" t="s">
        <v>223</v>
      </c>
      <c r="C76" s="26" t="s">
        <v>224</v>
      </c>
      <c r="D76" s="26" t="s">
        <v>161</v>
      </c>
      <c r="E76" s="27">
        <v>700</v>
      </c>
      <c r="F76" s="28">
        <v>3434.319</v>
      </c>
      <c r="G76" s="29">
        <v>1.535511E-2</v>
      </c>
      <c r="H76" s="17">
        <v>6.07</v>
      </c>
    </row>
    <row r="77" spans="1:8" x14ac:dyDescent="0.2">
      <c r="A77" s="25">
        <v>12</v>
      </c>
      <c r="B77" s="26" t="s">
        <v>538</v>
      </c>
      <c r="C77" s="26" t="s">
        <v>539</v>
      </c>
      <c r="D77" s="26" t="s">
        <v>161</v>
      </c>
      <c r="E77" s="27">
        <v>500</v>
      </c>
      <c r="F77" s="28">
        <v>2486.6</v>
      </c>
      <c r="G77" s="29">
        <v>1.1117780000000001E-2</v>
      </c>
      <c r="H77" s="17">
        <v>5.9599000000000002</v>
      </c>
    </row>
    <row r="78" spans="1:8" x14ac:dyDescent="0.2">
      <c r="A78" s="25">
        <v>13</v>
      </c>
      <c r="B78" s="26" t="s">
        <v>352</v>
      </c>
      <c r="C78" s="26" t="s">
        <v>353</v>
      </c>
      <c r="D78" s="26" t="s">
        <v>161</v>
      </c>
      <c r="E78" s="27">
        <v>500</v>
      </c>
      <c r="F78" s="28">
        <v>2486.2199999999998</v>
      </c>
      <c r="G78" s="29">
        <v>1.111608E-2</v>
      </c>
      <c r="H78" s="17">
        <v>5.9499000000000004</v>
      </c>
    </row>
    <row r="79" spans="1:8" x14ac:dyDescent="0.2">
      <c r="A79" s="25">
        <v>14</v>
      </c>
      <c r="B79" s="26" t="s">
        <v>540</v>
      </c>
      <c r="C79" s="26" t="s">
        <v>541</v>
      </c>
      <c r="D79" s="26" t="s">
        <v>328</v>
      </c>
      <c r="E79" s="27">
        <v>500</v>
      </c>
      <c r="F79" s="28">
        <v>2481.2775000000001</v>
      </c>
      <c r="G79" s="29">
        <v>1.109399E-2</v>
      </c>
      <c r="H79" s="17">
        <v>5.8601000000000001</v>
      </c>
    </row>
    <row r="80" spans="1:8" x14ac:dyDescent="0.2">
      <c r="A80" s="25">
        <v>15</v>
      </c>
      <c r="B80" s="26" t="s">
        <v>376</v>
      </c>
      <c r="C80" s="26" t="s">
        <v>377</v>
      </c>
      <c r="D80" s="26" t="s">
        <v>161</v>
      </c>
      <c r="E80" s="27">
        <v>500</v>
      </c>
      <c r="F80" s="28">
        <v>2470.2350000000001</v>
      </c>
      <c r="G80" s="29">
        <v>1.104461E-2</v>
      </c>
      <c r="H80" s="17">
        <v>6.0250000000000004</v>
      </c>
    </row>
    <row r="81" spans="1:8" x14ac:dyDescent="0.2">
      <c r="A81" s="25">
        <v>16</v>
      </c>
      <c r="B81" s="26" t="s">
        <v>311</v>
      </c>
      <c r="C81" s="26" t="s">
        <v>312</v>
      </c>
      <c r="D81" s="26" t="s">
        <v>175</v>
      </c>
      <c r="E81" s="27">
        <v>500</v>
      </c>
      <c r="F81" s="28">
        <v>2460.2474999999999</v>
      </c>
      <c r="G81" s="29">
        <v>1.099996E-2</v>
      </c>
      <c r="H81" s="17">
        <v>6.0799000000000003</v>
      </c>
    </row>
    <row r="82" spans="1:8" x14ac:dyDescent="0.2">
      <c r="A82" s="25">
        <v>17</v>
      </c>
      <c r="B82" s="26" t="s">
        <v>542</v>
      </c>
      <c r="C82" s="26" t="s">
        <v>543</v>
      </c>
      <c r="D82" s="26" t="s">
        <v>175</v>
      </c>
      <c r="E82" s="27">
        <v>500</v>
      </c>
      <c r="F82" s="28">
        <v>2453.0100000000002</v>
      </c>
      <c r="G82" s="29">
        <v>1.0967599999999999E-2</v>
      </c>
      <c r="H82" s="17">
        <v>6.08</v>
      </c>
    </row>
    <row r="83" spans="1:8" x14ac:dyDescent="0.2">
      <c r="A83" s="25">
        <v>18</v>
      </c>
      <c r="B83" s="26" t="s">
        <v>208</v>
      </c>
      <c r="C83" s="26" t="s">
        <v>209</v>
      </c>
      <c r="D83" s="26" t="s">
        <v>161</v>
      </c>
      <c r="E83" s="27">
        <v>500</v>
      </c>
      <c r="F83" s="28">
        <v>2452.5</v>
      </c>
      <c r="G83" s="29">
        <v>1.0965320000000001E-2</v>
      </c>
      <c r="H83" s="17">
        <v>6.2011000000000003</v>
      </c>
    </row>
    <row r="84" spans="1:8" ht="25.5" x14ac:dyDescent="0.2">
      <c r="A84" s="25">
        <v>19</v>
      </c>
      <c r="B84" s="26" t="s">
        <v>544</v>
      </c>
      <c r="C84" s="26" t="s">
        <v>545</v>
      </c>
      <c r="D84" s="26" t="s">
        <v>161</v>
      </c>
      <c r="E84" s="27">
        <v>500</v>
      </c>
      <c r="F84" s="28">
        <v>2447.2399999999998</v>
      </c>
      <c r="G84" s="29">
        <v>1.09418E-2</v>
      </c>
      <c r="H84" s="17">
        <v>6.1</v>
      </c>
    </row>
    <row r="85" spans="1:8" x14ac:dyDescent="0.2">
      <c r="A85" s="25">
        <v>20</v>
      </c>
      <c r="B85" s="26" t="s">
        <v>546</v>
      </c>
      <c r="C85" s="26" t="s">
        <v>547</v>
      </c>
      <c r="D85" s="26" t="s">
        <v>161</v>
      </c>
      <c r="E85" s="27">
        <v>500</v>
      </c>
      <c r="F85" s="28">
        <v>2446.84</v>
      </c>
      <c r="G85" s="29">
        <v>1.094001E-2</v>
      </c>
      <c r="H85" s="17">
        <v>6.1</v>
      </c>
    </row>
    <row r="86" spans="1:8" x14ac:dyDescent="0.2">
      <c r="A86" s="25">
        <v>21</v>
      </c>
      <c r="B86" s="26" t="s">
        <v>213</v>
      </c>
      <c r="C86" s="26" t="s">
        <v>214</v>
      </c>
      <c r="D86" s="26" t="s">
        <v>161</v>
      </c>
      <c r="E86" s="27">
        <v>500</v>
      </c>
      <c r="F86" s="28">
        <v>2446.3850000000002</v>
      </c>
      <c r="G86" s="29">
        <v>1.093798E-2</v>
      </c>
      <c r="H86" s="17">
        <v>6.0601000000000003</v>
      </c>
    </row>
    <row r="87" spans="1:8" x14ac:dyDescent="0.2">
      <c r="A87" s="25">
        <v>22</v>
      </c>
      <c r="B87" s="26" t="s">
        <v>215</v>
      </c>
      <c r="C87" s="26" t="s">
        <v>216</v>
      </c>
      <c r="D87" s="26" t="s">
        <v>161</v>
      </c>
      <c r="E87" s="27">
        <v>500</v>
      </c>
      <c r="F87" s="28">
        <v>2446.3000000000002</v>
      </c>
      <c r="G87" s="29">
        <v>1.09376E-2</v>
      </c>
      <c r="H87" s="17">
        <v>6.07</v>
      </c>
    </row>
    <row r="88" spans="1:8" ht="25.5" x14ac:dyDescent="0.2">
      <c r="A88" s="25">
        <v>23</v>
      </c>
      <c r="B88" s="26" t="s">
        <v>548</v>
      </c>
      <c r="C88" s="26" t="s">
        <v>549</v>
      </c>
      <c r="D88" s="26" t="s">
        <v>161</v>
      </c>
      <c r="E88" s="27">
        <v>500</v>
      </c>
      <c r="F88" s="28">
        <v>2446.04</v>
      </c>
      <c r="G88" s="29">
        <v>1.093644E-2</v>
      </c>
      <c r="H88" s="17">
        <v>6.1</v>
      </c>
    </row>
    <row r="89" spans="1:8" x14ac:dyDescent="0.2">
      <c r="A89" s="25">
        <v>24</v>
      </c>
      <c r="B89" s="26" t="s">
        <v>217</v>
      </c>
      <c r="C89" s="26" t="s">
        <v>218</v>
      </c>
      <c r="D89" s="26" t="s">
        <v>161</v>
      </c>
      <c r="E89" s="27">
        <v>500</v>
      </c>
      <c r="F89" s="28">
        <v>2417.4924999999998</v>
      </c>
      <c r="G89" s="29">
        <v>1.08088E-2</v>
      </c>
      <c r="H89" s="17">
        <v>6.26</v>
      </c>
    </row>
    <row r="90" spans="1:8" x14ac:dyDescent="0.2">
      <c r="A90" s="25">
        <v>25</v>
      </c>
      <c r="B90" s="26" t="s">
        <v>550</v>
      </c>
      <c r="C90" s="26" t="s">
        <v>551</v>
      </c>
      <c r="D90" s="26" t="s">
        <v>161</v>
      </c>
      <c r="E90" s="27">
        <v>500</v>
      </c>
      <c r="F90" s="28">
        <v>2412.6675</v>
      </c>
      <c r="G90" s="29">
        <v>1.078722E-2</v>
      </c>
      <c r="H90" s="17">
        <v>6.4450000000000003</v>
      </c>
    </row>
    <row r="91" spans="1:8" x14ac:dyDescent="0.2">
      <c r="A91" s="25">
        <v>26</v>
      </c>
      <c r="B91" s="26" t="s">
        <v>187</v>
      </c>
      <c r="C91" s="26" t="s">
        <v>188</v>
      </c>
      <c r="D91" s="26" t="s">
        <v>161</v>
      </c>
      <c r="E91" s="27">
        <v>500</v>
      </c>
      <c r="F91" s="28">
        <v>2369.3449999999998</v>
      </c>
      <c r="G91" s="29">
        <v>1.059353E-2</v>
      </c>
      <c r="H91" s="17">
        <v>6.4100999999999999</v>
      </c>
    </row>
    <row r="92" spans="1:8" ht="25.5" x14ac:dyDescent="0.2">
      <c r="A92" s="25">
        <v>27</v>
      </c>
      <c r="B92" s="26" t="s">
        <v>317</v>
      </c>
      <c r="C92" s="26" t="s">
        <v>318</v>
      </c>
      <c r="D92" s="26" t="s">
        <v>161</v>
      </c>
      <c r="E92" s="27">
        <v>400</v>
      </c>
      <c r="F92" s="28">
        <v>1953</v>
      </c>
      <c r="G92" s="29">
        <v>8.7320200000000001E-3</v>
      </c>
      <c r="H92" s="17">
        <v>6.1</v>
      </c>
    </row>
    <row r="93" spans="1:8" x14ac:dyDescent="0.2">
      <c r="A93" s="25">
        <v>28</v>
      </c>
      <c r="B93" s="26" t="s">
        <v>225</v>
      </c>
      <c r="C93" s="26" t="s">
        <v>226</v>
      </c>
      <c r="D93" s="26" t="s">
        <v>161</v>
      </c>
      <c r="E93" s="27">
        <v>300</v>
      </c>
      <c r="F93" s="28">
        <v>1476.0719999999999</v>
      </c>
      <c r="G93" s="29">
        <v>6.5996300000000004E-3</v>
      </c>
      <c r="H93" s="17">
        <v>6.0998999999999999</v>
      </c>
    </row>
    <row r="94" spans="1:8" x14ac:dyDescent="0.2">
      <c r="A94" s="25">
        <v>29</v>
      </c>
      <c r="B94" s="26" t="s">
        <v>313</v>
      </c>
      <c r="C94" s="26" t="s">
        <v>314</v>
      </c>
      <c r="D94" s="26" t="s">
        <v>161</v>
      </c>
      <c r="E94" s="27">
        <v>200</v>
      </c>
      <c r="F94" s="28">
        <v>993.41099999999994</v>
      </c>
      <c r="G94" s="29">
        <v>4.4416200000000003E-3</v>
      </c>
      <c r="H94" s="17">
        <v>5.9050000000000002</v>
      </c>
    </row>
    <row r="95" spans="1:8" x14ac:dyDescent="0.2">
      <c r="A95" s="18"/>
      <c r="B95" s="18"/>
      <c r="C95" s="19" t="s">
        <v>11</v>
      </c>
      <c r="D95" s="18"/>
      <c r="E95" s="18" t="s">
        <v>12</v>
      </c>
      <c r="F95" s="24">
        <v>100345.928</v>
      </c>
      <c r="G95" s="21">
        <v>0.44865447000000003</v>
      </c>
      <c r="H95" s="17" t="s">
        <v>12</v>
      </c>
    </row>
    <row r="96" spans="1:8" x14ac:dyDescent="0.2">
      <c r="A96" s="18"/>
      <c r="B96" s="18"/>
      <c r="C96" s="22"/>
      <c r="D96" s="18"/>
      <c r="E96" s="18"/>
      <c r="F96" s="23"/>
      <c r="G96" s="23"/>
      <c r="H96" s="17" t="s">
        <v>12</v>
      </c>
    </row>
    <row r="97" spans="1:8" x14ac:dyDescent="0.2">
      <c r="A97" s="18"/>
      <c r="B97" s="18"/>
      <c r="C97" s="19" t="s">
        <v>107</v>
      </c>
      <c r="D97" s="18"/>
      <c r="E97" s="18"/>
      <c r="F97" s="23"/>
      <c r="G97" s="23"/>
      <c r="H97" s="17" t="s">
        <v>12</v>
      </c>
    </row>
    <row r="98" spans="1:8" ht="25.5" x14ac:dyDescent="0.2">
      <c r="A98" s="25">
        <v>1</v>
      </c>
      <c r="B98" s="26" t="s">
        <v>253</v>
      </c>
      <c r="C98" s="26" t="s">
        <v>254</v>
      </c>
      <c r="D98" s="26" t="s">
        <v>161</v>
      </c>
      <c r="E98" s="27">
        <v>1100</v>
      </c>
      <c r="F98" s="28">
        <v>5393.9544999999998</v>
      </c>
      <c r="G98" s="29">
        <v>2.4116789999999999E-2</v>
      </c>
      <c r="H98" s="17">
        <v>6.9</v>
      </c>
    </row>
    <row r="99" spans="1:8" x14ac:dyDescent="0.2">
      <c r="A99" s="25">
        <v>2</v>
      </c>
      <c r="B99" s="26" t="s">
        <v>552</v>
      </c>
      <c r="C99" s="26" t="s">
        <v>553</v>
      </c>
      <c r="D99" s="26" t="s">
        <v>161</v>
      </c>
      <c r="E99" s="27">
        <v>1000</v>
      </c>
      <c r="F99" s="28">
        <v>4873.42</v>
      </c>
      <c r="G99" s="29">
        <v>2.178944E-2</v>
      </c>
      <c r="H99" s="17">
        <v>6.92</v>
      </c>
    </row>
    <row r="100" spans="1:8" x14ac:dyDescent="0.2">
      <c r="A100" s="25">
        <v>3</v>
      </c>
      <c r="B100" s="26" t="s">
        <v>554</v>
      </c>
      <c r="C100" s="26" t="s">
        <v>555</v>
      </c>
      <c r="D100" s="26" t="s">
        <v>161</v>
      </c>
      <c r="E100" s="27">
        <v>1000</v>
      </c>
      <c r="F100" s="28">
        <v>4804.53</v>
      </c>
      <c r="G100" s="29">
        <v>2.1481429999999999E-2</v>
      </c>
      <c r="H100" s="17">
        <v>6.75</v>
      </c>
    </row>
    <row r="101" spans="1:8" x14ac:dyDescent="0.2">
      <c r="A101" s="25">
        <v>4</v>
      </c>
      <c r="B101" s="26" t="s">
        <v>257</v>
      </c>
      <c r="C101" s="26" t="s">
        <v>258</v>
      </c>
      <c r="D101" s="26" t="s">
        <v>161</v>
      </c>
      <c r="E101" s="27">
        <v>700</v>
      </c>
      <c r="F101" s="28">
        <v>3434.221</v>
      </c>
      <c r="G101" s="29">
        <v>1.5354670000000001E-2</v>
      </c>
      <c r="H101" s="17">
        <v>7.2074999999999996</v>
      </c>
    </row>
    <row r="102" spans="1:8" ht="25.5" x14ac:dyDescent="0.2">
      <c r="A102" s="25">
        <v>5</v>
      </c>
      <c r="B102" s="26" t="s">
        <v>259</v>
      </c>
      <c r="C102" s="26" t="s">
        <v>260</v>
      </c>
      <c r="D102" s="26" t="s">
        <v>161</v>
      </c>
      <c r="E102" s="27">
        <v>600</v>
      </c>
      <c r="F102" s="28">
        <v>2889.5010000000002</v>
      </c>
      <c r="G102" s="29">
        <v>1.2919180000000001E-2</v>
      </c>
      <c r="H102" s="17">
        <v>6.9100999999999999</v>
      </c>
    </row>
    <row r="103" spans="1:8" x14ac:dyDescent="0.2">
      <c r="A103" s="25">
        <v>6</v>
      </c>
      <c r="B103" s="26" t="s">
        <v>243</v>
      </c>
      <c r="C103" s="26" t="s">
        <v>244</v>
      </c>
      <c r="D103" s="26" t="s">
        <v>161</v>
      </c>
      <c r="E103" s="27">
        <v>500</v>
      </c>
      <c r="F103" s="28">
        <v>2454.8775000000001</v>
      </c>
      <c r="G103" s="29">
        <v>1.097595E-2</v>
      </c>
      <c r="H103" s="17">
        <v>6.1550000000000002</v>
      </c>
    </row>
    <row r="104" spans="1:8" x14ac:dyDescent="0.2">
      <c r="A104" s="25">
        <v>7</v>
      </c>
      <c r="B104" s="26" t="s">
        <v>247</v>
      </c>
      <c r="C104" s="26" t="s">
        <v>248</v>
      </c>
      <c r="D104" s="26" t="s">
        <v>161</v>
      </c>
      <c r="E104" s="27">
        <v>500</v>
      </c>
      <c r="F104" s="28">
        <v>2444.0174999999999</v>
      </c>
      <c r="G104" s="29">
        <v>1.092739E-2</v>
      </c>
      <c r="H104" s="17">
        <v>7.2074999999999996</v>
      </c>
    </row>
    <row r="105" spans="1:8" ht="25.5" x14ac:dyDescent="0.2">
      <c r="A105" s="25">
        <v>8</v>
      </c>
      <c r="B105" s="26" t="s">
        <v>556</v>
      </c>
      <c r="C105" s="26" t="s">
        <v>557</v>
      </c>
      <c r="D105" s="26" t="s">
        <v>161</v>
      </c>
      <c r="E105" s="27">
        <v>500</v>
      </c>
      <c r="F105" s="28">
        <v>2405.2849999999999</v>
      </c>
      <c r="G105" s="29">
        <v>1.075422E-2</v>
      </c>
      <c r="H105" s="17">
        <v>6.9100999999999999</v>
      </c>
    </row>
    <row r="106" spans="1:8" x14ac:dyDescent="0.2">
      <c r="A106" s="25">
        <v>9</v>
      </c>
      <c r="B106" s="26" t="s">
        <v>237</v>
      </c>
      <c r="C106" s="26" t="s">
        <v>238</v>
      </c>
      <c r="D106" s="26" t="s">
        <v>161</v>
      </c>
      <c r="E106" s="27">
        <v>300</v>
      </c>
      <c r="F106" s="28">
        <v>1486.2104999999999</v>
      </c>
      <c r="G106" s="29">
        <v>6.6449600000000001E-3</v>
      </c>
      <c r="H106" s="17">
        <v>6.6402999999999999</v>
      </c>
    </row>
    <row r="107" spans="1:8" x14ac:dyDescent="0.2">
      <c r="A107" s="25">
        <v>10</v>
      </c>
      <c r="B107" s="26" t="s">
        <v>235</v>
      </c>
      <c r="C107" s="26" t="s">
        <v>236</v>
      </c>
      <c r="D107" s="26" t="s">
        <v>161</v>
      </c>
      <c r="E107" s="27">
        <v>200</v>
      </c>
      <c r="F107" s="28">
        <v>977.87199999999996</v>
      </c>
      <c r="G107" s="29">
        <v>4.3721400000000001E-3</v>
      </c>
      <c r="H107" s="17">
        <v>6.7701000000000002</v>
      </c>
    </row>
    <row r="108" spans="1:8" x14ac:dyDescent="0.2">
      <c r="A108" s="18"/>
      <c r="B108" s="18"/>
      <c r="C108" s="19" t="s">
        <v>11</v>
      </c>
      <c r="D108" s="18"/>
      <c r="E108" s="18" t="s">
        <v>12</v>
      </c>
      <c r="F108" s="24">
        <v>31163.888999999999</v>
      </c>
      <c r="G108" s="21">
        <v>0.13933617000000001</v>
      </c>
      <c r="H108" s="17" t="s">
        <v>12</v>
      </c>
    </row>
    <row r="109" spans="1:8" x14ac:dyDescent="0.2">
      <c r="A109" s="18"/>
      <c r="B109" s="18"/>
      <c r="C109" s="22"/>
      <c r="D109" s="18"/>
      <c r="E109" s="18"/>
      <c r="F109" s="23"/>
      <c r="G109" s="23"/>
      <c r="H109" s="17" t="s">
        <v>12</v>
      </c>
    </row>
    <row r="110" spans="1:8" x14ac:dyDescent="0.2">
      <c r="A110" s="18"/>
      <c r="B110" s="18"/>
      <c r="C110" s="19" t="s">
        <v>108</v>
      </c>
      <c r="D110" s="18"/>
      <c r="E110" s="18"/>
      <c r="F110" s="23"/>
      <c r="G110" s="23"/>
      <c r="H110" s="17" t="s">
        <v>12</v>
      </c>
    </row>
    <row r="111" spans="1:8" x14ac:dyDescent="0.2">
      <c r="A111" s="25">
        <v>1</v>
      </c>
      <c r="B111" s="26" t="s">
        <v>558</v>
      </c>
      <c r="C111" s="26" t="s">
        <v>559</v>
      </c>
      <c r="D111" s="26" t="s">
        <v>84</v>
      </c>
      <c r="E111" s="27">
        <v>7500000</v>
      </c>
      <c r="F111" s="28">
        <v>7494.33</v>
      </c>
      <c r="G111" s="29">
        <v>3.3507729999999999E-2</v>
      </c>
      <c r="H111" s="17">
        <v>5.52</v>
      </c>
    </row>
    <row r="112" spans="1:8" x14ac:dyDescent="0.2">
      <c r="A112" s="25">
        <v>2</v>
      </c>
      <c r="B112" s="26" t="s">
        <v>263</v>
      </c>
      <c r="C112" s="26" t="s">
        <v>264</v>
      </c>
      <c r="D112" s="26" t="s">
        <v>84</v>
      </c>
      <c r="E112" s="27">
        <v>6700000</v>
      </c>
      <c r="F112" s="28">
        <v>6605.0744000000004</v>
      </c>
      <c r="G112" s="29">
        <v>2.95318E-2</v>
      </c>
      <c r="H112" s="17">
        <v>5.4641999999999999</v>
      </c>
    </row>
    <row r="113" spans="1:16" x14ac:dyDescent="0.2">
      <c r="A113" s="25">
        <v>3</v>
      </c>
      <c r="B113" s="26" t="s">
        <v>480</v>
      </c>
      <c r="C113" s="26" t="s">
        <v>481</v>
      </c>
      <c r="D113" s="26" t="s">
        <v>84</v>
      </c>
      <c r="E113" s="27">
        <v>5000000</v>
      </c>
      <c r="F113" s="28">
        <v>4970.4650000000001</v>
      </c>
      <c r="G113" s="29">
        <v>2.2223340000000001E-2</v>
      </c>
      <c r="H113" s="17">
        <v>5.4222999999999999</v>
      </c>
    </row>
    <row r="114" spans="1:16" x14ac:dyDescent="0.2">
      <c r="A114" s="25">
        <v>4</v>
      </c>
      <c r="B114" s="26" t="s">
        <v>261</v>
      </c>
      <c r="C114" s="26" t="s">
        <v>262</v>
      </c>
      <c r="D114" s="26" t="s">
        <v>84</v>
      </c>
      <c r="E114" s="27">
        <v>2500000</v>
      </c>
      <c r="F114" s="28">
        <v>2369.1149999999998</v>
      </c>
      <c r="G114" s="29">
        <v>1.0592499999999999E-2</v>
      </c>
      <c r="H114" s="17">
        <v>5.5705</v>
      </c>
    </row>
    <row r="115" spans="1:16" x14ac:dyDescent="0.2">
      <c r="A115" s="18"/>
      <c r="B115" s="18"/>
      <c r="C115" s="19" t="s">
        <v>11</v>
      </c>
      <c r="D115" s="18"/>
      <c r="E115" s="18" t="s">
        <v>12</v>
      </c>
      <c r="F115" s="24">
        <v>21438.984400000001</v>
      </c>
      <c r="G115" s="21">
        <v>9.5855369999999995E-2</v>
      </c>
      <c r="H115" s="17" t="s">
        <v>12</v>
      </c>
    </row>
    <row r="116" spans="1:16" x14ac:dyDescent="0.2">
      <c r="A116" s="18"/>
      <c r="B116" s="18"/>
      <c r="C116" s="22"/>
      <c r="D116" s="18"/>
      <c r="E116" s="18"/>
      <c r="F116" s="23"/>
      <c r="G116" s="23"/>
      <c r="H116" s="17" t="s">
        <v>12</v>
      </c>
    </row>
    <row r="117" spans="1:16" x14ac:dyDescent="0.2">
      <c r="A117" s="18"/>
      <c r="B117" s="18"/>
      <c r="C117" s="19" t="s">
        <v>109</v>
      </c>
      <c r="D117" s="18"/>
      <c r="E117" s="18"/>
      <c r="F117" s="23"/>
      <c r="G117" s="23"/>
      <c r="H117" s="17" t="s">
        <v>12</v>
      </c>
    </row>
    <row r="118" spans="1:16" x14ac:dyDescent="0.2">
      <c r="A118" s="25">
        <v>1</v>
      </c>
      <c r="B118" s="26"/>
      <c r="C118" s="26" t="s">
        <v>110</v>
      </c>
      <c r="D118" s="26"/>
      <c r="E118" s="30"/>
      <c r="F118" s="28">
        <v>9603.0465340169994</v>
      </c>
      <c r="G118" s="29">
        <v>4.2935969999999997E-2</v>
      </c>
      <c r="H118" s="17">
        <v>5.57</v>
      </c>
    </row>
    <row r="119" spans="1:16" x14ac:dyDescent="0.2">
      <c r="A119" s="25">
        <v>2</v>
      </c>
      <c r="B119" s="26"/>
      <c r="C119" s="26" t="s">
        <v>490</v>
      </c>
      <c r="D119" s="26"/>
      <c r="E119" s="30"/>
      <c r="F119" s="28">
        <v>3565.8291666999999</v>
      </c>
      <c r="G119" s="29">
        <v>1.5943100000000002E-2</v>
      </c>
      <c r="H119" s="17">
        <v>5.62</v>
      </c>
    </row>
    <row r="120" spans="1:16" x14ac:dyDescent="0.2">
      <c r="A120" s="18"/>
      <c r="B120" s="18"/>
      <c r="C120" s="19" t="s">
        <v>11</v>
      </c>
      <c r="D120" s="18"/>
      <c r="E120" s="18" t="s">
        <v>12</v>
      </c>
      <c r="F120" s="24">
        <v>13168.875700717001</v>
      </c>
      <c r="G120" s="21">
        <v>5.8879069999999999E-2</v>
      </c>
      <c r="H120" s="17" t="s">
        <v>12</v>
      </c>
    </row>
    <row r="121" spans="1:16" x14ac:dyDescent="0.2">
      <c r="A121" s="18"/>
      <c r="B121" s="18"/>
      <c r="C121" s="22"/>
      <c r="D121" s="18"/>
      <c r="E121" s="18"/>
      <c r="F121" s="23"/>
      <c r="G121" s="23"/>
      <c r="H121" s="17" t="s">
        <v>12</v>
      </c>
    </row>
    <row r="122" spans="1:16" x14ac:dyDescent="0.2">
      <c r="A122" s="18"/>
      <c r="B122" s="18"/>
      <c r="C122" s="19" t="s">
        <v>111</v>
      </c>
      <c r="D122" s="18"/>
      <c r="E122" s="18"/>
      <c r="F122" s="24">
        <v>166117.677100717</v>
      </c>
      <c r="G122" s="21">
        <v>0.74272508000000004</v>
      </c>
      <c r="H122" s="17" t="s">
        <v>12</v>
      </c>
    </row>
    <row r="123" spans="1:16" x14ac:dyDescent="0.2">
      <c r="A123" s="18"/>
      <c r="B123" s="18"/>
      <c r="C123" s="23"/>
      <c r="D123" s="18"/>
      <c r="E123" s="18"/>
      <c r="F123" s="18"/>
      <c r="G123" s="18"/>
      <c r="H123" s="17" t="s">
        <v>12</v>
      </c>
    </row>
    <row r="124" spans="1:16" x14ac:dyDescent="0.2">
      <c r="A124" s="18"/>
      <c r="B124" s="18"/>
      <c r="C124" s="19" t="s">
        <v>112</v>
      </c>
      <c r="D124" s="18"/>
      <c r="E124" s="18"/>
      <c r="F124" s="18"/>
      <c r="G124" s="18"/>
      <c r="H124" s="17" t="s">
        <v>12</v>
      </c>
    </row>
    <row r="125" spans="1:16" x14ac:dyDescent="0.2">
      <c r="A125" s="18"/>
      <c r="B125" s="18"/>
      <c r="C125" s="19" t="s">
        <v>113</v>
      </c>
      <c r="D125" s="18"/>
      <c r="E125" s="18"/>
      <c r="F125" s="18"/>
      <c r="G125" s="18"/>
      <c r="H125" s="17" t="s">
        <v>12</v>
      </c>
    </row>
    <row r="126" spans="1:16" x14ac:dyDescent="0.2">
      <c r="A126" s="18"/>
      <c r="B126" s="18"/>
      <c r="C126" s="19" t="s">
        <v>11</v>
      </c>
      <c r="D126" s="18"/>
      <c r="E126" s="18" t="s">
        <v>12</v>
      </c>
      <c r="F126" s="20" t="s">
        <v>13</v>
      </c>
      <c r="G126" s="21">
        <v>0</v>
      </c>
      <c r="H126" s="17" t="s">
        <v>12</v>
      </c>
    </row>
    <row r="127" spans="1:16" x14ac:dyDescent="0.2">
      <c r="A127" s="15"/>
      <c r="B127" s="15"/>
      <c r="C127" s="66"/>
      <c r="D127" s="15"/>
      <c r="E127" s="15"/>
      <c r="F127" s="38"/>
      <c r="G127" s="38"/>
      <c r="H127" s="17" t="s">
        <v>12</v>
      </c>
    </row>
    <row r="128" spans="1:16" x14ac:dyDescent="0.2">
      <c r="A128" s="15"/>
      <c r="B128" s="15"/>
      <c r="C128" s="16" t="s">
        <v>617</v>
      </c>
      <c r="D128" s="15"/>
      <c r="E128" s="15"/>
      <c r="F128" s="38"/>
      <c r="G128" s="38"/>
      <c r="H128" s="17" t="s">
        <v>12</v>
      </c>
      <c r="J128" s="54"/>
      <c r="K128" s="54"/>
      <c r="L128" s="54"/>
      <c r="M128" s="54"/>
      <c r="N128" s="67"/>
      <c r="O128" s="67"/>
      <c r="P128" s="67"/>
    </row>
    <row r="129" spans="1:8" x14ac:dyDescent="0.2">
      <c r="A129" s="68">
        <v>1</v>
      </c>
      <c r="B129" s="69" t="s">
        <v>114</v>
      </c>
      <c r="C129" s="69" t="s">
        <v>115</v>
      </c>
      <c r="D129" s="69"/>
      <c r="E129" s="70">
        <v>5925.4179999999997</v>
      </c>
      <c r="F129" s="71">
        <v>677.91860595799994</v>
      </c>
      <c r="G129" s="72">
        <v>3.0310300000000001E-3</v>
      </c>
      <c r="H129" s="17">
        <v>9.9999999999999995E-7</v>
      </c>
    </row>
    <row r="130" spans="1:8" x14ac:dyDescent="0.2">
      <c r="A130" s="15"/>
      <c r="B130" s="15"/>
      <c r="C130" s="16" t="s">
        <v>11</v>
      </c>
      <c r="D130" s="15"/>
      <c r="E130" s="15" t="s">
        <v>12</v>
      </c>
      <c r="F130" s="73">
        <f>SUM(F129)</f>
        <v>677.91860595799994</v>
      </c>
      <c r="G130" s="74">
        <f>SUM(G129)</f>
        <v>3.0310300000000001E-3</v>
      </c>
      <c r="H130" s="17" t="s">
        <v>12</v>
      </c>
    </row>
    <row r="131" spans="1:8" x14ac:dyDescent="0.2">
      <c r="A131" s="18"/>
      <c r="B131" s="18"/>
      <c r="C131" s="22"/>
      <c r="D131" s="18"/>
      <c r="E131" s="18"/>
      <c r="F131" s="23"/>
      <c r="G131" s="23"/>
      <c r="H131" s="17" t="s">
        <v>12</v>
      </c>
    </row>
    <row r="132" spans="1:8" x14ac:dyDescent="0.2">
      <c r="A132" s="18"/>
      <c r="B132" s="18"/>
      <c r="C132" s="19" t="s">
        <v>116</v>
      </c>
      <c r="D132" s="18"/>
      <c r="E132" s="18"/>
      <c r="F132" s="18"/>
      <c r="G132" s="18"/>
      <c r="H132" s="17" t="s">
        <v>12</v>
      </c>
    </row>
    <row r="133" spans="1:8" x14ac:dyDescent="0.2">
      <c r="A133" s="18"/>
      <c r="B133" s="18"/>
      <c r="C133" s="19" t="s">
        <v>117</v>
      </c>
      <c r="D133" s="18"/>
      <c r="E133" s="18"/>
      <c r="F133" s="18"/>
      <c r="G133" s="18"/>
      <c r="H133" s="17" t="s">
        <v>12</v>
      </c>
    </row>
    <row r="134" spans="1:8" x14ac:dyDescent="0.2">
      <c r="A134" s="18"/>
      <c r="B134" s="18"/>
      <c r="C134" s="19" t="s">
        <v>11</v>
      </c>
      <c r="D134" s="18"/>
      <c r="E134" s="18" t="s">
        <v>12</v>
      </c>
      <c r="F134" s="20" t="s">
        <v>13</v>
      </c>
      <c r="G134" s="21">
        <v>0</v>
      </c>
      <c r="H134" s="17" t="s">
        <v>12</v>
      </c>
    </row>
    <row r="135" spans="1:8" x14ac:dyDescent="0.2">
      <c r="A135" s="18"/>
      <c r="B135" s="18"/>
      <c r="C135" s="22"/>
      <c r="D135" s="18"/>
      <c r="E135" s="18"/>
      <c r="F135" s="23"/>
      <c r="G135" s="23"/>
      <c r="H135" s="17" t="s">
        <v>12</v>
      </c>
    </row>
    <row r="136" spans="1:8" x14ac:dyDescent="0.2">
      <c r="A136" s="18"/>
      <c r="B136" s="18"/>
      <c r="C136" s="19" t="s">
        <v>118</v>
      </c>
      <c r="D136" s="18"/>
      <c r="E136" s="18"/>
      <c r="F136" s="23"/>
      <c r="G136" s="23"/>
      <c r="H136" s="17" t="s">
        <v>12</v>
      </c>
    </row>
    <row r="137" spans="1:8" x14ac:dyDescent="0.2">
      <c r="A137" s="18"/>
      <c r="B137" s="18"/>
      <c r="C137" s="19" t="s">
        <v>11</v>
      </c>
      <c r="D137" s="18"/>
      <c r="E137" s="18" t="s">
        <v>12</v>
      </c>
      <c r="F137" s="20" t="s">
        <v>13</v>
      </c>
      <c r="G137" s="21">
        <v>0</v>
      </c>
      <c r="H137" s="17" t="s">
        <v>12</v>
      </c>
    </row>
    <row r="138" spans="1:8" x14ac:dyDescent="0.2">
      <c r="A138" s="15"/>
      <c r="B138" s="15"/>
      <c r="C138" s="66"/>
      <c r="D138" s="15"/>
      <c r="E138" s="15"/>
      <c r="F138" s="38"/>
      <c r="G138" s="38"/>
      <c r="H138" s="103" t="s">
        <v>12</v>
      </c>
    </row>
    <row r="139" spans="1:8" x14ac:dyDescent="0.2">
      <c r="A139" s="104"/>
      <c r="B139" s="104"/>
      <c r="C139" s="105" t="s">
        <v>696</v>
      </c>
      <c r="D139" s="106"/>
      <c r="E139" s="107"/>
      <c r="F139" s="107"/>
      <c r="G139" s="106"/>
      <c r="H139" s="107" t="s">
        <v>12</v>
      </c>
    </row>
    <row r="140" spans="1:8" ht="25.5" x14ac:dyDescent="0.2">
      <c r="A140" s="68"/>
      <c r="B140" s="69"/>
      <c r="C140" s="69" t="s">
        <v>697</v>
      </c>
      <c r="D140" s="69"/>
      <c r="E140" s="108">
        <v>2500000</v>
      </c>
      <c r="F140" s="71">
        <f>-145250/10^5</f>
        <v>-1.4524999999999999</v>
      </c>
      <c r="G140" s="72" t="s">
        <v>698</v>
      </c>
      <c r="H140" s="17" t="s">
        <v>12</v>
      </c>
    </row>
    <row r="141" spans="1:8" ht="25.5" x14ac:dyDescent="0.2">
      <c r="A141" s="68"/>
      <c r="B141" s="69"/>
      <c r="C141" s="69" t="s">
        <v>699</v>
      </c>
      <c r="D141" s="69"/>
      <c r="E141" s="108">
        <v>2500000</v>
      </c>
      <c r="F141" s="71">
        <f>-438750/10^5</f>
        <v>-4.3875000000000002</v>
      </c>
      <c r="G141" s="72" t="s">
        <v>698</v>
      </c>
      <c r="H141" s="17" t="s">
        <v>12</v>
      </c>
    </row>
    <row r="142" spans="1:8" ht="25.5" x14ac:dyDescent="0.2">
      <c r="A142" s="68"/>
      <c r="B142" s="69"/>
      <c r="C142" s="69" t="s">
        <v>700</v>
      </c>
      <c r="D142" s="69"/>
      <c r="E142" s="108">
        <v>2500000</v>
      </c>
      <c r="F142" s="71">
        <f>-400750.00000003/10^5</f>
        <v>-4.0075000000002996</v>
      </c>
      <c r="G142" s="72" t="s">
        <v>698</v>
      </c>
      <c r="H142" s="17" t="s">
        <v>12</v>
      </c>
    </row>
    <row r="143" spans="1:8" ht="25.5" x14ac:dyDescent="0.2">
      <c r="A143" s="68"/>
      <c r="B143" s="69"/>
      <c r="C143" s="69" t="s">
        <v>701</v>
      </c>
      <c r="D143" s="69"/>
      <c r="E143" s="108">
        <v>2500000</v>
      </c>
      <c r="F143" s="71">
        <f>63000/10^5</f>
        <v>0.63</v>
      </c>
      <c r="G143" s="72" t="s">
        <v>698</v>
      </c>
      <c r="H143" s="17" t="s">
        <v>12</v>
      </c>
    </row>
    <row r="144" spans="1:8" x14ac:dyDescent="0.2">
      <c r="A144" s="15"/>
      <c r="B144" s="69"/>
      <c r="C144" s="69"/>
      <c r="D144" s="16"/>
      <c r="E144" s="15"/>
      <c r="F144" s="69"/>
      <c r="G144" s="109"/>
      <c r="H144" s="17" t="s">
        <v>12</v>
      </c>
    </row>
    <row r="145" spans="1:9" x14ac:dyDescent="0.2">
      <c r="A145" s="30"/>
      <c r="B145" s="26"/>
      <c r="C145" s="26" t="s">
        <v>119</v>
      </c>
      <c r="D145" s="26"/>
      <c r="E145" s="30"/>
      <c r="F145" s="28">
        <f>-15976.08117947+2500+2500+2500+2500</f>
        <v>-5976.0811794700003</v>
      </c>
      <c r="G145" s="29">
        <f>F145/F146</f>
        <v>-2.6719524226341745E-2</v>
      </c>
      <c r="H145" s="17" t="s">
        <v>12</v>
      </c>
    </row>
    <row r="146" spans="1:9" x14ac:dyDescent="0.2">
      <c r="A146" s="22"/>
      <c r="B146" s="22"/>
      <c r="C146" s="19" t="s">
        <v>120</v>
      </c>
      <c r="D146" s="23"/>
      <c r="E146" s="23"/>
      <c r="F146" s="24">
        <f>F145+F143+F142+F141+F140+F130+F122+F62+F24</f>
        <v>223659.71522720502</v>
      </c>
      <c r="G146" s="31">
        <f>G145+G130+G122+G62+G24</f>
        <v>1.0000412557736582</v>
      </c>
      <c r="H146" s="17" t="s">
        <v>12</v>
      </c>
    </row>
    <row r="147" spans="1:9" x14ac:dyDescent="0.2">
      <c r="A147" s="32"/>
      <c r="B147" s="32"/>
      <c r="C147" s="32"/>
      <c r="D147" s="33"/>
      <c r="E147" s="33"/>
      <c r="F147" s="33"/>
      <c r="G147" s="33"/>
    </row>
    <row r="148" spans="1:9" x14ac:dyDescent="0.2">
      <c r="A148" s="34"/>
      <c r="B148" s="141" t="s">
        <v>618</v>
      </c>
      <c r="C148" s="141"/>
      <c r="D148" s="141"/>
      <c r="E148" s="141"/>
      <c r="F148" s="141"/>
      <c r="G148" s="141"/>
      <c r="H148" s="141"/>
    </row>
    <row r="149" spans="1:9" x14ac:dyDescent="0.2">
      <c r="A149" s="34"/>
      <c r="B149" s="141" t="s">
        <v>619</v>
      </c>
      <c r="C149" s="141"/>
      <c r="D149" s="141"/>
      <c r="E149" s="141"/>
      <c r="F149" s="141"/>
      <c r="G149" s="141"/>
      <c r="H149" s="141"/>
    </row>
    <row r="150" spans="1:9" x14ac:dyDescent="0.2">
      <c r="A150" s="34"/>
      <c r="B150" s="141" t="s">
        <v>620</v>
      </c>
      <c r="C150" s="141"/>
      <c r="D150" s="141"/>
      <c r="E150" s="141"/>
      <c r="F150" s="141"/>
      <c r="G150" s="141"/>
      <c r="H150" s="141"/>
    </row>
    <row r="151" spans="1:9" ht="66" customHeight="1" x14ac:dyDescent="0.2">
      <c r="A151" s="34"/>
      <c r="B151" s="194" t="s">
        <v>702</v>
      </c>
      <c r="C151" s="194"/>
      <c r="D151" s="194"/>
      <c r="E151" s="194"/>
      <c r="F151" s="194"/>
      <c r="G151" s="194"/>
      <c r="H151" s="194"/>
      <c r="I151" s="110"/>
    </row>
    <row r="152" spans="1:9" x14ac:dyDescent="0.2">
      <c r="A152" s="34"/>
      <c r="B152" s="34"/>
      <c r="C152" s="34"/>
      <c r="D152" s="36"/>
      <c r="E152" s="36"/>
      <c r="F152" s="36"/>
      <c r="G152" s="36"/>
    </row>
    <row r="153" spans="1:9" x14ac:dyDescent="0.2">
      <c r="A153" s="34"/>
      <c r="B153" s="142" t="s">
        <v>121</v>
      </c>
      <c r="C153" s="143"/>
      <c r="D153" s="144"/>
      <c r="E153" s="37"/>
      <c r="F153" s="36"/>
      <c r="G153" s="36"/>
    </row>
    <row r="154" spans="1:9" ht="27" customHeight="1" x14ac:dyDescent="0.2">
      <c r="A154" s="34"/>
      <c r="B154" s="145" t="s">
        <v>122</v>
      </c>
      <c r="C154" s="146"/>
      <c r="D154" s="111" t="s">
        <v>703</v>
      </c>
      <c r="E154" s="37"/>
      <c r="F154" s="36"/>
      <c r="G154" s="36"/>
    </row>
    <row r="155" spans="1:9" x14ac:dyDescent="0.2">
      <c r="A155" s="34"/>
      <c r="B155" s="145" t="s">
        <v>124</v>
      </c>
      <c r="C155" s="146"/>
      <c r="D155" s="16" t="s">
        <v>123</v>
      </c>
      <c r="E155" s="37"/>
      <c r="F155" s="36"/>
      <c r="G155" s="36"/>
    </row>
    <row r="156" spans="1:9" x14ac:dyDescent="0.2">
      <c r="A156" s="34"/>
      <c r="B156" s="145" t="s">
        <v>125</v>
      </c>
      <c r="C156" s="146"/>
      <c r="D156" s="38" t="s">
        <v>12</v>
      </c>
      <c r="E156" s="37"/>
      <c r="F156" s="36"/>
      <c r="G156" s="36"/>
    </row>
    <row r="157" spans="1:9" x14ac:dyDescent="0.2">
      <c r="A157" s="39"/>
      <c r="B157" s="40" t="s">
        <v>12</v>
      </c>
      <c r="C157" s="40" t="s">
        <v>621</v>
      </c>
      <c r="D157" s="40" t="s">
        <v>126</v>
      </c>
      <c r="E157" s="39"/>
      <c r="F157" s="39"/>
      <c r="G157" s="39"/>
    </row>
    <row r="158" spans="1:9" x14ac:dyDescent="0.2">
      <c r="A158" s="41"/>
      <c r="B158" s="42" t="s">
        <v>127</v>
      </c>
      <c r="C158" s="43">
        <v>45930</v>
      </c>
      <c r="D158" s="43">
        <v>45961</v>
      </c>
      <c r="E158" s="41"/>
      <c r="F158" s="41"/>
      <c r="G158" s="41"/>
    </row>
    <row r="159" spans="1:9" x14ac:dyDescent="0.2">
      <c r="A159" s="41"/>
      <c r="B159" s="26" t="s">
        <v>128</v>
      </c>
      <c r="C159" s="44">
        <v>2977.5754999999999</v>
      </c>
      <c r="D159" s="44">
        <v>2992.9528</v>
      </c>
      <c r="E159" s="41"/>
      <c r="F159" s="45"/>
      <c r="G159" s="46"/>
    </row>
    <row r="160" spans="1:9" ht="25.5" x14ac:dyDescent="0.2">
      <c r="A160" s="41"/>
      <c r="B160" s="26" t="s">
        <v>738</v>
      </c>
      <c r="C160" s="44">
        <v>1088.1670999999999</v>
      </c>
      <c r="D160" s="44">
        <v>1077.7994000000001</v>
      </c>
      <c r="E160" s="41"/>
      <c r="F160" s="45"/>
      <c r="G160" s="46"/>
    </row>
    <row r="161" spans="1:10" x14ac:dyDescent="0.2">
      <c r="A161" s="41"/>
      <c r="B161" s="26" t="s">
        <v>129</v>
      </c>
      <c r="C161" s="44">
        <v>2721.4018999999998</v>
      </c>
      <c r="D161" s="44">
        <v>2732.5535</v>
      </c>
      <c r="E161" s="41"/>
      <c r="F161" s="45"/>
      <c r="G161" s="46"/>
    </row>
    <row r="162" spans="1:10" ht="25.5" x14ac:dyDescent="0.2">
      <c r="A162" s="41"/>
      <c r="B162" s="26" t="s">
        <v>739</v>
      </c>
      <c r="C162" s="44">
        <v>1079.3381999999999</v>
      </c>
      <c r="D162" s="44">
        <v>1067.7988</v>
      </c>
      <c r="E162" s="41"/>
      <c r="F162" s="45"/>
      <c r="G162" s="46"/>
    </row>
    <row r="163" spans="1:10" x14ac:dyDescent="0.2">
      <c r="A163" s="41"/>
      <c r="B163" s="41"/>
      <c r="C163" s="41"/>
      <c r="D163" s="41"/>
      <c r="E163" s="41"/>
      <c r="F163" s="41"/>
      <c r="G163" s="41"/>
    </row>
    <row r="164" spans="1:10" x14ac:dyDescent="0.2">
      <c r="A164" s="41"/>
      <c r="B164" s="148" t="s">
        <v>737</v>
      </c>
      <c r="C164" s="149"/>
      <c r="D164" s="19" t="s">
        <v>12</v>
      </c>
      <c r="E164" s="41"/>
      <c r="F164" s="41"/>
      <c r="G164" s="41"/>
    </row>
    <row r="165" spans="1:10" x14ac:dyDescent="0.2">
      <c r="A165" s="41"/>
      <c r="B165" s="47" t="s">
        <v>127</v>
      </c>
      <c r="C165" s="48" t="s">
        <v>779</v>
      </c>
      <c r="D165" s="48" t="s">
        <v>780</v>
      </c>
      <c r="E165" s="41"/>
      <c r="F165" s="41"/>
      <c r="G165" s="41"/>
    </row>
    <row r="166" spans="1:10" ht="25.5" x14ac:dyDescent="0.2">
      <c r="A166" s="41"/>
      <c r="B166" s="26" t="s">
        <v>738</v>
      </c>
      <c r="C166" s="88">
        <v>15.936999999999999</v>
      </c>
      <c r="D166" s="30" t="s">
        <v>781</v>
      </c>
      <c r="E166" s="41"/>
      <c r="F166" s="45"/>
      <c r="G166" s="46"/>
    </row>
    <row r="167" spans="1:10" ht="25.5" x14ac:dyDescent="0.2">
      <c r="A167" s="41"/>
      <c r="B167" s="26" t="s">
        <v>739</v>
      </c>
      <c r="C167" s="88">
        <v>15.925000000000001</v>
      </c>
      <c r="D167" s="88">
        <v>15.925000000000001</v>
      </c>
      <c r="E167" s="41"/>
      <c r="F167" s="45"/>
      <c r="G167" s="46"/>
    </row>
    <row r="168" spans="1:10" x14ac:dyDescent="0.2">
      <c r="A168" s="41"/>
      <c r="B168" s="50"/>
      <c r="C168" s="50"/>
      <c r="D168" s="50"/>
      <c r="E168" s="41"/>
      <c r="F168" s="41"/>
      <c r="G168" s="41"/>
    </row>
    <row r="169" spans="1:10" ht="25.5" x14ac:dyDescent="0.2">
      <c r="A169" s="39"/>
      <c r="B169" s="145" t="s">
        <v>130</v>
      </c>
      <c r="C169" s="146"/>
      <c r="D169" s="111" t="s">
        <v>637</v>
      </c>
      <c r="E169" s="53"/>
      <c r="F169" s="39"/>
      <c r="G169" s="39"/>
      <c r="I169" s="110"/>
    </row>
    <row r="170" spans="1:10" x14ac:dyDescent="0.2">
      <c r="A170" s="39"/>
      <c r="B170" s="145" t="s">
        <v>131</v>
      </c>
      <c r="C170" s="146"/>
      <c r="D170" s="16" t="s">
        <v>123</v>
      </c>
      <c r="E170" s="53"/>
      <c r="F170" s="39"/>
      <c r="G170" s="39"/>
      <c r="I170" s="110"/>
    </row>
    <row r="171" spans="1:10" x14ac:dyDescent="0.2">
      <c r="A171" s="39"/>
      <c r="B171" s="145" t="s">
        <v>622</v>
      </c>
      <c r="C171" s="146"/>
      <c r="D171" s="16" t="s">
        <v>123</v>
      </c>
      <c r="E171" s="53"/>
      <c r="F171" s="39"/>
      <c r="G171" s="39"/>
      <c r="I171" s="110"/>
      <c r="J171" s="14"/>
    </row>
    <row r="172" spans="1:10" ht="12.75" customHeight="1" x14ac:dyDescent="0.2">
      <c r="A172" s="50"/>
      <c r="B172" s="50"/>
      <c r="C172" s="50"/>
      <c r="D172" s="50"/>
      <c r="E172" s="50"/>
      <c r="F172" s="50"/>
      <c r="G172" s="50"/>
      <c r="I172" s="110"/>
      <c r="J172" s="14"/>
    </row>
    <row r="173" spans="1:10" ht="13.5" x14ac:dyDescent="0.25">
      <c r="A173" s="50"/>
      <c r="B173" s="112" t="s">
        <v>742</v>
      </c>
      <c r="C173" s="50"/>
      <c r="D173" s="50"/>
      <c r="E173" s="50"/>
      <c r="F173" s="50"/>
      <c r="G173" s="50"/>
      <c r="H173" s="50"/>
      <c r="I173" s="110"/>
      <c r="J173" s="14"/>
    </row>
    <row r="174" spans="1:10" s="14" customFormat="1" ht="51" x14ac:dyDescent="0.2">
      <c r="A174" s="113"/>
      <c r="B174" s="114" t="s">
        <v>704</v>
      </c>
      <c r="C174" s="114" t="s">
        <v>705</v>
      </c>
      <c r="D174" s="115" t="s">
        <v>706</v>
      </c>
      <c r="E174" s="115" t="s">
        <v>707</v>
      </c>
      <c r="F174" s="114" t="s">
        <v>708</v>
      </c>
      <c r="G174" s="114" t="s">
        <v>709</v>
      </c>
      <c r="H174" s="114" t="s">
        <v>8</v>
      </c>
      <c r="I174" s="116"/>
    </row>
    <row r="175" spans="1:10" s="56" customFormat="1" ht="25.5" x14ac:dyDescent="0.2">
      <c r="A175" s="117"/>
      <c r="B175" s="118" t="s">
        <v>710</v>
      </c>
      <c r="C175" s="118" t="s">
        <v>711</v>
      </c>
      <c r="D175" s="119" t="s">
        <v>712</v>
      </c>
      <c r="E175" s="120" t="s">
        <v>713</v>
      </c>
      <c r="F175" s="121">
        <v>2500</v>
      </c>
      <c r="G175" s="122">
        <v>46002</v>
      </c>
      <c r="H175" s="123">
        <f>F175/$F$146</f>
        <v>1.1177694639646536E-2</v>
      </c>
      <c r="I175" s="124"/>
      <c r="J175" s="14"/>
    </row>
    <row r="176" spans="1:10" s="56" customFormat="1" ht="25.5" x14ac:dyDescent="0.2">
      <c r="A176" s="117"/>
      <c r="B176" s="118" t="s">
        <v>710</v>
      </c>
      <c r="C176" s="118" t="s">
        <v>714</v>
      </c>
      <c r="D176" s="119" t="s">
        <v>712</v>
      </c>
      <c r="E176" s="120" t="s">
        <v>713</v>
      </c>
      <c r="F176" s="121">
        <v>2500</v>
      </c>
      <c r="G176" s="122">
        <v>46087</v>
      </c>
      <c r="H176" s="123">
        <f>F176/$F$146</f>
        <v>1.1177694639646536E-2</v>
      </c>
      <c r="I176" s="124"/>
      <c r="J176" s="14"/>
    </row>
    <row r="177" spans="1:16" s="56" customFormat="1" ht="25.5" x14ac:dyDescent="0.2">
      <c r="A177" s="117"/>
      <c r="B177" s="118" t="s">
        <v>710</v>
      </c>
      <c r="C177" s="118" t="s">
        <v>715</v>
      </c>
      <c r="D177" s="119" t="s">
        <v>712</v>
      </c>
      <c r="E177" s="120" t="s">
        <v>713</v>
      </c>
      <c r="F177" s="121">
        <v>2500</v>
      </c>
      <c r="G177" s="122">
        <v>46101</v>
      </c>
      <c r="H177" s="123">
        <f>F177/$F$146</f>
        <v>1.1177694639646536E-2</v>
      </c>
      <c r="I177" s="124"/>
      <c r="J177" s="14"/>
    </row>
    <row r="178" spans="1:16" s="56" customFormat="1" ht="25.5" x14ac:dyDescent="0.2">
      <c r="A178" s="117"/>
      <c r="B178" s="118" t="s">
        <v>710</v>
      </c>
      <c r="C178" s="118" t="s">
        <v>715</v>
      </c>
      <c r="D178" s="119" t="s">
        <v>712</v>
      </c>
      <c r="E178" s="120" t="s">
        <v>713</v>
      </c>
      <c r="F178" s="121">
        <v>2500</v>
      </c>
      <c r="G178" s="122">
        <v>46168</v>
      </c>
      <c r="H178" s="123">
        <f>F178/$F$146</f>
        <v>1.1177694639646536E-2</v>
      </c>
      <c r="I178" s="124"/>
      <c r="J178" s="14"/>
    </row>
    <row r="179" spans="1:16" s="65" customFormat="1" x14ac:dyDescent="0.2">
      <c r="A179" s="50"/>
      <c r="B179" s="50"/>
      <c r="C179" s="50"/>
      <c r="D179" s="50"/>
      <c r="E179" s="50"/>
      <c r="F179" s="50"/>
      <c r="G179" s="50"/>
      <c r="H179"/>
      <c r="I179" s="125"/>
      <c r="J179" s="126"/>
      <c r="K179" s="126"/>
      <c r="L179" s="126"/>
      <c r="M179" s="126"/>
      <c r="N179" s="126"/>
      <c r="O179" s="126"/>
    </row>
    <row r="180" spans="1:16" x14ac:dyDescent="0.2">
      <c r="A180" s="55"/>
      <c r="B180" s="127" t="s">
        <v>743</v>
      </c>
      <c r="C180" s="127"/>
      <c r="D180" s="127"/>
      <c r="E180" s="127"/>
      <c r="F180" s="127"/>
      <c r="G180" s="127"/>
      <c r="H180" s="55"/>
      <c r="I180" s="110"/>
      <c r="J180" s="14"/>
    </row>
    <row r="181" spans="1:16" ht="13.5" customHeight="1" x14ac:dyDescent="0.2">
      <c r="B181" s="170" t="s">
        <v>639</v>
      </c>
      <c r="C181" s="170" t="s">
        <v>640</v>
      </c>
      <c r="D181" s="173" t="s">
        <v>650</v>
      </c>
      <c r="E181" s="174"/>
      <c r="F181" s="175"/>
      <c r="G181" s="176" t="s">
        <v>658</v>
      </c>
      <c r="H181" s="177"/>
      <c r="I181" s="178"/>
      <c r="J181" s="54"/>
      <c r="K181" s="54"/>
      <c r="L181" s="54"/>
      <c r="M181" s="54"/>
      <c r="N181" s="54"/>
      <c r="O181" s="54"/>
    </row>
    <row r="182" spans="1:16" ht="46.5" customHeight="1" x14ac:dyDescent="0.2">
      <c r="B182" s="171"/>
      <c r="C182" s="171"/>
      <c r="D182" s="168" t="s">
        <v>659</v>
      </c>
      <c r="E182" s="168" t="s">
        <v>660</v>
      </c>
      <c r="F182" s="168" t="s">
        <v>661</v>
      </c>
      <c r="G182" s="179" t="s">
        <v>678</v>
      </c>
      <c r="H182" s="180"/>
      <c r="I182" s="168" t="s">
        <v>663</v>
      </c>
      <c r="J182" s="54"/>
      <c r="K182" s="54"/>
      <c r="L182" s="54"/>
      <c r="M182" s="54"/>
      <c r="N182" s="54"/>
      <c r="O182" s="54"/>
    </row>
    <row r="183" spans="1:16" ht="21" customHeight="1" x14ac:dyDescent="0.2">
      <c r="B183" s="172"/>
      <c r="C183" s="172"/>
      <c r="D183" s="169"/>
      <c r="E183" s="169"/>
      <c r="F183" s="169"/>
      <c r="G183" s="76" t="s">
        <v>664</v>
      </c>
      <c r="H183" s="76" t="s">
        <v>665</v>
      </c>
      <c r="I183" s="169"/>
      <c r="J183" s="54"/>
      <c r="K183" s="54"/>
      <c r="L183" s="54"/>
      <c r="M183" s="54"/>
      <c r="N183" s="54"/>
      <c r="O183" s="54"/>
    </row>
    <row r="184" spans="1:16" ht="13.5" x14ac:dyDescent="0.25">
      <c r="B184" s="80" t="s">
        <v>666</v>
      </c>
      <c r="C184" s="79" t="s">
        <v>667</v>
      </c>
      <c r="D184" s="128">
        <v>488.84800000000001</v>
      </c>
      <c r="E184" s="4">
        <v>11.151999999999999</v>
      </c>
      <c r="F184" s="129">
        <f>D184+E184</f>
        <v>500</v>
      </c>
      <c r="G184" s="2">
        <v>21.175720568999996</v>
      </c>
      <c r="H184" s="2">
        <v>13.34</v>
      </c>
      <c r="I184" s="2">
        <f>G184+H184</f>
        <v>34.515720568999996</v>
      </c>
      <c r="J184" s="54"/>
      <c r="K184" s="54"/>
      <c r="L184" s="54"/>
      <c r="M184" s="54"/>
      <c r="N184" s="54"/>
      <c r="O184" s="54"/>
    </row>
    <row r="185" spans="1:16" ht="6.75" customHeight="1" x14ac:dyDescent="0.25">
      <c r="B185" s="130"/>
      <c r="C185" s="131"/>
      <c r="D185" s="132"/>
      <c r="E185" s="5"/>
      <c r="F185" s="133"/>
      <c r="G185" s="3"/>
      <c r="H185" s="3"/>
      <c r="I185" s="3"/>
      <c r="J185" s="54"/>
      <c r="K185" s="54"/>
      <c r="L185" s="54"/>
      <c r="M185" s="54"/>
      <c r="N185" s="54"/>
      <c r="O185" s="54"/>
    </row>
    <row r="186" spans="1:16" ht="51" customHeight="1" x14ac:dyDescent="0.2">
      <c r="B186" s="167" t="s">
        <v>668</v>
      </c>
      <c r="C186" s="167"/>
      <c r="D186" s="167"/>
      <c r="E186" s="167"/>
      <c r="F186" s="167"/>
      <c r="G186" s="167"/>
      <c r="H186" s="167"/>
      <c r="I186" s="167"/>
      <c r="J186" s="134"/>
      <c r="K186" s="54"/>
      <c r="L186" s="54"/>
      <c r="M186" s="54"/>
      <c r="N186" s="54"/>
      <c r="O186" s="54"/>
    </row>
    <row r="187" spans="1:16" ht="13.5" x14ac:dyDescent="0.25">
      <c r="B187" s="85" t="s">
        <v>669</v>
      </c>
      <c r="I187" s="54"/>
      <c r="J187" s="14"/>
      <c r="K187" s="54"/>
      <c r="L187" s="54"/>
      <c r="M187" s="54"/>
      <c r="N187" s="54"/>
      <c r="O187" s="54"/>
      <c r="P187" s="54"/>
    </row>
    <row r="188" spans="1:16" ht="7.5" customHeight="1" x14ac:dyDescent="0.2">
      <c r="B188" s="86"/>
      <c r="J188" s="14"/>
      <c r="K188" s="54"/>
      <c r="L188" s="54"/>
      <c r="M188" s="54"/>
      <c r="N188" s="54"/>
      <c r="O188" s="54"/>
    </row>
    <row r="189" spans="1:16" x14ac:dyDescent="0.2">
      <c r="B189" s="86" t="s">
        <v>673</v>
      </c>
      <c r="J189" s="14"/>
      <c r="K189" s="54"/>
      <c r="L189" s="54"/>
      <c r="M189" s="54"/>
      <c r="N189" s="54"/>
      <c r="O189" s="54"/>
    </row>
    <row r="190" spans="1:16" x14ac:dyDescent="0.2">
      <c r="B190" s="86"/>
      <c r="J190" s="14"/>
      <c r="K190" s="54"/>
      <c r="L190" s="54"/>
      <c r="M190" s="54"/>
      <c r="N190" s="54"/>
      <c r="O190" s="54"/>
    </row>
    <row r="191" spans="1:16" x14ac:dyDescent="0.2">
      <c r="B191" s="86" t="s">
        <v>674</v>
      </c>
      <c r="J191" s="14"/>
      <c r="K191" s="54"/>
      <c r="L191" s="54"/>
      <c r="M191" s="54"/>
      <c r="N191" s="54"/>
      <c r="O191" s="54"/>
    </row>
    <row r="192" spans="1:16" x14ac:dyDescent="0.2">
      <c r="B192" s="86"/>
      <c r="J192" s="14"/>
      <c r="K192" s="54"/>
      <c r="L192" s="54"/>
      <c r="M192" s="54"/>
      <c r="N192" s="54"/>
      <c r="O192" s="54"/>
    </row>
    <row r="193" spans="1:17" x14ac:dyDescent="0.2">
      <c r="B193" s="86" t="s">
        <v>675</v>
      </c>
      <c r="J193" s="14"/>
    </row>
    <row r="194" spans="1:17" s="55" customFormat="1" x14ac:dyDescent="0.2">
      <c r="I194" s="110"/>
      <c r="J194" s="14"/>
      <c r="K194" s="54"/>
      <c r="L194" s="54"/>
      <c r="M194" s="54"/>
      <c r="N194" s="54"/>
      <c r="O194" s="56"/>
    </row>
    <row r="195" spans="1:17" s="55" customFormat="1" x14ac:dyDescent="0.2">
      <c r="B195" s="155" t="s">
        <v>623</v>
      </c>
      <c r="C195" s="156"/>
      <c r="D195" s="157"/>
      <c r="I195" s="110"/>
      <c r="J195" s="14"/>
      <c r="K195" s="54"/>
      <c r="L195" s="54"/>
      <c r="M195" s="54"/>
      <c r="N195" s="54"/>
      <c r="O195" s="56"/>
    </row>
    <row r="196" spans="1:17" s="55" customFormat="1" ht="38.25" x14ac:dyDescent="0.2">
      <c r="B196" s="154" t="s">
        <v>624</v>
      </c>
      <c r="C196" s="154"/>
      <c r="D196" s="57" t="s">
        <v>508</v>
      </c>
      <c r="I196" s="110"/>
      <c r="J196" s="14"/>
      <c r="K196" s="54"/>
      <c r="L196" s="54"/>
      <c r="M196" s="54"/>
      <c r="N196" s="54"/>
      <c r="O196" s="56"/>
    </row>
    <row r="197" spans="1:17" s="55" customFormat="1" x14ac:dyDescent="0.2">
      <c r="B197" s="152" t="s">
        <v>625</v>
      </c>
      <c r="C197" s="152"/>
      <c r="D197" s="58"/>
      <c r="I197" s="110"/>
      <c r="J197" s="14"/>
      <c r="K197" s="54"/>
      <c r="L197" s="54"/>
      <c r="M197" s="54"/>
      <c r="N197" s="54"/>
      <c r="O197" s="56"/>
    </row>
    <row r="198" spans="1:17" s="55" customFormat="1" x14ac:dyDescent="0.2">
      <c r="B198" s="152"/>
      <c r="C198" s="152"/>
      <c r="D198" s="59"/>
      <c r="I198" s="110"/>
      <c r="J198" s="14"/>
      <c r="K198" s="54"/>
      <c r="L198" s="54"/>
      <c r="M198" s="54"/>
      <c r="N198" s="54"/>
      <c r="O198" s="56"/>
    </row>
    <row r="199" spans="1:17" s="55" customFormat="1" x14ac:dyDescent="0.2">
      <c r="B199" s="152" t="s">
        <v>626</v>
      </c>
      <c r="C199" s="152"/>
      <c r="D199" s="60">
        <v>6.3245934858601931</v>
      </c>
      <c r="I199" s="110"/>
      <c r="J199" s="14"/>
      <c r="K199" s="54"/>
      <c r="L199" s="54"/>
      <c r="M199" s="54"/>
      <c r="N199" s="54"/>
      <c r="O199" s="56"/>
    </row>
    <row r="200" spans="1:17" s="55" customFormat="1" x14ac:dyDescent="0.2">
      <c r="B200" s="152"/>
      <c r="C200" s="152"/>
      <c r="D200" s="59"/>
      <c r="I200" s="110"/>
      <c r="J200" s="14"/>
      <c r="K200" s="54"/>
      <c r="L200" s="54"/>
      <c r="M200" s="54"/>
      <c r="N200" s="54"/>
      <c r="O200" s="56"/>
    </row>
    <row r="201" spans="1:17" s="55" customFormat="1" x14ac:dyDescent="0.2">
      <c r="B201" s="152" t="s">
        <v>627</v>
      </c>
      <c r="C201" s="152"/>
      <c r="D201" s="60">
        <v>0.49116010842752716</v>
      </c>
      <c r="I201" s="110"/>
      <c r="J201" s="14"/>
      <c r="K201" s="54"/>
      <c r="L201" s="54"/>
      <c r="M201" s="54"/>
      <c r="N201" s="54"/>
      <c r="O201" s="56"/>
    </row>
    <row r="202" spans="1:17" s="55" customFormat="1" x14ac:dyDescent="0.2">
      <c r="B202" s="152" t="s">
        <v>628</v>
      </c>
      <c r="C202" s="152"/>
      <c r="D202" s="60">
        <v>0.50231530460951479</v>
      </c>
      <c r="I202" s="110"/>
      <c r="J202" s="14"/>
      <c r="K202" s="54"/>
      <c r="L202" s="54"/>
      <c r="M202" s="54"/>
      <c r="N202" s="54"/>
      <c r="O202" s="56"/>
    </row>
    <row r="203" spans="1:17" s="55" customFormat="1" x14ac:dyDescent="0.2">
      <c r="B203" s="152"/>
      <c r="C203" s="152"/>
      <c r="D203" s="59"/>
      <c r="I203" s="110"/>
      <c r="J203" s="14"/>
      <c r="K203" s="54"/>
      <c r="L203" s="54"/>
      <c r="M203" s="54"/>
      <c r="N203" s="54"/>
      <c r="O203" s="56"/>
    </row>
    <row r="204" spans="1:17" s="55" customFormat="1" x14ac:dyDescent="0.2">
      <c r="B204" s="152" t="s">
        <v>629</v>
      </c>
      <c r="C204" s="152"/>
      <c r="D204" s="62" t="s">
        <v>740</v>
      </c>
      <c r="I204" s="110"/>
      <c r="J204" s="14"/>
      <c r="K204" s="54"/>
      <c r="L204" s="54"/>
      <c r="M204" s="54"/>
      <c r="N204" s="54"/>
      <c r="O204" s="56"/>
    </row>
    <row r="205" spans="1:17" s="55" customFormat="1" x14ac:dyDescent="0.2">
      <c r="B205" s="150" t="s">
        <v>630</v>
      </c>
      <c r="C205" s="153"/>
      <c r="D205" s="151"/>
      <c r="I205" s="110"/>
      <c r="J205" s="14"/>
      <c r="K205" s="54"/>
      <c r="L205" s="54"/>
      <c r="M205" s="54"/>
      <c r="N205" s="54"/>
      <c r="O205" s="56"/>
    </row>
    <row r="206" spans="1:17" s="55" customFormat="1" x14ac:dyDescent="0.2">
      <c r="B206" s="35"/>
      <c r="C206" s="35"/>
      <c r="D206" s="35"/>
      <c r="I206" s="110"/>
      <c r="J206" s="14"/>
      <c r="K206" s="54"/>
      <c r="L206" s="54"/>
      <c r="M206" s="54"/>
      <c r="N206" s="54"/>
      <c r="O206" s="56"/>
    </row>
    <row r="207" spans="1:17" s="55" customFormat="1" x14ac:dyDescent="0.2">
      <c r="A207"/>
      <c r="B207" s="64" t="s">
        <v>631</v>
      </c>
      <c r="C207"/>
      <c r="D207"/>
      <c r="E207"/>
      <c r="F207"/>
      <c r="G207"/>
      <c r="H207"/>
      <c r="I207" s="110"/>
      <c r="J207" s="14"/>
      <c r="K207" s="54"/>
      <c r="L207" s="54"/>
      <c r="M207" s="54"/>
      <c r="N207" s="54"/>
      <c r="O207" s="56"/>
      <c r="P207"/>
      <c r="Q207"/>
    </row>
    <row r="208" spans="1:17" x14ac:dyDescent="0.2">
      <c r="I208" s="110"/>
    </row>
    <row r="209" spans="2:9" ht="153.75" customHeight="1" x14ac:dyDescent="0.2">
      <c r="I209" s="110"/>
    </row>
    <row r="210" spans="2:9" ht="25.5" customHeight="1" x14ac:dyDescent="0.2">
      <c r="I210" s="110"/>
    </row>
    <row r="211" spans="2:9" x14ac:dyDescent="0.2">
      <c r="B211" s="64" t="s">
        <v>632</v>
      </c>
      <c r="C211" s="65"/>
      <c r="D211" s="64"/>
      <c r="I211" s="110"/>
    </row>
    <row r="212" spans="2:9" x14ac:dyDescent="0.2">
      <c r="B212" s="64" t="s">
        <v>716</v>
      </c>
      <c r="D212" s="64"/>
      <c r="I212" s="110"/>
    </row>
    <row r="213" spans="2:9" x14ac:dyDescent="0.2">
      <c r="I213" s="110"/>
    </row>
    <row r="214" spans="2:9" x14ac:dyDescent="0.2">
      <c r="I214" s="110"/>
    </row>
    <row r="215" spans="2:9" ht="165" customHeight="1" x14ac:dyDescent="0.2">
      <c r="I215" s="110"/>
    </row>
    <row r="216" spans="2:9" x14ac:dyDescent="0.2">
      <c r="I216" s="110"/>
    </row>
  </sheetData>
  <mergeCells count="36">
    <mergeCell ref="B204:C204"/>
    <mergeCell ref="B205:D205"/>
    <mergeCell ref="B199:C199"/>
    <mergeCell ref="B200:C200"/>
    <mergeCell ref="B201:C201"/>
    <mergeCell ref="B202:C202"/>
    <mergeCell ref="B203:C203"/>
    <mergeCell ref="B186:I186"/>
    <mergeCell ref="B195:D195"/>
    <mergeCell ref="B196:C196"/>
    <mergeCell ref="B197:C197"/>
    <mergeCell ref="B198:C198"/>
    <mergeCell ref="B181:B183"/>
    <mergeCell ref="C181:C183"/>
    <mergeCell ref="D181:F181"/>
    <mergeCell ref="G181:I181"/>
    <mergeCell ref="D182:D183"/>
    <mergeCell ref="E182:E183"/>
    <mergeCell ref="F182:F183"/>
    <mergeCell ref="G182:H182"/>
    <mergeCell ref="I182:I183"/>
    <mergeCell ref="A1:H1"/>
    <mergeCell ref="A2:H2"/>
    <mergeCell ref="A3:H3"/>
    <mergeCell ref="B148:H148"/>
    <mergeCell ref="B149:H149"/>
    <mergeCell ref="B169:C169"/>
    <mergeCell ref="B170:C170"/>
    <mergeCell ref="B171:C171"/>
    <mergeCell ref="B150:H150"/>
    <mergeCell ref="B153:D153"/>
    <mergeCell ref="B154:C154"/>
    <mergeCell ref="B155:C155"/>
    <mergeCell ref="B156:C156"/>
    <mergeCell ref="B151:H151"/>
    <mergeCell ref="B164:C164"/>
  </mergeCells>
  <hyperlinks>
    <hyperlink ref="I1" location="Index!B2" display="Index" xr:uid="{8DA6E4C2-D69D-4158-A1C2-1DBA95A591BA}"/>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B7D44-4A68-465D-AC47-21DF44E68F18}">
  <sheetPr>
    <outlinePr summaryBelow="0" summaryRight="0"/>
  </sheetPr>
  <dimension ref="A1:P140"/>
  <sheetViews>
    <sheetView showGridLines="0" workbookViewId="0">
      <selection activeCell="F24" sqref="F24"/>
    </sheetView>
  </sheetViews>
  <sheetFormatPr defaultRowHeight="12.75" x14ac:dyDescent="0.2"/>
  <cols>
    <col min="1" max="1" width="5.85546875" bestFit="1" customWidth="1"/>
    <col min="2" max="2" width="19.7109375" bestFit="1" customWidth="1"/>
    <col min="3" max="3" width="50.85546875" customWidth="1"/>
    <col min="4" max="4" width="12.140625" customWidth="1"/>
    <col min="5" max="5" width="8.7109375" bestFit="1" customWidth="1"/>
    <col min="6" max="6" width="10.140625" bestFit="1" customWidth="1"/>
    <col min="7" max="7" width="14" bestFit="1" customWidth="1"/>
  </cols>
  <sheetData>
    <row r="1" spans="1:9" ht="15" x14ac:dyDescent="0.2">
      <c r="A1" s="147" t="s">
        <v>0</v>
      </c>
      <c r="B1" s="147"/>
      <c r="C1" s="147"/>
      <c r="D1" s="147"/>
      <c r="E1" s="147"/>
      <c r="F1" s="147"/>
      <c r="G1" s="147"/>
      <c r="H1" s="147"/>
      <c r="I1" s="1" t="s">
        <v>616</v>
      </c>
    </row>
    <row r="2" spans="1:9" ht="15" x14ac:dyDescent="0.2">
      <c r="A2" s="147" t="s">
        <v>560</v>
      </c>
      <c r="B2" s="147"/>
      <c r="C2" s="147"/>
      <c r="D2" s="147"/>
      <c r="E2" s="147"/>
      <c r="F2" s="147"/>
      <c r="G2" s="147"/>
      <c r="H2" s="147"/>
    </row>
    <row r="3" spans="1:9" ht="15" x14ac:dyDescent="0.2">
      <c r="A3" s="147" t="s">
        <v>778</v>
      </c>
      <c r="B3" s="147"/>
      <c r="C3" s="147"/>
      <c r="D3" s="147"/>
      <c r="E3" s="147"/>
      <c r="F3" s="147"/>
      <c r="G3" s="147"/>
      <c r="H3" s="147"/>
    </row>
    <row r="4" spans="1:9" s="14" customFormat="1" ht="30" x14ac:dyDescent="0.2">
      <c r="A4" s="12" t="s">
        <v>2</v>
      </c>
      <c r="B4" s="12" t="s">
        <v>3</v>
      </c>
      <c r="C4" s="12" t="s">
        <v>4</v>
      </c>
      <c r="D4" s="12" t="s">
        <v>5</v>
      </c>
      <c r="E4" s="12" t="s">
        <v>6</v>
      </c>
      <c r="F4" s="12" t="s">
        <v>7</v>
      </c>
      <c r="G4" s="12" t="s">
        <v>8</v>
      </c>
      <c r="H4" s="13" t="s">
        <v>615</v>
      </c>
    </row>
    <row r="5" spans="1:9" x14ac:dyDescent="0.2">
      <c r="A5" s="15"/>
      <c r="B5" s="15"/>
      <c r="C5" s="16" t="s">
        <v>9</v>
      </c>
      <c r="D5" s="15"/>
      <c r="E5" s="15"/>
      <c r="F5" s="15"/>
      <c r="G5" s="15"/>
      <c r="H5" s="17" t="s">
        <v>12</v>
      </c>
    </row>
    <row r="6" spans="1:9" x14ac:dyDescent="0.2">
      <c r="A6" s="15"/>
      <c r="B6" s="15"/>
      <c r="C6" s="16" t="s">
        <v>10</v>
      </c>
      <c r="D6" s="15"/>
      <c r="E6" s="15"/>
      <c r="F6" s="15"/>
      <c r="G6" s="15"/>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ht="25.5" x14ac:dyDescent="0.2">
      <c r="A28" s="25">
        <v>1</v>
      </c>
      <c r="B28" s="26" t="s">
        <v>528</v>
      </c>
      <c r="C28" s="26" t="s">
        <v>529</v>
      </c>
      <c r="D28" s="26" t="s">
        <v>282</v>
      </c>
      <c r="E28" s="27">
        <v>200</v>
      </c>
      <c r="F28" s="28">
        <v>200.21799999999999</v>
      </c>
      <c r="G28" s="29">
        <v>5.3984440000000002E-2</v>
      </c>
      <c r="H28" s="17">
        <v>7.26</v>
      </c>
    </row>
    <row r="29" spans="1:8" x14ac:dyDescent="0.2">
      <c r="A29" s="25">
        <v>2</v>
      </c>
      <c r="B29" s="26" t="s">
        <v>62</v>
      </c>
      <c r="C29" s="26" t="s">
        <v>63</v>
      </c>
      <c r="D29" s="26" t="s">
        <v>28</v>
      </c>
      <c r="E29" s="27">
        <v>200</v>
      </c>
      <c r="F29" s="28">
        <v>199.48779999999999</v>
      </c>
      <c r="G29" s="29">
        <v>5.3787559999999998E-2</v>
      </c>
      <c r="H29" s="17">
        <v>6.7041000000000004</v>
      </c>
    </row>
    <row r="30" spans="1:8" x14ac:dyDescent="0.2">
      <c r="A30" s="25">
        <v>3</v>
      </c>
      <c r="B30" s="26" t="s">
        <v>305</v>
      </c>
      <c r="C30" s="26" t="s">
        <v>306</v>
      </c>
      <c r="D30" s="26" t="s">
        <v>282</v>
      </c>
      <c r="E30" s="27">
        <v>150</v>
      </c>
      <c r="F30" s="28">
        <v>152.34285</v>
      </c>
      <c r="G30" s="29">
        <v>4.1075939999999998E-2</v>
      </c>
      <c r="H30" s="17">
        <v>7.835</v>
      </c>
    </row>
    <row r="31" spans="1:8" ht="25.5" x14ac:dyDescent="0.2">
      <c r="A31" s="25">
        <v>4</v>
      </c>
      <c r="B31" s="26" t="s">
        <v>78</v>
      </c>
      <c r="C31" s="26" t="s">
        <v>79</v>
      </c>
      <c r="D31" s="26" t="s">
        <v>23</v>
      </c>
      <c r="E31" s="27">
        <v>100</v>
      </c>
      <c r="F31" s="28">
        <v>101.5842</v>
      </c>
      <c r="G31" s="29">
        <v>2.738997E-2</v>
      </c>
      <c r="H31" s="17">
        <v>6.8</v>
      </c>
    </row>
    <row r="32" spans="1:8" x14ac:dyDescent="0.2">
      <c r="A32" s="25">
        <v>5</v>
      </c>
      <c r="B32" s="26" t="s">
        <v>293</v>
      </c>
      <c r="C32" s="26" t="s">
        <v>294</v>
      </c>
      <c r="D32" s="26" t="s">
        <v>28</v>
      </c>
      <c r="E32" s="27">
        <v>100</v>
      </c>
      <c r="F32" s="28">
        <v>101.07599999999999</v>
      </c>
      <c r="G32" s="29">
        <v>2.7252950000000001E-2</v>
      </c>
      <c r="H32" s="17">
        <v>7.0812999999999997</v>
      </c>
    </row>
    <row r="33" spans="1:8" x14ac:dyDescent="0.2">
      <c r="A33" s="25">
        <v>6</v>
      </c>
      <c r="B33" s="26" t="s">
        <v>272</v>
      </c>
      <c r="C33" s="26" t="s">
        <v>273</v>
      </c>
      <c r="D33" s="26" t="s">
        <v>274</v>
      </c>
      <c r="E33" s="27">
        <v>100</v>
      </c>
      <c r="F33" s="28">
        <v>100.8767</v>
      </c>
      <c r="G33" s="29">
        <v>2.7199210000000001E-2</v>
      </c>
      <c r="H33" s="17">
        <v>6.8</v>
      </c>
    </row>
    <row r="34" spans="1:8" x14ac:dyDescent="0.2">
      <c r="A34" s="25">
        <v>7</v>
      </c>
      <c r="B34" s="26" t="s">
        <v>295</v>
      </c>
      <c r="C34" s="26" t="s">
        <v>296</v>
      </c>
      <c r="D34" s="26" t="s">
        <v>282</v>
      </c>
      <c r="E34" s="27">
        <v>100</v>
      </c>
      <c r="F34" s="28">
        <v>100.7865</v>
      </c>
      <c r="G34" s="29">
        <v>2.717489E-2</v>
      </c>
      <c r="H34" s="17">
        <v>7.24</v>
      </c>
    </row>
    <row r="35" spans="1:8" x14ac:dyDescent="0.2">
      <c r="A35" s="25">
        <v>8</v>
      </c>
      <c r="B35" s="26" t="s">
        <v>60</v>
      </c>
      <c r="C35" s="26" t="s">
        <v>61</v>
      </c>
      <c r="D35" s="26" t="s">
        <v>23</v>
      </c>
      <c r="E35" s="27">
        <v>100</v>
      </c>
      <c r="F35" s="28">
        <v>100.374</v>
      </c>
      <c r="G35" s="29">
        <v>2.7063670000000001E-2</v>
      </c>
      <c r="H35" s="17">
        <v>7.2149999999999999</v>
      </c>
    </row>
    <row r="36" spans="1:8" x14ac:dyDescent="0.2">
      <c r="A36" s="25">
        <v>9</v>
      </c>
      <c r="B36" s="26" t="s">
        <v>76</v>
      </c>
      <c r="C36" s="26" t="s">
        <v>77</v>
      </c>
      <c r="D36" s="26" t="s">
        <v>28</v>
      </c>
      <c r="E36" s="27">
        <v>100</v>
      </c>
      <c r="F36" s="28">
        <v>99.708600000000004</v>
      </c>
      <c r="G36" s="29">
        <v>2.688426E-2</v>
      </c>
      <c r="H36" s="17">
        <v>6.66</v>
      </c>
    </row>
    <row r="37" spans="1:8" x14ac:dyDescent="0.2">
      <c r="A37" s="18"/>
      <c r="B37" s="18"/>
      <c r="C37" s="19" t="s">
        <v>11</v>
      </c>
      <c r="D37" s="18"/>
      <c r="E37" s="18" t="s">
        <v>12</v>
      </c>
      <c r="F37" s="24">
        <v>1156.4546499999999</v>
      </c>
      <c r="G37" s="21">
        <v>0.31181289000000001</v>
      </c>
      <c r="H37" s="17" t="s">
        <v>12</v>
      </c>
    </row>
    <row r="38" spans="1:8" x14ac:dyDescent="0.2">
      <c r="A38" s="18"/>
      <c r="B38" s="18"/>
      <c r="C38" s="22"/>
      <c r="D38" s="18"/>
      <c r="E38" s="18"/>
      <c r="F38" s="23"/>
      <c r="G38" s="23"/>
      <c r="H38" s="17" t="s">
        <v>12</v>
      </c>
    </row>
    <row r="39" spans="1:8" x14ac:dyDescent="0.2">
      <c r="A39" s="18"/>
      <c r="B39" s="18"/>
      <c r="C39" s="19" t="s">
        <v>80</v>
      </c>
      <c r="D39" s="18"/>
      <c r="E39" s="18"/>
      <c r="F39" s="18"/>
      <c r="G39" s="18"/>
      <c r="H39" s="17" t="s">
        <v>12</v>
      </c>
    </row>
    <row r="40" spans="1:8" x14ac:dyDescent="0.2">
      <c r="A40" s="18"/>
      <c r="B40" s="18"/>
      <c r="C40" s="19" t="s">
        <v>11</v>
      </c>
      <c r="D40" s="18"/>
      <c r="E40" s="18" t="s">
        <v>12</v>
      </c>
      <c r="F40" s="20" t="s">
        <v>13</v>
      </c>
      <c r="G40" s="21">
        <v>0</v>
      </c>
      <c r="H40" s="17" t="s">
        <v>12</v>
      </c>
    </row>
    <row r="41" spans="1:8" x14ac:dyDescent="0.2">
      <c r="A41" s="18"/>
      <c r="B41" s="18"/>
      <c r="C41" s="22"/>
      <c r="D41" s="18"/>
      <c r="E41" s="18"/>
      <c r="F41" s="23"/>
      <c r="G41" s="23"/>
      <c r="H41" s="17" t="s">
        <v>12</v>
      </c>
    </row>
    <row r="42" spans="1:8" x14ac:dyDescent="0.2">
      <c r="A42" s="18"/>
      <c r="B42" s="18"/>
      <c r="C42" s="19" t="s">
        <v>81</v>
      </c>
      <c r="D42" s="18"/>
      <c r="E42" s="18"/>
      <c r="F42" s="18"/>
      <c r="G42" s="18"/>
      <c r="H42" s="17" t="s">
        <v>12</v>
      </c>
    </row>
    <row r="43" spans="1:8" x14ac:dyDescent="0.2">
      <c r="A43" s="25">
        <v>1</v>
      </c>
      <c r="B43" s="26" t="s">
        <v>87</v>
      </c>
      <c r="C43" s="26" t="s">
        <v>88</v>
      </c>
      <c r="D43" s="26" t="s">
        <v>84</v>
      </c>
      <c r="E43" s="27">
        <v>1000000</v>
      </c>
      <c r="F43" s="28">
        <v>1013.575</v>
      </c>
      <c r="G43" s="29">
        <v>0.27328849999999999</v>
      </c>
      <c r="H43" s="17">
        <v>6.694</v>
      </c>
    </row>
    <row r="44" spans="1:8" x14ac:dyDescent="0.2">
      <c r="A44" s="25">
        <v>2</v>
      </c>
      <c r="B44" s="26" t="s">
        <v>307</v>
      </c>
      <c r="C44" s="26" t="s">
        <v>308</v>
      </c>
      <c r="D44" s="26" t="s">
        <v>84</v>
      </c>
      <c r="E44" s="27">
        <v>500000</v>
      </c>
      <c r="F44" s="28">
        <v>506.49</v>
      </c>
      <c r="G44" s="29">
        <v>0.13656403</v>
      </c>
      <c r="H44" s="17">
        <v>6.6676000000000002</v>
      </c>
    </row>
    <row r="45" spans="1:8" x14ac:dyDescent="0.2">
      <c r="A45" s="25">
        <v>3</v>
      </c>
      <c r="B45" s="26" t="s">
        <v>506</v>
      </c>
      <c r="C45" s="26" t="s">
        <v>507</v>
      </c>
      <c r="D45" s="26" t="s">
        <v>84</v>
      </c>
      <c r="E45" s="27">
        <v>230000</v>
      </c>
      <c r="F45" s="28">
        <v>234.34424000000001</v>
      </c>
      <c r="G45" s="29">
        <v>6.3185839999999993E-2</v>
      </c>
      <c r="H45" s="17">
        <v>7.2622999999999998</v>
      </c>
    </row>
    <row r="46" spans="1:8" x14ac:dyDescent="0.2">
      <c r="A46" s="25">
        <v>4</v>
      </c>
      <c r="B46" s="26" t="s">
        <v>82</v>
      </c>
      <c r="C46" s="26" t="s">
        <v>83</v>
      </c>
      <c r="D46" s="26" t="s">
        <v>84</v>
      </c>
      <c r="E46" s="27">
        <v>200000</v>
      </c>
      <c r="F46" s="28">
        <v>197.1568</v>
      </c>
      <c r="G46" s="29">
        <v>5.3159049999999999E-2</v>
      </c>
      <c r="H46" s="17">
        <v>6.6395999999999997</v>
      </c>
    </row>
    <row r="47" spans="1:8" x14ac:dyDescent="0.2">
      <c r="A47" s="18"/>
      <c r="B47" s="18"/>
      <c r="C47" s="19" t="s">
        <v>11</v>
      </c>
      <c r="D47" s="18"/>
      <c r="E47" s="18" t="s">
        <v>12</v>
      </c>
      <c r="F47" s="24">
        <v>1951.5660399999999</v>
      </c>
      <c r="G47" s="21">
        <v>0.52619742000000003</v>
      </c>
      <c r="H47" s="17" t="s">
        <v>12</v>
      </c>
    </row>
    <row r="48" spans="1:8" x14ac:dyDescent="0.2">
      <c r="A48" s="18"/>
      <c r="B48" s="18"/>
      <c r="C48" s="22"/>
      <c r="D48" s="18"/>
      <c r="E48" s="18"/>
      <c r="F48" s="23"/>
      <c r="G48" s="23"/>
      <c r="H48" s="17" t="s">
        <v>12</v>
      </c>
    </row>
    <row r="49" spans="1:8" x14ac:dyDescent="0.2">
      <c r="A49" s="18"/>
      <c r="B49" s="18"/>
      <c r="C49" s="19" t="s">
        <v>103</v>
      </c>
      <c r="D49" s="18"/>
      <c r="E49" s="18"/>
      <c r="F49" s="23"/>
      <c r="G49" s="23"/>
      <c r="H49" s="17" t="s">
        <v>12</v>
      </c>
    </row>
    <row r="50" spans="1:8" x14ac:dyDescent="0.2">
      <c r="A50" s="18"/>
      <c r="B50" s="18"/>
      <c r="C50" s="19" t="s">
        <v>11</v>
      </c>
      <c r="D50" s="18"/>
      <c r="E50" s="18" t="s">
        <v>12</v>
      </c>
      <c r="F50" s="20" t="s">
        <v>13</v>
      </c>
      <c r="G50" s="21">
        <v>0</v>
      </c>
      <c r="H50" s="17" t="s">
        <v>12</v>
      </c>
    </row>
    <row r="51" spans="1:8" x14ac:dyDescent="0.2">
      <c r="A51" s="18"/>
      <c r="B51" s="18"/>
      <c r="C51" s="22"/>
      <c r="D51" s="18"/>
      <c r="E51" s="18"/>
      <c r="F51" s="23"/>
      <c r="G51" s="23"/>
      <c r="H51" s="17" t="s">
        <v>12</v>
      </c>
    </row>
    <row r="52" spans="1:8" x14ac:dyDescent="0.2">
      <c r="A52" s="18"/>
      <c r="B52" s="18"/>
      <c r="C52" s="19" t="s">
        <v>104</v>
      </c>
      <c r="D52" s="18"/>
      <c r="E52" s="18"/>
      <c r="F52" s="24">
        <v>3108.0206899999998</v>
      </c>
      <c r="G52" s="21">
        <v>0.83801031000000004</v>
      </c>
      <c r="H52" s="17" t="s">
        <v>12</v>
      </c>
    </row>
    <row r="53" spans="1:8" x14ac:dyDescent="0.2">
      <c r="A53" s="18"/>
      <c r="B53" s="18"/>
      <c r="C53" s="22"/>
      <c r="D53" s="18"/>
      <c r="E53" s="18"/>
      <c r="F53" s="23"/>
      <c r="G53" s="23"/>
      <c r="H53" s="17" t="s">
        <v>12</v>
      </c>
    </row>
    <row r="54" spans="1:8" x14ac:dyDescent="0.2">
      <c r="A54" s="18"/>
      <c r="B54" s="18"/>
      <c r="C54" s="19" t="s">
        <v>105</v>
      </c>
      <c r="D54" s="18"/>
      <c r="E54" s="18"/>
      <c r="F54" s="23"/>
      <c r="G54" s="23"/>
      <c r="H54" s="17" t="s">
        <v>12</v>
      </c>
    </row>
    <row r="55" spans="1:8" x14ac:dyDescent="0.2">
      <c r="A55" s="18"/>
      <c r="B55" s="18"/>
      <c r="C55" s="19" t="s">
        <v>106</v>
      </c>
      <c r="D55" s="18"/>
      <c r="E55" s="18"/>
      <c r="F55" s="23"/>
      <c r="G55" s="23"/>
      <c r="H55" s="17" t="s">
        <v>12</v>
      </c>
    </row>
    <row r="56" spans="1:8" x14ac:dyDescent="0.2">
      <c r="A56" s="18"/>
      <c r="B56" s="18"/>
      <c r="C56" s="19" t="s">
        <v>11</v>
      </c>
      <c r="D56" s="18"/>
      <c r="E56" s="18" t="s">
        <v>12</v>
      </c>
      <c r="F56" s="20" t="s">
        <v>13</v>
      </c>
      <c r="G56" s="21">
        <v>0</v>
      </c>
      <c r="H56" s="17" t="s">
        <v>12</v>
      </c>
    </row>
    <row r="57" spans="1:8" x14ac:dyDescent="0.2">
      <c r="A57" s="18"/>
      <c r="B57" s="18"/>
      <c r="C57" s="22"/>
      <c r="D57" s="18"/>
      <c r="E57" s="18"/>
      <c r="F57" s="23"/>
      <c r="G57" s="23"/>
      <c r="H57" s="17" t="s">
        <v>12</v>
      </c>
    </row>
    <row r="58" spans="1:8" x14ac:dyDescent="0.2">
      <c r="A58" s="18"/>
      <c r="B58" s="18"/>
      <c r="C58" s="19" t="s">
        <v>107</v>
      </c>
      <c r="D58" s="18"/>
      <c r="E58" s="18"/>
      <c r="F58" s="23"/>
      <c r="G58" s="23"/>
      <c r="H58" s="17" t="s">
        <v>12</v>
      </c>
    </row>
    <row r="59" spans="1:8" x14ac:dyDescent="0.2">
      <c r="A59" s="18"/>
      <c r="B59" s="18"/>
      <c r="C59" s="19" t="s">
        <v>11</v>
      </c>
      <c r="D59" s="18"/>
      <c r="E59" s="18" t="s">
        <v>12</v>
      </c>
      <c r="F59" s="20" t="s">
        <v>13</v>
      </c>
      <c r="G59" s="21">
        <v>0</v>
      </c>
      <c r="H59" s="17" t="s">
        <v>12</v>
      </c>
    </row>
    <row r="60" spans="1:8" x14ac:dyDescent="0.2">
      <c r="A60" s="18"/>
      <c r="B60" s="18"/>
      <c r="C60" s="22"/>
      <c r="D60" s="18"/>
      <c r="E60" s="18"/>
      <c r="F60" s="23"/>
      <c r="G60" s="23"/>
      <c r="H60" s="17" t="s">
        <v>12</v>
      </c>
    </row>
    <row r="61" spans="1:8" x14ac:dyDescent="0.2">
      <c r="A61" s="18"/>
      <c r="B61" s="18"/>
      <c r="C61" s="19" t="s">
        <v>108</v>
      </c>
      <c r="D61" s="18"/>
      <c r="E61" s="18"/>
      <c r="F61" s="23"/>
      <c r="G61" s="23"/>
      <c r="H61" s="17" t="s">
        <v>12</v>
      </c>
    </row>
    <row r="62" spans="1:8" x14ac:dyDescent="0.2">
      <c r="A62" s="18"/>
      <c r="B62" s="18"/>
      <c r="C62" s="19" t="s">
        <v>11</v>
      </c>
      <c r="D62" s="18"/>
      <c r="E62" s="18" t="s">
        <v>12</v>
      </c>
      <c r="F62" s="20" t="s">
        <v>13</v>
      </c>
      <c r="G62" s="21">
        <v>0</v>
      </c>
      <c r="H62" s="17" t="s">
        <v>12</v>
      </c>
    </row>
    <row r="63" spans="1:8" x14ac:dyDescent="0.2">
      <c r="A63" s="18"/>
      <c r="B63" s="18"/>
      <c r="C63" s="22"/>
      <c r="D63" s="18"/>
      <c r="E63" s="18"/>
      <c r="F63" s="23"/>
      <c r="G63" s="23"/>
      <c r="H63" s="17" t="s">
        <v>12</v>
      </c>
    </row>
    <row r="64" spans="1:8" x14ac:dyDescent="0.2">
      <c r="A64" s="18"/>
      <c r="B64" s="18"/>
      <c r="C64" s="19" t="s">
        <v>109</v>
      </c>
      <c r="D64" s="18"/>
      <c r="E64" s="18"/>
      <c r="F64" s="23"/>
      <c r="G64" s="23"/>
      <c r="H64" s="17" t="s">
        <v>12</v>
      </c>
    </row>
    <row r="65" spans="1:16" x14ac:dyDescent="0.2">
      <c r="A65" s="25">
        <v>1</v>
      </c>
      <c r="B65" s="26"/>
      <c r="C65" s="26" t="s">
        <v>110</v>
      </c>
      <c r="D65" s="26"/>
      <c r="E65" s="30"/>
      <c r="F65" s="28">
        <v>525.529986302</v>
      </c>
      <c r="G65" s="29">
        <v>0.14169775000000001</v>
      </c>
      <c r="H65" s="17">
        <v>5.57</v>
      </c>
    </row>
    <row r="66" spans="1:16" x14ac:dyDescent="0.2">
      <c r="A66" s="18"/>
      <c r="B66" s="18"/>
      <c r="C66" s="19" t="s">
        <v>11</v>
      </c>
      <c r="D66" s="18"/>
      <c r="E66" s="18" t="s">
        <v>12</v>
      </c>
      <c r="F66" s="24">
        <v>525.529986302</v>
      </c>
      <c r="G66" s="21">
        <v>0.14169775000000001</v>
      </c>
      <c r="H66" s="17" t="s">
        <v>12</v>
      </c>
    </row>
    <row r="67" spans="1:16" x14ac:dyDescent="0.2">
      <c r="A67" s="18"/>
      <c r="B67" s="18"/>
      <c r="C67" s="22"/>
      <c r="D67" s="18"/>
      <c r="E67" s="18"/>
      <c r="F67" s="23"/>
      <c r="G67" s="23"/>
      <c r="H67" s="17" t="s">
        <v>12</v>
      </c>
    </row>
    <row r="68" spans="1:16" x14ac:dyDescent="0.2">
      <c r="A68" s="18"/>
      <c r="B68" s="18"/>
      <c r="C68" s="19" t="s">
        <v>111</v>
      </c>
      <c r="D68" s="18"/>
      <c r="E68" s="18"/>
      <c r="F68" s="24">
        <v>525.529986302</v>
      </c>
      <c r="G68" s="21">
        <v>0.14169775000000001</v>
      </c>
      <c r="H68" s="17" t="s">
        <v>12</v>
      </c>
    </row>
    <row r="69" spans="1:16" x14ac:dyDescent="0.2">
      <c r="A69" s="18"/>
      <c r="B69" s="18"/>
      <c r="C69" s="23"/>
      <c r="D69" s="18"/>
      <c r="E69" s="18"/>
      <c r="F69" s="18"/>
      <c r="G69" s="18"/>
      <c r="H69" s="17" t="s">
        <v>12</v>
      </c>
    </row>
    <row r="70" spans="1:16" x14ac:dyDescent="0.2">
      <c r="A70" s="18"/>
      <c r="B70" s="18"/>
      <c r="C70" s="19" t="s">
        <v>112</v>
      </c>
      <c r="D70" s="18"/>
      <c r="E70" s="18"/>
      <c r="F70" s="18"/>
      <c r="G70" s="18"/>
      <c r="H70" s="17" t="s">
        <v>12</v>
      </c>
    </row>
    <row r="71" spans="1:16" x14ac:dyDescent="0.2">
      <c r="A71" s="18"/>
      <c r="B71" s="18"/>
      <c r="C71" s="19" t="s">
        <v>113</v>
      </c>
      <c r="D71" s="18"/>
      <c r="E71" s="18"/>
      <c r="F71" s="18"/>
      <c r="G71" s="18"/>
      <c r="H71" s="17" t="s">
        <v>12</v>
      </c>
    </row>
    <row r="72" spans="1:16" x14ac:dyDescent="0.2">
      <c r="A72" s="18"/>
      <c r="B72" s="18"/>
      <c r="C72" s="19" t="s">
        <v>11</v>
      </c>
      <c r="D72" s="18"/>
      <c r="E72" s="18" t="s">
        <v>12</v>
      </c>
      <c r="F72" s="20" t="s">
        <v>13</v>
      </c>
      <c r="G72" s="21">
        <v>0</v>
      </c>
      <c r="H72" s="17" t="s">
        <v>12</v>
      </c>
    </row>
    <row r="73" spans="1:16" x14ac:dyDescent="0.2">
      <c r="A73" s="15"/>
      <c r="B73" s="15"/>
      <c r="C73" s="66"/>
      <c r="D73" s="15"/>
      <c r="E73" s="15"/>
      <c r="F73" s="38"/>
      <c r="G73" s="38"/>
      <c r="H73" s="17" t="s">
        <v>12</v>
      </c>
    </row>
    <row r="74" spans="1:16" x14ac:dyDescent="0.2">
      <c r="A74" s="15"/>
      <c r="B74" s="15"/>
      <c r="C74" s="16" t="s">
        <v>617</v>
      </c>
      <c r="D74" s="15"/>
      <c r="E74" s="15"/>
      <c r="F74" s="38"/>
      <c r="G74" s="38"/>
      <c r="H74" s="17" t="s">
        <v>12</v>
      </c>
      <c r="J74" s="54"/>
      <c r="K74" s="54"/>
      <c r="L74" s="54"/>
      <c r="M74" s="54"/>
      <c r="N74" s="67"/>
      <c r="O74" s="67"/>
      <c r="P74" s="67"/>
    </row>
    <row r="75" spans="1:16" x14ac:dyDescent="0.2">
      <c r="A75" s="68">
        <v>1</v>
      </c>
      <c r="B75" s="69" t="s">
        <v>114</v>
      </c>
      <c r="C75" s="69" t="s">
        <v>115</v>
      </c>
      <c r="D75" s="69"/>
      <c r="E75" s="70">
        <v>112.994</v>
      </c>
      <c r="F75" s="71">
        <v>12.927482072</v>
      </c>
      <c r="G75" s="72">
        <v>3.48562E-3</v>
      </c>
      <c r="H75" s="17"/>
    </row>
    <row r="76" spans="1:16" x14ac:dyDescent="0.2">
      <c r="A76" s="15"/>
      <c r="B76" s="15"/>
      <c r="C76" s="16" t="s">
        <v>11</v>
      </c>
      <c r="D76" s="15"/>
      <c r="E76" s="15" t="s">
        <v>12</v>
      </c>
      <c r="F76" s="73">
        <f>SUM(F75)</f>
        <v>12.927482072</v>
      </c>
      <c r="G76" s="74">
        <f>SUM(G75)</f>
        <v>3.48562E-3</v>
      </c>
      <c r="H76" s="17" t="s">
        <v>12</v>
      </c>
    </row>
    <row r="77" spans="1:16" x14ac:dyDescent="0.2">
      <c r="A77" s="18"/>
      <c r="B77" s="18"/>
      <c r="C77" s="22"/>
      <c r="D77" s="18"/>
      <c r="E77" s="18"/>
      <c r="F77" s="23"/>
      <c r="G77" s="23"/>
      <c r="H77" s="17" t="s">
        <v>12</v>
      </c>
    </row>
    <row r="78" spans="1:16" x14ac:dyDescent="0.2">
      <c r="A78" s="18"/>
      <c r="B78" s="18"/>
      <c r="C78" s="19" t="s">
        <v>116</v>
      </c>
      <c r="D78" s="18"/>
      <c r="E78" s="18"/>
      <c r="F78" s="18"/>
      <c r="G78" s="18"/>
      <c r="H78" s="17" t="s">
        <v>12</v>
      </c>
    </row>
    <row r="79" spans="1:16" x14ac:dyDescent="0.2">
      <c r="A79" s="18"/>
      <c r="B79" s="18"/>
      <c r="C79" s="19" t="s">
        <v>117</v>
      </c>
      <c r="D79" s="18"/>
      <c r="E79" s="18"/>
      <c r="F79" s="18"/>
      <c r="G79" s="18"/>
      <c r="H79" s="17" t="s">
        <v>12</v>
      </c>
    </row>
    <row r="80" spans="1:16" x14ac:dyDescent="0.2">
      <c r="A80" s="18"/>
      <c r="B80" s="18"/>
      <c r="C80" s="19" t="s">
        <v>11</v>
      </c>
      <c r="D80" s="18"/>
      <c r="E80" s="18" t="s">
        <v>12</v>
      </c>
      <c r="F80" s="20" t="s">
        <v>13</v>
      </c>
      <c r="G80" s="21">
        <v>0</v>
      </c>
      <c r="H80" s="17" t="s">
        <v>12</v>
      </c>
    </row>
    <row r="81" spans="1:8" x14ac:dyDescent="0.2">
      <c r="A81" s="18"/>
      <c r="B81" s="18"/>
      <c r="C81" s="22"/>
      <c r="D81" s="18"/>
      <c r="E81" s="18"/>
      <c r="F81" s="23"/>
      <c r="G81" s="23"/>
      <c r="H81" s="17" t="s">
        <v>12</v>
      </c>
    </row>
    <row r="82" spans="1:8" x14ac:dyDescent="0.2">
      <c r="A82" s="18"/>
      <c r="B82" s="18"/>
      <c r="C82" s="19" t="s">
        <v>118</v>
      </c>
      <c r="D82" s="18"/>
      <c r="E82" s="18"/>
      <c r="F82" s="23"/>
      <c r="G82" s="23"/>
      <c r="H82" s="17" t="s">
        <v>12</v>
      </c>
    </row>
    <row r="83" spans="1:8" x14ac:dyDescent="0.2">
      <c r="A83" s="18"/>
      <c r="B83" s="18"/>
      <c r="C83" s="19" t="s">
        <v>11</v>
      </c>
      <c r="D83" s="18"/>
      <c r="E83" s="18" t="s">
        <v>12</v>
      </c>
      <c r="F83" s="20" t="s">
        <v>13</v>
      </c>
      <c r="G83" s="21">
        <v>0</v>
      </c>
      <c r="H83" s="17" t="s">
        <v>12</v>
      </c>
    </row>
    <row r="84" spans="1:8" x14ac:dyDescent="0.2">
      <c r="A84" s="18"/>
      <c r="B84" s="18"/>
      <c r="C84" s="22"/>
      <c r="D84" s="18"/>
      <c r="E84" s="18"/>
      <c r="F84" s="23"/>
      <c r="G84" s="23"/>
      <c r="H84" s="17" t="s">
        <v>12</v>
      </c>
    </row>
    <row r="85" spans="1:8" x14ac:dyDescent="0.2">
      <c r="A85" s="18"/>
      <c r="B85" s="26"/>
      <c r="C85" s="26"/>
      <c r="D85" s="19"/>
      <c r="E85" s="18"/>
      <c r="F85" s="26"/>
      <c r="G85" s="30"/>
      <c r="H85" s="17" t="s">
        <v>12</v>
      </c>
    </row>
    <row r="86" spans="1:8" x14ac:dyDescent="0.2">
      <c r="A86" s="30"/>
      <c r="B86" s="26"/>
      <c r="C86" s="26" t="s">
        <v>119</v>
      </c>
      <c r="D86" s="26"/>
      <c r="E86" s="30"/>
      <c r="F86" s="28">
        <v>62.331455390000002</v>
      </c>
      <c r="G86" s="29">
        <v>1.680632E-2</v>
      </c>
      <c r="H86" s="17" t="s">
        <v>12</v>
      </c>
    </row>
    <row r="87" spans="1:8" x14ac:dyDescent="0.2">
      <c r="A87" s="22"/>
      <c r="B87" s="22"/>
      <c r="C87" s="19" t="s">
        <v>120</v>
      </c>
      <c r="D87" s="23"/>
      <c r="E87" s="23"/>
      <c r="F87" s="24">
        <v>3708.809613764</v>
      </c>
      <c r="G87" s="31">
        <v>1</v>
      </c>
      <c r="H87" s="17" t="s">
        <v>12</v>
      </c>
    </row>
    <row r="88" spans="1:8" x14ac:dyDescent="0.2">
      <c r="A88" s="32"/>
      <c r="B88" s="32"/>
      <c r="C88" s="32"/>
      <c r="D88" s="33"/>
      <c r="E88" s="33"/>
      <c r="F88" s="33"/>
      <c r="G88" s="33"/>
    </row>
    <row r="89" spans="1:8" x14ac:dyDescent="0.2">
      <c r="A89" s="34"/>
      <c r="B89" s="141" t="s">
        <v>618</v>
      </c>
      <c r="C89" s="141"/>
      <c r="D89" s="141"/>
      <c r="E89" s="141"/>
      <c r="F89" s="141"/>
      <c r="G89" s="141"/>
      <c r="H89" s="141"/>
    </row>
    <row r="90" spans="1:8" x14ac:dyDescent="0.2">
      <c r="A90" s="34"/>
      <c r="B90" s="141" t="s">
        <v>619</v>
      </c>
      <c r="C90" s="141"/>
      <c r="D90" s="141"/>
      <c r="E90" s="141"/>
      <c r="F90" s="141"/>
      <c r="G90" s="141"/>
      <c r="H90" s="141"/>
    </row>
    <row r="91" spans="1:8" x14ac:dyDescent="0.2">
      <c r="A91" s="34"/>
      <c r="B91" s="141" t="s">
        <v>620</v>
      </c>
      <c r="C91" s="141"/>
      <c r="D91" s="141"/>
      <c r="E91" s="141"/>
      <c r="F91" s="141"/>
      <c r="G91" s="141"/>
      <c r="H91" s="141"/>
    </row>
    <row r="92" spans="1:8" x14ac:dyDescent="0.2">
      <c r="A92" s="34"/>
      <c r="B92" s="34"/>
      <c r="C92" s="34"/>
      <c r="D92" s="36"/>
      <c r="E92" s="36"/>
      <c r="F92" s="36"/>
      <c r="G92" s="36"/>
    </row>
    <row r="93" spans="1:8" x14ac:dyDescent="0.2">
      <c r="A93" s="34"/>
      <c r="B93" s="142" t="s">
        <v>121</v>
      </c>
      <c r="C93" s="143"/>
      <c r="D93" s="144"/>
      <c r="E93" s="37"/>
      <c r="F93" s="36"/>
      <c r="G93" s="36"/>
    </row>
    <row r="94" spans="1:8" ht="27" customHeight="1" x14ac:dyDescent="0.2">
      <c r="A94" s="34"/>
      <c r="B94" s="145" t="s">
        <v>122</v>
      </c>
      <c r="C94" s="146"/>
      <c r="D94" s="16" t="s">
        <v>637</v>
      </c>
      <c r="E94" s="37"/>
      <c r="F94" s="36"/>
      <c r="G94" s="36"/>
    </row>
    <row r="95" spans="1:8" x14ac:dyDescent="0.2">
      <c r="A95" s="34"/>
      <c r="B95" s="145" t="s">
        <v>124</v>
      </c>
      <c r="C95" s="146"/>
      <c r="D95" s="16" t="s">
        <v>123</v>
      </c>
      <c r="E95" s="37"/>
      <c r="F95" s="36"/>
      <c r="G95" s="36"/>
    </row>
    <row r="96" spans="1:8" x14ac:dyDescent="0.2">
      <c r="A96" s="34"/>
      <c r="B96" s="145" t="s">
        <v>125</v>
      </c>
      <c r="C96" s="146"/>
      <c r="D96" s="38" t="s">
        <v>12</v>
      </c>
      <c r="E96" s="37"/>
      <c r="F96" s="36"/>
      <c r="G96" s="36"/>
    </row>
    <row r="97" spans="1:7" x14ac:dyDescent="0.2">
      <c r="A97" s="39"/>
      <c r="B97" s="40" t="s">
        <v>12</v>
      </c>
      <c r="C97" s="40" t="s">
        <v>621</v>
      </c>
      <c r="D97" s="40" t="s">
        <v>126</v>
      </c>
      <c r="E97" s="39"/>
      <c r="F97" s="39"/>
      <c r="G97" s="39"/>
    </row>
    <row r="98" spans="1:7" x14ac:dyDescent="0.2">
      <c r="A98" s="41"/>
      <c r="B98" s="42" t="s">
        <v>127</v>
      </c>
      <c r="C98" s="43">
        <v>45930</v>
      </c>
      <c r="D98" s="43">
        <v>45961</v>
      </c>
      <c r="E98" s="41"/>
      <c r="F98" s="41"/>
      <c r="G98" s="41"/>
    </row>
    <row r="99" spans="1:7" x14ac:dyDescent="0.2">
      <c r="A99" s="41"/>
      <c r="B99" s="26" t="s">
        <v>128</v>
      </c>
      <c r="C99" s="44">
        <v>77.774100000000004</v>
      </c>
      <c r="D99" s="44">
        <v>78.2744</v>
      </c>
      <c r="E99" s="41"/>
      <c r="F99" s="45"/>
      <c r="G99" s="46"/>
    </row>
    <row r="100" spans="1:7" ht="25.5" x14ac:dyDescent="0.2">
      <c r="A100" s="41"/>
      <c r="B100" s="26" t="s">
        <v>736</v>
      </c>
      <c r="C100" s="44">
        <v>27.355399999999999</v>
      </c>
      <c r="D100" s="44">
        <v>27.1294</v>
      </c>
      <c r="E100" s="41"/>
      <c r="F100" s="45"/>
      <c r="G100" s="46"/>
    </row>
    <row r="101" spans="1:7" x14ac:dyDescent="0.2">
      <c r="A101" s="41"/>
      <c r="B101" s="26" t="s">
        <v>129</v>
      </c>
      <c r="C101" s="44">
        <v>69.522300000000001</v>
      </c>
      <c r="D101" s="44">
        <v>69.9255</v>
      </c>
      <c r="E101" s="41"/>
      <c r="F101" s="45"/>
      <c r="G101" s="46"/>
    </row>
    <row r="102" spans="1:7" ht="25.5" x14ac:dyDescent="0.2">
      <c r="A102" s="41"/>
      <c r="B102" s="26" t="s">
        <v>717</v>
      </c>
      <c r="C102" s="44">
        <v>13.4231</v>
      </c>
      <c r="D102" s="44">
        <v>13.3026</v>
      </c>
      <c r="E102" s="41"/>
      <c r="F102" s="45"/>
      <c r="G102" s="46"/>
    </row>
    <row r="103" spans="1:7" x14ac:dyDescent="0.2">
      <c r="A103" s="41"/>
      <c r="B103" s="41"/>
      <c r="C103" s="41"/>
      <c r="D103" s="41"/>
      <c r="E103" s="41"/>
      <c r="F103" s="41"/>
      <c r="G103" s="41"/>
    </row>
    <row r="104" spans="1:7" x14ac:dyDescent="0.2">
      <c r="A104" s="41"/>
      <c r="B104" s="148" t="s">
        <v>737</v>
      </c>
      <c r="C104" s="149"/>
      <c r="D104" s="19" t="s">
        <v>12</v>
      </c>
      <c r="E104" s="41"/>
      <c r="F104" s="41"/>
      <c r="G104" s="41"/>
    </row>
    <row r="105" spans="1:7" x14ac:dyDescent="0.2">
      <c r="A105" s="41"/>
      <c r="B105" s="47" t="s">
        <v>127</v>
      </c>
      <c r="C105" s="48" t="s">
        <v>779</v>
      </c>
      <c r="D105" s="48" t="s">
        <v>780</v>
      </c>
      <c r="E105" s="41"/>
      <c r="F105" s="41"/>
      <c r="G105" s="41"/>
    </row>
    <row r="106" spans="1:7" ht="25.5" x14ac:dyDescent="0.2">
      <c r="A106" s="41"/>
      <c r="B106" s="26" t="s">
        <v>736</v>
      </c>
      <c r="C106" s="88">
        <v>0.40100000000000002</v>
      </c>
      <c r="D106" s="30" t="s">
        <v>781</v>
      </c>
      <c r="E106" s="41"/>
      <c r="F106" s="45"/>
      <c r="G106" s="46"/>
    </row>
    <row r="107" spans="1:7" ht="25.5" x14ac:dyDescent="0.2">
      <c r="A107" s="41"/>
      <c r="B107" s="26" t="s">
        <v>717</v>
      </c>
      <c r="C107" s="88">
        <v>0.19800000000000001</v>
      </c>
      <c r="D107" s="88">
        <v>0.19800000000000001</v>
      </c>
      <c r="E107" s="41"/>
      <c r="F107" s="45"/>
      <c r="G107" s="46"/>
    </row>
    <row r="108" spans="1:7" x14ac:dyDescent="0.2">
      <c r="A108" s="41"/>
      <c r="B108" s="50"/>
      <c r="C108" s="50"/>
      <c r="D108" s="50"/>
      <c r="E108" s="41"/>
      <c r="F108" s="41"/>
      <c r="G108" s="41"/>
    </row>
    <row r="109" spans="1:7" x14ac:dyDescent="0.2">
      <c r="A109" s="39"/>
      <c r="B109" s="145" t="s">
        <v>130</v>
      </c>
      <c r="C109" s="146"/>
      <c r="D109" s="16" t="s">
        <v>123</v>
      </c>
      <c r="E109" s="53"/>
      <c r="F109" s="39"/>
      <c r="G109" s="39"/>
    </row>
    <row r="110" spans="1:7" x14ac:dyDescent="0.2">
      <c r="A110" s="39"/>
      <c r="B110" s="145" t="s">
        <v>131</v>
      </c>
      <c r="C110" s="146"/>
      <c r="D110" s="16" t="s">
        <v>123</v>
      </c>
      <c r="E110" s="53"/>
      <c r="F110" s="39"/>
      <c r="G110" s="39"/>
    </row>
    <row r="111" spans="1:7" x14ac:dyDescent="0.2">
      <c r="A111" s="39"/>
      <c r="B111" s="145" t="s">
        <v>622</v>
      </c>
      <c r="C111" s="146"/>
      <c r="D111" s="16" t="s">
        <v>123</v>
      </c>
      <c r="E111" s="53"/>
      <c r="F111" s="39"/>
      <c r="G111" s="39"/>
    </row>
    <row r="112" spans="1:7" x14ac:dyDescent="0.2">
      <c r="A112" s="50"/>
      <c r="B112" s="50"/>
      <c r="C112" s="50"/>
      <c r="D112" s="50"/>
      <c r="E112" s="50"/>
      <c r="F112" s="50"/>
      <c r="G112" s="50"/>
    </row>
    <row r="113" spans="2:14" s="55" customFormat="1" ht="15" x14ac:dyDescent="0.25">
      <c r="B113" s="202" t="s">
        <v>741</v>
      </c>
      <c r="C113" s="203"/>
      <c r="D113" s="203"/>
      <c r="E113" s="203"/>
      <c r="F113" s="203"/>
      <c r="G113" s="204"/>
      <c r="I113"/>
      <c r="J113" s="89"/>
      <c r="K113" s="89"/>
      <c r="L113" s="89"/>
      <c r="M113" s="89"/>
      <c r="N113"/>
    </row>
    <row r="114" spans="2:14" s="55" customFormat="1" ht="45" customHeight="1" x14ac:dyDescent="0.25">
      <c r="B114" s="90" t="s">
        <v>639</v>
      </c>
      <c r="C114" s="90" t="s">
        <v>640</v>
      </c>
      <c r="D114" s="205" t="s">
        <v>641</v>
      </c>
      <c r="E114" s="206"/>
      <c r="F114" s="201" t="s">
        <v>642</v>
      </c>
      <c r="G114" s="201"/>
      <c r="H114" s="91"/>
      <c r="I114"/>
      <c r="J114" s="89"/>
      <c r="K114" s="89"/>
      <c r="L114" s="89"/>
      <c r="M114" s="89"/>
      <c r="N114"/>
    </row>
    <row r="115" spans="2:14" s="55" customFormat="1" ht="15" x14ac:dyDescent="0.25">
      <c r="B115" s="92" t="s">
        <v>718</v>
      </c>
      <c r="C115" s="93" t="s">
        <v>719</v>
      </c>
      <c r="D115" s="207">
        <v>0</v>
      </c>
      <c r="E115" s="208"/>
      <c r="F115" s="207">
        <v>0</v>
      </c>
      <c r="G115" s="208"/>
      <c r="H115" s="94"/>
      <c r="I115"/>
      <c r="J115" s="89"/>
      <c r="K115" s="89"/>
      <c r="L115" s="89"/>
      <c r="M115" s="89"/>
      <c r="N115"/>
    </row>
    <row r="116" spans="2:14" s="55" customFormat="1" ht="15" x14ac:dyDescent="0.25">
      <c r="B116" s="198" t="s">
        <v>720</v>
      </c>
      <c r="C116" s="199"/>
      <c r="D116" s="199"/>
      <c r="E116" s="199"/>
      <c r="F116" s="199"/>
      <c r="G116" s="200"/>
      <c r="H116" s="94"/>
      <c r="I116"/>
      <c r="J116" s="95"/>
      <c r="K116" s="95"/>
      <c r="L116" s="95"/>
      <c r="M116" s="89"/>
      <c r="N116"/>
    </row>
    <row r="117" spans="2:14" s="55" customFormat="1" ht="15" x14ac:dyDescent="0.25">
      <c r="B117" s="201" t="s">
        <v>639</v>
      </c>
      <c r="C117" s="201" t="s">
        <v>640</v>
      </c>
      <c r="D117" s="198" t="s">
        <v>685</v>
      </c>
      <c r="E117" s="199"/>
      <c r="F117" s="200"/>
      <c r="G117" s="92"/>
      <c r="H117" s="94"/>
      <c r="I117"/>
      <c r="J117" s="95"/>
      <c r="K117" s="95"/>
      <c r="L117" s="95"/>
      <c r="M117" s="89"/>
      <c r="N117"/>
    </row>
    <row r="118" spans="2:14" s="55" customFormat="1" ht="76.5" x14ac:dyDescent="0.25">
      <c r="B118" s="201"/>
      <c r="C118" s="201"/>
      <c r="D118" s="96" t="s">
        <v>689</v>
      </c>
      <c r="E118" s="96" t="s">
        <v>721</v>
      </c>
      <c r="F118" s="96" t="s">
        <v>722</v>
      </c>
      <c r="G118" s="96" t="s">
        <v>744</v>
      </c>
      <c r="H118" s="97"/>
      <c r="I118"/>
      <c r="J118" s="95"/>
      <c r="K118" s="95"/>
      <c r="L118" s="95"/>
      <c r="M118" s="89"/>
      <c r="N118"/>
    </row>
    <row r="119" spans="2:14" s="55" customFormat="1" ht="15" x14ac:dyDescent="0.2">
      <c r="B119" s="98" t="s">
        <v>718</v>
      </c>
      <c r="C119" s="93" t="s">
        <v>719</v>
      </c>
      <c r="D119" s="99">
        <v>200</v>
      </c>
      <c r="E119" s="99">
        <v>6.8852450999999997</v>
      </c>
      <c r="F119" s="99">
        <v>206.88524509999999</v>
      </c>
      <c r="G119" s="100">
        <f>F119/F87</f>
        <v>5.5782115191951337E-2</v>
      </c>
      <c r="H119" s="101"/>
      <c r="I119"/>
      <c r="J119"/>
      <c r="K119"/>
      <c r="L119"/>
      <c r="M119"/>
      <c r="N119"/>
    </row>
    <row r="120" spans="2:14" s="55" customFormat="1" ht="33" customHeight="1" x14ac:dyDescent="0.2">
      <c r="B120" s="195" t="s">
        <v>723</v>
      </c>
      <c r="C120" s="196"/>
      <c r="D120" s="196"/>
      <c r="E120" s="196"/>
      <c r="F120" s="196"/>
      <c r="G120" s="197"/>
      <c r="H120" s="102"/>
      <c r="I120"/>
      <c r="J120"/>
      <c r="K120"/>
      <c r="L120"/>
      <c r="M120"/>
      <c r="N120"/>
    </row>
    <row r="121" spans="2:14" s="55" customFormat="1" x14ac:dyDescent="0.2">
      <c r="H121" s="102"/>
      <c r="I121"/>
      <c r="J121"/>
      <c r="K121"/>
      <c r="L121"/>
      <c r="M121"/>
      <c r="N121"/>
    </row>
    <row r="122" spans="2:14" s="55" customFormat="1" x14ac:dyDescent="0.2">
      <c r="B122" s="155" t="s">
        <v>623</v>
      </c>
      <c r="C122" s="156"/>
      <c r="D122" s="157"/>
      <c r="I122"/>
      <c r="J122"/>
      <c r="K122"/>
      <c r="L122"/>
      <c r="M122"/>
      <c r="N122"/>
    </row>
    <row r="123" spans="2:14" s="55" customFormat="1" ht="38.25" x14ac:dyDescent="0.2">
      <c r="B123" s="154" t="s">
        <v>624</v>
      </c>
      <c r="C123" s="154"/>
      <c r="D123" s="57" t="s">
        <v>560</v>
      </c>
      <c r="I123"/>
      <c r="J123"/>
      <c r="K123"/>
      <c r="L123"/>
      <c r="M123"/>
      <c r="N123"/>
    </row>
    <row r="124" spans="2:14" s="55" customFormat="1" x14ac:dyDescent="0.2">
      <c r="B124" s="152" t="s">
        <v>625</v>
      </c>
      <c r="C124" s="152"/>
      <c r="D124" s="58"/>
      <c r="I124"/>
      <c r="J124"/>
      <c r="K124"/>
      <c r="L124"/>
      <c r="M124"/>
      <c r="N124"/>
    </row>
    <row r="125" spans="2:14" s="55" customFormat="1" x14ac:dyDescent="0.2">
      <c r="B125" s="152"/>
      <c r="C125" s="152"/>
      <c r="D125" s="59"/>
      <c r="I125"/>
      <c r="J125"/>
      <c r="K125"/>
      <c r="L125"/>
      <c r="M125"/>
      <c r="N125"/>
    </row>
    <row r="126" spans="2:14" s="55" customFormat="1" x14ac:dyDescent="0.2">
      <c r="B126" s="152" t="s">
        <v>626</v>
      </c>
      <c r="C126" s="152"/>
      <c r="D126" s="60">
        <v>6.692415544505498</v>
      </c>
      <c r="I126"/>
      <c r="J126"/>
      <c r="K126"/>
      <c r="L126"/>
      <c r="M126"/>
      <c r="N126"/>
    </row>
    <row r="127" spans="2:14" s="55" customFormat="1" x14ac:dyDescent="0.2">
      <c r="B127" s="152"/>
      <c r="C127" s="152"/>
      <c r="D127" s="59"/>
      <c r="I127"/>
      <c r="J127"/>
      <c r="K127"/>
      <c r="L127"/>
      <c r="M127"/>
      <c r="N127"/>
    </row>
    <row r="128" spans="2:14" s="55" customFormat="1" x14ac:dyDescent="0.2">
      <c r="B128" s="152" t="s">
        <v>627</v>
      </c>
      <c r="C128" s="152"/>
      <c r="D128" s="60">
        <v>3.6858027697825508</v>
      </c>
      <c r="I128"/>
      <c r="J128"/>
      <c r="K128"/>
      <c r="L128"/>
      <c r="M128"/>
      <c r="N128"/>
    </row>
    <row r="129" spans="2:16" s="55" customFormat="1" x14ac:dyDescent="0.2">
      <c r="B129" s="152" t="s">
        <v>628</v>
      </c>
      <c r="C129" s="152"/>
      <c r="D129" s="60">
        <v>4.6253408173368662</v>
      </c>
      <c r="I129"/>
      <c r="J129"/>
      <c r="K129"/>
      <c r="L129"/>
      <c r="M129"/>
      <c r="N129"/>
    </row>
    <row r="130" spans="2:16" s="55" customFormat="1" x14ac:dyDescent="0.2">
      <c r="B130" s="152"/>
      <c r="C130" s="152"/>
      <c r="D130" s="59"/>
      <c r="I130"/>
      <c r="J130"/>
      <c r="K130"/>
      <c r="L130"/>
      <c r="M130"/>
      <c r="N130"/>
    </row>
    <row r="131" spans="2:16" s="55" customFormat="1" x14ac:dyDescent="0.2">
      <c r="B131" s="152" t="s">
        <v>629</v>
      </c>
      <c r="C131" s="152"/>
      <c r="D131" s="62" t="s">
        <v>740</v>
      </c>
      <c r="I131"/>
      <c r="J131" s="54"/>
      <c r="K131" s="54"/>
      <c r="L131" s="54"/>
      <c r="M131" s="54"/>
      <c r="N131" s="56"/>
    </row>
    <row r="132" spans="2:16" s="55" customFormat="1" x14ac:dyDescent="0.2">
      <c r="B132" s="150" t="s">
        <v>630</v>
      </c>
      <c r="C132" s="153"/>
      <c r="D132" s="151"/>
      <c r="I132"/>
      <c r="J132"/>
      <c r="K132"/>
      <c r="L132"/>
      <c r="M132"/>
      <c r="N132"/>
      <c r="O132"/>
      <c r="P132"/>
    </row>
    <row r="134" spans="2:16" x14ac:dyDescent="0.2">
      <c r="B134" s="64" t="s">
        <v>631</v>
      </c>
    </row>
    <row r="135" spans="2:16" ht="153.75" customHeight="1" x14ac:dyDescent="0.2"/>
    <row r="138" spans="2:16" x14ac:dyDescent="0.2">
      <c r="B138" s="64" t="s">
        <v>632</v>
      </c>
      <c r="C138" s="65"/>
      <c r="D138" s="64"/>
    </row>
    <row r="139" spans="2:16" x14ac:dyDescent="0.2">
      <c r="B139" s="64" t="s">
        <v>724</v>
      </c>
      <c r="D139" s="64"/>
    </row>
    <row r="140" spans="2:16" ht="165" customHeight="1" x14ac:dyDescent="0.2"/>
  </sheetData>
  <mergeCells count="35">
    <mergeCell ref="B124:C124"/>
    <mergeCell ref="B125:C125"/>
    <mergeCell ref="B131:C131"/>
    <mergeCell ref="B132:D132"/>
    <mergeCell ref="B126:C126"/>
    <mergeCell ref="B127:C127"/>
    <mergeCell ref="B128:C128"/>
    <mergeCell ref="B129:C129"/>
    <mergeCell ref="B130:C130"/>
    <mergeCell ref="B111:C111"/>
    <mergeCell ref="B110:C110"/>
    <mergeCell ref="B120:G120"/>
    <mergeCell ref="B122:D122"/>
    <mergeCell ref="B123:C123"/>
    <mergeCell ref="B116:G116"/>
    <mergeCell ref="B117:B118"/>
    <mergeCell ref="C117:C118"/>
    <mergeCell ref="D117:F117"/>
    <mergeCell ref="B113:G113"/>
    <mergeCell ref="D114:E114"/>
    <mergeCell ref="F114:G114"/>
    <mergeCell ref="D115:E115"/>
    <mergeCell ref="F115:G115"/>
    <mergeCell ref="A1:H1"/>
    <mergeCell ref="A2:H2"/>
    <mergeCell ref="A3:H3"/>
    <mergeCell ref="B89:H89"/>
    <mergeCell ref="B90:H90"/>
    <mergeCell ref="B91:H91"/>
    <mergeCell ref="B93:D93"/>
    <mergeCell ref="B94:C94"/>
    <mergeCell ref="B95:C95"/>
    <mergeCell ref="B109:C109"/>
    <mergeCell ref="B96:C96"/>
    <mergeCell ref="B104:C104"/>
  </mergeCells>
  <hyperlinks>
    <hyperlink ref="I1" location="Index!B2" display="Index" xr:uid="{79546409-01BB-4EA7-ADC7-B901624FC621}"/>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SFRLTP</vt:lpstr>
      <vt:lpstr>SFRSTP</vt:lpstr>
      <vt:lpstr>SMMF</vt:lpstr>
      <vt:lpstr>SPLDF</vt:lpstr>
      <vt:lpstr>SPMON</vt:lpstr>
      <vt:lpstr>SPSDF</vt:lpstr>
      <vt:lpstr>SPUSDF</vt:lpstr>
      <vt:lpstr>SUNBDS</vt:lpstr>
      <vt:lpstr>SUNMIA</vt:lpstr>
      <vt:lpstr>SUNONF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 Subramani P - Sundaram Mutual</dc:creator>
  <cp:lastModifiedBy>Swapna.N - Sundaram Mutual</cp:lastModifiedBy>
  <dcterms:created xsi:type="dcterms:W3CDTF">2025-11-03T09:48:50Z</dcterms:created>
  <dcterms:modified xsi:type="dcterms:W3CDTF">2025-11-07T15:27:19Z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a6dec7-ad36-4603-99ea-a4fb4d4185bf_Enabled">
    <vt:lpwstr>true</vt:lpwstr>
  </property>
  <property fmtid="{D5CDD505-2E9C-101B-9397-08002B2CF9AE}" pid="3" name="MSIP_Label_3fa6dec7-ad36-4603-99ea-a4fb4d4185bf_SetDate">
    <vt:lpwstr>2025-11-03T09:48:50Z</vt:lpwstr>
  </property>
  <property fmtid="{D5CDD505-2E9C-101B-9397-08002B2CF9AE}" pid="4" name="MSIP_Label_3fa6dec7-ad36-4603-99ea-a4fb4d4185bf_Method">
    <vt:lpwstr>Privileged</vt:lpwstr>
  </property>
  <property fmtid="{D5CDD505-2E9C-101B-9397-08002B2CF9AE}" pid="5" name="MSIP_Label_3fa6dec7-ad36-4603-99ea-a4fb4d4185bf_Name">
    <vt:lpwstr>Internal Use Only</vt:lpwstr>
  </property>
  <property fmtid="{D5CDD505-2E9C-101B-9397-08002B2CF9AE}" pid="6" name="MSIP_Label_3fa6dec7-ad36-4603-99ea-a4fb4d4185bf_SiteId">
    <vt:lpwstr>b8d87d45-aff7-4067-8708-1c35bbaab723</vt:lpwstr>
  </property>
  <property fmtid="{D5CDD505-2E9C-101B-9397-08002B2CF9AE}" pid="7" name="MSIP_Label_3fa6dec7-ad36-4603-99ea-a4fb4d4185bf_ActionId">
    <vt:lpwstr>2181fbd6-40e7-420b-87ef-e314f427acda</vt:lpwstr>
  </property>
  <property fmtid="{D5CDD505-2E9C-101B-9397-08002B2CF9AE}" pid="8" name="MSIP_Label_3fa6dec7-ad36-4603-99ea-a4fb4d4185bf_ContentBits">
    <vt:lpwstr>1</vt:lpwstr>
  </property>
  <property fmtid="{D5CDD505-2E9C-101B-9397-08002B2CF9AE}" pid="9" name="MSIP_Label_3fa6dec7-ad36-4603-99ea-a4fb4d4185bf_Tag">
    <vt:lpwstr>10, 0, 1, 1</vt:lpwstr>
  </property>
</Properties>
</file>